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55" windowHeight="7995"/>
  </bookViews>
  <sheets>
    <sheet name="事前準備データ①" sheetId="6" r:id="rId1"/>
    <sheet name="事前準備データ②" sheetId="7" r:id="rId2"/>
    <sheet name="事前準備データ③" sheetId="8" r:id="rId3"/>
    <sheet name="GYM-090" sheetId="1" r:id="rId4"/>
  </sheets>
  <externalReferences>
    <externalReference r:id="rId5"/>
    <externalReference r:id="rId6"/>
    <externalReference r:id="rId7"/>
  </externalReferences>
  <definedNames>
    <definedName name="Classification">#REF!</definedName>
    <definedName name="DateFormat">#REF!</definedName>
    <definedName name="DateMaxValue">#REF!</definedName>
    <definedName name="DateMinValue">#REF!</definedName>
    <definedName name="I_O">[1]リスト項目!$C$3:$C$7</definedName>
    <definedName name="NewBusinessDetailedDescriptionID">#REF!</definedName>
    <definedName name="NumberMaxValue">#REF!</definedName>
    <definedName name="NumberMinValue">#REF!</definedName>
    <definedName name="NumberOfDecimals">#REF!</definedName>
    <definedName name="ScreenFieldName">#REF!</definedName>
    <definedName name="ScreenFieldNo">#REF!</definedName>
    <definedName name="ScreenSpecificationID">#REF!</definedName>
    <definedName name="ScreenSpecificationName">#REF!</definedName>
    <definedName name="StringFixedLen">#REF!</definedName>
    <definedName name="stringInputModeEm">#REF!</definedName>
    <definedName name="stringInputModeEnAlphabetic">#REF!</definedName>
    <definedName name="stringInputModeEnNumber">#REF!</definedName>
    <definedName name="StringMaxLen">#REF!</definedName>
    <definedName name="StringMinLen">#REF!</definedName>
    <definedName name="ソート方向">[1]リスト項目!$J$3:$J$7</definedName>
    <definedName name="データ操作種別">[1]リスト項目!$I$3:$I$9</definedName>
    <definedName name="型">OFFSET([2]リスト情報!$C$2,0,0,COUNTA([2]リスト情報!$C:$C)-1,1)</definedName>
    <definedName name="種別">OFFSET([2]リスト情報!$E$2,0,0,COUNTA([2]リスト情報!$E:$E)-1,1)</definedName>
    <definedName name="正常異常">[3]_resource!$A$2:$A$4</definedName>
    <definedName name="伝送手段">[3]_resource!$A$6:$A$11</definedName>
  </definedNames>
  <calcPr calcId="145621"/>
</workbook>
</file>

<file path=xl/calcChain.xml><?xml version="1.0" encoding="utf-8"?>
<calcChain xmlns="http://schemas.openxmlformats.org/spreadsheetml/2006/main">
  <c r="S95" i="6" l="1"/>
  <c r="R94" i="6"/>
  <c r="R95" i="6"/>
  <c r="L95" i="6" s="1"/>
  <c r="J95" i="6" s="1"/>
  <c r="Z95" i="6"/>
  <c r="Y95" i="6"/>
  <c r="O95" i="6"/>
  <c r="K95" i="6"/>
  <c r="I95" i="6"/>
  <c r="Z94" i="6"/>
  <c r="Y94" i="6"/>
  <c r="O94" i="6"/>
  <c r="I94" i="6"/>
  <c r="K94" i="6" s="1"/>
  <c r="Z93" i="6"/>
  <c r="Y93" i="6"/>
  <c r="O93" i="6"/>
  <c r="I93" i="6"/>
  <c r="K93" i="6" s="1"/>
  <c r="Z92" i="6"/>
  <c r="Y92" i="6"/>
  <c r="O92" i="6"/>
  <c r="K92" i="6"/>
  <c r="S92" i="6" s="1"/>
  <c r="I92" i="6"/>
  <c r="Z91" i="6"/>
  <c r="Y91" i="6"/>
  <c r="R91" i="6"/>
  <c r="O91" i="6"/>
  <c r="L91" i="6"/>
  <c r="J91" i="6" s="1"/>
  <c r="K91" i="6"/>
  <c r="S91" i="6" s="1"/>
  <c r="I91" i="6"/>
  <c r="AA90" i="6"/>
  <c r="Z90" i="6"/>
  <c r="Y90" i="6"/>
  <c r="S90" i="6"/>
  <c r="O90" i="6"/>
  <c r="I90" i="6"/>
  <c r="K90" i="6" s="1"/>
  <c r="R90" i="6" s="1"/>
  <c r="Z89" i="6"/>
  <c r="Y89" i="6"/>
  <c r="O89" i="6"/>
  <c r="I89" i="6"/>
  <c r="K89" i="6" s="1"/>
  <c r="Z88" i="6"/>
  <c r="Y88" i="6"/>
  <c r="O88" i="6"/>
  <c r="K88" i="6"/>
  <c r="I88" i="6"/>
  <c r="Z87" i="6"/>
  <c r="Y87" i="6"/>
  <c r="X87" i="6"/>
  <c r="AG87" i="6" s="1"/>
  <c r="AL87" i="6" s="1"/>
  <c r="R87" i="6"/>
  <c r="N87" i="6" s="1"/>
  <c r="O87" i="6"/>
  <c r="L87" i="6"/>
  <c r="J87" i="6" s="1"/>
  <c r="K87" i="6"/>
  <c r="S87" i="6" s="1"/>
  <c r="M87" i="6" s="1"/>
  <c r="I87" i="6"/>
  <c r="Z86" i="6"/>
  <c r="Y86" i="6"/>
  <c r="O86" i="6"/>
  <c r="K86" i="6"/>
  <c r="I86" i="6"/>
  <c r="Z85" i="6"/>
  <c r="Y85" i="6"/>
  <c r="O85" i="6"/>
  <c r="I85" i="6"/>
  <c r="K85" i="6" s="1"/>
  <c r="Z84" i="6"/>
  <c r="Y84" i="6"/>
  <c r="O84" i="6"/>
  <c r="I84" i="6"/>
  <c r="K84" i="6" s="1"/>
  <c r="Z83" i="6"/>
  <c r="Y83" i="6"/>
  <c r="O83" i="6"/>
  <c r="K83" i="6"/>
  <c r="I83" i="6"/>
  <c r="Z82" i="6"/>
  <c r="Y82" i="6"/>
  <c r="R82" i="6"/>
  <c r="O82" i="6"/>
  <c r="I82" i="6"/>
  <c r="K82" i="6" s="1"/>
  <c r="S82" i="6" s="1"/>
  <c r="Z81" i="6"/>
  <c r="Y81" i="6"/>
  <c r="O81" i="6"/>
  <c r="I81" i="6"/>
  <c r="K81" i="6" s="1"/>
  <c r="Z80" i="6"/>
  <c r="Y80" i="6"/>
  <c r="R80" i="6"/>
  <c r="O80" i="6"/>
  <c r="L80" i="6"/>
  <c r="J80" i="6" s="1"/>
  <c r="K80" i="6"/>
  <c r="S80" i="6" s="1"/>
  <c r="I80" i="6"/>
  <c r="Z79" i="6"/>
  <c r="Y79" i="6"/>
  <c r="W79" i="6"/>
  <c r="AF79" i="6" s="1"/>
  <c r="O79" i="6"/>
  <c r="K79" i="6"/>
  <c r="R79" i="6" s="1"/>
  <c r="I79" i="6"/>
  <c r="Z78" i="6"/>
  <c r="Y78" i="6"/>
  <c r="O78" i="6"/>
  <c r="I78" i="6"/>
  <c r="K78" i="6" s="1"/>
  <c r="Z77" i="6"/>
  <c r="Y77" i="6"/>
  <c r="O77" i="6"/>
  <c r="I77" i="6"/>
  <c r="K77" i="6" s="1"/>
  <c r="R77" i="6" s="1"/>
  <c r="Z76" i="6"/>
  <c r="Y76" i="6"/>
  <c r="R76" i="6"/>
  <c r="O76" i="6"/>
  <c r="K76" i="6"/>
  <c r="S76" i="6" s="1"/>
  <c r="X76" i="6" s="1"/>
  <c r="AG76" i="6" s="1"/>
  <c r="AL76" i="6" s="1"/>
  <c r="I76" i="6"/>
  <c r="Z75" i="6"/>
  <c r="Y75" i="6"/>
  <c r="O75" i="6"/>
  <c r="K75" i="6"/>
  <c r="I75" i="6"/>
  <c r="AH74" i="6"/>
  <c r="AB74" i="6"/>
  <c r="Z74" i="6"/>
  <c r="Y74" i="6"/>
  <c r="O74" i="6"/>
  <c r="I74" i="6"/>
  <c r="K74" i="6" s="1"/>
  <c r="S74" i="6" s="1"/>
  <c r="M74" i="6" s="1"/>
  <c r="Z73" i="6"/>
  <c r="Y73" i="6"/>
  <c r="O73" i="6"/>
  <c r="I73" i="6"/>
  <c r="K73" i="6" s="1"/>
  <c r="Z72" i="6"/>
  <c r="Y72" i="6"/>
  <c r="O72" i="6"/>
  <c r="K72" i="6"/>
  <c r="S72" i="6" s="1"/>
  <c r="M72" i="6" s="1"/>
  <c r="I72" i="6"/>
  <c r="Z71" i="6"/>
  <c r="Y71" i="6"/>
  <c r="O71" i="6"/>
  <c r="K71" i="6"/>
  <c r="R71" i="6" s="1"/>
  <c r="I71" i="6"/>
  <c r="Z70" i="6"/>
  <c r="Y70" i="6"/>
  <c r="S70" i="6"/>
  <c r="O70" i="6"/>
  <c r="M70" i="6"/>
  <c r="I70" i="6"/>
  <c r="K70" i="6" s="1"/>
  <c r="R70" i="6" s="1"/>
  <c r="Z69" i="6"/>
  <c r="Y69" i="6"/>
  <c r="O69" i="6"/>
  <c r="I69" i="6"/>
  <c r="K69" i="6" s="1"/>
  <c r="R69" i="6" s="1"/>
  <c r="AA69" i="6" s="1"/>
  <c r="Z68" i="6"/>
  <c r="Y68" i="6"/>
  <c r="O68" i="6"/>
  <c r="K68" i="6"/>
  <c r="I68" i="6"/>
  <c r="Z67" i="6"/>
  <c r="Y67" i="6"/>
  <c r="O67" i="6"/>
  <c r="K67" i="6"/>
  <c r="S67" i="6" s="1"/>
  <c r="I67" i="6"/>
  <c r="Z66" i="6"/>
  <c r="Y66" i="6"/>
  <c r="O66" i="6"/>
  <c r="I66" i="6"/>
  <c r="K66" i="6" s="1"/>
  <c r="S66" i="6" s="1"/>
  <c r="Z65" i="6"/>
  <c r="Y65" i="6"/>
  <c r="R65" i="6"/>
  <c r="N65" i="6" s="1"/>
  <c r="O65" i="6"/>
  <c r="L65" i="6"/>
  <c r="J65" i="6" s="1"/>
  <c r="K65" i="6"/>
  <c r="S65" i="6" s="1"/>
  <c r="I65" i="6"/>
  <c r="Z64" i="6"/>
  <c r="Y64" i="6"/>
  <c r="O64" i="6"/>
  <c r="I64" i="6"/>
  <c r="K64" i="6" s="1"/>
  <c r="Z63" i="6"/>
  <c r="Y63" i="6"/>
  <c r="O63" i="6"/>
  <c r="I63" i="6"/>
  <c r="K63" i="6" s="1"/>
  <c r="Z62" i="6"/>
  <c r="Y62" i="6"/>
  <c r="O62" i="6"/>
  <c r="K62" i="6"/>
  <c r="R62" i="6" s="1"/>
  <c r="I62" i="6"/>
  <c r="Z61" i="6"/>
  <c r="Y61" i="6"/>
  <c r="R61" i="6"/>
  <c r="L61" i="6" s="1"/>
  <c r="J61" i="6" s="1"/>
  <c r="O61" i="6"/>
  <c r="K61" i="6"/>
  <c r="S61" i="6" s="1"/>
  <c r="I61" i="6"/>
  <c r="AA60" i="6"/>
  <c r="Z60" i="6"/>
  <c r="Y60" i="6"/>
  <c r="S60" i="6"/>
  <c r="M60" i="6" s="1"/>
  <c r="O60" i="6"/>
  <c r="I60" i="6"/>
  <c r="K60" i="6" s="1"/>
  <c r="R60" i="6" s="1"/>
  <c r="Z59" i="6"/>
  <c r="Y59" i="6"/>
  <c r="O59" i="6"/>
  <c r="I59" i="6"/>
  <c r="K59" i="6" s="1"/>
  <c r="Z58" i="6"/>
  <c r="Y58" i="6"/>
  <c r="O58" i="6"/>
  <c r="K58" i="6"/>
  <c r="I58" i="6"/>
  <c r="Z57" i="6"/>
  <c r="Y57" i="6"/>
  <c r="O57" i="6"/>
  <c r="K57" i="6"/>
  <c r="S57" i="6" s="1"/>
  <c r="I57" i="6"/>
  <c r="Z56" i="6"/>
  <c r="Y56" i="6"/>
  <c r="S56" i="6"/>
  <c r="O56" i="6"/>
  <c r="M56" i="6"/>
  <c r="I56" i="6"/>
  <c r="K56" i="6" s="1"/>
  <c r="R56" i="6" s="1"/>
  <c r="Z55" i="6"/>
  <c r="Y55" i="6"/>
  <c r="O55" i="6"/>
  <c r="I55" i="6"/>
  <c r="K55" i="6" s="1"/>
  <c r="R55" i="6" s="1"/>
  <c r="AA55" i="6" s="1"/>
  <c r="Z54" i="6"/>
  <c r="Y54" i="6"/>
  <c r="O54" i="6"/>
  <c r="K54" i="6"/>
  <c r="I54" i="6"/>
  <c r="Z53" i="6"/>
  <c r="Y53" i="6"/>
  <c r="O53" i="6"/>
  <c r="K53" i="6"/>
  <c r="S53" i="6" s="1"/>
  <c r="I53" i="6"/>
  <c r="Z52" i="6"/>
  <c r="Y52" i="6"/>
  <c r="O52" i="6"/>
  <c r="I52" i="6"/>
  <c r="K52" i="6" s="1"/>
  <c r="R52" i="6" s="1"/>
  <c r="Z51" i="6"/>
  <c r="Y51" i="6"/>
  <c r="S51" i="6"/>
  <c r="AB51" i="6" s="1"/>
  <c r="AH51" i="6" s="1"/>
  <c r="O51" i="6"/>
  <c r="M51" i="6"/>
  <c r="I51" i="6"/>
  <c r="K51" i="6" s="1"/>
  <c r="R51" i="6" s="1"/>
  <c r="AA51" i="6" s="1"/>
  <c r="Z50" i="6"/>
  <c r="Y50" i="6"/>
  <c r="O50" i="6"/>
  <c r="K50" i="6"/>
  <c r="I50" i="6"/>
  <c r="Z49" i="6"/>
  <c r="Y49" i="6"/>
  <c r="S49" i="6"/>
  <c r="O49" i="6"/>
  <c r="M49" i="6"/>
  <c r="K49" i="6"/>
  <c r="R49" i="6" s="1"/>
  <c r="I49" i="6"/>
  <c r="Z48" i="6"/>
  <c r="Y48" i="6"/>
  <c r="O48" i="6"/>
  <c r="I48" i="6"/>
  <c r="K48" i="6" s="1"/>
  <c r="Z47" i="6"/>
  <c r="Y47" i="6"/>
  <c r="O47" i="6"/>
  <c r="K47" i="6"/>
  <c r="S47" i="6" s="1"/>
  <c r="I47" i="6"/>
  <c r="Z46" i="6"/>
  <c r="Y46" i="6"/>
  <c r="R46" i="6"/>
  <c r="O46" i="6"/>
  <c r="L46" i="6"/>
  <c r="J46" i="6" s="1"/>
  <c r="K46" i="6"/>
  <c r="S46" i="6" s="1"/>
  <c r="I46" i="6"/>
  <c r="Z45" i="6"/>
  <c r="Y45" i="6"/>
  <c r="O45" i="6"/>
  <c r="I45" i="6"/>
  <c r="K45" i="6" s="1"/>
  <c r="Z44" i="6"/>
  <c r="Y44" i="6"/>
  <c r="O44" i="6"/>
  <c r="I44" i="6"/>
  <c r="K44" i="6" s="1"/>
  <c r="Z43" i="6"/>
  <c r="Y43" i="6"/>
  <c r="O43" i="6"/>
  <c r="K43" i="6"/>
  <c r="S43" i="6" s="1"/>
  <c r="I43" i="6"/>
  <c r="Z42" i="6"/>
  <c r="Y42" i="6"/>
  <c r="R42" i="6"/>
  <c r="O42" i="6"/>
  <c r="L42" i="6"/>
  <c r="J42" i="6" s="1"/>
  <c r="K42" i="6"/>
  <c r="S42" i="6" s="1"/>
  <c r="I42" i="6"/>
  <c r="Z41" i="6"/>
  <c r="Y41" i="6"/>
  <c r="O41" i="6"/>
  <c r="I41" i="6"/>
  <c r="K41" i="6" s="1"/>
  <c r="Z40" i="6"/>
  <c r="Y40" i="6"/>
  <c r="O40" i="6"/>
  <c r="I40" i="6"/>
  <c r="K40" i="6" s="1"/>
  <c r="Z39" i="6"/>
  <c r="Y39" i="6"/>
  <c r="O39" i="6"/>
  <c r="K39" i="6"/>
  <c r="S39" i="6" s="1"/>
  <c r="I39" i="6"/>
  <c r="Z38" i="6"/>
  <c r="Y38" i="6"/>
  <c r="R38" i="6"/>
  <c r="O38" i="6"/>
  <c r="L38" i="6"/>
  <c r="J38" i="6" s="1"/>
  <c r="K38" i="6"/>
  <c r="S38" i="6" s="1"/>
  <c r="I38" i="6"/>
  <c r="Z37" i="6"/>
  <c r="Y37" i="6"/>
  <c r="O37" i="6"/>
  <c r="I37" i="6"/>
  <c r="K37" i="6" s="1"/>
  <c r="Z36" i="6"/>
  <c r="Y36" i="6"/>
  <c r="O36" i="6"/>
  <c r="I36" i="6"/>
  <c r="K36" i="6" s="1"/>
  <c r="Z35" i="6"/>
  <c r="Y35" i="6"/>
  <c r="O35" i="6"/>
  <c r="K35" i="6"/>
  <c r="S35" i="6" s="1"/>
  <c r="I35" i="6"/>
  <c r="Z34" i="6"/>
  <c r="Y34" i="6"/>
  <c r="O34" i="6"/>
  <c r="K34" i="6"/>
  <c r="R34" i="6" s="1"/>
  <c r="I34" i="6"/>
  <c r="Z33" i="6"/>
  <c r="Y33" i="6"/>
  <c r="O33" i="6"/>
  <c r="I33" i="6"/>
  <c r="K33" i="6" s="1"/>
  <c r="C33" i="6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Z32" i="6"/>
  <c r="Y32" i="6"/>
  <c r="O32" i="6"/>
  <c r="I32" i="6"/>
  <c r="K32" i="6" s="1"/>
  <c r="C32" i="6"/>
  <c r="AB31" i="6"/>
  <c r="AH31" i="6" s="1"/>
  <c r="Z31" i="6"/>
  <c r="Y31" i="6"/>
  <c r="O31" i="6"/>
  <c r="K31" i="6"/>
  <c r="S31" i="6" s="1"/>
  <c r="M31" i="6" s="1"/>
  <c r="I31" i="6"/>
  <c r="AB38" i="6" l="1"/>
  <c r="AH38" i="6" s="1"/>
  <c r="X38" i="6"/>
  <c r="AG38" i="6" s="1"/>
  <c r="AL38" i="6" s="1"/>
  <c r="M38" i="6"/>
  <c r="AB42" i="6"/>
  <c r="AH42" i="6" s="1"/>
  <c r="X42" i="6"/>
  <c r="AG42" i="6" s="1"/>
  <c r="AL42" i="6" s="1"/>
  <c r="M42" i="6"/>
  <c r="AB46" i="6"/>
  <c r="AH46" i="6" s="1"/>
  <c r="X46" i="6"/>
  <c r="AG46" i="6" s="1"/>
  <c r="AL46" i="6" s="1"/>
  <c r="M46" i="6"/>
  <c r="N49" i="6"/>
  <c r="U49" i="6"/>
  <c r="AD49" i="6" s="1"/>
  <c r="AJ49" i="6" s="1"/>
  <c r="L49" i="6"/>
  <c r="J49" i="6" s="1"/>
  <c r="W49" i="6"/>
  <c r="AF49" i="6" s="1"/>
  <c r="AA49" i="6"/>
  <c r="R32" i="6"/>
  <c r="S32" i="6"/>
  <c r="S36" i="6"/>
  <c r="R36" i="6"/>
  <c r="AB39" i="6"/>
  <c r="AH39" i="6" s="1"/>
  <c r="X39" i="6"/>
  <c r="AG39" i="6" s="1"/>
  <c r="AL39" i="6" s="1"/>
  <c r="M39" i="6"/>
  <c r="S41" i="6"/>
  <c r="R41" i="6"/>
  <c r="U42" i="6"/>
  <c r="AD42" i="6" s="1"/>
  <c r="AJ42" i="6" s="1"/>
  <c r="AB43" i="6"/>
  <c r="AH43" i="6" s="1"/>
  <c r="X43" i="6"/>
  <c r="AG43" i="6" s="1"/>
  <c r="AL43" i="6" s="1"/>
  <c r="M43" i="6"/>
  <c r="S45" i="6"/>
  <c r="R45" i="6"/>
  <c r="U46" i="6"/>
  <c r="AD46" i="6" s="1"/>
  <c r="AJ46" i="6" s="1"/>
  <c r="AB47" i="6"/>
  <c r="AH47" i="6" s="1"/>
  <c r="X47" i="6"/>
  <c r="AG47" i="6" s="1"/>
  <c r="AL47" i="6" s="1"/>
  <c r="M47" i="6"/>
  <c r="S48" i="6"/>
  <c r="R48" i="6"/>
  <c r="X31" i="6"/>
  <c r="AG31" i="6" s="1"/>
  <c r="AL31" i="6" s="1"/>
  <c r="R33" i="6"/>
  <c r="S33" i="6"/>
  <c r="N52" i="6"/>
  <c r="W52" i="6"/>
  <c r="AF52" i="6" s="1"/>
  <c r="AA52" i="6"/>
  <c r="L52" i="6"/>
  <c r="J52" i="6" s="1"/>
  <c r="N34" i="6"/>
  <c r="L34" i="6"/>
  <c r="J34" i="6" s="1"/>
  <c r="AA34" i="6"/>
  <c r="W34" i="6"/>
  <c r="AF34" i="6" s="1"/>
  <c r="AB35" i="6"/>
  <c r="AH35" i="6" s="1"/>
  <c r="X35" i="6"/>
  <c r="AG35" i="6" s="1"/>
  <c r="AL35" i="6" s="1"/>
  <c r="M35" i="6"/>
  <c r="R37" i="6"/>
  <c r="S37" i="6"/>
  <c r="U38" i="6"/>
  <c r="AD38" i="6" s="1"/>
  <c r="AJ38" i="6" s="1"/>
  <c r="S40" i="6"/>
  <c r="R40" i="6"/>
  <c r="S44" i="6"/>
  <c r="R44" i="6"/>
  <c r="N56" i="6"/>
  <c r="U56" i="6"/>
  <c r="AD56" i="6" s="1"/>
  <c r="AJ56" i="6" s="1"/>
  <c r="AA56" i="6"/>
  <c r="L56" i="6"/>
  <c r="J56" i="6" s="1"/>
  <c r="W56" i="6"/>
  <c r="AF56" i="6" s="1"/>
  <c r="R31" i="6"/>
  <c r="S34" i="6"/>
  <c r="R35" i="6"/>
  <c r="W38" i="6"/>
  <c r="AF38" i="6" s="1"/>
  <c r="AA38" i="6"/>
  <c r="R39" i="6"/>
  <c r="W42" i="6"/>
  <c r="AF42" i="6" s="1"/>
  <c r="AA42" i="6"/>
  <c r="R43" i="6"/>
  <c r="W46" i="6"/>
  <c r="AF46" i="6" s="1"/>
  <c r="AA46" i="6"/>
  <c r="R47" i="6"/>
  <c r="N51" i="6"/>
  <c r="W51" i="6"/>
  <c r="AF51" i="6" s="1"/>
  <c r="S52" i="6"/>
  <c r="R53" i="6"/>
  <c r="S55" i="6"/>
  <c r="N60" i="6"/>
  <c r="L60" i="6"/>
  <c r="J60" i="6" s="1"/>
  <c r="U60" i="6"/>
  <c r="AD60" i="6" s="1"/>
  <c r="AJ60" i="6" s="1"/>
  <c r="W60" i="6"/>
  <c r="AF60" i="6" s="1"/>
  <c r="M61" i="6"/>
  <c r="AB61" i="6"/>
  <c r="AH61" i="6" s="1"/>
  <c r="X61" i="6"/>
  <c r="AG61" i="6" s="1"/>
  <c r="AL61" i="6" s="1"/>
  <c r="L62" i="6"/>
  <c r="J62" i="6" s="1"/>
  <c r="N62" i="6"/>
  <c r="AA62" i="6"/>
  <c r="W62" i="6"/>
  <c r="AF62" i="6" s="1"/>
  <c r="S63" i="6"/>
  <c r="R63" i="6"/>
  <c r="S64" i="6"/>
  <c r="R64" i="6"/>
  <c r="N71" i="6"/>
  <c r="AA71" i="6"/>
  <c r="W71" i="6"/>
  <c r="AF71" i="6" s="1"/>
  <c r="L71" i="6"/>
  <c r="J71" i="6" s="1"/>
  <c r="N38" i="6"/>
  <c r="N42" i="6"/>
  <c r="N46" i="6"/>
  <c r="U51" i="6"/>
  <c r="L51" i="6"/>
  <c r="J51" i="6" s="1"/>
  <c r="X51" i="6"/>
  <c r="AG51" i="6" s="1"/>
  <c r="AL51" i="6" s="1"/>
  <c r="M53" i="6"/>
  <c r="AB53" i="6"/>
  <c r="AH53" i="6" s="1"/>
  <c r="X53" i="6"/>
  <c r="AG53" i="6" s="1"/>
  <c r="AL53" i="6" s="1"/>
  <c r="R54" i="6"/>
  <c r="S54" i="6"/>
  <c r="S59" i="6"/>
  <c r="R59" i="6"/>
  <c r="AB65" i="6"/>
  <c r="AH65" i="6" s="1"/>
  <c r="X65" i="6"/>
  <c r="AG65" i="6" s="1"/>
  <c r="AL65" i="6" s="1"/>
  <c r="M65" i="6"/>
  <c r="N70" i="6"/>
  <c r="U70" i="6"/>
  <c r="AD70" i="6" s="1"/>
  <c r="AJ70" i="6" s="1"/>
  <c r="W70" i="6"/>
  <c r="AF70" i="6" s="1"/>
  <c r="AA70" i="6"/>
  <c r="L70" i="6"/>
  <c r="J70" i="6" s="1"/>
  <c r="R84" i="6"/>
  <c r="S84" i="6"/>
  <c r="AB49" i="6"/>
  <c r="AH49" i="6" s="1"/>
  <c r="X49" i="6"/>
  <c r="AG49" i="6" s="1"/>
  <c r="AL49" i="6" s="1"/>
  <c r="T49" i="6"/>
  <c r="N55" i="6"/>
  <c r="W55" i="6"/>
  <c r="AF55" i="6" s="1"/>
  <c r="AB56" i="6"/>
  <c r="AH56" i="6" s="1"/>
  <c r="X56" i="6"/>
  <c r="AG56" i="6" s="1"/>
  <c r="AL56" i="6" s="1"/>
  <c r="T56" i="6"/>
  <c r="R57" i="6"/>
  <c r="R50" i="6"/>
  <c r="S50" i="6"/>
  <c r="L55" i="6"/>
  <c r="J55" i="6" s="1"/>
  <c r="M57" i="6"/>
  <c r="AB57" i="6"/>
  <c r="AH57" i="6" s="1"/>
  <c r="X57" i="6"/>
  <c r="AG57" i="6" s="1"/>
  <c r="AL57" i="6" s="1"/>
  <c r="R58" i="6"/>
  <c r="S58" i="6"/>
  <c r="AB60" i="6"/>
  <c r="AH60" i="6" s="1"/>
  <c r="X60" i="6"/>
  <c r="AG60" i="6" s="1"/>
  <c r="AL60" i="6" s="1"/>
  <c r="AA61" i="6"/>
  <c r="W61" i="6"/>
  <c r="AF61" i="6" s="1"/>
  <c r="U61" i="6"/>
  <c r="AD61" i="6" s="1"/>
  <c r="AJ61" i="6" s="1"/>
  <c r="N61" i="6"/>
  <c r="AB66" i="6"/>
  <c r="AH66" i="6" s="1"/>
  <c r="X66" i="6"/>
  <c r="AG66" i="6" s="1"/>
  <c r="AL66" i="6" s="1"/>
  <c r="M66" i="6"/>
  <c r="R81" i="6"/>
  <c r="S81" i="6"/>
  <c r="S62" i="6"/>
  <c r="M67" i="6"/>
  <c r="AB67" i="6"/>
  <c r="AH67" i="6" s="1"/>
  <c r="X67" i="6"/>
  <c r="AG67" i="6" s="1"/>
  <c r="AL67" i="6" s="1"/>
  <c r="R68" i="6"/>
  <c r="S68" i="6"/>
  <c r="S71" i="6"/>
  <c r="R75" i="6"/>
  <c r="S75" i="6"/>
  <c r="S77" i="6"/>
  <c r="U80" i="6"/>
  <c r="AD80" i="6" s="1"/>
  <c r="AJ80" i="6" s="1"/>
  <c r="AA80" i="6"/>
  <c r="W80" i="6"/>
  <c r="AF80" i="6" s="1"/>
  <c r="N80" i="6"/>
  <c r="AB82" i="6"/>
  <c r="AH82" i="6" s="1"/>
  <c r="X82" i="6"/>
  <c r="AG82" i="6" s="1"/>
  <c r="AL82" i="6" s="1"/>
  <c r="M82" i="6"/>
  <c r="R86" i="6"/>
  <c r="S86" i="6"/>
  <c r="N69" i="6"/>
  <c r="W69" i="6"/>
  <c r="AF69" i="6" s="1"/>
  <c r="AB70" i="6"/>
  <c r="AH70" i="6" s="1"/>
  <c r="X70" i="6"/>
  <c r="AG70" i="6" s="1"/>
  <c r="AL70" i="6" s="1"/>
  <c r="M76" i="6"/>
  <c r="U76" i="6" s="1"/>
  <c r="AB76" i="6"/>
  <c r="AH76" i="6" s="1"/>
  <c r="M80" i="6"/>
  <c r="AB80" i="6"/>
  <c r="AH80" i="6" s="1"/>
  <c r="X80" i="6"/>
  <c r="AG80" i="6" s="1"/>
  <c r="AL80" i="6" s="1"/>
  <c r="S83" i="6"/>
  <c r="R83" i="6"/>
  <c r="U65" i="6"/>
  <c r="AD65" i="6" s="1"/>
  <c r="AJ65" i="6" s="1"/>
  <c r="W65" i="6"/>
  <c r="AF65" i="6" s="1"/>
  <c r="AA65" i="6"/>
  <c r="R66" i="6"/>
  <c r="L69" i="6"/>
  <c r="J69" i="6" s="1"/>
  <c r="R73" i="6"/>
  <c r="S73" i="6"/>
  <c r="N77" i="6"/>
  <c r="L77" i="6"/>
  <c r="J77" i="6" s="1"/>
  <c r="AA77" i="6"/>
  <c r="W77" i="6"/>
  <c r="AF77" i="6" s="1"/>
  <c r="S78" i="6"/>
  <c r="R78" i="6"/>
  <c r="R67" i="6"/>
  <c r="S69" i="6"/>
  <c r="AA76" i="6"/>
  <c r="W76" i="6"/>
  <c r="AF76" i="6" s="1"/>
  <c r="L76" i="6"/>
  <c r="J76" i="6" s="1"/>
  <c r="N76" i="6"/>
  <c r="W82" i="6"/>
  <c r="AF82" i="6" s="1"/>
  <c r="U82" i="6"/>
  <c r="AD82" i="6" s="1"/>
  <c r="AJ82" i="6" s="1"/>
  <c r="AA82" i="6"/>
  <c r="L82" i="6"/>
  <c r="J82" i="6" s="1"/>
  <c r="N82" i="6"/>
  <c r="S85" i="6"/>
  <c r="R85" i="6"/>
  <c r="R72" i="6"/>
  <c r="X72" i="6"/>
  <c r="AG72" i="6" s="1"/>
  <c r="AL72" i="6" s="1"/>
  <c r="R74" i="6"/>
  <c r="L79" i="6"/>
  <c r="J79" i="6" s="1"/>
  <c r="N79" i="6"/>
  <c r="AA79" i="6"/>
  <c r="R88" i="6"/>
  <c r="S88" i="6"/>
  <c r="AB72" i="6"/>
  <c r="AH72" i="6" s="1"/>
  <c r="X74" i="6"/>
  <c r="AG74" i="6" s="1"/>
  <c r="AL74" i="6" s="1"/>
  <c r="S79" i="6"/>
  <c r="AB87" i="6"/>
  <c r="AH87" i="6" s="1"/>
  <c r="AB90" i="6"/>
  <c r="AH90" i="6" s="1"/>
  <c r="X90" i="6"/>
  <c r="AG90" i="6" s="1"/>
  <c r="AL90" i="6" s="1"/>
  <c r="AB92" i="6"/>
  <c r="AH92" i="6" s="1"/>
  <c r="X92" i="6"/>
  <c r="AG92" i="6" s="1"/>
  <c r="AL92" i="6" s="1"/>
  <c r="M92" i="6"/>
  <c r="S93" i="6"/>
  <c r="R93" i="6"/>
  <c r="S94" i="6"/>
  <c r="U87" i="6"/>
  <c r="AA87" i="6"/>
  <c r="W87" i="6"/>
  <c r="AF87" i="6" s="1"/>
  <c r="L90" i="6"/>
  <c r="J90" i="6" s="1"/>
  <c r="N90" i="6"/>
  <c r="W90" i="6"/>
  <c r="AF90" i="6" s="1"/>
  <c r="AB91" i="6"/>
  <c r="AH91" i="6" s="1"/>
  <c r="X91" i="6"/>
  <c r="AG91" i="6" s="1"/>
  <c r="AL91" i="6" s="1"/>
  <c r="M91" i="6"/>
  <c r="U91" i="6" s="1"/>
  <c r="AB95" i="6"/>
  <c r="AH95" i="6" s="1"/>
  <c r="X95" i="6"/>
  <c r="AG95" i="6" s="1"/>
  <c r="AL95" i="6" s="1"/>
  <c r="M95" i="6"/>
  <c r="U95" i="6" s="1"/>
  <c r="S89" i="6"/>
  <c r="R89" i="6"/>
  <c r="M90" i="6"/>
  <c r="U90" i="6" s="1"/>
  <c r="W91" i="6"/>
  <c r="AF91" i="6" s="1"/>
  <c r="AA91" i="6"/>
  <c r="R92" i="6"/>
  <c r="W95" i="6"/>
  <c r="AF95" i="6" s="1"/>
  <c r="AA95" i="6"/>
  <c r="N91" i="6"/>
  <c r="N95" i="6"/>
  <c r="AD95" i="6" l="1"/>
  <c r="AJ95" i="6" s="1"/>
  <c r="T95" i="6"/>
  <c r="AD90" i="6"/>
  <c r="AJ90" i="6" s="1"/>
  <c r="T90" i="6"/>
  <c r="AD76" i="6"/>
  <c r="AJ76" i="6" s="1"/>
  <c r="T76" i="6"/>
  <c r="AD91" i="6"/>
  <c r="AJ91" i="6" s="1"/>
  <c r="T91" i="6"/>
  <c r="M94" i="6"/>
  <c r="AB94" i="6"/>
  <c r="AH94" i="6" s="1"/>
  <c r="X94" i="6"/>
  <c r="AG94" i="6" s="1"/>
  <c r="AL94" i="6" s="1"/>
  <c r="N88" i="6"/>
  <c r="L88" i="6"/>
  <c r="J88" i="6" s="1"/>
  <c r="AA88" i="6"/>
  <c r="W88" i="6"/>
  <c r="AF88" i="6" s="1"/>
  <c r="AB69" i="6"/>
  <c r="AH69" i="6" s="1"/>
  <c r="X69" i="6"/>
  <c r="AG69" i="6" s="1"/>
  <c r="AL69" i="6" s="1"/>
  <c r="M69" i="6"/>
  <c r="U69" i="6" s="1"/>
  <c r="AD69" i="6" s="1"/>
  <c r="AJ69" i="6" s="1"/>
  <c r="AD87" i="6"/>
  <c r="AJ87" i="6" s="1"/>
  <c r="T87" i="6"/>
  <c r="AA74" i="6"/>
  <c r="W74" i="6"/>
  <c r="AF74" i="6" s="1"/>
  <c r="U74" i="6"/>
  <c r="N74" i="6"/>
  <c r="L74" i="6"/>
  <c r="J74" i="6" s="1"/>
  <c r="M85" i="6"/>
  <c r="AB85" i="6"/>
  <c r="AH85" i="6" s="1"/>
  <c r="X85" i="6"/>
  <c r="AG85" i="6" s="1"/>
  <c r="AL85" i="6" s="1"/>
  <c r="AA67" i="6"/>
  <c r="W67" i="6"/>
  <c r="AF67" i="6" s="1"/>
  <c r="N67" i="6"/>
  <c r="L67" i="6"/>
  <c r="J67" i="6" s="1"/>
  <c r="U67" i="6"/>
  <c r="AA83" i="6"/>
  <c r="W83" i="6"/>
  <c r="AF83" i="6" s="1"/>
  <c r="L83" i="6"/>
  <c r="J83" i="6" s="1"/>
  <c r="N83" i="6"/>
  <c r="M89" i="6"/>
  <c r="AB89" i="6"/>
  <c r="AH89" i="6" s="1"/>
  <c r="X89" i="6"/>
  <c r="AG89" i="6" s="1"/>
  <c r="AL89" i="6" s="1"/>
  <c r="AB93" i="6"/>
  <c r="AH93" i="6" s="1"/>
  <c r="X93" i="6"/>
  <c r="AG93" i="6" s="1"/>
  <c r="AL93" i="6" s="1"/>
  <c r="M93" i="6"/>
  <c r="AA78" i="6"/>
  <c r="W78" i="6"/>
  <c r="AF78" i="6" s="1"/>
  <c r="L78" i="6"/>
  <c r="J78" i="6" s="1"/>
  <c r="N78" i="6"/>
  <c r="N73" i="6"/>
  <c r="L73" i="6"/>
  <c r="J73" i="6" s="1"/>
  <c r="AA73" i="6"/>
  <c r="W73" i="6"/>
  <c r="AF73" i="6" s="1"/>
  <c r="M83" i="6"/>
  <c r="U83" i="6" s="1"/>
  <c r="AB83" i="6"/>
  <c r="AH83" i="6" s="1"/>
  <c r="X83" i="6"/>
  <c r="AG83" i="6" s="1"/>
  <c r="AL83" i="6" s="1"/>
  <c r="T70" i="6"/>
  <c r="AB75" i="6"/>
  <c r="AH75" i="6" s="1"/>
  <c r="X75" i="6"/>
  <c r="AG75" i="6" s="1"/>
  <c r="AL75" i="6" s="1"/>
  <c r="M75" i="6"/>
  <c r="L68" i="6"/>
  <c r="J68" i="6" s="1"/>
  <c r="AA68" i="6"/>
  <c r="W68" i="6"/>
  <c r="AF68" i="6" s="1"/>
  <c r="N68" i="6"/>
  <c r="T60" i="6"/>
  <c r="L58" i="6"/>
  <c r="J58" i="6" s="1"/>
  <c r="AA58" i="6"/>
  <c r="W58" i="6"/>
  <c r="AF58" i="6" s="1"/>
  <c r="N58" i="6"/>
  <c r="L50" i="6"/>
  <c r="J50" i="6" s="1"/>
  <c r="AA50" i="6"/>
  <c r="W50" i="6"/>
  <c r="AF50" i="6" s="1"/>
  <c r="N50" i="6"/>
  <c r="L54" i="6"/>
  <c r="J54" i="6" s="1"/>
  <c r="AA54" i="6"/>
  <c r="W54" i="6"/>
  <c r="AF54" i="6" s="1"/>
  <c r="N54" i="6"/>
  <c r="N64" i="6"/>
  <c r="AA64" i="6"/>
  <c r="W64" i="6"/>
  <c r="AF64" i="6" s="1"/>
  <c r="L64" i="6"/>
  <c r="J64" i="6" s="1"/>
  <c r="N39" i="6"/>
  <c r="AA39" i="6"/>
  <c r="W39" i="6"/>
  <c r="AF39" i="6" s="1"/>
  <c r="L39" i="6"/>
  <c r="J39" i="6" s="1"/>
  <c r="U39" i="6"/>
  <c r="AB34" i="6"/>
  <c r="AH34" i="6" s="1"/>
  <c r="X34" i="6"/>
  <c r="AG34" i="6" s="1"/>
  <c r="AL34" i="6" s="1"/>
  <c r="M34" i="6"/>
  <c r="U34" i="6" s="1"/>
  <c r="AD34" i="6" s="1"/>
  <c r="AJ34" i="6" s="1"/>
  <c r="AB44" i="6"/>
  <c r="AH44" i="6" s="1"/>
  <c r="X44" i="6"/>
  <c r="AG44" i="6" s="1"/>
  <c r="AL44" i="6" s="1"/>
  <c r="M44" i="6"/>
  <c r="M37" i="6"/>
  <c r="AB37" i="6"/>
  <c r="AH37" i="6" s="1"/>
  <c r="X37" i="6"/>
  <c r="AG37" i="6" s="1"/>
  <c r="AL37" i="6" s="1"/>
  <c r="M33" i="6"/>
  <c r="AB33" i="6"/>
  <c r="AH33" i="6" s="1"/>
  <c r="X33" i="6"/>
  <c r="AG33" i="6" s="1"/>
  <c r="AL33" i="6" s="1"/>
  <c r="AB48" i="6"/>
  <c r="AH48" i="6" s="1"/>
  <c r="X48" i="6"/>
  <c r="AG48" i="6" s="1"/>
  <c r="AL48" i="6" s="1"/>
  <c r="M48" i="6"/>
  <c r="X36" i="6"/>
  <c r="AG36" i="6" s="1"/>
  <c r="AL36" i="6" s="1"/>
  <c r="M36" i="6"/>
  <c r="AB36" i="6"/>
  <c r="AH36" i="6" s="1"/>
  <c r="U92" i="6"/>
  <c r="N92" i="6"/>
  <c r="AA92" i="6"/>
  <c r="W92" i="6"/>
  <c r="AF92" i="6" s="1"/>
  <c r="L92" i="6"/>
  <c r="J92" i="6" s="1"/>
  <c r="AA89" i="6"/>
  <c r="W89" i="6"/>
  <c r="AF89" i="6" s="1"/>
  <c r="L89" i="6"/>
  <c r="J89" i="6" s="1"/>
  <c r="U89" i="6"/>
  <c r="AD89" i="6" s="1"/>
  <c r="AJ89" i="6" s="1"/>
  <c r="N89" i="6"/>
  <c r="N93" i="6"/>
  <c r="AA93" i="6"/>
  <c r="W93" i="6"/>
  <c r="AF93" i="6" s="1"/>
  <c r="L93" i="6"/>
  <c r="J93" i="6" s="1"/>
  <c r="U93" i="6"/>
  <c r="AD93" i="6" s="1"/>
  <c r="AJ93" i="6" s="1"/>
  <c r="AB73" i="6"/>
  <c r="AH73" i="6" s="1"/>
  <c r="X73" i="6"/>
  <c r="AG73" i="6" s="1"/>
  <c r="AL73" i="6" s="1"/>
  <c r="M73" i="6"/>
  <c r="U73" i="6" s="1"/>
  <c r="AB77" i="6"/>
  <c r="AH77" i="6" s="1"/>
  <c r="X77" i="6"/>
  <c r="AG77" i="6" s="1"/>
  <c r="AL77" i="6" s="1"/>
  <c r="T77" i="6"/>
  <c r="M77" i="6"/>
  <c r="U77" i="6" s="1"/>
  <c r="AD77" i="6" s="1"/>
  <c r="AJ77" i="6" s="1"/>
  <c r="N81" i="6"/>
  <c r="L81" i="6"/>
  <c r="J81" i="6" s="1"/>
  <c r="W81" i="6"/>
  <c r="AF81" i="6" s="1"/>
  <c r="AA81" i="6"/>
  <c r="M50" i="6"/>
  <c r="U50" i="6" s="1"/>
  <c r="AB50" i="6"/>
  <c r="AH50" i="6" s="1"/>
  <c r="X50" i="6"/>
  <c r="AG50" i="6" s="1"/>
  <c r="AL50" i="6" s="1"/>
  <c r="AA94" i="6"/>
  <c r="W94" i="6"/>
  <c r="AF94" i="6" s="1"/>
  <c r="L94" i="6"/>
  <c r="J94" i="6" s="1"/>
  <c r="U94" i="6"/>
  <c r="AD94" i="6" s="1"/>
  <c r="AJ94" i="6" s="1"/>
  <c r="N94" i="6"/>
  <c r="AB88" i="6"/>
  <c r="AH88" i="6" s="1"/>
  <c r="X88" i="6"/>
  <c r="AG88" i="6" s="1"/>
  <c r="AL88" i="6" s="1"/>
  <c r="M88" i="6"/>
  <c r="U88" i="6" s="1"/>
  <c r="AA72" i="6"/>
  <c r="W72" i="6"/>
  <c r="AF72" i="6" s="1"/>
  <c r="U72" i="6"/>
  <c r="L72" i="6"/>
  <c r="J72" i="6" s="1"/>
  <c r="N72" i="6"/>
  <c r="M78" i="6"/>
  <c r="U78" i="6" s="1"/>
  <c r="X78" i="6"/>
  <c r="AG78" i="6" s="1"/>
  <c r="AL78" i="6" s="1"/>
  <c r="AB78" i="6"/>
  <c r="AH78" i="6" s="1"/>
  <c r="T80" i="6"/>
  <c r="AB86" i="6"/>
  <c r="AH86" i="6" s="1"/>
  <c r="X86" i="6"/>
  <c r="AG86" i="6" s="1"/>
  <c r="AL86" i="6" s="1"/>
  <c r="M86" i="6"/>
  <c r="L75" i="6"/>
  <c r="J75" i="6" s="1"/>
  <c r="N75" i="6"/>
  <c r="AA75" i="6"/>
  <c r="U75" i="6"/>
  <c r="AD75" i="6" s="1"/>
  <c r="AJ75" i="6" s="1"/>
  <c r="W75" i="6"/>
  <c r="AF75" i="6" s="1"/>
  <c r="AB62" i="6"/>
  <c r="AH62" i="6" s="1"/>
  <c r="X62" i="6"/>
  <c r="AG62" i="6" s="1"/>
  <c r="AL62" i="6" s="1"/>
  <c r="T62" i="6"/>
  <c r="M62" i="6"/>
  <c r="U62" i="6" s="1"/>
  <c r="AD62" i="6" s="1"/>
  <c r="AJ62" i="6" s="1"/>
  <c r="AA57" i="6"/>
  <c r="W57" i="6"/>
  <c r="AF57" i="6" s="1"/>
  <c r="N57" i="6"/>
  <c r="U57" i="6"/>
  <c r="L57" i="6"/>
  <c r="J57" i="6" s="1"/>
  <c r="T65" i="6"/>
  <c r="AA59" i="6"/>
  <c r="W59" i="6"/>
  <c r="AF59" i="6" s="1"/>
  <c r="L59" i="6"/>
  <c r="J59" i="6" s="1"/>
  <c r="N59" i="6"/>
  <c r="AB64" i="6"/>
  <c r="AH64" i="6" s="1"/>
  <c r="X64" i="6"/>
  <c r="AG64" i="6" s="1"/>
  <c r="AL64" i="6" s="1"/>
  <c r="M64" i="6"/>
  <c r="U64" i="6" s="1"/>
  <c r="T61" i="6"/>
  <c r="AB55" i="6"/>
  <c r="AH55" i="6" s="1"/>
  <c r="X55" i="6"/>
  <c r="AG55" i="6" s="1"/>
  <c r="AL55" i="6" s="1"/>
  <c r="M55" i="6"/>
  <c r="U55" i="6" s="1"/>
  <c r="AD55" i="6" s="1"/>
  <c r="AJ55" i="6" s="1"/>
  <c r="U43" i="6"/>
  <c r="N43" i="6"/>
  <c r="AA43" i="6"/>
  <c r="W43" i="6"/>
  <c r="AF43" i="6" s="1"/>
  <c r="L43" i="6"/>
  <c r="J43" i="6" s="1"/>
  <c r="AA31" i="6"/>
  <c r="W31" i="6"/>
  <c r="AF31" i="6" s="1"/>
  <c r="L31" i="6"/>
  <c r="J31" i="6" s="1"/>
  <c r="U31" i="6"/>
  <c r="N31" i="6"/>
  <c r="N40" i="6"/>
  <c r="AA40" i="6"/>
  <c r="W40" i="6"/>
  <c r="AF40" i="6" s="1"/>
  <c r="L40" i="6"/>
  <c r="J40" i="6" s="1"/>
  <c r="AA37" i="6"/>
  <c r="W37" i="6"/>
  <c r="AF37" i="6" s="1"/>
  <c r="L37" i="6"/>
  <c r="J37" i="6" s="1"/>
  <c r="U37" i="6"/>
  <c r="AD37" i="6" s="1"/>
  <c r="AJ37" i="6" s="1"/>
  <c r="N37" i="6"/>
  <c r="AA33" i="6"/>
  <c r="L33" i="6"/>
  <c r="J33" i="6" s="1"/>
  <c r="U33" i="6"/>
  <c r="AD33" i="6" s="1"/>
  <c r="AJ33" i="6" s="1"/>
  <c r="W33" i="6"/>
  <c r="AF33" i="6" s="1"/>
  <c r="N33" i="6"/>
  <c r="AA41" i="6"/>
  <c r="W41" i="6"/>
  <c r="AF41" i="6" s="1"/>
  <c r="L41" i="6"/>
  <c r="J41" i="6" s="1"/>
  <c r="N41" i="6"/>
  <c r="AB32" i="6"/>
  <c r="AH32" i="6" s="1"/>
  <c r="X32" i="6"/>
  <c r="AG32" i="6" s="1"/>
  <c r="AL32" i="6" s="1"/>
  <c r="M32" i="6"/>
  <c r="T46" i="6"/>
  <c r="T42" i="6"/>
  <c r="T38" i="6"/>
  <c r="L86" i="6"/>
  <c r="J86" i="6" s="1"/>
  <c r="N86" i="6"/>
  <c r="W86" i="6"/>
  <c r="AF86" i="6" s="1"/>
  <c r="U86" i="6"/>
  <c r="AD86" i="6" s="1"/>
  <c r="AJ86" i="6" s="1"/>
  <c r="AA86" i="6"/>
  <c r="AB71" i="6"/>
  <c r="AH71" i="6" s="1"/>
  <c r="X71" i="6"/>
  <c r="AG71" i="6" s="1"/>
  <c r="AL71" i="6" s="1"/>
  <c r="T71" i="6"/>
  <c r="M71" i="6"/>
  <c r="U71" i="6" s="1"/>
  <c r="AD71" i="6" s="1"/>
  <c r="AJ71" i="6" s="1"/>
  <c r="AB81" i="6"/>
  <c r="AH81" i="6" s="1"/>
  <c r="X81" i="6"/>
  <c r="AG81" i="6" s="1"/>
  <c r="AL81" i="6" s="1"/>
  <c r="M81" i="6"/>
  <c r="U81" i="6" s="1"/>
  <c r="AC56" i="6"/>
  <c r="AI56" i="6" s="1"/>
  <c r="V56" i="6"/>
  <c r="AE56" i="6" s="1"/>
  <c r="AK56" i="6" s="1"/>
  <c r="M84" i="6"/>
  <c r="X84" i="6"/>
  <c r="AG84" i="6" s="1"/>
  <c r="AL84" i="6" s="1"/>
  <c r="AB84" i="6"/>
  <c r="AH84" i="6" s="1"/>
  <c r="M59" i="6"/>
  <c r="U59" i="6" s="1"/>
  <c r="X59" i="6"/>
  <c r="AG59" i="6" s="1"/>
  <c r="AL59" i="6" s="1"/>
  <c r="AB59" i="6"/>
  <c r="AH59" i="6" s="1"/>
  <c r="N63" i="6"/>
  <c r="AA63" i="6"/>
  <c r="W63" i="6"/>
  <c r="AF63" i="6" s="1"/>
  <c r="L63" i="6"/>
  <c r="J63" i="6" s="1"/>
  <c r="AA53" i="6"/>
  <c r="W53" i="6"/>
  <c r="AF53" i="6" s="1"/>
  <c r="N53" i="6"/>
  <c r="L53" i="6"/>
  <c r="J53" i="6" s="1"/>
  <c r="U53" i="6"/>
  <c r="U47" i="6"/>
  <c r="N47" i="6"/>
  <c r="AA47" i="6"/>
  <c r="W47" i="6"/>
  <c r="AF47" i="6" s="1"/>
  <c r="L47" i="6"/>
  <c r="J47" i="6" s="1"/>
  <c r="AB40" i="6"/>
  <c r="AH40" i="6" s="1"/>
  <c r="X40" i="6"/>
  <c r="AG40" i="6" s="1"/>
  <c r="AL40" i="6" s="1"/>
  <c r="M40" i="6"/>
  <c r="U40" i="6" s="1"/>
  <c r="AA45" i="6"/>
  <c r="W45" i="6"/>
  <c r="AF45" i="6" s="1"/>
  <c r="L45" i="6"/>
  <c r="J45" i="6" s="1"/>
  <c r="N45" i="6"/>
  <c r="M41" i="6"/>
  <c r="U41" i="6" s="1"/>
  <c r="AB41" i="6"/>
  <c r="AH41" i="6" s="1"/>
  <c r="X41" i="6"/>
  <c r="AG41" i="6" s="1"/>
  <c r="AL41" i="6" s="1"/>
  <c r="AA32" i="6"/>
  <c r="L32" i="6"/>
  <c r="J32" i="6" s="1"/>
  <c r="N32" i="6"/>
  <c r="U32" i="6"/>
  <c r="AD32" i="6" s="1"/>
  <c r="AJ32" i="6" s="1"/>
  <c r="W32" i="6"/>
  <c r="AF32" i="6" s="1"/>
  <c r="AB79" i="6"/>
  <c r="AH79" i="6" s="1"/>
  <c r="X79" i="6"/>
  <c r="AG79" i="6" s="1"/>
  <c r="AL79" i="6" s="1"/>
  <c r="M79" i="6"/>
  <c r="U79" i="6" s="1"/>
  <c r="AD79" i="6" s="1"/>
  <c r="AJ79" i="6" s="1"/>
  <c r="AA85" i="6"/>
  <c r="W85" i="6"/>
  <c r="AF85" i="6" s="1"/>
  <c r="U85" i="6"/>
  <c r="AD85" i="6" s="1"/>
  <c r="AJ85" i="6" s="1"/>
  <c r="N85" i="6"/>
  <c r="L85" i="6"/>
  <c r="J85" i="6" s="1"/>
  <c r="N66" i="6"/>
  <c r="U66" i="6"/>
  <c r="L66" i="6"/>
  <c r="J66" i="6" s="1"/>
  <c r="W66" i="6"/>
  <c r="AF66" i="6" s="1"/>
  <c r="AA66" i="6"/>
  <c r="T82" i="6"/>
  <c r="M68" i="6"/>
  <c r="U68" i="6" s="1"/>
  <c r="X68" i="6"/>
  <c r="AG68" i="6" s="1"/>
  <c r="AL68" i="6" s="1"/>
  <c r="AB68" i="6"/>
  <c r="AH68" i="6" s="1"/>
  <c r="M58" i="6"/>
  <c r="U58" i="6" s="1"/>
  <c r="AB58" i="6"/>
  <c r="AH58" i="6" s="1"/>
  <c r="X58" i="6"/>
  <c r="AG58" i="6" s="1"/>
  <c r="AL58" i="6" s="1"/>
  <c r="AC49" i="6"/>
  <c r="AI49" i="6" s="1"/>
  <c r="V49" i="6"/>
  <c r="AE49" i="6" s="1"/>
  <c r="AK49" i="6" s="1"/>
  <c r="L84" i="6"/>
  <c r="J84" i="6" s="1"/>
  <c r="AA84" i="6"/>
  <c r="W84" i="6"/>
  <c r="AF84" i="6" s="1"/>
  <c r="N84" i="6"/>
  <c r="U84" i="6"/>
  <c r="AD84" i="6" s="1"/>
  <c r="AJ84" i="6" s="1"/>
  <c r="M54" i="6"/>
  <c r="U54" i="6" s="1"/>
  <c r="X54" i="6"/>
  <c r="AG54" i="6" s="1"/>
  <c r="AL54" i="6" s="1"/>
  <c r="AB54" i="6"/>
  <c r="AH54" i="6" s="1"/>
  <c r="AD51" i="6"/>
  <c r="AJ51" i="6" s="1"/>
  <c r="T51" i="6"/>
  <c r="AB63" i="6"/>
  <c r="AH63" i="6" s="1"/>
  <c r="X63" i="6"/>
  <c r="AG63" i="6" s="1"/>
  <c r="AL63" i="6" s="1"/>
  <c r="M63" i="6"/>
  <c r="U63" i="6" s="1"/>
  <c r="AB52" i="6"/>
  <c r="AH52" i="6" s="1"/>
  <c r="X52" i="6"/>
  <c r="AG52" i="6" s="1"/>
  <c r="AL52" i="6" s="1"/>
  <c r="M52" i="6"/>
  <c r="U52" i="6" s="1"/>
  <c r="AD52" i="6" s="1"/>
  <c r="AJ52" i="6" s="1"/>
  <c r="N35" i="6"/>
  <c r="AA35" i="6"/>
  <c r="W35" i="6"/>
  <c r="AF35" i="6" s="1"/>
  <c r="L35" i="6"/>
  <c r="J35" i="6" s="1"/>
  <c r="U35" i="6"/>
  <c r="N44" i="6"/>
  <c r="AA44" i="6"/>
  <c r="W44" i="6"/>
  <c r="AF44" i="6" s="1"/>
  <c r="L44" i="6"/>
  <c r="J44" i="6" s="1"/>
  <c r="U44" i="6"/>
  <c r="AD44" i="6" s="1"/>
  <c r="AJ44" i="6" s="1"/>
  <c r="N48" i="6"/>
  <c r="AA48" i="6"/>
  <c r="W48" i="6"/>
  <c r="AF48" i="6" s="1"/>
  <c r="L48" i="6"/>
  <c r="J48" i="6" s="1"/>
  <c r="U48" i="6"/>
  <c r="AD48" i="6" s="1"/>
  <c r="AJ48" i="6" s="1"/>
  <c r="M45" i="6"/>
  <c r="U45" i="6" s="1"/>
  <c r="AB45" i="6"/>
  <c r="AH45" i="6" s="1"/>
  <c r="X45" i="6"/>
  <c r="AG45" i="6" s="1"/>
  <c r="AL45" i="6" s="1"/>
  <c r="N36" i="6"/>
  <c r="AA36" i="6"/>
  <c r="W36" i="6"/>
  <c r="AF36" i="6" s="1"/>
  <c r="L36" i="6"/>
  <c r="J36" i="6" s="1"/>
  <c r="U36" i="6"/>
  <c r="AD36" i="6" s="1"/>
  <c r="AJ36" i="6" s="1"/>
  <c r="AD41" i="6" l="1"/>
  <c r="AJ41" i="6" s="1"/>
  <c r="T41" i="6"/>
  <c r="AD59" i="6"/>
  <c r="AJ59" i="6" s="1"/>
  <c r="T59" i="6"/>
  <c r="AD64" i="6"/>
  <c r="AJ64" i="6" s="1"/>
  <c r="T64" i="6"/>
  <c r="AD78" i="6"/>
  <c r="AJ78" i="6" s="1"/>
  <c r="T78" i="6"/>
  <c r="AD50" i="6"/>
  <c r="AJ50" i="6" s="1"/>
  <c r="T50" i="6"/>
  <c r="AD54" i="6"/>
  <c r="AJ54" i="6" s="1"/>
  <c r="T54" i="6"/>
  <c r="AD40" i="6"/>
  <c r="AJ40" i="6" s="1"/>
  <c r="T40" i="6"/>
  <c r="AD73" i="6"/>
  <c r="AJ73" i="6" s="1"/>
  <c r="T73" i="6"/>
  <c r="AD83" i="6"/>
  <c r="AJ83" i="6" s="1"/>
  <c r="T83" i="6"/>
  <c r="AD63" i="6"/>
  <c r="AJ63" i="6" s="1"/>
  <c r="T63" i="6"/>
  <c r="AD68" i="6"/>
  <c r="AJ68" i="6" s="1"/>
  <c r="T68" i="6"/>
  <c r="AD81" i="6"/>
  <c r="AJ81" i="6" s="1"/>
  <c r="T81" i="6"/>
  <c r="AD88" i="6"/>
  <c r="AJ88" i="6" s="1"/>
  <c r="T88" i="6"/>
  <c r="AD45" i="6"/>
  <c r="AJ45" i="6" s="1"/>
  <c r="T45" i="6"/>
  <c r="AD58" i="6"/>
  <c r="AJ58" i="6" s="1"/>
  <c r="T58" i="6"/>
  <c r="T52" i="6"/>
  <c r="AC82" i="6"/>
  <c r="AI82" i="6" s="1"/>
  <c r="V82" i="6"/>
  <c r="AE82" i="6" s="1"/>
  <c r="AK82" i="6" s="1"/>
  <c r="AD66" i="6"/>
  <c r="AJ66" i="6" s="1"/>
  <c r="T66" i="6"/>
  <c r="T79" i="6"/>
  <c r="V42" i="6"/>
  <c r="AE42" i="6" s="1"/>
  <c r="AK42" i="6" s="1"/>
  <c r="AC42" i="6"/>
  <c r="AI42" i="6" s="1"/>
  <c r="AC61" i="6"/>
  <c r="AI61" i="6" s="1"/>
  <c r="V61" i="6"/>
  <c r="AE61" i="6" s="1"/>
  <c r="AK61" i="6" s="1"/>
  <c r="AD57" i="6"/>
  <c r="AJ57" i="6" s="1"/>
  <c r="T57" i="6"/>
  <c r="AD72" i="6"/>
  <c r="AJ72" i="6" s="1"/>
  <c r="T72" i="6"/>
  <c r="T36" i="6"/>
  <c r="T33" i="6"/>
  <c r="T37" i="6"/>
  <c r="AD39" i="6"/>
  <c r="AJ39" i="6" s="1"/>
  <c r="T39" i="6"/>
  <c r="T75" i="6"/>
  <c r="T85" i="6"/>
  <c r="T69" i="6"/>
  <c r="T94" i="6"/>
  <c r="V91" i="6"/>
  <c r="AE91" i="6" s="1"/>
  <c r="AK91" i="6" s="1"/>
  <c r="AC91" i="6"/>
  <c r="AI91" i="6" s="1"/>
  <c r="V90" i="6"/>
  <c r="AE90" i="6" s="1"/>
  <c r="AK90" i="6" s="1"/>
  <c r="AC90" i="6"/>
  <c r="AI90" i="6" s="1"/>
  <c r="AD47" i="6"/>
  <c r="AJ47" i="6" s="1"/>
  <c r="T47" i="6"/>
  <c r="V46" i="6"/>
  <c r="AE46" i="6" s="1"/>
  <c r="AK46" i="6" s="1"/>
  <c r="AC46" i="6"/>
  <c r="AI46" i="6" s="1"/>
  <c r="T32" i="6"/>
  <c r="T55" i="6"/>
  <c r="V62" i="6"/>
  <c r="AE62" i="6" s="1"/>
  <c r="AK62" i="6" s="1"/>
  <c r="AC62" i="6"/>
  <c r="AI62" i="6" s="1"/>
  <c r="AC80" i="6"/>
  <c r="AI80" i="6" s="1"/>
  <c r="V80" i="6"/>
  <c r="AE80" i="6" s="1"/>
  <c r="AK80" i="6" s="1"/>
  <c r="T48" i="6"/>
  <c r="T44" i="6"/>
  <c r="T34" i="6"/>
  <c r="V60" i="6"/>
  <c r="AE60" i="6" s="1"/>
  <c r="AK60" i="6" s="1"/>
  <c r="AC60" i="6"/>
  <c r="AI60" i="6" s="1"/>
  <c r="AC87" i="6"/>
  <c r="AI87" i="6" s="1"/>
  <c r="V87" i="6"/>
  <c r="AE87" i="6" s="1"/>
  <c r="AK87" i="6" s="1"/>
  <c r="AD35" i="6"/>
  <c r="AJ35" i="6" s="1"/>
  <c r="T35" i="6"/>
  <c r="AD53" i="6"/>
  <c r="AJ53" i="6" s="1"/>
  <c r="T53" i="6"/>
  <c r="AC65" i="6"/>
  <c r="AI65" i="6" s="1"/>
  <c r="V65" i="6"/>
  <c r="AE65" i="6" s="1"/>
  <c r="AK65" i="6" s="1"/>
  <c r="T86" i="6"/>
  <c r="V77" i="6"/>
  <c r="AE77" i="6" s="1"/>
  <c r="AK77" i="6" s="1"/>
  <c r="AC77" i="6"/>
  <c r="AI77" i="6" s="1"/>
  <c r="AD74" i="6"/>
  <c r="AJ74" i="6" s="1"/>
  <c r="T74" i="6"/>
  <c r="AC76" i="6"/>
  <c r="AI76" i="6" s="1"/>
  <c r="V76" i="6"/>
  <c r="AE76" i="6" s="1"/>
  <c r="AK76" i="6" s="1"/>
  <c r="V95" i="6"/>
  <c r="AE95" i="6" s="1"/>
  <c r="AK95" i="6" s="1"/>
  <c r="AC95" i="6"/>
  <c r="AI95" i="6" s="1"/>
  <c r="AC51" i="6"/>
  <c r="AI51" i="6" s="1"/>
  <c r="V51" i="6"/>
  <c r="AE51" i="6" s="1"/>
  <c r="AK51" i="6" s="1"/>
  <c r="T84" i="6"/>
  <c r="V71" i="6"/>
  <c r="AE71" i="6" s="1"/>
  <c r="AK71" i="6" s="1"/>
  <c r="AC71" i="6"/>
  <c r="AI71" i="6" s="1"/>
  <c r="AC38" i="6"/>
  <c r="AI38" i="6" s="1"/>
  <c r="V38" i="6"/>
  <c r="AE38" i="6" s="1"/>
  <c r="AK38" i="6" s="1"/>
  <c r="AD31" i="6"/>
  <c r="AJ31" i="6" s="1"/>
  <c r="T31" i="6"/>
  <c r="AD43" i="6"/>
  <c r="AJ43" i="6" s="1"/>
  <c r="T43" i="6"/>
  <c r="AD92" i="6"/>
  <c r="AJ92" i="6" s="1"/>
  <c r="T92" i="6"/>
  <c r="AC70" i="6"/>
  <c r="AI70" i="6" s="1"/>
  <c r="V70" i="6"/>
  <c r="AE70" i="6" s="1"/>
  <c r="AK70" i="6" s="1"/>
  <c r="T93" i="6"/>
  <c r="T89" i="6"/>
  <c r="AD67" i="6"/>
  <c r="AJ67" i="6" s="1"/>
  <c r="T67" i="6"/>
  <c r="AC74" i="6" l="1"/>
  <c r="AI74" i="6" s="1"/>
  <c r="V74" i="6"/>
  <c r="AE74" i="6" s="1"/>
  <c r="AK74" i="6" s="1"/>
  <c r="V86" i="6"/>
  <c r="AE86" i="6" s="1"/>
  <c r="AK86" i="6" s="1"/>
  <c r="AC86" i="6"/>
  <c r="AI86" i="6" s="1"/>
  <c r="V44" i="6"/>
  <c r="AE44" i="6" s="1"/>
  <c r="AK44" i="6" s="1"/>
  <c r="AC44" i="6"/>
  <c r="AI44" i="6" s="1"/>
  <c r="V94" i="6"/>
  <c r="AE94" i="6" s="1"/>
  <c r="AK94" i="6" s="1"/>
  <c r="AC94" i="6"/>
  <c r="AI94" i="6" s="1"/>
  <c r="AC39" i="6"/>
  <c r="AI39" i="6" s="1"/>
  <c r="V39" i="6"/>
  <c r="AE39" i="6" s="1"/>
  <c r="AK39" i="6" s="1"/>
  <c r="V67" i="6"/>
  <c r="AE67" i="6" s="1"/>
  <c r="AK67" i="6" s="1"/>
  <c r="AC67" i="6"/>
  <c r="AI67" i="6" s="1"/>
  <c r="AC43" i="6"/>
  <c r="AI43" i="6" s="1"/>
  <c r="V43" i="6"/>
  <c r="AE43" i="6" s="1"/>
  <c r="AK43" i="6" s="1"/>
  <c r="V84" i="6"/>
  <c r="AE84" i="6" s="1"/>
  <c r="AK84" i="6" s="1"/>
  <c r="AC84" i="6"/>
  <c r="AI84" i="6" s="1"/>
  <c r="AC35" i="6"/>
  <c r="AI35" i="6" s="1"/>
  <c r="V35" i="6"/>
  <c r="AE35" i="6" s="1"/>
  <c r="AK35" i="6" s="1"/>
  <c r="AC48" i="6"/>
  <c r="AI48" i="6" s="1"/>
  <c r="V48" i="6"/>
  <c r="AE48" i="6" s="1"/>
  <c r="AK48" i="6" s="1"/>
  <c r="AC69" i="6"/>
  <c r="AI69" i="6" s="1"/>
  <c r="V69" i="6"/>
  <c r="AE69" i="6" s="1"/>
  <c r="AK69" i="6" s="1"/>
  <c r="V72" i="6"/>
  <c r="AE72" i="6" s="1"/>
  <c r="AK72" i="6" s="1"/>
  <c r="AC72" i="6"/>
  <c r="AI72" i="6" s="1"/>
  <c r="V79" i="6"/>
  <c r="AE79" i="6" s="1"/>
  <c r="AK79" i="6" s="1"/>
  <c r="AC79" i="6"/>
  <c r="AI79" i="6" s="1"/>
  <c r="V45" i="6"/>
  <c r="AE45" i="6" s="1"/>
  <c r="AK45" i="6" s="1"/>
  <c r="AC45" i="6"/>
  <c r="AI45" i="6" s="1"/>
  <c r="V81" i="6"/>
  <c r="AE81" i="6" s="1"/>
  <c r="AK81" i="6" s="1"/>
  <c r="AC81" i="6"/>
  <c r="AI81" i="6" s="1"/>
  <c r="AC63" i="6"/>
  <c r="AI63" i="6" s="1"/>
  <c r="V63" i="6"/>
  <c r="AE63" i="6" s="1"/>
  <c r="AK63" i="6" s="1"/>
  <c r="V73" i="6"/>
  <c r="AE73" i="6" s="1"/>
  <c r="AK73" i="6" s="1"/>
  <c r="AC73" i="6"/>
  <c r="AI73" i="6" s="1"/>
  <c r="V54" i="6"/>
  <c r="AE54" i="6" s="1"/>
  <c r="AK54" i="6" s="1"/>
  <c r="AC54" i="6"/>
  <c r="AI54" i="6" s="1"/>
  <c r="AC78" i="6"/>
  <c r="AI78" i="6" s="1"/>
  <c r="V78" i="6"/>
  <c r="AE78" i="6" s="1"/>
  <c r="AK78" i="6" s="1"/>
  <c r="AC59" i="6"/>
  <c r="AI59" i="6" s="1"/>
  <c r="V59" i="6"/>
  <c r="AE59" i="6" s="1"/>
  <c r="AK59" i="6" s="1"/>
  <c r="AC55" i="6"/>
  <c r="AI55" i="6" s="1"/>
  <c r="V55" i="6"/>
  <c r="AE55" i="6" s="1"/>
  <c r="AK55" i="6" s="1"/>
  <c r="AC47" i="6"/>
  <c r="AI47" i="6" s="1"/>
  <c r="V47" i="6"/>
  <c r="AE47" i="6" s="1"/>
  <c r="AK47" i="6" s="1"/>
  <c r="AC85" i="6"/>
  <c r="AI85" i="6" s="1"/>
  <c r="V85" i="6"/>
  <c r="AE85" i="6" s="1"/>
  <c r="AK85" i="6" s="1"/>
  <c r="V37" i="6"/>
  <c r="AE37" i="6" s="1"/>
  <c r="AK37" i="6" s="1"/>
  <c r="AC37" i="6"/>
  <c r="AI37" i="6" s="1"/>
  <c r="AC66" i="6"/>
  <c r="AI66" i="6" s="1"/>
  <c r="V66" i="6"/>
  <c r="AE66" i="6" s="1"/>
  <c r="AK66" i="6" s="1"/>
  <c r="AC52" i="6"/>
  <c r="AI52" i="6" s="1"/>
  <c r="V52" i="6"/>
  <c r="AE52" i="6" s="1"/>
  <c r="AK52" i="6" s="1"/>
  <c r="V89" i="6"/>
  <c r="AE89" i="6" s="1"/>
  <c r="AK89" i="6" s="1"/>
  <c r="AC89" i="6"/>
  <c r="AI89" i="6" s="1"/>
  <c r="AC92" i="6"/>
  <c r="AI92" i="6" s="1"/>
  <c r="V92" i="6"/>
  <c r="AE92" i="6" s="1"/>
  <c r="AK92" i="6" s="1"/>
  <c r="V31" i="6"/>
  <c r="AE31" i="6" s="1"/>
  <c r="AK31" i="6" s="1"/>
  <c r="AC31" i="6"/>
  <c r="AI31" i="6" s="1"/>
  <c r="V53" i="6"/>
  <c r="AE53" i="6" s="1"/>
  <c r="AK53" i="6" s="1"/>
  <c r="AC53" i="6"/>
  <c r="AI53" i="6" s="1"/>
  <c r="V34" i="6"/>
  <c r="AE34" i="6" s="1"/>
  <c r="AK34" i="6" s="1"/>
  <c r="AC34" i="6"/>
  <c r="AI34" i="6" s="1"/>
  <c r="V32" i="6"/>
  <c r="AE32" i="6" s="1"/>
  <c r="AK32" i="6" s="1"/>
  <c r="AC32" i="6"/>
  <c r="AI32" i="6" s="1"/>
  <c r="V75" i="6"/>
  <c r="AE75" i="6" s="1"/>
  <c r="AK75" i="6" s="1"/>
  <c r="AC75" i="6"/>
  <c r="AI75" i="6" s="1"/>
  <c r="V33" i="6"/>
  <c r="AE33" i="6" s="1"/>
  <c r="AK33" i="6" s="1"/>
  <c r="AC33" i="6"/>
  <c r="AI33" i="6" s="1"/>
  <c r="AC57" i="6"/>
  <c r="AI57" i="6" s="1"/>
  <c r="V57" i="6"/>
  <c r="AE57" i="6" s="1"/>
  <c r="AK57" i="6" s="1"/>
  <c r="V58" i="6"/>
  <c r="AE58" i="6" s="1"/>
  <c r="AK58" i="6" s="1"/>
  <c r="AC58" i="6"/>
  <c r="AI58" i="6" s="1"/>
  <c r="V88" i="6"/>
  <c r="AE88" i="6" s="1"/>
  <c r="AK88" i="6" s="1"/>
  <c r="AC88" i="6"/>
  <c r="AI88" i="6" s="1"/>
  <c r="V68" i="6"/>
  <c r="AE68" i="6" s="1"/>
  <c r="AK68" i="6" s="1"/>
  <c r="AC68" i="6"/>
  <c r="AI68" i="6" s="1"/>
  <c r="V83" i="6"/>
  <c r="AE83" i="6" s="1"/>
  <c r="AK83" i="6" s="1"/>
  <c r="AC83" i="6"/>
  <c r="AI83" i="6" s="1"/>
  <c r="V40" i="6"/>
  <c r="AE40" i="6" s="1"/>
  <c r="AK40" i="6" s="1"/>
  <c r="AC40" i="6"/>
  <c r="AI40" i="6" s="1"/>
  <c r="V50" i="6"/>
  <c r="AE50" i="6" s="1"/>
  <c r="AK50" i="6" s="1"/>
  <c r="AC50" i="6"/>
  <c r="AI50" i="6" s="1"/>
  <c r="V64" i="6"/>
  <c r="AE64" i="6" s="1"/>
  <c r="AK64" i="6" s="1"/>
  <c r="AC64" i="6"/>
  <c r="AI64" i="6" s="1"/>
  <c r="V41" i="6"/>
  <c r="AE41" i="6" s="1"/>
  <c r="AK41" i="6" s="1"/>
  <c r="AC41" i="6"/>
  <c r="AI41" i="6" s="1"/>
  <c r="V93" i="6"/>
  <c r="AE93" i="6" s="1"/>
  <c r="AK93" i="6" s="1"/>
  <c r="AC93" i="6"/>
  <c r="AI93" i="6" s="1"/>
  <c r="V36" i="6"/>
  <c r="AE36" i="6" s="1"/>
  <c r="AK36" i="6" s="1"/>
  <c r="AC36" i="6"/>
  <c r="AI36" i="6" s="1"/>
</calcChain>
</file>

<file path=xl/sharedStrings.xml><?xml version="1.0" encoding="utf-8"?>
<sst xmlns="http://schemas.openxmlformats.org/spreadsheetml/2006/main" count="5024" uniqueCount="446">
  <si>
    <t>DEL_FLG</t>
  </si>
  <si>
    <t>REG_USR_ID</t>
  </si>
  <si>
    <t>REG_PGM_ID</t>
  </si>
  <si>
    <t>REG_TS</t>
  </si>
  <si>
    <t>UPD_USR_ID</t>
  </si>
  <si>
    <t>UPD_PGM_ID</t>
  </si>
  <si>
    <t>UPD_TS</t>
  </si>
  <si>
    <t>VER_NO</t>
  </si>
  <si>
    <t>0</t>
  </si>
  <si>
    <t>1</t>
  </si>
  <si>
    <t>9999999999</t>
  </si>
  <si>
    <t>SI_DEAL_CD</t>
  </si>
  <si>
    <t>SI12000006</t>
  </si>
  <si>
    <t>PRJ_CD</t>
  </si>
  <si>
    <t>PJ12000055</t>
  </si>
  <si>
    <t>RPT_BSDT</t>
  </si>
  <si>
    <t>FCT_CMP_DT</t>
  </si>
  <si>
    <t>FCT_CMP_MNHOUR</t>
  </si>
  <si>
    <t>DELAY_DAYS</t>
  </si>
  <si>
    <t>SPI</t>
  </si>
  <si>
    <t>CPI</t>
  </si>
  <si>
    <t>ACC_RATE</t>
  </si>
  <si>
    <t>PLN_ACC_RATE</t>
  </si>
  <si>
    <t>BAC</t>
  </si>
  <si>
    <t>PV</t>
  </si>
  <si>
    <t>EV</t>
  </si>
  <si>
    <t>AC</t>
  </si>
  <si>
    <t>EAC</t>
  </si>
  <si>
    <t>ETC</t>
  </si>
  <si>
    <t>VAC</t>
  </si>
  <si>
    <t>SV</t>
  </si>
  <si>
    <t>CV</t>
  </si>
  <si>
    <t>BAC_PRICE</t>
  </si>
  <si>
    <t>PV_PRICE</t>
  </si>
  <si>
    <t>EV_PRICE</t>
  </si>
  <si>
    <t>AC_PRICE</t>
  </si>
  <si>
    <t>EAC_PRICE</t>
  </si>
  <si>
    <t>ETC_PRICE</t>
  </si>
  <si>
    <t>VAC_PRICE</t>
  </si>
  <si>
    <t>SV_PRICE</t>
  </si>
  <si>
    <t>CV_PRICE</t>
  </si>
  <si>
    <t>2013/03/13</t>
  </si>
  <si>
    <t>2013/03/20</t>
  </si>
  <si>
    <t>ツリー指定要素が「プロジェクト」で「タスク検索」ラジオボタンを選択した状態で実行ボタンを押下した場合</t>
    <phoneticPr fontId="1"/>
  </si>
  <si>
    <t>基本設計書抜粋</t>
    <rPh sb="0" eb="2">
      <t>キホン</t>
    </rPh>
    <rPh sb="2" eb="4">
      <t>セッケイ</t>
    </rPh>
    <rPh sb="4" eb="5">
      <t>ショ</t>
    </rPh>
    <rPh sb="5" eb="7">
      <t>バッスイ</t>
    </rPh>
    <phoneticPr fontId="1"/>
  </si>
  <si>
    <t>WBS_ID</t>
  </si>
  <si>
    <t>2013/03/01</t>
  </si>
  <si>
    <t>2013/03/02</t>
  </si>
  <si>
    <t>65</t>
  </si>
  <si>
    <t>0.75</t>
  </si>
  <si>
    <t>10</t>
  </si>
  <si>
    <t>0.25</t>
  </si>
  <si>
    <t>2013/03/19</t>
  </si>
  <si>
    <t>0.5</t>
  </si>
  <si>
    <t>2013/03/22</t>
  </si>
  <si>
    <t>80</t>
  </si>
  <si>
    <t>640</t>
  </si>
  <si>
    <t>5874</t>
  </si>
  <si>
    <t>SI案件トラン（PJTR_PJ_SI_DEAL）</t>
    <phoneticPr fontId="7"/>
  </si>
  <si>
    <t>SI_DEAL_NM</t>
  </si>
  <si>
    <t>SI_DEAL_STATS</t>
  </si>
  <si>
    <t>SI_DEAL_STATS_UPD_DT</t>
  </si>
  <si>
    <t>SI_DEAL_STR_DT</t>
  </si>
  <si>
    <t>SI_DEAL_END_DT</t>
  </si>
  <si>
    <t>SI_DEAL_CUST_CD</t>
  </si>
  <si>
    <t>SI_DEAL_CUST_CONT_ORGAN_NM</t>
  </si>
  <si>
    <t>SI_DEAL_CUST_CONT_CHG</t>
  </si>
  <si>
    <t>SI_DEAL_CUST_CONT_TEL</t>
  </si>
  <si>
    <t>SI_DEAL_CUST_CONT_FAX</t>
  </si>
  <si>
    <t>SI_DEAL_CUST_CONT_EMAIL</t>
  </si>
  <si>
    <t>SI_DEAL_EGY_DEPT_CD</t>
  </si>
  <si>
    <t>SI_DEAL_EGY_EMP_CD</t>
  </si>
  <si>
    <t>SI_DEAL_AUTO_MK_FLG</t>
  </si>
  <si>
    <t>PROP_CST_LMT_PRICE</t>
  </si>
  <si>
    <t>SI_REL_CONT_EST_PRICE</t>
  </si>
  <si>
    <t>SI_REL_CONT_COST_EST_PRICE</t>
  </si>
  <si>
    <t>SV_REL_CONT_EST_PRICE</t>
  </si>
  <si>
    <t>SV_REL_CONT_COST_EST_PRICE</t>
  </si>
  <si>
    <t>EQP_CONT_EST_PRICE</t>
  </si>
  <si>
    <t>EQP_CONT_COST_EST_PRICE</t>
  </si>
  <si>
    <t>INCO_FLG</t>
  </si>
  <si>
    <t>ALERT_NOTICE_DEST_1</t>
  </si>
  <si>
    <t>ALERT_NOTICE_DEST_2</t>
  </si>
  <si>
    <t>ALERT_NOTICE_DEST_3</t>
  </si>
  <si>
    <t>SI12000063</t>
  </si>
  <si>
    <t>ＳＩ案件＿生産性ＦＩＸ納品確認用</t>
  </si>
  <si>
    <t>2014/05/31</t>
  </si>
  <si>
    <t>0000000027</t>
  </si>
  <si>
    <t>顧客組織名Ａ</t>
  </si>
  <si>
    <t>顧客担当者Ａ</t>
  </si>
  <si>
    <t>0112A11000</t>
  </si>
  <si>
    <t>1860584</t>
  </si>
  <si>
    <t>100000000</t>
  </si>
  <si>
    <t>70000000</t>
  </si>
  <si>
    <t>30000000</t>
  </si>
  <si>
    <t>18000000</t>
  </si>
  <si>
    <t>20000000</t>
  </si>
  <si>
    <t>15000000</t>
  </si>
  <si>
    <t>121</t>
  </si>
  <si>
    <t>DPJBAS01000</t>
  </si>
  <si>
    <t>13-07-02 10:16:43.827</t>
  </si>
  <si>
    <t>プロジェクトトラン（PJTR_PJ_PRJ）</t>
    <phoneticPr fontId="7"/>
  </si>
  <si>
    <t>WHCO_MNG_PRJ_NO</t>
  </si>
  <si>
    <t>PRJ_NM</t>
  </si>
  <si>
    <t>PRJ_DT_NM</t>
  </si>
  <si>
    <t>PRJ_STR_DT</t>
  </si>
  <si>
    <t>PRJ_END_DT</t>
  </si>
  <si>
    <t>PRJ_STATS_SEG</t>
  </si>
  <si>
    <t>PRJ_TPL</t>
  </si>
  <si>
    <t>PRJ_FORM_SEG</t>
  </si>
  <si>
    <t>PRJ_INCO_PSC_FLG</t>
  </si>
  <si>
    <t>PROS_INCO_PRICE</t>
  </si>
  <si>
    <t>PRJ_PROP_CST_LMT_PRICE</t>
  </si>
  <si>
    <t>PRJ_RPT_BS_YOUBI</t>
  </si>
  <si>
    <t>PRJ_PROG_ENT_CLOSE_YOUBI</t>
  </si>
  <si>
    <t>PRJ_BAS_OPE_TM</t>
  </si>
  <si>
    <t>PRJ_EGY_EMP_CD</t>
  </si>
  <si>
    <t>PRJ_EGY_EMP_AUTO_LNK_FLG</t>
  </si>
  <si>
    <t>PRJ_SLS_COST_TRNS_DEPT_CD</t>
  </si>
  <si>
    <t>PRJ_DEV_DEPT_CD</t>
  </si>
  <si>
    <t>SI_DEAL_SYNC_REG_FLG</t>
  </si>
  <si>
    <t>PRJ_CUST_CD</t>
  </si>
  <si>
    <t>PRJ_OPN_NOTICE_FLG</t>
  </si>
  <si>
    <t>PRJ_SHIP_APP_NOTICE_FLG</t>
  </si>
  <si>
    <t>PRJ_PROG_AUTO_SET_FLG</t>
  </si>
  <si>
    <t>PRJ_OUTS_PROG_AUTO_SET_FLG</t>
  </si>
  <si>
    <t>PROP_PRJ_FLG</t>
  </si>
  <si>
    <t>FLAW_PRJ_FLG</t>
  </si>
  <si>
    <t>FLAW_PRJ_CD</t>
  </si>
  <si>
    <t>PRJ_STATS_RECV_DT</t>
  </si>
  <si>
    <t>SND_FLG</t>
  </si>
  <si>
    <t>BUSI_PROC_DT</t>
  </si>
  <si>
    <t>PJ12000040</t>
  </si>
  <si>
    <t>ＰＪ＿生産性ＦＩＸ①</t>
  </si>
  <si>
    <t>ＰＪ＿生産性ＦＩＸ詳細①</t>
  </si>
  <si>
    <t>010</t>
  </si>
  <si>
    <t>T010000010</t>
  </si>
  <si>
    <t>DEV:役務提供型作業(一括)</t>
  </si>
  <si>
    <t>4</t>
  </si>
  <si>
    <t>7.5</t>
  </si>
  <si>
    <t>DPJBAS06000</t>
  </si>
  <si>
    <t>13-07-02 10:19:09.120</t>
  </si>
  <si>
    <t>DPJBAS09000</t>
  </si>
  <si>
    <t>13-07-02 10:20:27.493</t>
  </si>
  <si>
    <t>5</t>
  </si>
  <si>
    <t>WBSトラン（PJTR_PJ_WBS）</t>
    <phoneticPr fontId="7"/>
  </si>
  <si>
    <t>WBS_CD</t>
  </si>
  <si>
    <t>WBS_NM</t>
  </si>
  <si>
    <t>PARENT_WBS_ID</t>
  </si>
  <si>
    <t>DSP_SEQ</t>
  </si>
  <si>
    <t>814</t>
  </si>
  <si>
    <t>1.</t>
  </si>
  <si>
    <t>ＷＢＳ１</t>
  </si>
  <si>
    <t>DPJWBS01000</t>
  </si>
  <si>
    <t>13-07-02 10:30:34.414</t>
  </si>
  <si>
    <t>815</t>
  </si>
  <si>
    <t>2.</t>
  </si>
  <si>
    <t>ＷＢＳ２</t>
  </si>
  <si>
    <t>2</t>
  </si>
  <si>
    <t>プロジェクト別EVM集計SNAPトラン（PJTR_PJ_PRJ_EVM_SUM_SNAP）の状態</t>
    <rPh sb="46" eb="48">
      <t>ジョウタイ</t>
    </rPh>
    <phoneticPr fontId="1"/>
  </si>
  <si>
    <t>PLN_STR_DT</t>
  </si>
  <si>
    <t>PLN_END_DT</t>
  </si>
  <si>
    <t>RSLT_STR_DT</t>
  </si>
  <si>
    <t>RSLT_END_DT</t>
  </si>
  <si>
    <t>AC2_PRICE</t>
  </si>
  <si>
    <t>EAC2_PRICE</t>
  </si>
  <si>
    <t>ETC2_PRICE</t>
  </si>
  <si>
    <t>VAC2_PRICE</t>
  </si>
  <si>
    <t>CV2_PRICE</t>
  </si>
  <si>
    <t>FCT_FLG</t>
  </si>
  <si>
    <t>PLN_END_AF_FLG</t>
  </si>
  <si>
    <t>CMP_AF_FLG</t>
  </si>
  <si>
    <t>jpjprg05003</t>
  </si>
  <si>
    <t>2013/06/12</t>
  </si>
  <si>
    <t>160</t>
  </si>
  <si>
    <t>5120</t>
  </si>
  <si>
    <t>240</t>
  </si>
  <si>
    <t>320</t>
  </si>
  <si>
    <t>400</t>
  </si>
  <si>
    <t>480</t>
  </si>
  <si>
    <t>560</t>
  </si>
  <si>
    <t>720</t>
  </si>
  <si>
    <t>800</t>
  </si>
  <si>
    <t>880</t>
  </si>
  <si>
    <t>960</t>
  </si>
  <si>
    <t>1040</t>
  </si>
  <si>
    <t>1120</t>
  </si>
  <si>
    <t>1200</t>
  </si>
  <si>
    <t>1280</t>
  </si>
  <si>
    <t>1360</t>
  </si>
  <si>
    <t>1440</t>
  </si>
  <si>
    <t>1520</t>
  </si>
  <si>
    <t>1600</t>
  </si>
  <si>
    <t>1680</t>
  </si>
  <si>
    <t>1760</t>
  </si>
  <si>
    <t>1840</t>
  </si>
  <si>
    <t>1920</t>
  </si>
  <si>
    <t>2000</t>
  </si>
  <si>
    <t>2080</t>
  </si>
  <si>
    <t>2160</t>
  </si>
  <si>
    <t>2240</t>
  </si>
  <si>
    <t>2320</t>
  </si>
  <si>
    <t>2400</t>
  </si>
  <si>
    <t>2480</t>
  </si>
  <si>
    <t>2560</t>
  </si>
  <si>
    <t>2640</t>
  </si>
  <si>
    <t>2720</t>
  </si>
  <si>
    <t>2800</t>
  </si>
  <si>
    <t>2880</t>
  </si>
  <si>
    <t>2960</t>
  </si>
  <si>
    <t>3040</t>
  </si>
  <si>
    <t>3120</t>
  </si>
  <si>
    <t>3200</t>
  </si>
  <si>
    <t>3280</t>
  </si>
  <si>
    <t>3360</t>
  </si>
  <si>
    <t>3440</t>
  </si>
  <si>
    <t>3520</t>
  </si>
  <si>
    <t>3600</t>
  </si>
  <si>
    <t>3680</t>
  </si>
  <si>
    <t>3760</t>
  </si>
  <si>
    <t>3840</t>
  </si>
  <si>
    <t>3920</t>
  </si>
  <si>
    <t>4000</t>
  </si>
  <si>
    <t>4080</t>
  </si>
  <si>
    <t>4160</t>
  </si>
  <si>
    <t>4240</t>
  </si>
  <si>
    <t>4320</t>
  </si>
  <si>
    <t>4400</t>
  </si>
  <si>
    <t>4480</t>
  </si>
  <si>
    <t>4560</t>
  </si>
  <si>
    <t>4640</t>
  </si>
  <si>
    <t>4720</t>
  </si>
  <si>
    <t>4800</t>
  </si>
  <si>
    <t>4880</t>
  </si>
  <si>
    <t>4960</t>
  </si>
  <si>
    <t>5040</t>
  </si>
  <si>
    <t>WBS別EVM集計SNAPトラン（PJTR_PJ_WBS_EVM_SUM_SNAP）</t>
  </si>
  <si>
    <t>2013/03/06</t>
  </si>
  <si>
    <t>2013/03/23</t>
  </si>
  <si>
    <t>328.21</t>
  </si>
  <si>
    <t>0.975</t>
  </si>
  <si>
    <t>0.95</t>
  </si>
  <si>
    <t>0.2438</t>
  </si>
  <si>
    <t>78</t>
  </si>
  <si>
    <t>76</t>
  </si>
  <si>
    <t>330.74</t>
  </si>
  <si>
    <t>254.74</t>
  </si>
  <si>
    <t>-10.74</t>
  </si>
  <si>
    <t>-2</t>
  </si>
  <si>
    <t>-4</t>
  </si>
  <si>
    <t>10380800</t>
  </si>
  <si>
    <t>2595200</t>
  </si>
  <si>
    <t>2530320</t>
  </si>
  <si>
    <t>2465440</t>
  </si>
  <si>
    <t>10729103</t>
  </si>
  <si>
    <t>8263663</t>
  </si>
  <si>
    <t>-348303</t>
  </si>
  <si>
    <t>-64880</t>
  </si>
  <si>
    <t>-129760</t>
  </si>
  <si>
    <t>jpjprg06003</t>
  </si>
  <si>
    <t>2013/03/24</t>
  </si>
  <si>
    <t>324.05</t>
  </si>
  <si>
    <t>0.9875</t>
  </si>
  <si>
    <t>0.4938</t>
  </si>
  <si>
    <t>158</t>
  </si>
  <si>
    <t>156</t>
  </si>
  <si>
    <t>322.15</t>
  </si>
  <si>
    <t>166.15</t>
  </si>
  <si>
    <t>-2.15</t>
  </si>
  <si>
    <t>5190400</t>
  </si>
  <si>
    <t>5125520</t>
  </si>
  <si>
    <t>5060640</t>
  </si>
  <si>
    <t>10450671</t>
  </si>
  <si>
    <t>5390031</t>
  </si>
  <si>
    <t>-69871</t>
  </si>
  <si>
    <t>322.69</t>
  </si>
  <si>
    <t>0.9917</t>
  </si>
  <si>
    <t>0.9833</t>
  </si>
  <si>
    <t>0.7438</t>
  </si>
  <si>
    <t>238</t>
  </si>
  <si>
    <t>236</t>
  </si>
  <si>
    <t>319.39</t>
  </si>
  <si>
    <t>83.39</t>
  </si>
  <si>
    <t>0.61</t>
  </si>
  <si>
    <t>7785600</t>
  </si>
  <si>
    <t>7720720</t>
  </si>
  <si>
    <t>7655840</t>
  </si>
  <si>
    <t>10361006</t>
  </si>
  <si>
    <t>2705166</t>
  </si>
  <si>
    <t>19794</t>
  </si>
  <si>
    <t>2013/03/27</t>
  </si>
  <si>
    <t>PJ12000056</t>
  </si>
  <si>
    <t>2013/03/11</t>
  </si>
  <si>
    <t>2013/03/18</t>
  </si>
  <si>
    <t>2013/03/25</t>
  </si>
  <si>
    <t>298.66</t>
  </si>
  <si>
    <t>0.6027</t>
  </si>
  <si>
    <t>0.2511</t>
  </si>
  <si>
    <t>0.4167</t>
  </si>
  <si>
    <t>180</t>
  </si>
  <si>
    <t>75</t>
  </si>
  <si>
    <t>45.2</t>
  </si>
  <si>
    <t>223.66</t>
  </si>
  <si>
    <t>-118.66</t>
  </si>
  <si>
    <t>-29.8</t>
  </si>
  <si>
    <t>233570</t>
  </si>
  <si>
    <t>93660</t>
  </si>
  <si>
    <t>56454</t>
  </si>
  <si>
    <t>93675</t>
  </si>
  <si>
    <t>387546</t>
  </si>
  <si>
    <t>293871</t>
  </si>
  <si>
    <t>-153976</t>
  </si>
  <si>
    <t>-37206</t>
  </si>
  <si>
    <t>-37221</t>
  </si>
  <si>
    <t>jpjprg06004</t>
  </si>
  <si>
    <t>3</t>
  </si>
  <si>
    <t>0.7199</t>
  </si>
  <si>
    <t>129.58</t>
  </si>
  <si>
    <t>215</t>
  </si>
  <si>
    <t>83.66</t>
  </si>
  <si>
    <t>-50.42</t>
  </si>
  <si>
    <t>-85.42</t>
  </si>
  <si>
    <t>168194</t>
  </si>
  <si>
    <t>279070</t>
  </si>
  <si>
    <t>387542</t>
  </si>
  <si>
    <t>108472</t>
  </si>
  <si>
    <t>-153972</t>
  </si>
  <si>
    <t>-65376</t>
  </si>
  <si>
    <t>-110876</t>
  </si>
  <si>
    <t>233640</t>
  </si>
  <si>
    <t>387660</t>
  </si>
  <si>
    <t>387544</t>
  </si>
  <si>
    <t>-116</t>
  </si>
  <si>
    <t>-153974</t>
  </si>
  <si>
    <t>70</t>
  </si>
  <si>
    <t>-154020</t>
  </si>
  <si>
    <t>6</t>
  </si>
  <si>
    <t>SI12000007</t>
  </si>
  <si>
    <t>PJ12000061</t>
  </si>
  <si>
    <t>2013/02/25</t>
  </si>
  <si>
    <t>80.25</t>
  </si>
  <si>
    <t>0.9969</t>
  </si>
  <si>
    <t>2.4</t>
  </si>
  <si>
    <t>0.81</t>
  </si>
  <si>
    <t>0.8125</t>
  </si>
  <si>
    <t>64.8</t>
  </si>
  <si>
    <t>27</t>
  </si>
  <si>
    <t>33.33</t>
  </si>
  <si>
    <t>6.33</t>
  </si>
  <si>
    <t>46.67</t>
  </si>
  <si>
    <t>-0.2</t>
  </si>
  <si>
    <t>37.8</t>
  </si>
  <si>
    <t>50000</t>
  </si>
  <si>
    <t>40625</t>
  </si>
  <si>
    <t>40500</t>
  </si>
  <si>
    <t>16875</t>
  </si>
  <si>
    <t>20833</t>
  </si>
  <si>
    <t>3958</t>
  </si>
  <si>
    <t>29167</t>
  </si>
  <si>
    <t>-125</t>
  </si>
  <si>
    <t>23625</t>
  </si>
  <si>
    <t>jpjprg06000</t>
  </si>
  <si>
    <t>20831</t>
  </si>
  <si>
    <t>29169</t>
  </si>
  <si>
    <t>正しく描画される。</t>
    <rPh sb="0" eb="1">
      <t>タダ</t>
    </rPh>
    <rPh sb="3" eb="5">
      <t>ビョウガ</t>
    </rPh>
    <phoneticPr fontId="1"/>
  </si>
  <si>
    <t>■シート「事前準備データ①」を元に確認■</t>
    <rPh sb="15" eb="16">
      <t>モト</t>
    </rPh>
    <rPh sb="17" eb="19">
      <t>カクニン</t>
    </rPh>
    <phoneticPr fontId="1"/>
  </si>
  <si>
    <t>EVM分析一覧画面のツリーでＳＩ案件コードを選択した状態で、生産性ＦＩＸシミュレーションボタンを押下。（うまく動作するケース）</t>
    <rPh sb="3" eb="5">
      <t>ブンセキ</t>
    </rPh>
    <rPh sb="5" eb="7">
      <t>イチラン</t>
    </rPh>
    <rPh sb="7" eb="9">
      <t>ガメン</t>
    </rPh>
    <rPh sb="16" eb="18">
      <t>アンケン</t>
    </rPh>
    <rPh sb="22" eb="24">
      <t>センタク</t>
    </rPh>
    <rPh sb="26" eb="28">
      <t>ジョウタイ</t>
    </rPh>
    <rPh sb="30" eb="32">
      <t>セイサン</t>
    </rPh>
    <rPh sb="32" eb="33">
      <t>セイ</t>
    </rPh>
    <rPh sb="48" eb="50">
      <t>オウカ</t>
    </rPh>
    <rPh sb="55" eb="57">
      <t>ドウサ</t>
    </rPh>
    <phoneticPr fontId="1"/>
  </si>
  <si>
    <t>EVM分析一覧画面のツリーでプロジェクトコードを選択した状態で、生産性ＦＩＸシミュレーションボタンを押下。（うまく動作するケース）</t>
    <rPh sb="3" eb="5">
      <t>ブンセキ</t>
    </rPh>
    <rPh sb="5" eb="7">
      <t>イチラン</t>
    </rPh>
    <rPh sb="7" eb="9">
      <t>ガメン</t>
    </rPh>
    <rPh sb="24" eb="26">
      <t>センタク</t>
    </rPh>
    <rPh sb="28" eb="30">
      <t>ジョウタイ</t>
    </rPh>
    <rPh sb="32" eb="34">
      <t>セイサン</t>
    </rPh>
    <rPh sb="34" eb="35">
      <t>セイ</t>
    </rPh>
    <rPh sb="50" eb="52">
      <t>オウカ</t>
    </rPh>
    <phoneticPr fontId="1"/>
  </si>
  <si>
    <t>1</t>
    <phoneticPr fontId="1"/>
  </si>
  <si>
    <t>事前準備データ①のプロジェクト別EVM集計SNAPトラン（PJTR_PJ_PRJ_EVM_SUM_SNAP）を削除し、事前準備データ②を投入</t>
    <rPh sb="0" eb="2">
      <t>ジゼン</t>
    </rPh>
    <rPh sb="2" eb="4">
      <t>ジュンビ</t>
    </rPh>
    <rPh sb="55" eb="57">
      <t>サクジョ</t>
    </rPh>
    <rPh sb="59" eb="61">
      <t>ジゼン</t>
    </rPh>
    <rPh sb="61" eb="63">
      <t>ジュンビ</t>
    </rPh>
    <rPh sb="68" eb="70">
      <t>トウニュウ</t>
    </rPh>
    <phoneticPr fontId="1"/>
  </si>
  <si>
    <t>EVM分析一覧画面のツリーでＳＩ案件コードを選択した状態。メッセージは表示されているがここまでは正常な状態。</t>
    <rPh sb="3" eb="5">
      <t>ブンセキ</t>
    </rPh>
    <rPh sb="5" eb="7">
      <t>イチラン</t>
    </rPh>
    <rPh sb="7" eb="9">
      <t>ガメン</t>
    </rPh>
    <rPh sb="16" eb="18">
      <t>アンケン</t>
    </rPh>
    <rPh sb="22" eb="24">
      <t>センタク</t>
    </rPh>
    <rPh sb="26" eb="28">
      <t>ジョウタイ</t>
    </rPh>
    <rPh sb="35" eb="37">
      <t>ヒョウジ</t>
    </rPh>
    <rPh sb="48" eb="50">
      <t>セイジョウ</t>
    </rPh>
    <rPh sb="51" eb="53">
      <t>ジョウタイ</t>
    </rPh>
    <phoneticPr fontId="1"/>
  </si>
  <si>
    <t>EVM分析一覧画面のツリーでプロジェクトコードを選択した状態。メッセージは表示されているがここまでは正常な状態。</t>
    <rPh sb="3" eb="5">
      <t>ブンセキ</t>
    </rPh>
    <rPh sb="5" eb="7">
      <t>イチラン</t>
    </rPh>
    <rPh sb="7" eb="9">
      <t>ガメン</t>
    </rPh>
    <rPh sb="24" eb="26">
      <t>センタク</t>
    </rPh>
    <rPh sb="28" eb="30">
      <t>ジョウタイ</t>
    </rPh>
    <rPh sb="37" eb="39">
      <t>ヒョウジ</t>
    </rPh>
    <rPh sb="50" eb="52">
      <t>セイジョウ</t>
    </rPh>
    <rPh sb="53" eb="55">
      <t>ジョウタイ</t>
    </rPh>
    <phoneticPr fontId="1"/>
  </si>
  <si>
    <t>生産性ＦＩＸシミュレーションボタンを押下すると・・・</t>
    <rPh sb="0" eb="3">
      <t>セイサンセイ</t>
    </rPh>
    <rPh sb="18" eb="20">
      <t>オウカ</t>
    </rPh>
    <phoneticPr fontId="1"/>
  </si>
  <si>
    <t>システムエラーが発生してしまう。</t>
    <rPh sb="8" eb="10">
      <t>ハッセイ</t>
    </rPh>
    <phoneticPr fontId="1"/>
  </si>
  <si>
    <t>プロジェクト別EVM集計SNAPトラン（PJTR_PJ_PRJ_EVM_SUM_SNAP）に予測フラグ＝"1"のデータが１件だけ在る状態で、</t>
    <rPh sb="46" eb="48">
      <t>ヨソク</t>
    </rPh>
    <rPh sb="61" eb="62">
      <t>ケン</t>
    </rPh>
    <rPh sb="64" eb="65">
      <t>ア</t>
    </rPh>
    <rPh sb="66" eb="68">
      <t>ジョウタイ</t>
    </rPh>
    <phoneticPr fontId="1"/>
  </si>
  <si>
    <t>■シート「事前準備データ②（予測フラグ＝"1"のデータが1件）」を元に確認■</t>
    <rPh sb="29" eb="30">
      <t>ケン</t>
    </rPh>
    <rPh sb="33" eb="34">
      <t>モト</t>
    </rPh>
    <rPh sb="35" eb="37">
      <t>カクニン</t>
    </rPh>
    <phoneticPr fontId="1"/>
  </si>
  <si>
    <t>■シート「事前準備データ③」を元に確認■</t>
    <rPh sb="15" eb="16">
      <t>モト</t>
    </rPh>
    <rPh sb="17" eb="19">
      <t>カクニン</t>
    </rPh>
    <phoneticPr fontId="1"/>
  </si>
  <si>
    <t>プロジェクト別EVM集計SNAPトラン（PJTR_PJ_PRJ_EVM_SUM_SNAP）を全件削除した状態で生産性FIXシミュレーションボタンを押下した場合は正しい振る舞い。</t>
    <rPh sb="46" eb="48">
      <t>ゼンケン</t>
    </rPh>
    <rPh sb="48" eb="50">
      <t>サクジョ</t>
    </rPh>
    <rPh sb="52" eb="54">
      <t>ジョウタイ</t>
    </rPh>
    <rPh sb="55" eb="58">
      <t>セイサンセイ</t>
    </rPh>
    <rPh sb="73" eb="75">
      <t>オウカ</t>
    </rPh>
    <rPh sb="77" eb="79">
      <t>バアイ</t>
    </rPh>
    <rPh sb="80" eb="81">
      <t>タダ</t>
    </rPh>
    <rPh sb="83" eb="84">
      <t>フ</t>
    </rPh>
    <rPh sb="85" eb="86">
      <t>マ</t>
    </rPh>
    <phoneticPr fontId="1"/>
  </si>
  <si>
    <t>プロジェクト別EVM集計SNAPトラン（PJTR_PJ_PRJ_EVM_SUM_SNAP）を全件削除した状態で</t>
    <rPh sb="46" eb="48">
      <t>ゼンケン</t>
    </rPh>
    <rPh sb="48" eb="50">
      <t>サクジョ</t>
    </rPh>
    <rPh sb="52" eb="54">
      <t>ジョウタイ</t>
    </rPh>
    <phoneticPr fontId="1"/>
  </si>
  <si>
    <t>EVM分析一覧画面のツリーでＳＩ案件コードを選択⇒生産性FIXシミュレーションボタンを押下した場合は正しい振る舞い。</t>
    <phoneticPr fontId="1"/>
  </si>
  <si>
    <t>EVM分析一覧画面のツリーでプロジェクトコードを選択⇒生産性FIXシミュレーションボタンを押下した場合は正しい振る舞い。</t>
    <phoneticPr fontId="1"/>
  </si>
  <si>
    <t>適切なメッセージが表示される。（正しい振る舞い）</t>
    <rPh sb="0" eb="2">
      <t>テキセツ</t>
    </rPh>
    <rPh sb="9" eb="11">
      <t>ヒョウジ</t>
    </rPh>
    <rPh sb="16" eb="17">
      <t>タダ</t>
    </rPh>
    <rPh sb="19" eb="20">
      <t>フ</t>
    </rPh>
    <rPh sb="21" eb="22">
      <t>マ</t>
    </rPh>
    <phoneticPr fontId="1"/>
  </si>
  <si>
    <t>生産性ＦＩＸシミュレーション画面へ初期表示（SI案件）、または 初期表示（プロジェクト）するとシステムエラーが発生してしまう。</t>
    <rPh sb="0" eb="3">
      <t>セイサンセイ</t>
    </rPh>
    <rPh sb="14" eb="16">
      <t>ガメン</t>
    </rPh>
    <rPh sb="17" eb="19">
      <t>ショキ</t>
    </rPh>
    <rPh sb="19" eb="21">
      <t>ヒョウジ</t>
    </rPh>
    <rPh sb="24" eb="26">
      <t>アンケン</t>
    </rPh>
    <rPh sb="32" eb="34">
      <t>ショキ</t>
    </rPh>
    <rPh sb="34" eb="36">
      <t>ヒョウジ</t>
    </rPh>
    <rPh sb="55" eb="57">
      <t>ハッセイ</t>
    </rPh>
    <phoneticPr fontId="1"/>
  </si>
  <si>
    <t>※プロジェクト別EVM集計SNAPトランが上記状態で存在するか確認し、存在すればソース修正が必要となる。</t>
    <rPh sb="21" eb="23">
      <t>ジョウキ</t>
    </rPh>
    <rPh sb="23" eb="25">
      <t>ジョウタイ</t>
    </rPh>
    <rPh sb="26" eb="28">
      <t>ソンザイ</t>
    </rPh>
    <rPh sb="31" eb="33">
      <t>カクニン</t>
    </rPh>
    <rPh sb="35" eb="37">
      <t>ソンザイ</t>
    </rPh>
    <rPh sb="43" eb="45">
      <t>シュウセイ</t>
    </rPh>
    <rPh sb="46" eb="48">
      <t>ヒツヨウ</t>
    </rPh>
    <phoneticPr fontId="1"/>
  </si>
  <si>
    <t>プロジェクトリソーストラン（PJTR_PJ_PRJ_RESRC）</t>
    <phoneticPr fontId="7"/>
  </si>
  <si>
    <t>PRJ_RESRC_EMP_CD</t>
  </si>
  <si>
    <t>PRJ_RESRC_EMP_NM</t>
  </si>
  <si>
    <t>PRJ_RESRC_STR_DT</t>
  </si>
  <si>
    <t>PRJ_RESRC_END_DT</t>
  </si>
  <si>
    <t>PRJ_RESRC_ROLE</t>
  </si>
  <si>
    <t>PRJ_RESRC_OPE_TM</t>
  </si>
  <si>
    <t>PRJ_RESRC_TBA_FLG</t>
  </si>
  <si>
    <t>PRJ_RESRC_TBA_PST_ID</t>
  </si>
  <si>
    <t>1711040</t>
  </si>
  <si>
    <t>1000</t>
  </si>
  <si>
    <t>1711057</t>
  </si>
  <si>
    <t>1721010</t>
  </si>
  <si>
    <t>1002</t>
  </si>
  <si>
    <t>1721024</t>
  </si>
  <si>
    <t>1740398</t>
  </si>
  <si>
    <t>1800328</t>
  </si>
  <si>
    <t>1G0063</t>
  </si>
  <si>
    <t>1G0991</t>
  </si>
  <si>
    <t>1G2248</t>
  </si>
  <si>
    <t>1G2403</t>
  </si>
  <si>
    <t>13-06-24 00:00:00.000</t>
  </si>
  <si>
    <t>PJ12000040</t>
    <phoneticPr fontId="7"/>
  </si>
  <si>
    <t>5120</t>
    <phoneticPr fontId="7"/>
  </si>
  <si>
    <t>0</t>
    <phoneticPr fontId="7"/>
  </si>
  <si>
    <t>5100</t>
    <phoneticPr fontId="7"/>
  </si>
  <si>
    <t>1</t>
    <phoneticPr fontId="7"/>
  </si>
  <si>
    <t>2013/05/31</t>
    <phoneticPr fontId="7"/>
  </si>
  <si>
    <t>2014/06/02</t>
  </si>
  <si>
    <t>6400</t>
  </si>
  <si>
    <t>0.8</t>
  </si>
  <si>
    <t>1.1111</t>
  </si>
  <si>
    <t>0.0125</t>
  </si>
  <si>
    <t>0.0156</t>
  </si>
  <si>
    <t>64</t>
  </si>
  <si>
    <t>72</t>
  </si>
  <si>
    <t>4622.4</t>
  </si>
  <si>
    <t>4550.4</t>
  </si>
  <si>
    <t>497.6</t>
  </si>
  <si>
    <t>-16</t>
  </si>
  <si>
    <t>-8</t>
  </si>
  <si>
    <t>30074880</t>
  </si>
  <si>
    <t>469920</t>
  </si>
  <si>
    <t>375936</t>
  </si>
  <si>
    <t>422928</t>
  </si>
  <si>
    <t>27151978</t>
  </si>
  <si>
    <t>26729050</t>
  </si>
  <si>
    <t>2922902</t>
  </si>
  <si>
    <t>-93984</t>
  </si>
  <si>
    <t>-46992</t>
  </si>
  <si>
    <t>13-06-12 00:00:00.000</t>
  </si>
  <si>
    <t>WBS別EVM集計SNAPトラン（PJTR_PJ_WBS_EVM_SUM_SNAP）の状態</t>
  </si>
  <si>
    <t>WBS別EVM集計SNAPトラン（PJTR_PJ_WBS_EVM_SUM_SNAP）の状態</t>
    <rPh sb="43" eb="45">
      <t>ジョウタイ</t>
    </rPh>
    <phoneticPr fontId="7"/>
  </si>
  <si>
    <t/>
  </si>
  <si>
    <t>5100</t>
  </si>
  <si>
    <t>2013/05/31</t>
  </si>
  <si>
    <t>844</t>
  </si>
  <si>
    <t>PJ12000041</t>
  </si>
  <si>
    <t>2013/03/03</t>
  </si>
  <si>
    <t>2014/4/8</t>
  </si>
  <si>
    <t>　WBS別EVM集計SNAPトラン（PJTR_PJ_WBS_EVM_SUM_SNAP）の予測フラグ＝"1"のデータが1件だけ在る状態で、</t>
    <rPh sb="44" eb="46">
      <t>ヨソク</t>
    </rPh>
    <rPh sb="59" eb="60">
      <t>ケン</t>
    </rPh>
    <rPh sb="62" eb="63">
      <t>ア</t>
    </rPh>
    <rPh sb="64" eb="66">
      <t>ジョウタイ</t>
    </rPh>
    <phoneticPr fontId="1"/>
  </si>
  <si>
    <t>　生産性ＦＩＸシミュレーション画面へ初期表示（WBS）しても同様にシステムエラーが発生する。</t>
    <rPh sb="1" eb="4">
      <t>セイサンセイ</t>
    </rPh>
    <rPh sb="15" eb="17">
      <t>ガメン</t>
    </rPh>
    <rPh sb="18" eb="20">
      <t>ショキ</t>
    </rPh>
    <rPh sb="20" eb="22">
      <t>ヒョウジ</t>
    </rPh>
    <rPh sb="30" eb="32">
      <t>ドウヨウ</t>
    </rPh>
    <rPh sb="41" eb="43">
      <t>ハッセイ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</si>
</sst>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/>
    <xf numFmtId="0" fontId="2" fillId="0" borderId="0">
      <alignment vertical="center"/>
    </xf>
    <xf numFmtId="0" fontId="13" fillId="0" borderId="0">
      <alignment vertical="center"/>
    </xf>
  </cellStyleXfs>
  <cellXfs count="41">
    <xf numFmtId="0" fontId="0" fillId="0" borderId="0" xfId="0">
      <alignment vertical="center"/>
    </xf>
    <xf numFmtId="49" fontId="3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49" fontId="2" fillId="0" borderId="0" xfId="2" applyNumberFormat="1"/>
    <xf numFmtId="0" fontId="2" fillId="0" borderId="0" xfId="2" applyAlignment="1">
      <alignment vertical="center"/>
    </xf>
    <xf numFmtId="49" fontId="6" fillId="0" borderId="0" xfId="2" applyNumberFormat="1" applyFont="1"/>
    <xf numFmtId="49" fontId="8" fillId="3" borderId="1" xfId="2" applyNumberFormat="1" applyFont="1" applyFill="1" applyBorder="1"/>
    <xf numFmtId="49" fontId="8" fillId="0" borderId="1" xfId="2" applyNumberFormat="1" applyFont="1" applyBorder="1"/>
    <xf numFmtId="0" fontId="8" fillId="3" borderId="1" xfId="2" applyFont="1" applyFill="1" applyBorder="1" applyAlignment="1">
      <alignment vertical="center"/>
    </xf>
    <xf numFmtId="0" fontId="8" fillId="0" borderId="1" xfId="2" applyFont="1" applyBorder="1" applyAlignment="1">
      <alignment vertical="center"/>
    </xf>
    <xf numFmtId="49" fontId="8" fillId="0" borderId="0" xfId="2" applyNumberFormat="1" applyFont="1"/>
    <xf numFmtId="0" fontId="9" fillId="0" borderId="0" xfId="3" applyFont="1">
      <alignment vertical="center"/>
    </xf>
    <xf numFmtId="0" fontId="5" fillId="0" borderId="0" xfId="3">
      <alignment vertical="center"/>
    </xf>
    <xf numFmtId="49" fontId="10" fillId="3" borderId="1" xfId="3" applyNumberFormat="1" applyFont="1" applyFill="1" applyBorder="1">
      <alignment vertical="center"/>
    </xf>
    <xf numFmtId="49" fontId="11" fillId="0" borderId="1" xfId="3" applyNumberFormat="1" applyFont="1" applyBorder="1">
      <alignment vertical="center"/>
    </xf>
    <xf numFmtId="176" fontId="11" fillId="0" borderId="1" xfId="3" applyNumberFormat="1" applyFont="1" applyBorder="1">
      <alignment vertical="center"/>
    </xf>
    <xf numFmtId="49" fontId="11" fillId="4" borderId="1" xfId="3" applyNumberFormat="1" applyFont="1" applyFill="1" applyBorder="1">
      <alignment vertical="center"/>
    </xf>
    <xf numFmtId="0" fontId="11" fillId="4" borderId="1" xfId="3" applyNumberFormat="1" applyFont="1" applyFill="1" applyBorder="1">
      <alignment vertical="center"/>
    </xf>
    <xf numFmtId="49" fontId="11" fillId="0" borderId="1" xfId="3" quotePrefix="1" applyNumberFormat="1" applyFont="1" applyBorder="1">
      <alignment vertical="center"/>
    </xf>
    <xf numFmtId="49" fontId="9" fillId="0" borderId="0" xfId="3" applyNumberFormat="1" applyFont="1">
      <alignment vertical="center"/>
    </xf>
    <xf numFmtId="49" fontId="11" fillId="5" borderId="1" xfId="3" applyNumberFormat="1" applyFont="1" applyFill="1" applyBorder="1">
      <alignment vertical="center"/>
    </xf>
    <xf numFmtId="0" fontId="11" fillId="5" borderId="1" xfId="2" applyNumberFormat="1" applyFont="1" applyFill="1" applyBorder="1" applyAlignment="1">
      <alignment vertical="center"/>
    </xf>
    <xf numFmtId="49" fontId="11" fillId="5" borderId="1" xfId="2" applyNumberFormat="1" applyFont="1" applyFill="1" applyBorder="1" applyAlignment="1">
      <alignment vertical="center"/>
    </xf>
    <xf numFmtId="0" fontId="11" fillId="5" borderId="1" xfId="3" applyNumberFormat="1" applyFont="1" applyFill="1" applyBorder="1">
      <alignment vertical="center"/>
    </xf>
    <xf numFmtId="49" fontId="14" fillId="2" borderId="0" xfId="0" applyNumberFormat="1" applyFont="1" applyFill="1">
      <alignment vertical="center"/>
    </xf>
    <xf numFmtId="49" fontId="15" fillId="2" borderId="0" xfId="0" applyNumberFormat="1" applyFont="1" applyFill="1">
      <alignment vertical="center"/>
    </xf>
    <xf numFmtId="49" fontId="16" fillId="2" borderId="0" xfId="0" applyNumberFormat="1" applyFont="1" applyFill="1">
      <alignment vertical="center"/>
    </xf>
    <xf numFmtId="49" fontId="17" fillId="2" borderId="0" xfId="0" applyNumberFormat="1" applyFont="1" applyFill="1">
      <alignment vertical="center"/>
    </xf>
    <xf numFmtId="0" fontId="11" fillId="4" borderId="1" xfId="0" applyNumberFormat="1" applyFont="1" applyFill="1" applyBorder="1" applyAlignment="1">
      <alignment vertical="center"/>
    </xf>
    <xf numFmtId="49" fontId="11" fillId="4" borderId="1" xfId="0" applyNumberFormat="1" applyFont="1" applyFill="1" applyBorder="1" applyAlignment="1">
      <alignment vertical="center"/>
    </xf>
    <xf numFmtId="49" fontId="0" fillId="0" borderId="0" xfId="0" applyNumberFormat="1" applyAlignment="1"/>
    <xf numFmtId="49" fontId="6" fillId="0" borderId="0" xfId="0" applyNumberFormat="1" applyFont="1" applyAlignment="1"/>
    <xf numFmtId="0" fontId="0" fillId="0" borderId="0" xfId="0" applyAlignment="1">
      <alignment vertical="center"/>
    </xf>
    <xf numFmtId="49" fontId="8" fillId="3" borderId="1" xfId="0" applyNumberFormat="1" applyFont="1" applyFill="1" applyBorder="1" applyAlignment="1"/>
    <xf numFmtId="49" fontId="8" fillId="0" borderId="1" xfId="0" applyNumberFormat="1" applyFont="1" applyBorder="1" applyAlignment="1"/>
    <xf numFmtId="49" fontId="8" fillId="0" borderId="0" xfId="0" applyNumberFormat="1" applyFont="1" applyBorder="1" applyAlignment="1"/>
    <xf numFmtId="49" fontId="8" fillId="4" borderId="1" xfId="2" applyNumberFormat="1" applyFont="1" applyFill="1" applyBorder="1"/>
    <xf numFmtId="176" fontId="8" fillId="0" borderId="1" xfId="0" applyNumberFormat="1" applyFont="1" applyBorder="1" applyAlignment="1"/>
    <xf numFmtId="0" fontId="8" fillId="0" borderId="1" xfId="0" applyNumberFormat="1" applyFont="1" applyBorder="1" applyAlignment="1"/>
  </cellXfs>
  <cellStyles count="21">
    <cellStyle name="桁区切り 2" xfId="4"/>
    <cellStyle name="標準" xfId="0" builtinId="0"/>
    <cellStyle name="標準 10" xfId="5"/>
    <cellStyle name="標準 11" xfId="6"/>
    <cellStyle name="標準 12" xfId="7"/>
    <cellStyle name="標準 13" xfId="8"/>
    <cellStyle name="標準 14" xfId="9"/>
    <cellStyle name="標準 15" xfId="10"/>
    <cellStyle name="標準 16" xfId="3"/>
    <cellStyle name="標準 2" xfId="1"/>
    <cellStyle name="標準 2 2" xfId="11"/>
    <cellStyle name="標準 2 3" xfId="12"/>
    <cellStyle name="標準 3" xfId="2"/>
    <cellStyle name="標準 3 2" xfId="13"/>
    <cellStyle name="標準 4" xfId="14"/>
    <cellStyle name="標準 5" xfId="15"/>
    <cellStyle name="標準 6" xfId="16"/>
    <cellStyle name="標準 7" xfId="17"/>
    <cellStyle name="標準 8" xfId="18"/>
    <cellStyle name="標準 8 2" xfId="19"/>
    <cellStyle name="標準 9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42</xdr:col>
      <xdr:colOff>228077</xdr:colOff>
      <xdr:row>43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196" y="1341783"/>
          <a:ext cx="10076098" cy="5739847"/>
        </a:xfrm>
        <a:prstGeom prst="rect">
          <a:avLst/>
        </a:prstGeom>
      </xdr:spPr>
    </xdr:pic>
    <xdr:clientData/>
  </xdr:twoCellAnchor>
  <xdr:twoCellAnchor>
    <xdr:from>
      <xdr:col>1</xdr:col>
      <xdr:colOff>33132</xdr:colOff>
      <xdr:row>14</xdr:row>
      <xdr:rowOff>91108</xdr:rowOff>
    </xdr:from>
    <xdr:to>
      <xdr:col>8</xdr:col>
      <xdr:colOff>57978</xdr:colOff>
      <xdr:row>16</xdr:row>
      <xdr:rowOff>0</xdr:rowOff>
    </xdr:to>
    <xdr:sp macro="" textlink="">
      <xdr:nvSpPr>
        <xdr:cNvPr id="19" name="フローチャート: 処理 18"/>
        <xdr:cNvSpPr/>
      </xdr:nvSpPr>
      <xdr:spPr>
        <a:xfrm>
          <a:off x="273328" y="2128630"/>
          <a:ext cx="1706215" cy="256761"/>
        </a:xfrm>
        <a:prstGeom prst="flowChartProcess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99392</xdr:colOff>
      <xdr:row>40</xdr:row>
      <xdr:rowOff>49696</xdr:rowOff>
    </xdr:from>
    <xdr:to>
      <xdr:col>37</xdr:col>
      <xdr:colOff>119366</xdr:colOff>
      <xdr:row>41</xdr:row>
      <xdr:rowOff>157369</xdr:rowOff>
    </xdr:to>
    <xdr:sp macro="" textlink="">
      <xdr:nvSpPr>
        <xdr:cNvPr id="17" name="フローチャート: 処理 16"/>
        <xdr:cNvSpPr/>
      </xdr:nvSpPr>
      <xdr:spPr>
        <a:xfrm>
          <a:off x="7545457" y="6609522"/>
          <a:ext cx="1461148" cy="281608"/>
        </a:xfrm>
        <a:prstGeom prst="flowChartProcess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42</xdr:col>
      <xdr:colOff>217714</xdr:colOff>
      <xdr:row>77</xdr:row>
      <xdr:rowOff>149372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4929" y="7375071"/>
          <a:ext cx="10259785" cy="5809944"/>
        </a:xfrm>
        <a:prstGeom prst="rect">
          <a:avLst/>
        </a:prstGeom>
      </xdr:spPr>
    </xdr:pic>
    <xdr:clientData/>
  </xdr:twoCellAnchor>
  <xdr:twoCellAnchor editAs="oneCell">
    <xdr:from>
      <xdr:col>45</xdr:col>
      <xdr:colOff>-1</xdr:colOff>
      <xdr:row>10</xdr:row>
      <xdr:rowOff>0</xdr:rowOff>
    </xdr:from>
    <xdr:to>
      <xdr:col>86</xdr:col>
      <xdr:colOff>173493</xdr:colOff>
      <xdr:row>43</xdr:row>
      <xdr:rowOff>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21785" y="1360714"/>
          <a:ext cx="10215565" cy="5837465"/>
        </a:xfrm>
        <a:prstGeom prst="rect">
          <a:avLst/>
        </a:prstGeom>
      </xdr:spPr>
    </xdr:pic>
    <xdr:clientData/>
  </xdr:twoCellAnchor>
  <xdr:twoCellAnchor>
    <xdr:from>
      <xdr:col>17</xdr:col>
      <xdr:colOff>27214</xdr:colOff>
      <xdr:row>56</xdr:row>
      <xdr:rowOff>40822</xdr:rowOff>
    </xdr:from>
    <xdr:to>
      <xdr:col>30</xdr:col>
      <xdr:colOff>117834</xdr:colOff>
      <xdr:row>60</xdr:row>
      <xdr:rowOff>113452</xdr:rowOff>
    </xdr:to>
    <xdr:sp macro="" textlink="">
      <xdr:nvSpPr>
        <xdr:cNvPr id="23" name="四角形吹き出し 22"/>
        <xdr:cNvSpPr/>
      </xdr:nvSpPr>
      <xdr:spPr>
        <a:xfrm>
          <a:off x="4191000" y="9538608"/>
          <a:ext cx="3274691" cy="780201"/>
        </a:xfrm>
        <a:prstGeom prst="wedgeRectCallout">
          <a:avLst>
            <a:gd name="adj1" fmla="val -42728"/>
            <a:gd name="adj2" fmla="val -47534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/>
              </a:solidFill>
            </a:rPr>
            <a:t>グラフが描画される。</a:t>
          </a:r>
          <a:endParaRPr kumimoji="1" lang="en-US" altLang="ja-JP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45</xdr:col>
      <xdr:colOff>0</xdr:colOff>
      <xdr:row>45</xdr:row>
      <xdr:rowOff>0</xdr:rowOff>
    </xdr:from>
    <xdr:to>
      <xdr:col>86</xdr:col>
      <xdr:colOff>185162</xdr:colOff>
      <xdr:row>78</xdr:row>
      <xdr:rowOff>27214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1786" y="7551964"/>
          <a:ext cx="10227233" cy="5864679"/>
        </a:xfrm>
        <a:prstGeom prst="rect">
          <a:avLst/>
        </a:prstGeom>
      </xdr:spPr>
    </xdr:pic>
    <xdr:clientData/>
  </xdr:twoCellAnchor>
  <xdr:twoCellAnchor>
    <xdr:from>
      <xdr:col>59</xdr:col>
      <xdr:colOff>234043</xdr:colOff>
      <xdr:row>57</xdr:row>
      <xdr:rowOff>16329</xdr:rowOff>
    </xdr:from>
    <xdr:to>
      <xdr:col>73</xdr:col>
      <xdr:colOff>79734</xdr:colOff>
      <xdr:row>61</xdr:row>
      <xdr:rowOff>88959</xdr:rowOff>
    </xdr:to>
    <xdr:sp macro="" textlink="">
      <xdr:nvSpPr>
        <xdr:cNvPr id="24" name="四角形吹き出し 23"/>
        <xdr:cNvSpPr/>
      </xdr:nvSpPr>
      <xdr:spPr>
        <a:xfrm>
          <a:off x="14684829" y="9691008"/>
          <a:ext cx="3274691" cy="780201"/>
        </a:xfrm>
        <a:prstGeom prst="wedgeRectCallout">
          <a:avLst>
            <a:gd name="adj1" fmla="val -42728"/>
            <a:gd name="adj2" fmla="val -47534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/>
              </a:solidFill>
            </a:rPr>
            <a:t>グラフが描画される。</a:t>
          </a:r>
          <a:endParaRPr kumimoji="1" lang="en-US" altLang="ja-JP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75</xdr:col>
      <xdr:colOff>61528</xdr:colOff>
      <xdr:row>40</xdr:row>
      <xdr:rowOff>10058</xdr:rowOff>
    </xdr:from>
    <xdr:to>
      <xdr:col>81</xdr:col>
      <xdr:colOff>81502</xdr:colOff>
      <xdr:row>41</xdr:row>
      <xdr:rowOff>117731</xdr:rowOff>
    </xdr:to>
    <xdr:sp macro="" textlink="">
      <xdr:nvSpPr>
        <xdr:cNvPr id="25" name="フローチャート: 処理 24"/>
        <xdr:cNvSpPr/>
      </xdr:nvSpPr>
      <xdr:spPr>
        <a:xfrm>
          <a:off x="18431171" y="6677558"/>
          <a:ext cx="1489545" cy="284566"/>
        </a:xfrm>
        <a:prstGeom prst="flowChartProcess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110042</xdr:colOff>
      <xdr:row>15</xdr:row>
      <xdr:rowOff>114772</xdr:rowOff>
    </xdr:from>
    <xdr:to>
      <xdr:col>52</xdr:col>
      <xdr:colOff>134888</xdr:colOff>
      <xdr:row>17</xdr:row>
      <xdr:rowOff>23664</xdr:rowOff>
    </xdr:to>
    <xdr:sp macro="" textlink="">
      <xdr:nvSpPr>
        <xdr:cNvPr id="26" name="フローチャート: 処理 25"/>
        <xdr:cNvSpPr/>
      </xdr:nvSpPr>
      <xdr:spPr>
        <a:xfrm>
          <a:off x="11131828" y="2359951"/>
          <a:ext cx="1739346" cy="262677"/>
        </a:xfrm>
        <a:prstGeom prst="flowChartProcess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42</xdr:col>
      <xdr:colOff>132582</xdr:colOff>
      <xdr:row>117</xdr:row>
      <xdr:rowOff>44824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5324" y="13783235"/>
          <a:ext cx="9780846" cy="542364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85</xdr:row>
      <xdr:rowOff>0</xdr:rowOff>
    </xdr:from>
    <xdr:to>
      <xdr:col>86</xdr:col>
      <xdr:colOff>224117</xdr:colOff>
      <xdr:row>117</xdr:row>
      <xdr:rowOff>114370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89559" y="13783235"/>
          <a:ext cx="9872382" cy="5493193"/>
        </a:xfrm>
        <a:prstGeom prst="rect">
          <a:avLst/>
        </a:prstGeom>
      </xdr:spPr>
    </xdr:pic>
    <xdr:clientData/>
  </xdr:twoCellAnchor>
  <xdr:twoCellAnchor>
    <xdr:from>
      <xdr:col>1</xdr:col>
      <xdr:colOff>78441</xdr:colOff>
      <xdr:row>90</xdr:row>
      <xdr:rowOff>100853</xdr:rowOff>
    </xdr:from>
    <xdr:to>
      <xdr:col>8</xdr:col>
      <xdr:colOff>103287</xdr:colOff>
      <xdr:row>92</xdr:row>
      <xdr:rowOff>9744</xdr:rowOff>
    </xdr:to>
    <xdr:sp macro="" textlink="">
      <xdr:nvSpPr>
        <xdr:cNvPr id="29" name="フローチャート: 処理 28"/>
        <xdr:cNvSpPr/>
      </xdr:nvSpPr>
      <xdr:spPr>
        <a:xfrm>
          <a:off x="313765" y="14724529"/>
          <a:ext cx="1672110" cy="245068"/>
        </a:xfrm>
        <a:prstGeom prst="flowChartProcess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155351</xdr:colOff>
      <xdr:row>91</xdr:row>
      <xdr:rowOff>124516</xdr:rowOff>
    </xdr:from>
    <xdr:to>
      <xdr:col>52</xdr:col>
      <xdr:colOff>180197</xdr:colOff>
      <xdr:row>93</xdr:row>
      <xdr:rowOff>33409</xdr:rowOff>
    </xdr:to>
    <xdr:sp macro="" textlink="">
      <xdr:nvSpPr>
        <xdr:cNvPr id="30" name="フローチャート: 処理 29"/>
        <xdr:cNvSpPr/>
      </xdr:nvSpPr>
      <xdr:spPr>
        <a:xfrm>
          <a:off x="10744910" y="14916281"/>
          <a:ext cx="1672111" cy="245069"/>
        </a:xfrm>
        <a:prstGeom prst="flowChartProcess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152400</xdr:colOff>
      <xdr:row>115</xdr:row>
      <xdr:rowOff>73959</xdr:rowOff>
    </xdr:from>
    <xdr:to>
      <xdr:col>37</xdr:col>
      <xdr:colOff>56029</xdr:colOff>
      <xdr:row>117</xdr:row>
      <xdr:rowOff>11206</xdr:rowOff>
    </xdr:to>
    <xdr:sp macro="" textlink="">
      <xdr:nvSpPr>
        <xdr:cNvPr id="31" name="フローチャート: 処理 30"/>
        <xdr:cNvSpPr/>
      </xdr:nvSpPr>
      <xdr:spPr>
        <a:xfrm>
          <a:off x="7212106" y="19067930"/>
          <a:ext cx="1550894" cy="273423"/>
        </a:xfrm>
        <a:prstGeom prst="flowChartProcess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112059</xdr:colOff>
      <xdr:row>115</xdr:row>
      <xdr:rowOff>120033</xdr:rowOff>
    </xdr:from>
    <xdr:to>
      <xdr:col>81</xdr:col>
      <xdr:colOff>209332</xdr:colOff>
      <xdr:row>117</xdr:row>
      <xdr:rowOff>56029</xdr:rowOff>
    </xdr:to>
    <xdr:sp macro="" textlink="">
      <xdr:nvSpPr>
        <xdr:cNvPr id="32" name="フローチャート: 処理 31"/>
        <xdr:cNvSpPr/>
      </xdr:nvSpPr>
      <xdr:spPr>
        <a:xfrm>
          <a:off x="17761324" y="19114004"/>
          <a:ext cx="1509214" cy="272172"/>
        </a:xfrm>
        <a:prstGeom prst="flowChartProcess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42</xdr:col>
      <xdr:colOff>100853</xdr:colOff>
      <xdr:row>152</xdr:row>
      <xdr:rowOff>41564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5324" y="19834412"/>
          <a:ext cx="9749117" cy="5420387"/>
        </a:xfrm>
        <a:prstGeom prst="rect">
          <a:avLst/>
        </a:prstGeom>
      </xdr:spPr>
    </xdr:pic>
    <xdr:clientData/>
  </xdr:twoCellAnchor>
  <xdr:twoCellAnchor>
    <xdr:from>
      <xdr:col>15</xdr:col>
      <xdr:colOff>141195</xdr:colOff>
      <xdr:row>131</xdr:row>
      <xdr:rowOff>51548</xdr:rowOff>
    </xdr:from>
    <xdr:to>
      <xdr:col>27</xdr:col>
      <xdr:colOff>179294</xdr:colOff>
      <xdr:row>143</xdr:row>
      <xdr:rowOff>22413</xdr:rowOff>
    </xdr:to>
    <xdr:sp macro="" textlink="">
      <xdr:nvSpPr>
        <xdr:cNvPr id="34" name="フローチャート: 処理 33"/>
        <xdr:cNvSpPr/>
      </xdr:nvSpPr>
      <xdr:spPr>
        <a:xfrm>
          <a:off x="3671048" y="21734930"/>
          <a:ext cx="2861981" cy="1987924"/>
        </a:xfrm>
        <a:prstGeom prst="flowChartProcess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114302</xdr:colOff>
      <xdr:row>123</xdr:row>
      <xdr:rowOff>69478</xdr:rowOff>
    </xdr:from>
    <xdr:to>
      <xdr:col>62</xdr:col>
      <xdr:colOff>152400</xdr:colOff>
      <xdr:row>135</xdr:row>
      <xdr:rowOff>40343</xdr:rowOff>
    </xdr:to>
    <xdr:sp macro="" textlink="">
      <xdr:nvSpPr>
        <xdr:cNvPr id="36" name="フローチャート: 処理 35"/>
        <xdr:cNvSpPr/>
      </xdr:nvSpPr>
      <xdr:spPr>
        <a:xfrm>
          <a:off x="11880478" y="20408154"/>
          <a:ext cx="2861981" cy="1987924"/>
        </a:xfrm>
        <a:prstGeom prst="flowChartProcess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45</xdr:col>
      <xdr:colOff>0</xdr:colOff>
      <xdr:row>120</xdr:row>
      <xdr:rowOff>0</xdr:rowOff>
    </xdr:from>
    <xdr:to>
      <xdr:col>87</xdr:col>
      <xdr:colOff>43079</xdr:colOff>
      <xdr:row>153</xdr:row>
      <xdr:rowOff>123263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89559" y="19834412"/>
          <a:ext cx="9926667" cy="5670175"/>
        </a:xfrm>
        <a:prstGeom prst="rect">
          <a:avLst/>
        </a:prstGeom>
      </xdr:spPr>
    </xdr:pic>
    <xdr:clientData/>
  </xdr:twoCellAnchor>
  <xdr:twoCellAnchor>
    <xdr:from>
      <xdr:col>52</xdr:col>
      <xdr:colOff>89646</xdr:colOff>
      <xdr:row>122</xdr:row>
      <xdr:rowOff>78441</xdr:rowOff>
    </xdr:from>
    <xdr:to>
      <xdr:col>79</xdr:col>
      <xdr:colOff>123264</xdr:colOff>
      <xdr:row>152</xdr:row>
      <xdr:rowOff>112059</xdr:rowOff>
    </xdr:to>
    <xdr:sp macro="" textlink="">
      <xdr:nvSpPr>
        <xdr:cNvPr id="38" name="フローチャート: 処理 37"/>
        <xdr:cNvSpPr/>
      </xdr:nvSpPr>
      <xdr:spPr>
        <a:xfrm>
          <a:off x="12326470" y="20249029"/>
          <a:ext cx="6387353" cy="5076265"/>
        </a:xfrm>
        <a:prstGeom prst="flowChartProcess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158</xdr:row>
      <xdr:rowOff>2</xdr:rowOff>
    </xdr:from>
    <xdr:to>
      <xdr:col>42</xdr:col>
      <xdr:colOff>22412</xdr:colOff>
      <xdr:row>190</xdr:row>
      <xdr:rowOff>146203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5324" y="26053678"/>
          <a:ext cx="9670676" cy="552502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193</xdr:row>
      <xdr:rowOff>0</xdr:rowOff>
    </xdr:from>
    <xdr:to>
      <xdr:col>41</xdr:col>
      <xdr:colOff>212912</xdr:colOff>
      <xdr:row>225</xdr:row>
      <xdr:rowOff>166750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5325" y="31936765"/>
          <a:ext cx="9625852" cy="5545573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158</xdr:row>
      <xdr:rowOff>0</xdr:rowOff>
    </xdr:from>
    <xdr:to>
      <xdr:col>85</xdr:col>
      <xdr:colOff>233289</xdr:colOff>
      <xdr:row>190</xdr:row>
      <xdr:rowOff>156883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589559" y="26221765"/>
          <a:ext cx="9646230" cy="5535706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193</xdr:row>
      <xdr:rowOff>1</xdr:rowOff>
    </xdr:from>
    <xdr:to>
      <xdr:col>86</xdr:col>
      <xdr:colOff>62609</xdr:colOff>
      <xdr:row>226</xdr:row>
      <xdr:rowOff>1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589559" y="32104854"/>
          <a:ext cx="9710874" cy="55469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&#65288;&#27969;&#36890;&#65289;&#22522;&#26412;&#35373;&#35336;&#27161;&#28310;&#12539;&#12501;&#12457;&#12540;&#12510;&#12483;&#12488;\2_1_&#30011;&#38754;&#35373;&#35336;&#26360;_DXXYYYZZZNNNZ_&#30011;&#38754;&#2151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31\sinavi\6.SINAVI_&#12486;&#12531;&#12503;&#12524;&#12540;&#12488;&#65286;&#12469;&#12531;&#12503;&#12523;&#25972;&#20633;\&#12510;&#12473;&#12463;&#23550;&#35937;&#12458;&#12522;&#12472;&#12490;&#12523;\03_&#22806;&#37096;&#35373;&#35336;\APP002OL007&#30011;&#38754;02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basic-model-441-allinone\02_&#25104;&#26524;&#29289;&#12469;&#12531;&#12503;&#12523;\02_&#38283;&#30330;&#12539;&#27083;&#31689;\WS06_&#20869;&#37096;&#35373;&#35336;\WSD06_020101_S_&#30011;&#38754;&#27231;&#33021;&#35443;&#32048;&#35373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レイアウト"/>
      <sheetName val="項目一覧"/>
      <sheetName val="イベント一覧"/>
      <sheetName val="項目移送"/>
      <sheetName val="入力チェック"/>
      <sheetName val="業務処理記述"/>
      <sheetName val="リスト項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4" t="str">
            <v>-</v>
          </cell>
          <cell r="I4" t="str">
            <v>登録</v>
          </cell>
          <cell r="J4" t="str">
            <v>-</v>
          </cell>
        </row>
        <row r="5">
          <cell r="C5" t="str">
            <v>I</v>
          </cell>
          <cell r="I5" t="str">
            <v>参照</v>
          </cell>
          <cell r="J5" t="str">
            <v>昇順</v>
          </cell>
        </row>
        <row r="6">
          <cell r="C6" t="str">
            <v>O</v>
          </cell>
          <cell r="I6" t="str">
            <v>更新（楽観排他）</v>
          </cell>
          <cell r="J6" t="str">
            <v>降順</v>
          </cell>
        </row>
        <row r="7">
          <cell r="C7" t="str">
            <v>I/O</v>
          </cell>
          <cell r="I7" t="str">
            <v>更新（悲観排他）</v>
          </cell>
          <cell r="J7" t="str">
            <v>指定</v>
          </cell>
        </row>
        <row r="8">
          <cell r="I8" t="str">
            <v>論理削除</v>
          </cell>
        </row>
        <row r="9">
          <cell r="I9" t="str">
            <v>物理削除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定義書"/>
      <sheetName val="リスト情報"/>
    </sheetNames>
    <sheetDataSet>
      <sheetData sheetId="0"/>
      <sheetData sheetId="1">
        <row r="1">
          <cell r="C1" t="str">
            <v>型</v>
          </cell>
          <cell r="E1" t="str">
            <v>種別</v>
          </cell>
        </row>
        <row r="2">
          <cell r="C2" t="str">
            <v>全角文字</v>
          </cell>
          <cell r="E2" t="str">
            <v>Label</v>
          </cell>
        </row>
        <row r="3">
          <cell r="C3" t="str">
            <v>全角／半角文字</v>
          </cell>
          <cell r="E3" t="str">
            <v>Text</v>
          </cell>
        </row>
        <row r="4">
          <cell r="C4" t="str">
            <v>全角カナ</v>
          </cell>
          <cell r="E4" t="str">
            <v>TextArea</v>
          </cell>
        </row>
        <row r="5">
          <cell r="C5" t="str">
            <v>半角カナ</v>
          </cell>
          <cell r="E5" t="str">
            <v>List</v>
          </cell>
        </row>
        <row r="6">
          <cell r="C6" t="str">
            <v>全角かな</v>
          </cell>
          <cell r="E6" t="str">
            <v>Checkbox</v>
          </cell>
        </row>
        <row r="7">
          <cell r="C7" t="str">
            <v>半角英字</v>
          </cell>
          <cell r="E7" t="str">
            <v>Radio</v>
          </cell>
        </row>
        <row r="8">
          <cell r="C8" t="str">
            <v>半角数字</v>
          </cell>
          <cell r="E8" t="str">
            <v>Button</v>
          </cell>
        </row>
        <row r="9">
          <cell r="C9" t="str">
            <v>半角英数字</v>
          </cell>
          <cell r="E9" t="str">
            <v>Link</v>
          </cell>
        </row>
        <row r="10">
          <cell r="C10" t="str">
            <v>日付</v>
          </cell>
        </row>
        <row r="11">
          <cell r="C11" t="str">
            <v>時刻</v>
          </cell>
        </row>
        <row r="12">
          <cell r="C12" t="str">
            <v>日時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凡例"/>
      <sheetName val="イベント詳細定義(SCR-APY0050)"/>
      <sheetName val="画面項目チェック仕様(SCR-APY-0050)"/>
      <sheetName val="成果物参照先一覧"/>
      <sheetName val="_resource"/>
    </sheetNames>
    <sheetDataSet>
      <sheetData sheetId="0"/>
      <sheetData sheetId="1"/>
      <sheetData sheetId="2"/>
      <sheetData sheetId="3"/>
      <sheetData sheetId="4">
        <row r="2">
          <cell r="A2" t="str">
            <v>正常</v>
          </cell>
        </row>
        <row r="3">
          <cell r="A3" t="str">
            <v>異常</v>
          </cell>
        </row>
        <row r="6">
          <cell r="A6" t="str">
            <v>-</v>
          </cell>
        </row>
        <row r="7">
          <cell r="A7" t="str">
            <v>HttpSession</v>
          </cell>
        </row>
        <row r="8">
          <cell r="A8" t="str">
            <v>GET/POST</v>
          </cell>
        </row>
        <row r="9">
          <cell r="A9" t="str">
            <v>Popup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32"/>
  <sheetViews>
    <sheetView tabSelected="1" zoomScale="80" zoomScaleNormal="80" workbookViewId="0"/>
  </sheetViews>
  <sheetFormatPr defaultRowHeight="13.5" x14ac:dyDescent="0.15"/>
  <cols>
    <col min="1" max="1" width="2.625" style="5" customWidth="1"/>
    <col min="2" max="256" width="9" style="5"/>
    <col min="257" max="257" width="2.625" style="5" customWidth="1"/>
    <col min="258" max="512" width="9" style="5"/>
    <col min="513" max="513" width="2.625" style="5" customWidth="1"/>
    <col min="514" max="768" width="9" style="5"/>
    <col min="769" max="769" width="2.625" style="5" customWidth="1"/>
    <col min="770" max="1024" width="9" style="5"/>
    <col min="1025" max="1025" width="2.625" style="5" customWidth="1"/>
    <col min="1026" max="1280" width="9" style="5"/>
    <col min="1281" max="1281" width="2.625" style="5" customWidth="1"/>
    <col min="1282" max="1536" width="9" style="5"/>
    <col min="1537" max="1537" width="2.625" style="5" customWidth="1"/>
    <col min="1538" max="1792" width="9" style="5"/>
    <col min="1793" max="1793" width="2.625" style="5" customWidth="1"/>
    <col min="1794" max="2048" width="9" style="5"/>
    <col min="2049" max="2049" width="2.625" style="5" customWidth="1"/>
    <col min="2050" max="2304" width="9" style="5"/>
    <col min="2305" max="2305" width="2.625" style="5" customWidth="1"/>
    <col min="2306" max="2560" width="9" style="5"/>
    <col min="2561" max="2561" width="2.625" style="5" customWidth="1"/>
    <col min="2562" max="2816" width="9" style="5"/>
    <col min="2817" max="2817" width="2.625" style="5" customWidth="1"/>
    <col min="2818" max="3072" width="9" style="5"/>
    <col min="3073" max="3073" width="2.625" style="5" customWidth="1"/>
    <col min="3074" max="3328" width="9" style="5"/>
    <col min="3329" max="3329" width="2.625" style="5" customWidth="1"/>
    <col min="3330" max="3584" width="9" style="5"/>
    <col min="3585" max="3585" width="2.625" style="5" customWidth="1"/>
    <col min="3586" max="3840" width="9" style="5"/>
    <col min="3841" max="3841" width="2.625" style="5" customWidth="1"/>
    <col min="3842" max="4096" width="9" style="5"/>
    <col min="4097" max="4097" width="2.625" style="5" customWidth="1"/>
    <col min="4098" max="4352" width="9" style="5"/>
    <col min="4353" max="4353" width="2.625" style="5" customWidth="1"/>
    <col min="4354" max="4608" width="9" style="5"/>
    <col min="4609" max="4609" width="2.625" style="5" customWidth="1"/>
    <col min="4610" max="4864" width="9" style="5"/>
    <col min="4865" max="4865" width="2.625" style="5" customWidth="1"/>
    <col min="4866" max="5120" width="9" style="5"/>
    <col min="5121" max="5121" width="2.625" style="5" customWidth="1"/>
    <col min="5122" max="5376" width="9" style="5"/>
    <col min="5377" max="5377" width="2.625" style="5" customWidth="1"/>
    <col min="5378" max="5632" width="9" style="5"/>
    <col min="5633" max="5633" width="2.625" style="5" customWidth="1"/>
    <col min="5634" max="5888" width="9" style="5"/>
    <col min="5889" max="5889" width="2.625" style="5" customWidth="1"/>
    <col min="5890" max="6144" width="9" style="5"/>
    <col min="6145" max="6145" width="2.625" style="5" customWidth="1"/>
    <col min="6146" max="6400" width="9" style="5"/>
    <col min="6401" max="6401" width="2.625" style="5" customWidth="1"/>
    <col min="6402" max="6656" width="9" style="5"/>
    <col min="6657" max="6657" width="2.625" style="5" customWidth="1"/>
    <col min="6658" max="6912" width="9" style="5"/>
    <col min="6913" max="6913" width="2.625" style="5" customWidth="1"/>
    <col min="6914" max="7168" width="9" style="5"/>
    <col min="7169" max="7169" width="2.625" style="5" customWidth="1"/>
    <col min="7170" max="7424" width="9" style="5"/>
    <col min="7425" max="7425" width="2.625" style="5" customWidth="1"/>
    <col min="7426" max="7680" width="9" style="5"/>
    <col min="7681" max="7681" width="2.625" style="5" customWidth="1"/>
    <col min="7682" max="7936" width="9" style="5"/>
    <col min="7937" max="7937" width="2.625" style="5" customWidth="1"/>
    <col min="7938" max="8192" width="9" style="5"/>
    <col min="8193" max="8193" width="2.625" style="5" customWidth="1"/>
    <col min="8194" max="8448" width="9" style="5"/>
    <col min="8449" max="8449" width="2.625" style="5" customWidth="1"/>
    <col min="8450" max="8704" width="9" style="5"/>
    <col min="8705" max="8705" width="2.625" style="5" customWidth="1"/>
    <col min="8706" max="8960" width="9" style="5"/>
    <col min="8961" max="8961" width="2.625" style="5" customWidth="1"/>
    <col min="8962" max="9216" width="9" style="5"/>
    <col min="9217" max="9217" width="2.625" style="5" customWidth="1"/>
    <col min="9218" max="9472" width="9" style="5"/>
    <col min="9473" max="9473" width="2.625" style="5" customWidth="1"/>
    <col min="9474" max="9728" width="9" style="5"/>
    <col min="9729" max="9729" width="2.625" style="5" customWidth="1"/>
    <col min="9730" max="9984" width="9" style="5"/>
    <col min="9985" max="9985" width="2.625" style="5" customWidth="1"/>
    <col min="9986" max="10240" width="9" style="5"/>
    <col min="10241" max="10241" width="2.625" style="5" customWidth="1"/>
    <col min="10242" max="10496" width="9" style="5"/>
    <col min="10497" max="10497" width="2.625" style="5" customWidth="1"/>
    <col min="10498" max="10752" width="9" style="5"/>
    <col min="10753" max="10753" width="2.625" style="5" customWidth="1"/>
    <col min="10754" max="11008" width="9" style="5"/>
    <col min="11009" max="11009" width="2.625" style="5" customWidth="1"/>
    <col min="11010" max="11264" width="9" style="5"/>
    <col min="11265" max="11265" width="2.625" style="5" customWidth="1"/>
    <col min="11266" max="11520" width="9" style="5"/>
    <col min="11521" max="11521" width="2.625" style="5" customWidth="1"/>
    <col min="11522" max="11776" width="9" style="5"/>
    <col min="11777" max="11777" width="2.625" style="5" customWidth="1"/>
    <col min="11778" max="12032" width="9" style="5"/>
    <col min="12033" max="12033" width="2.625" style="5" customWidth="1"/>
    <col min="12034" max="12288" width="9" style="5"/>
    <col min="12289" max="12289" width="2.625" style="5" customWidth="1"/>
    <col min="12290" max="12544" width="9" style="5"/>
    <col min="12545" max="12545" width="2.625" style="5" customWidth="1"/>
    <col min="12546" max="12800" width="9" style="5"/>
    <col min="12801" max="12801" width="2.625" style="5" customWidth="1"/>
    <col min="12802" max="13056" width="9" style="5"/>
    <col min="13057" max="13057" width="2.625" style="5" customWidth="1"/>
    <col min="13058" max="13312" width="9" style="5"/>
    <col min="13313" max="13313" width="2.625" style="5" customWidth="1"/>
    <col min="13314" max="13568" width="9" style="5"/>
    <col min="13569" max="13569" width="2.625" style="5" customWidth="1"/>
    <col min="13570" max="13824" width="9" style="5"/>
    <col min="13825" max="13825" width="2.625" style="5" customWidth="1"/>
    <col min="13826" max="14080" width="9" style="5"/>
    <col min="14081" max="14081" width="2.625" style="5" customWidth="1"/>
    <col min="14082" max="14336" width="9" style="5"/>
    <col min="14337" max="14337" width="2.625" style="5" customWidth="1"/>
    <col min="14338" max="14592" width="9" style="5"/>
    <col min="14593" max="14593" width="2.625" style="5" customWidth="1"/>
    <col min="14594" max="14848" width="9" style="5"/>
    <col min="14849" max="14849" width="2.625" style="5" customWidth="1"/>
    <col min="14850" max="15104" width="9" style="5"/>
    <col min="15105" max="15105" width="2.625" style="5" customWidth="1"/>
    <col min="15106" max="15360" width="9" style="5"/>
    <col min="15361" max="15361" width="2.625" style="5" customWidth="1"/>
    <col min="15362" max="15616" width="9" style="5"/>
    <col min="15617" max="15617" width="2.625" style="5" customWidth="1"/>
    <col min="15618" max="15872" width="9" style="5"/>
    <col min="15873" max="15873" width="2.625" style="5" customWidth="1"/>
    <col min="15874" max="16128" width="9" style="5"/>
    <col min="16129" max="16129" width="2.625" style="5" customWidth="1"/>
    <col min="16130" max="16384" width="9" style="5"/>
  </cols>
  <sheetData>
    <row r="1" spans="2:44" x14ac:dyDescent="0.15">
      <c r="Y1" s="5" t="s">
        <v>57</v>
      </c>
      <c r="AL1" s="6"/>
    </row>
    <row r="2" spans="2:44" x14ac:dyDescent="0.15">
      <c r="B2" s="7" t="s">
        <v>58</v>
      </c>
      <c r="AL2" s="6"/>
    </row>
    <row r="3" spans="2:44" x14ac:dyDescent="0.15">
      <c r="B3" s="8" t="s">
        <v>11</v>
      </c>
      <c r="C3" s="8" t="s">
        <v>59</v>
      </c>
      <c r="D3" s="8" t="s">
        <v>60</v>
      </c>
      <c r="E3" s="8" t="s">
        <v>61</v>
      </c>
      <c r="F3" s="8" t="s">
        <v>62</v>
      </c>
      <c r="G3" s="8" t="s">
        <v>63</v>
      </c>
      <c r="H3" s="8" t="s">
        <v>64</v>
      </c>
      <c r="I3" s="8" t="s">
        <v>65</v>
      </c>
      <c r="J3" s="8" t="s">
        <v>66</v>
      </c>
      <c r="K3" s="8" t="s">
        <v>67</v>
      </c>
      <c r="L3" s="8" t="s">
        <v>68</v>
      </c>
      <c r="M3" s="8" t="s">
        <v>69</v>
      </c>
      <c r="N3" s="8" t="s">
        <v>70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8" t="s">
        <v>76</v>
      </c>
      <c r="U3" s="8" t="s">
        <v>77</v>
      </c>
      <c r="V3" s="8" t="s">
        <v>78</v>
      </c>
      <c r="W3" s="8" t="s">
        <v>79</v>
      </c>
      <c r="X3" s="8" t="s">
        <v>80</v>
      </c>
      <c r="Y3" s="8" t="s">
        <v>81</v>
      </c>
      <c r="Z3" s="8" t="s">
        <v>82</v>
      </c>
      <c r="AA3" s="8" t="s">
        <v>83</v>
      </c>
      <c r="AB3" s="8" t="s">
        <v>0</v>
      </c>
      <c r="AC3" s="8" t="s">
        <v>1</v>
      </c>
      <c r="AD3" s="8" t="s">
        <v>2</v>
      </c>
      <c r="AE3" s="8" t="s">
        <v>3</v>
      </c>
      <c r="AF3" s="8" t="s">
        <v>4</v>
      </c>
      <c r="AG3" s="8" t="s">
        <v>5</v>
      </c>
      <c r="AH3" s="8" t="s">
        <v>6</v>
      </c>
      <c r="AI3" s="8" t="s">
        <v>7</v>
      </c>
      <c r="AL3" s="6"/>
    </row>
    <row r="4" spans="2:44" x14ac:dyDescent="0.15">
      <c r="B4" s="9" t="s">
        <v>84</v>
      </c>
      <c r="C4" s="9" t="s">
        <v>85</v>
      </c>
      <c r="D4" s="9" t="s">
        <v>50</v>
      </c>
      <c r="E4" s="9" t="s">
        <v>46</v>
      </c>
      <c r="F4" s="9" t="s">
        <v>46</v>
      </c>
      <c r="G4" s="9" t="s">
        <v>86</v>
      </c>
      <c r="H4" s="9" t="s">
        <v>87</v>
      </c>
      <c r="I4" s="9" t="s">
        <v>88</v>
      </c>
      <c r="J4" s="9" t="s">
        <v>89</v>
      </c>
      <c r="K4" s="9"/>
      <c r="L4" s="9"/>
      <c r="M4" s="9"/>
      <c r="N4" s="9" t="s">
        <v>90</v>
      </c>
      <c r="O4" s="9" t="s">
        <v>91</v>
      </c>
      <c r="P4" s="9" t="s">
        <v>8</v>
      </c>
      <c r="Q4" s="9" t="s">
        <v>8</v>
      </c>
      <c r="R4" s="9" t="s">
        <v>92</v>
      </c>
      <c r="S4" s="9" t="s">
        <v>93</v>
      </c>
      <c r="T4" s="9" t="s">
        <v>94</v>
      </c>
      <c r="U4" s="9" t="s">
        <v>95</v>
      </c>
      <c r="V4" s="9" t="s">
        <v>96</v>
      </c>
      <c r="W4" s="9" t="s">
        <v>97</v>
      </c>
      <c r="X4" s="9" t="s">
        <v>8</v>
      </c>
      <c r="Y4" s="9"/>
      <c r="Z4" s="9"/>
      <c r="AA4" s="9"/>
      <c r="AB4" s="9" t="s">
        <v>8</v>
      </c>
      <c r="AC4" s="9" t="s">
        <v>98</v>
      </c>
      <c r="AD4" s="9" t="s">
        <v>99</v>
      </c>
      <c r="AE4" s="9" t="s">
        <v>100</v>
      </c>
      <c r="AF4" s="9" t="s">
        <v>98</v>
      </c>
      <c r="AG4" s="9" t="s">
        <v>99</v>
      </c>
      <c r="AH4" s="9" t="s">
        <v>100</v>
      </c>
      <c r="AI4" s="9" t="s">
        <v>9</v>
      </c>
      <c r="AL4" s="6"/>
    </row>
    <row r="5" spans="2:44" x14ac:dyDescent="0.15">
      <c r="AL5" s="6"/>
    </row>
    <row r="6" spans="2:44" x14ac:dyDescent="0.15">
      <c r="B6" s="7" t="s">
        <v>101</v>
      </c>
      <c r="AL6" s="6"/>
    </row>
    <row r="7" spans="2:44" x14ac:dyDescent="0.15">
      <c r="B7" s="8" t="s">
        <v>11</v>
      </c>
      <c r="C7" s="8" t="s">
        <v>13</v>
      </c>
      <c r="D7" s="8" t="s">
        <v>102</v>
      </c>
      <c r="E7" s="8" t="s">
        <v>103</v>
      </c>
      <c r="F7" s="8" t="s">
        <v>104</v>
      </c>
      <c r="G7" s="8" t="s">
        <v>105</v>
      </c>
      <c r="H7" s="8" t="s">
        <v>106</v>
      </c>
      <c r="I7" s="8" t="s">
        <v>107</v>
      </c>
      <c r="J7" s="8" t="s">
        <v>108</v>
      </c>
      <c r="K7" s="8" t="s">
        <v>109</v>
      </c>
      <c r="L7" s="8" t="s">
        <v>110</v>
      </c>
      <c r="M7" s="8" t="s">
        <v>111</v>
      </c>
      <c r="N7" s="8" t="s">
        <v>112</v>
      </c>
      <c r="O7" s="8" t="s">
        <v>113</v>
      </c>
      <c r="P7" s="8" t="s">
        <v>114</v>
      </c>
      <c r="Q7" s="8" t="s">
        <v>115</v>
      </c>
      <c r="R7" s="8" t="s">
        <v>116</v>
      </c>
      <c r="S7" s="8" t="s">
        <v>117</v>
      </c>
      <c r="T7" s="8" t="s">
        <v>118</v>
      </c>
      <c r="U7" s="8" t="s">
        <v>119</v>
      </c>
      <c r="V7" s="8" t="s">
        <v>120</v>
      </c>
      <c r="W7" s="8" t="s">
        <v>121</v>
      </c>
      <c r="X7" s="8" t="s">
        <v>122</v>
      </c>
      <c r="Y7" s="8" t="s">
        <v>123</v>
      </c>
      <c r="Z7" s="8" t="s">
        <v>124</v>
      </c>
      <c r="AA7" s="8" t="s">
        <v>125</v>
      </c>
      <c r="AB7" s="8" t="s">
        <v>126</v>
      </c>
      <c r="AC7" s="8" t="s">
        <v>127</v>
      </c>
      <c r="AD7" s="8" t="s">
        <v>128</v>
      </c>
      <c r="AE7" s="8" t="s">
        <v>129</v>
      </c>
      <c r="AF7" s="8" t="s">
        <v>130</v>
      </c>
      <c r="AG7" s="8" t="s">
        <v>131</v>
      </c>
      <c r="AH7" s="8" t="s">
        <v>81</v>
      </c>
      <c r="AI7" s="8" t="s">
        <v>82</v>
      </c>
      <c r="AJ7" s="8" t="s">
        <v>83</v>
      </c>
      <c r="AK7" s="8" t="s">
        <v>0</v>
      </c>
      <c r="AL7" s="10" t="s">
        <v>1</v>
      </c>
      <c r="AM7" s="8" t="s">
        <v>2</v>
      </c>
      <c r="AN7" s="8" t="s">
        <v>3</v>
      </c>
      <c r="AO7" s="8" t="s">
        <v>4</v>
      </c>
      <c r="AP7" s="8" t="s">
        <v>5</v>
      </c>
      <c r="AQ7" s="8" t="s">
        <v>6</v>
      </c>
      <c r="AR7" s="8" t="s">
        <v>7</v>
      </c>
    </row>
    <row r="8" spans="2:44" x14ac:dyDescent="0.15">
      <c r="B8" s="9" t="s">
        <v>84</v>
      </c>
      <c r="C8" s="9" t="s">
        <v>132</v>
      </c>
      <c r="D8" s="9"/>
      <c r="E8" s="9" t="s">
        <v>133</v>
      </c>
      <c r="F8" s="9" t="s">
        <v>134</v>
      </c>
      <c r="G8" s="9" t="s">
        <v>46</v>
      </c>
      <c r="H8" s="9" t="s">
        <v>86</v>
      </c>
      <c r="I8" s="9" t="s">
        <v>135</v>
      </c>
      <c r="J8" s="9" t="s">
        <v>136</v>
      </c>
      <c r="K8" s="9" t="s">
        <v>137</v>
      </c>
      <c r="L8" s="9" t="s">
        <v>8</v>
      </c>
      <c r="M8" s="9"/>
      <c r="N8" s="9" t="s">
        <v>8</v>
      </c>
      <c r="O8" s="9" t="s">
        <v>138</v>
      </c>
      <c r="P8" s="9" t="s">
        <v>138</v>
      </c>
      <c r="Q8" s="9" t="s">
        <v>139</v>
      </c>
      <c r="R8" s="9" t="s">
        <v>91</v>
      </c>
      <c r="S8" s="9" t="s">
        <v>8</v>
      </c>
      <c r="T8" s="9"/>
      <c r="U8" s="9" t="s">
        <v>90</v>
      </c>
      <c r="V8" s="9" t="s">
        <v>8</v>
      </c>
      <c r="W8" s="9" t="s">
        <v>87</v>
      </c>
      <c r="X8" s="9" t="s">
        <v>9</v>
      </c>
      <c r="Y8" s="9" t="s">
        <v>9</v>
      </c>
      <c r="Z8" s="9" t="s">
        <v>8</v>
      </c>
      <c r="AA8" s="9" t="s">
        <v>8</v>
      </c>
      <c r="AB8" s="9" t="s">
        <v>8</v>
      </c>
      <c r="AC8" s="9" t="s">
        <v>8</v>
      </c>
      <c r="AD8" s="9"/>
      <c r="AE8" s="9"/>
      <c r="AF8" s="9" t="s">
        <v>8</v>
      </c>
      <c r="AG8" s="9" t="s">
        <v>46</v>
      </c>
      <c r="AH8" s="9"/>
      <c r="AI8" s="9"/>
      <c r="AJ8" s="9"/>
      <c r="AK8" s="9" t="s">
        <v>8</v>
      </c>
      <c r="AL8" s="11">
        <v>121</v>
      </c>
      <c r="AM8" s="9" t="s">
        <v>140</v>
      </c>
      <c r="AN8" s="9" t="s">
        <v>141</v>
      </c>
      <c r="AO8" s="9" t="s">
        <v>98</v>
      </c>
      <c r="AP8" s="9" t="s">
        <v>142</v>
      </c>
      <c r="AQ8" s="9" t="s">
        <v>143</v>
      </c>
      <c r="AR8" s="9" t="s">
        <v>144</v>
      </c>
    </row>
    <row r="9" spans="2:44" x14ac:dyDescent="0.15">
      <c r="AL9" s="6"/>
    </row>
    <row r="10" spans="2:44" s="32" customFormat="1" x14ac:dyDescent="0.15">
      <c r="B10" s="33" t="s">
        <v>384</v>
      </c>
      <c r="AL10" s="34"/>
    </row>
    <row r="11" spans="2:44" s="32" customFormat="1" x14ac:dyDescent="0.15">
      <c r="B11" s="35" t="s">
        <v>13</v>
      </c>
      <c r="C11" s="35" t="s">
        <v>385</v>
      </c>
      <c r="D11" s="35" t="s">
        <v>386</v>
      </c>
      <c r="E11" s="35" t="s">
        <v>387</v>
      </c>
      <c r="F11" s="35" t="s">
        <v>388</v>
      </c>
      <c r="G11" s="35" t="s">
        <v>389</v>
      </c>
      <c r="H11" s="35" t="s">
        <v>390</v>
      </c>
      <c r="I11" s="35" t="s">
        <v>391</v>
      </c>
      <c r="J11" s="35" t="s">
        <v>392</v>
      </c>
      <c r="K11" s="35" t="s">
        <v>0</v>
      </c>
      <c r="L11" s="35" t="s">
        <v>1</v>
      </c>
      <c r="M11" s="35" t="s">
        <v>2</v>
      </c>
      <c r="N11" s="35" t="s">
        <v>3</v>
      </c>
      <c r="O11" s="35" t="s">
        <v>4</v>
      </c>
      <c r="P11" s="35" t="s">
        <v>5</v>
      </c>
      <c r="Q11" s="35" t="s">
        <v>6</v>
      </c>
      <c r="R11" s="35" t="s">
        <v>7</v>
      </c>
      <c r="AL11" s="34"/>
    </row>
    <row r="12" spans="2:44" s="32" customFormat="1" x14ac:dyDescent="0.15">
      <c r="B12" s="36" t="s">
        <v>132</v>
      </c>
      <c r="C12" s="36" t="s">
        <v>393</v>
      </c>
      <c r="D12" s="36"/>
      <c r="E12" s="36" t="s">
        <v>46</v>
      </c>
      <c r="F12" s="36" t="s">
        <v>86</v>
      </c>
      <c r="G12" s="36" t="s">
        <v>394</v>
      </c>
      <c r="H12" s="36" t="s">
        <v>139</v>
      </c>
      <c r="I12" s="36" t="s">
        <v>8</v>
      </c>
      <c r="J12" s="36"/>
      <c r="K12" s="36" t="s">
        <v>8</v>
      </c>
      <c r="L12" s="36" t="s">
        <v>98</v>
      </c>
      <c r="M12" s="36" t="s">
        <v>142</v>
      </c>
      <c r="N12" s="36" t="s">
        <v>405</v>
      </c>
      <c r="O12" s="36" t="s">
        <v>98</v>
      </c>
      <c r="P12" s="36" t="s">
        <v>142</v>
      </c>
      <c r="Q12" s="36" t="s">
        <v>405</v>
      </c>
      <c r="R12" s="36" t="s">
        <v>9</v>
      </c>
      <c r="AL12" s="34"/>
    </row>
    <row r="13" spans="2:44" s="32" customFormat="1" x14ac:dyDescent="0.15">
      <c r="B13" s="36" t="s">
        <v>132</v>
      </c>
      <c r="C13" s="36" t="s">
        <v>395</v>
      </c>
      <c r="D13" s="36"/>
      <c r="E13" s="36" t="s">
        <v>46</v>
      </c>
      <c r="F13" s="36" t="s">
        <v>86</v>
      </c>
      <c r="G13" s="36" t="s">
        <v>394</v>
      </c>
      <c r="H13" s="36" t="s">
        <v>139</v>
      </c>
      <c r="I13" s="36" t="s">
        <v>8</v>
      </c>
      <c r="J13" s="36"/>
      <c r="K13" s="36" t="s">
        <v>8</v>
      </c>
      <c r="L13" s="36" t="s">
        <v>98</v>
      </c>
      <c r="M13" s="36" t="s">
        <v>142</v>
      </c>
      <c r="N13" s="36" t="s">
        <v>405</v>
      </c>
      <c r="O13" s="36" t="s">
        <v>98</v>
      </c>
      <c r="P13" s="36" t="s">
        <v>142</v>
      </c>
      <c r="Q13" s="36" t="s">
        <v>405</v>
      </c>
      <c r="R13" s="36" t="s">
        <v>9</v>
      </c>
      <c r="AL13" s="34"/>
    </row>
    <row r="14" spans="2:44" s="32" customFormat="1" x14ac:dyDescent="0.15">
      <c r="B14" s="36" t="s">
        <v>132</v>
      </c>
      <c r="C14" s="36" t="s">
        <v>396</v>
      </c>
      <c r="D14" s="36"/>
      <c r="E14" s="36" t="s">
        <v>46</v>
      </c>
      <c r="F14" s="36" t="s">
        <v>86</v>
      </c>
      <c r="G14" s="36" t="s">
        <v>397</v>
      </c>
      <c r="H14" s="36" t="s">
        <v>139</v>
      </c>
      <c r="I14" s="36" t="s">
        <v>8</v>
      </c>
      <c r="J14" s="36"/>
      <c r="K14" s="36" t="s">
        <v>8</v>
      </c>
      <c r="L14" s="36" t="s">
        <v>98</v>
      </c>
      <c r="M14" s="36" t="s">
        <v>142</v>
      </c>
      <c r="N14" s="36" t="s">
        <v>405</v>
      </c>
      <c r="O14" s="36" t="s">
        <v>98</v>
      </c>
      <c r="P14" s="36" t="s">
        <v>142</v>
      </c>
      <c r="Q14" s="36" t="s">
        <v>405</v>
      </c>
      <c r="R14" s="36" t="s">
        <v>9</v>
      </c>
      <c r="AL14" s="34"/>
    </row>
    <row r="15" spans="2:44" s="32" customFormat="1" x14ac:dyDescent="0.15">
      <c r="B15" s="36" t="s">
        <v>132</v>
      </c>
      <c r="C15" s="36" t="s">
        <v>398</v>
      </c>
      <c r="D15" s="36"/>
      <c r="E15" s="36" t="s">
        <v>46</v>
      </c>
      <c r="F15" s="36" t="s">
        <v>86</v>
      </c>
      <c r="G15" s="36" t="s">
        <v>397</v>
      </c>
      <c r="H15" s="36" t="s">
        <v>139</v>
      </c>
      <c r="I15" s="36" t="s">
        <v>8</v>
      </c>
      <c r="J15" s="36"/>
      <c r="K15" s="36" t="s">
        <v>8</v>
      </c>
      <c r="L15" s="36" t="s">
        <v>98</v>
      </c>
      <c r="M15" s="36" t="s">
        <v>142</v>
      </c>
      <c r="N15" s="36" t="s">
        <v>405</v>
      </c>
      <c r="O15" s="36" t="s">
        <v>98</v>
      </c>
      <c r="P15" s="36" t="s">
        <v>142</v>
      </c>
      <c r="Q15" s="36" t="s">
        <v>405</v>
      </c>
      <c r="R15" s="36" t="s">
        <v>9</v>
      </c>
      <c r="AL15" s="34"/>
    </row>
    <row r="16" spans="2:44" s="32" customFormat="1" x14ac:dyDescent="0.15">
      <c r="B16" s="36" t="s">
        <v>132</v>
      </c>
      <c r="C16" s="36" t="s">
        <v>399</v>
      </c>
      <c r="D16" s="36"/>
      <c r="E16" s="36" t="s">
        <v>46</v>
      </c>
      <c r="F16" s="36" t="s">
        <v>86</v>
      </c>
      <c r="G16" s="36" t="s">
        <v>397</v>
      </c>
      <c r="H16" s="36" t="s">
        <v>139</v>
      </c>
      <c r="I16" s="36" t="s">
        <v>8</v>
      </c>
      <c r="J16" s="36"/>
      <c r="K16" s="36" t="s">
        <v>8</v>
      </c>
      <c r="L16" s="36" t="s">
        <v>98</v>
      </c>
      <c r="M16" s="36" t="s">
        <v>142</v>
      </c>
      <c r="N16" s="36" t="s">
        <v>405</v>
      </c>
      <c r="O16" s="36" t="s">
        <v>98</v>
      </c>
      <c r="P16" s="36" t="s">
        <v>142</v>
      </c>
      <c r="Q16" s="36" t="s">
        <v>405</v>
      </c>
      <c r="R16" s="36" t="s">
        <v>9</v>
      </c>
      <c r="AL16" s="34"/>
    </row>
    <row r="17" spans="2:49" s="32" customFormat="1" x14ac:dyDescent="0.15">
      <c r="B17" s="36" t="s">
        <v>132</v>
      </c>
      <c r="C17" s="36" t="s">
        <v>400</v>
      </c>
      <c r="D17" s="36"/>
      <c r="E17" s="36" t="s">
        <v>46</v>
      </c>
      <c r="F17" s="36" t="s">
        <v>86</v>
      </c>
      <c r="G17" s="36" t="s">
        <v>9</v>
      </c>
      <c r="H17" s="36" t="s">
        <v>139</v>
      </c>
      <c r="I17" s="36" t="s">
        <v>8</v>
      </c>
      <c r="J17" s="36"/>
      <c r="K17" s="36" t="s">
        <v>8</v>
      </c>
      <c r="L17" s="36" t="s">
        <v>98</v>
      </c>
      <c r="M17" s="36" t="s">
        <v>142</v>
      </c>
      <c r="N17" s="36" t="s">
        <v>405</v>
      </c>
      <c r="O17" s="36" t="s">
        <v>98</v>
      </c>
      <c r="P17" s="36" t="s">
        <v>142</v>
      </c>
      <c r="Q17" s="36" t="s">
        <v>405</v>
      </c>
      <c r="R17" s="36" t="s">
        <v>9</v>
      </c>
      <c r="AL17" s="34"/>
    </row>
    <row r="18" spans="2:49" s="32" customFormat="1" x14ac:dyDescent="0.15">
      <c r="B18" s="36" t="s">
        <v>132</v>
      </c>
      <c r="C18" s="36" t="s">
        <v>91</v>
      </c>
      <c r="D18" s="36"/>
      <c r="E18" s="36" t="s">
        <v>46</v>
      </c>
      <c r="F18" s="36" t="s">
        <v>86</v>
      </c>
      <c r="G18" s="36" t="s">
        <v>394</v>
      </c>
      <c r="H18" s="36" t="s">
        <v>139</v>
      </c>
      <c r="I18" s="36" t="s">
        <v>8</v>
      </c>
      <c r="J18" s="36"/>
      <c r="K18" s="36" t="s">
        <v>8</v>
      </c>
      <c r="L18" s="36" t="s">
        <v>98</v>
      </c>
      <c r="M18" s="36" t="s">
        <v>142</v>
      </c>
      <c r="N18" s="36" t="s">
        <v>405</v>
      </c>
      <c r="O18" s="36" t="s">
        <v>98</v>
      </c>
      <c r="P18" s="36" t="s">
        <v>142</v>
      </c>
      <c r="Q18" s="36" t="s">
        <v>405</v>
      </c>
      <c r="R18" s="36" t="s">
        <v>9</v>
      </c>
      <c r="AL18" s="34"/>
    </row>
    <row r="19" spans="2:49" s="32" customFormat="1" x14ac:dyDescent="0.15">
      <c r="B19" s="36" t="s">
        <v>132</v>
      </c>
      <c r="C19" s="36" t="s">
        <v>401</v>
      </c>
      <c r="D19" s="36"/>
      <c r="E19" s="36" t="s">
        <v>46</v>
      </c>
      <c r="F19" s="36" t="s">
        <v>86</v>
      </c>
      <c r="G19" s="36" t="s">
        <v>397</v>
      </c>
      <c r="H19" s="36" t="s">
        <v>139</v>
      </c>
      <c r="I19" s="36" t="s">
        <v>8</v>
      </c>
      <c r="J19" s="36"/>
      <c r="K19" s="36" t="s">
        <v>8</v>
      </c>
      <c r="L19" s="36" t="s">
        <v>98</v>
      </c>
      <c r="M19" s="36" t="s">
        <v>142</v>
      </c>
      <c r="N19" s="36" t="s">
        <v>405</v>
      </c>
      <c r="O19" s="36" t="s">
        <v>98</v>
      </c>
      <c r="P19" s="36" t="s">
        <v>142</v>
      </c>
      <c r="Q19" s="36" t="s">
        <v>405</v>
      </c>
      <c r="R19" s="36" t="s">
        <v>9</v>
      </c>
      <c r="AL19" s="34"/>
    </row>
    <row r="20" spans="2:49" s="32" customFormat="1" x14ac:dyDescent="0.15">
      <c r="B20" s="36" t="s">
        <v>132</v>
      </c>
      <c r="C20" s="36" t="s">
        <v>402</v>
      </c>
      <c r="D20" s="36"/>
      <c r="E20" s="36" t="s">
        <v>46</v>
      </c>
      <c r="F20" s="36" t="s">
        <v>86</v>
      </c>
      <c r="G20" s="36" t="s">
        <v>397</v>
      </c>
      <c r="H20" s="36" t="s">
        <v>139</v>
      </c>
      <c r="I20" s="36" t="s">
        <v>8</v>
      </c>
      <c r="J20" s="36"/>
      <c r="K20" s="36" t="s">
        <v>8</v>
      </c>
      <c r="L20" s="36" t="s">
        <v>98</v>
      </c>
      <c r="M20" s="36" t="s">
        <v>142</v>
      </c>
      <c r="N20" s="36" t="s">
        <v>405</v>
      </c>
      <c r="O20" s="36" t="s">
        <v>98</v>
      </c>
      <c r="P20" s="36" t="s">
        <v>142</v>
      </c>
      <c r="Q20" s="36" t="s">
        <v>405</v>
      </c>
      <c r="R20" s="36" t="s">
        <v>9</v>
      </c>
      <c r="AL20" s="34"/>
    </row>
    <row r="21" spans="2:49" s="32" customFormat="1" x14ac:dyDescent="0.15">
      <c r="B21" s="36" t="s">
        <v>132</v>
      </c>
      <c r="C21" s="36" t="s">
        <v>403</v>
      </c>
      <c r="D21" s="36"/>
      <c r="E21" s="36" t="s">
        <v>46</v>
      </c>
      <c r="F21" s="36" t="s">
        <v>86</v>
      </c>
      <c r="G21" s="36" t="s">
        <v>397</v>
      </c>
      <c r="H21" s="36" t="s">
        <v>139</v>
      </c>
      <c r="I21" s="36" t="s">
        <v>8</v>
      </c>
      <c r="J21" s="36"/>
      <c r="K21" s="36" t="s">
        <v>8</v>
      </c>
      <c r="L21" s="36" t="s">
        <v>98</v>
      </c>
      <c r="M21" s="36" t="s">
        <v>142</v>
      </c>
      <c r="N21" s="36" t="s">
        <v>405</v>
      </c>
      <c r="O21" s="36" t="s">
        <v>98</v>
      </c>
      <c r="P21" s="36" t="s">
        <v>142</v>
      </c>
      <c r="Q21" s="36" t="s">
        <v>405</v>
      </c>
      <c r="R21" s="36" t="s">
        <v>9</v>
      </c>
      <c r="AL21" s="34"/>
    </row>
    <row r="22" spans="2:49" s="32" customFormat="1" x14ac:dyDescent="0.15">
      <c r="B22" s="36" t="s">
        <v>132</v>
      </c>
      <c r="C22" s="36" t="s">
        <v>404</v>
      </c>
      <c r="D22" s="36"/>
      <c r="E22" s="36" t="s">
        <v>46</v>
      </c>
      <c r="F22" s="36" t="s">
        <v>86</v>
      </c>
      <c r="G22" s="36" t="s">
        <v>397</v>
      </c>
      <c r="H22" s="36" t="s">
        <v>139</v>
      </c>
      <c r="I22" s="36" t="s">
        <v>8</v>
      </c>
      <c r="J22" s="36"/>
      <c r="K22" s="36" t="s">
        <v>8</v>
      </c>
      <c r="L22" s="36" t="s">
        <v>98</v>
      </c>
      <c r="M22" s="36" t="s">
        <v>142</v>
      </c>
      <c r="N22" s="36" t="s">
        <v>405</v>
      </c>
      <c r="O22" s="36" t="s">
        <v>98</v>
      </c>
      <c r="P22" s="36" t="s">
        <v>142</v>
      </c>
      <c r="Q22" s="36" t="s">
        <v>405</v>
      </c>
      <c r="R22" s="36" t="s">
        <v>9</v>
      </c>
      <c r="AL22" s="34"/>
    </row>
    <row r="23" spans="2:49" s="32" customFormat="1" x14ac:dyDescent="0.15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AL23" s="34"/>
    </row>
    <row r="24" spans="2:49" x14ac:dyDescent="0.15">
      <c r="B24" s="7" t="s">
        <v>145</v>
      </c>
      <c r="AL24" s="6"/>
    </row>
    <row r="25" spans="2:49" x14ac:dyDescent="0.15">
      <c r="B25" s="8" t="s">
        <v>45</v>
      </c>
      <c r="C25" s="8" t="s">
        <v>146</v>
      </c>
      <c r="D25" s="8" t="s">
        <v>147</v>
      </c>
      <c r="E25" s="8" t="s">
        <v>13</v>
      </c>
      <c r="F25" s="8" t="s">
        <v>148</v>
      </c>
      <c r="G25" s="8" t="s">
        <v>149</v>
      </c>
      <c r="H25" s="8" t="s">
        <v>0</v>
      </c>
      <c r="I25" s="8" t="s">
        <v>1</v>
      </c>
      <c r="J25" s="8" t="s">
        <v>2</v>
      </c>
      <c r="K25" s="8" t="s">
        <v>3</v>
      </c>
      <c r="L25" s="8" t="s">
        <v>4</v>
      </c>
      <c r="M25" s="8" t="s">
        <v>5</v>
      </c>
      <c r="N25" s="8" t="s">
        <v>6</v>
      </c>
      <c r="O25" s="8" t="s">
        <v>7</v>
      </c>
      <c r="AL25" s="6"/>
    </row>
    <row r="26" spans="2:49" x14ac:dyDescent="0.15">
      <c r="B26" s="9" t="s">
        <v>150</v>
      </c>
      <c r="C26" s="9" t="s">
        <v>151</v>
      </c>
      <c r="D26" s="9" t="s">
        <v>152</v>
      </c>
      <c r="E26" s="9" t="s">
        <v>132</v>
      </c>
      <c r="F26" s="9"/>
      <c r="G26" s="9" t="s">
        <v>9</v>
      </c>
      <c r="H26" s="9" t="s">
        <v>8</v>
      </c>
      <c r="I26" s="9" t="s">
        <v>98</v>
      </c>
      <c r="J26" s="9" t="s">
        <v>153</v>
      </c>
      <c r="K26" s="9" t="s">
        <v>154</v>
      </c>
      <c r="L26" s="9" t="s">
        <v>98</v>
      </c>
      <c r="M26" s="9" t="s">
        <v>153</v>
      </c>
      <c r="N26" s="9" t="s">
        <v>154</v>
      </c>
      <c r="O26" s="9" t="s">
        <v>9</v>
      </c>
      <c r="AL26" s="6"/>
    </row>
    <row r="27" spans="2:49" x14ac:dyDescent="0.15">
      <c r="B27" s="9" t="s">
        <v>155</v>
      </c>
      <c r="C27" s="9" t="s">
        <v>156</v>
      </c>
      <c r="D27" s="9" t="s">
        <v>157</v>
      </c>
      <c r="E27" s="9" t="s">
        <v>132</v>
      </c>
      <c r="F27" s="9"/>
      <c r="G27" s="9" t="s">
        <v>158</v>
      </c>
      <c r="H27" s="9" t="s">
        <v>8</v>
      </c>
      <c r="I27" s="9" t="s">
        <v>98</v>
      </c>
      <c r="J27" s="9" t="s">
        <v>153</v>
      </c>
      <c r="K27" s="9" t="s">
        <v>154</v>
      </c>
      <c r="L27" s="9" t="s">
        <v>98</v>
      </c>
      <c r="M27" s="9" t="s">
        <v>153</v>
      </c>
      <c r="N27" s="9" t="s">
        <v>154</v>
      </c>
      <c r="O27" s="9" t="s">
        <v>9</v>
      </c>
      <c r="AL27" s="6"/>
    </row>
    <row r="28" spans="2:49" x14ac:dyDescent="0.1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AL28" s="6"/>
    </row>
    <row r="29" spans="2:49" x14ac:dyDescent="0.15">
      <c r="B29" s="13" t="s">
        <v>159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</row>
    <row r="30" spans="2:49" x14ac:dyDescent="0.15">
      <c r="B30" s="15" t="s">
        <v>13</v>
      </c>
      <c r="C30" s="15" t="s">
        <v>15</v>
      </c>
      <c r="D30" s="15" t="s">
        <v>11</v>
      </c>
      <c r="E30" s="15" t="s">
        <v>160</v>
      </c>
      <c r="F30" s="15" t="s">
        <v>161</v>
      </c>
      <c r="G30" s="15" t="s">
        <v>162</v>
      </c>
      <c r="H30" s="15" t="s">
        <v>163</v>
      </c>
      <c r="I30" s="15" t="s">
        <v>16</v>
      </c>
      <c r="J30" s="15" t="s">
        <v>17</v>
      </c>
      <c r="K30" s="15" t="s">
        <v>18</v>
      </c>
      <c r="L30" s="15" t="s">
        <v>19</v>
      </c>
      <c r="M30" s="15" t="s">
        <v>20</v>
      </c>
      <c r="N30" s="15" t="s">
        <v>21</v>
      </c>
      <c r="O30" s="15" t="s">
        <v>22</v>
      </c>
      <c r="P30" s="15" t="s">
        <v>23</v>
      </c>
      <c r="Q30" s="15" t="s">
        <v>24</v>
      </c>
      <c r="R30" s="15" t="s">
        <v>25</v>
      </c>
      <c r="S30" s="15" t="s">
        <v>26</v>
      </c>
      <c r="T30" s="15" t="s">
        <v>27</v>
      </c>
      <c r="U30" s="15" t="s">
        <v>28</v>
      </c>
      <c r="V30" s="15" t="s">
        <v>29</v>
      </c>
      <c r="W30" s="15" t="s">
        <v>30</v>
      </c>
      <c r="X30" s="15" t="s">
        <v>31</v>
      </c>
      <c r="Y30" s="15" t="s">
        <v>32</v>
      </c>
      <c r="Z30" s="15" t="s">
        <v>33</v>
      </c>
      <c r="AA30" s="15" t="s">
        <v>34</v>
      </c>
      <c r="AB30" s="15" t="s">
        <v>35</v>
      </c>
      <c r="AC30" s="15" t="s">
        <v>36</v>
      </c>
      <c r="AD30" s="15" t="s">
        <v>37</v>
      </c>
      <c r="AE30" s="15" t="s">
        <v>38</v>
      </c>
      <c r="AF30" s="15" t="s">
        <v>39</v>
      </c>
      <c r="AG30" s="15" t="s">
        <v>40</v>
      </c>
      <c r="AH30" s="15" t="s">
        <v>164</v>
      </c>
      <c r="AI30" s="15" t="s">
        <v>165</v>
      </c>
      <c r="AJ30" s="15" t="s">
        <v>166</v>
      </c>
      <c r="AK30" s="15" t="s">
        <v>167</v>
      </c>
      <c r="AL30" s="15" t="s">
        <v>168</v>
      </c>
      <c r="AM30" s="15" t="s">
        <v>169</v>
      </c>
      <c r="AN30" s="15" t="s">
        <v>170</v>
      </c>
      <c r="AO30" s="15" t="s">
        <v>171</v>
      </c>
      <c r="AP30" s="15" t="s">
        <v>0</v>
      </c>
      <c r="AQ30" s="15" t="s">
        <v>1</v>
      </c>
      <c r="AR30" s="15" t="s">
        <v>2</v>
      </c>
      <c r="AS30" s="15" t="s">
        <v>3</v>
      </c>
      <c r="AT30" s="15" t="s">
        <v>4</v>
      </c>
      <c r="AU30" s="15" t="s">
        <v>5</v>
      </c>
      <c r="AV30" s="15" t="s">
        <v>6</v>
      </c>
      <c r="AW30" s="15" t="s">
        <v>7</v>
      </c>
    </row>
    <row r="31" spans="2:49" x14ac:dyDescent="0.15">
      <c r="B31" s="16" t="s">
        <v>406</v>
      </c>
      <c r="C31" s="17">
        <v>41339</v>
      </c>
      <c r="D31" s="16" t="s">
        <v>84</v>
      </c>
      <c r="E31" s="16" t="s">
        <v>46</v>
      </c>
      <c r="F31" s="17">
        <v>41790</v>
      </c>
      <c r="G31" s="16" t="s">
        <v>47</v>
      </c>
      <c r="H31" s="16"/>
      <c r="I31" s="17">
        <f>F31+2</f>
        <v>41792</v>
      </c>
      <c r="J31" s="18">
        <f>P31/L31</f>
        <v>6400</v>
      </c>
      <c r="K31" s="30">
        <f>I31-F31</f>
        <v>2</v>
      </c>
      <c r="L31" s="31">
        <f>R31/Q31</f>
        <v>0.8</v>
      </c>
      <c r="M31" s="31">
        <f t="shared" ref="M31:M62" si="0">Q31/S31</f>
        <v>1.1111111111111112</v>
      </c>
      <c r="N31" s="31">
        <f>R31/P31</f>
        <v>1.2500000000000001E-2</v>
      </c>
      <c r="O31" s="31">
        <f>Q31/P31</f>
        <v>1.5625E-2</v>
      </c>
      <c r="P31" s="18" t="s">
        <v>407</v>
      </c>
      <c r="Q31" s="16" t="s">
        <v>55</v>
      </c>
      <c r="R31" s="19">
        <f>Q31-(K31*8)</f>
        <v>64</v>
      </c>
      <c r="S31" s="19">
        <f>Q31-(K31*4)</f>
        <v>72</v>
      </c>
      <c r="T31" s="31">
        <f>S31+U31</f>
        <v>4622.3999999999996</v>
      </c>
      <c r="U31" s="31">
        <f>(P31-R31)/M31</f>
        <v>4550.3999999999996</v>
      </c>
      <c r="V31" s="31">
        <f>P31-T31</f>
        <v>497.60000000000036</v>
      </c>
      <c r="W31" s="31">
        <f>R31-Q31</f>
        <v>-16</v>
      </c>
      <c r="X31" s="31">
        <f>S31-Q31</f>
        <v>-8</v>
      </c>
      <c r="Y31" s="31">
        <f t="shared" ref="Y31:AG46" si="1">P31*$Y$1</f>
        <v>30074880</v>
      </c>
      <c r="Z31" s="31">
        <f t="shared" si="1"/>
        <v>469920</v>
      </c>
      <c r="AA31" s="31">
        <f t="shared" si="1"/>
        <v>375936</v>
      </c>
      <c r="AB31" s="31">
        <f t="shared" si="1"/>
        <v>422928</v>
      </c>
      <c r="AC31" s="31">
        <f t="shared" si="1"/>
        <v>27151977.599999998</v>
      </c>
      <c r="AD31" s="31">
        <f t="shared" si="1"/>
        <v>26729049.599999998</v>
      </c>
      <c r="AE31" s="31">
        <f t="shared" si="1"/>
        <v>2922902.4000000022</v>
      </c>
      <c r="AF31" s="31">
        <f t="shared" si="1"/>
        <v>-93984</v>
      </c>
      <c r="AG31" s="31">
        <f t="shared" si="1"/>
        <v>-46992</v>
      </c>
      <c r="AH31" s="31">
        <f t="shared" ref="AH31:AK46" si="2">AB31-1</f>
        <v>422927</v>
      </c>
      <c r="AI31" s="31">
        <f t="shared" si="2"/>
        <v>27151976.599999998</v>
      </c>
      <c r="AJ31" s="31">
        <f t="shared" si="2"/>
        <v>26729048.599999998</v>
      </c>
      <c r="AK31" s="31">
        <f t="shared" si="2"/>
        <v>2922901.4000000022</v>
      </c>
      <c r="AL31" s="31">
        <f>AG31-1</f>
        <v>-46993</v>
      </c>
      <c r="AM31" s="16" t="s">
        <v>8</v>
      </c>
      <c r="AN31" s="16" t="s">
        <v>408</v>
      </c>
      <c r="AO31" s="16" t="s">
        <v>408</v>
      </c>
      <c r="AP31" s="16" t="s">
        <v>8</v>
      </c>
      <c r="AQ31" s="16" t="s">
        <v>10</v>
      </c>
      <c r="AR31" s="16" t="s">
        <v>172</v>
      </c>
      <c r="AS31" s="20" t="s">
        <v>173</v>
      </c>
      <c r="AT31" s="16" t="s">
        <v>10</v>
      </c>
      <c r="AU31" s="16" t="s">
        <v>172</v>
      </c>
      <c r="AV31" s="20" t="s">
        <v>173</v>
      </c>
      <c r="AW31" s="16" t="s">
        <v>9</v>
      </c>
    </row>
    <row r="32" spans="2:49" x14ac:dyDescent="0.15">
      <c r="B32" s="16" t="s">
        <v>132</v>
      </c>
      <c r="C32" s="17">
        <f t="shared" ref="C32:C51" si="3">C31+7</f>
        <v>41346</v>
      </c>
      <c r="D32" s="16" t="s">
        <v>84</v>
      </c>
      <c r="E32" s="16" t="s">
        <v>46</v>
      </c>
      <c r="F32" s="17">
        <v>41790</v>
      </c>
      <c r="G32" s="16" t="s">
        <v>47</v>
      </c>
      <c r="H32" s="16"/>
      <c r="I32" s="17">
        <f>F32+4</f>
        <v>41794</v>
      </c>
      <c r="J32" s="18">
        <f>P32/L32</f>
        <v>6400</v>
      </c>
      <c r="K32" s="30">
        <f>I32-F32</f>
        <v>4</v>
      </c>
      <c r="L32" s="31">
        <f>R32/Q32</f>
        <v>0.8</v>
      </c>
      <c r="M32" s="31">
        <f t="shared" si="0"/>
        <v>1.1111111111111112</v>
      </c>
      <c r="N32" s="31">
        <f>R32/P32</f>
        <v>2.5000000000000001E-2</v>
      </c>
      <c r="O32" s="31">
        <f>Q32/P32</f>
        <v>3.125E-2</v>
      </c>
      <c r="P32" s="18" t="s">
        <v>407</v>
      </c>
      <c r="Q32" s="16" t="s">
        <v>174</v>
      </c>
      <c r="R32" s="19">
        <f>Q32-(K32*8)</f>
        <v>128</v>
      </c>
      <c r="S32" s="19">
        <f t="shared" ref="S32:S95" si="4">Q32-(K32*4)</f>
        <v>144</v>
      </c>
      <c r="T32" s="31">
        <f>S32+U32</f>
        <v>4636.8</v>
      </c>
      <c r="U32" s="31">
        <f>(P32-R32)/M32</f>
        <v>4492.8</v>
      </c>
      <c r="V32" s="31">
        <f>P32-T32</f>
        <v>483.19999999999982</v>
      </c>
      <c r="W32" s="31">
        <f>R32-Q32</f>
        <v>-32</v>
      </c>
      <c r="X32" s="31">
        <f>S32-Q32</f>
        <v>-16</v>
      </c>
      <c r="Y32" s="31">
        <f t="shared" si="1"/>
        <v>30074880</v>
      </c>
      <c r="Z32" s="31">
        <f t="shared" si="1"/>
        <v>939840</v>
      </c>
      <c r="AA32" s="31">
        <f t="shared" si="1"/>
        <v>751872</v>
      </c>
      <c r="AB32" s="31">
        <f t="shared" si="1"/>
        <v>845856</v>
      </c>
      <c r="AC32" s="31">
        <f t="shared" si="1"/>
        <v>27236563.199999999</v>
      </c>
      <c r="AD32" s="31">
        <f t="shared" si="1"/>
        <v>26390707.199999999</v>
      </c>
      <c r="AE32" s="31">
        <f t="shared" si="1"/>
        <v>2838316.7999999989</v>
      </c>
      <c r="AF32" s="31">
        <f t="shared" si="1"/>
        <v>-187968</v>
      </c>
      <c r="AG32" s="31">
        <f t="shared" si="1"/>
        <v>-93984</v>
      </c>
      <c r="AH32" s="31">
        <f t="shared" si="2"/>
        <v>845855</v>
      </c>
      <c r="AI32" s="31">
        <f t="shared" si="2"/>
        <v>27236562.199999999</v>
      </c>
      <c r="AJ32" s="31">
        <f t="shared" si="2"/>
        <v>26390706.199999999</v>
      </c>
      <c r="AK32" s="31">
        <f t="shared" si="2"/>
        <v>2838315.7999999989</v>
      </c>
      <c r="AL32" s="31">
        <f>AG32-1</f>
        <v>-93985</v>
      </c>
      <c r="AM32" s="16" t="s">
        <v>8</v>
      </c>
      <c r="AN32" s="16" t="s">
        <v>408</v>
      </c>
      <c r="AO32" s="16" t="s">
        <v>408</v>
      </c>
      <c r="AP32" s="16" t="s">
        <v>8</v>
      </c>
      <c r="AQ32" s="16" t="s">
        <v>10</v>
      </c>
      <c r="AR32" s="16" t="s">
        <v>172</v>
      </c>
      <c r="AS32" s="20" t="s">
        <v>173</v>
      </c>
      <c r="AT32" s="16" t="s">
        <v>10</v>
      </c>
      <c r="AU32" s="16" t="s">
        <v>172</v>
      </c>
      <c r="AV32" s="20" t="s">
        <v>173</v>
      </c>
      <c r="AW32" s="16" t="s">
        <v>9</v>
      </c>
    </row>
    <row r="33" spans="2:49" x14ac:dyDescent="0.15">
      <c r="B33" s="16" t="s">
        <v>132</v>
      </c>
      <c r="C33" s="17">
        <f t="shared" si="3"/>
        <v>41353</v>
      </c>
      <c r="D33" s="16" t="s">
        <v>84</v>
      </c>
      <c r="E33" s="16" t="s">
        <v>46</v>
      </c>
      <c r="F33" s="17">
        <v>41790</v>
      </c>
      <c r="G33" s="16" t="s">
        <v>47</v>
      </c>
      <c r="H33" s="16"/>
      <c r="I33" s="17">
        <f>F33+6</f>
        <v>41796</v>
      </c>
      <c r="J33" s="18">
        <f>P33/L33</f>
        <v>6400</v>
      </c>
      <c r="K33" s="30">
        <f>I33-F33</f>
        <v>6</v>
      </c>
      <c r="L33" s="31">
        <f>R33/Q33</f>
        <v>0.8</v>
      </c>
      <c r="M33" s="31">
        <f t="shared" si="0"/>
        <v>1.1111111111111112</v>
      </c>
      <c r="N33" s="31">
        <f>R33/P33</f>
        <v>3.7499999999999999E-2</v>
      </c>
      <c r="O33" s="31">
        <f>Q33/P33</f>
        <v>4.6875E-2</v>
      </c>
      <c r="P33" s="18" t="s">
        <v>175</v>
      </c>
      <c r="Q33" s="16" t="s">
        <v>176</v>
      </c>
      <c r="R33" s="19">
        <f>Q33-(K33*8)</f>
        <v>192</v>
      </c>
      <c r="S33" s="19">
        <f t="shared" si="4"/>
        <v>216</v>
      </c>
      <c r="T33" s="31">
        <f>S33+U33</f>
        <v>4651.2</v>
      </c>
      <c r="U33" s="31">
        <f>(P33-R33)/M33</f>
        <v>4435.2</v>
      </c>
      <c r="V33" s="31">
        <f>P33-T33</f>
        <v>468.80000000000018</v>
      </c>
      <c r="W33" s="31">
        <f>R33-Q33</f>
        <v>-48</v>
      </c>
      <c r="X33" s="31">
        <f>S33-Q33</f>
        <v>-24</v>
      </c>
      <c r="Y33" s="31">
        <f t="shared" si="1"/>
        <v>30074880</v>
      </c>
      <c r="Z33" s="31">
        <f t="shared" si="1"/>
        <v>1409760</v>
      </c>
      <c r="AA33" s="31">
        <f t="shared" si="1"/>
        <v>1127808</v>
      </c>
      <c r="AB33" s="31">
        <f t="shared" si="1"/>
        <v>1268784</v>
      </c>
      <c r="AC33" s="31">
        <f t="shared" si="1"/>
        <v>27321148.800000001</v>
      </c>
      <c r="AD33" s="31">
        <f t="shared" si="1"/>
        <v>26052364.800000001</v>
      </c>
      <c r="AE33" s="31">
        <f t="shared" si="1"/>
        <v>2753731.2000000011</v>
      </c>
      <c r="AF33" s="31">
        <f t="shared" si="1"/>
        <v>-281952</v>
      </c>
      <c r="AG33" s="31">
        <f t="shared" si="1"/>
        <v>-140976</v>
      </c>
      <c r="AH33" s="31">
        <f t="shared" si="2"/>
        <v>1268783</v>
      </c>
      <c r="AI33" s="31">
        <f t="shared" si="2"/>
        <v>27321147.800000001</v>
      </c>
      <c r="AJ33" s="31">
        <f t="shared" si="2"/>
        <v>26052363.800000001</v>
      </c>
      <c r="AK33" s="31">
        <f t="shared" si="2"/>
        <v>2753730.2000000011</v>
      </c>
      <c r="AL33" s="31">
        <f>AG33-1</f>
        <v>-140977</v>
      </c>
      <c r="AM33" s="16" t="s">
        <v>8</v>
      </c>
      <c r="AN33" s="16" t="s">
        <v>408</v>
      </c>
      <c r="AO33" s="16" t="s">
        <v>408</v>
      </c>
      <c r="AP33" s="16" t="s">
        <v>8</v>
      </c>
      <c r="AQ33" s="16" t="s">
        <v>10</v>
      </c>
      <c r="AR33" s="16" t="s">
        <v>172</v>
      </c>
      <c r="AS33" s="20" t="s">
        <v>173</v>
      </c>
      <c r="AT33" s="16" t="s">
        <v>10</v>
      </c>
      <c r="AU33" s="16" t="s">
        <v>172</v>
      </c>
      <c r="AV33" s="20" t="s">
        <v>173</v>
      </c>
      <c r="AW33" s="16" t="s">
        <v>9</v>
      </c>
    </row>
    <row r="34" spans="2:49" x14ac:dyDescent="0.15">
      <c r="B34" s="16" t="s">
        <v>132</v>
      </c>
      <c r="C34" s="17">
        <f t="shared" si="3"/>
        <v>41360</v>
      </c>
      <c r="D34" s="16" t="s">
        <v>84</v>
      </c>
      <c r="E34" s="16" t="s">
        <v>46</v>
      </c>
      <c r="F34" s="17">
        <v>41790</v>
      </c>
      <c r="G34" s="16" t="s">
        <v>47</v>
      </c>
      <c r="H34" s="16"/>
      <c r="I34" s="17">
        <f>F34</f>
        <v>41790</v>
      </c>
      <c r="J34" s="18">
        <f>P34/L34</f>
        <v>5120</v>
      </c>
      <c r="K34" s="30">
        <f>I34-F34</f>
        <v>0</v>
      </c>
      <c r="L34" s="31">
        <f>R34/Q34</f>
        <v>1</v>
      </c>
      <c r="M34" s="31">
        <f t="shared" si="0"/>
        <v>1</v>
      </c>
      <c r="N34" s="31">
        <f>R34/P34</f>
        <v>6.25E-2</v>
      </c>
      <c r="O34" s="31">
        <f>Q34/P34</f>
        <v>6.25E-2</v>
      </c>
      <c r="P34" s="18" t="s">
        <v>175</v>
      </c>
      <c r="Q34" s="16" t="s">
        <v>177</v>
      </c>
      <c r="R34" s="19">
        <f>Q34-(K34*8)</f>
        <v>320</v>
      </c>
      <c r="S34" s="19">
        <f t="shared" si="4"/>
        <v>320</v>
      </c>
      <c r="T34" s="31">
        <f>S34+U34</f>
        <v>5120</v>
      </c>
      <c r="U34" s="31">
        <f>(P34-R34)/M34</f>
        <v>4800</v>
      </c>
      <c r="V34" s="31">
        <f>P34-T34</f>
        <v>0</v>
      </c>
      <c r="W34" s="31">
        <f>R34-Q34</f>
        <v>0</v>
      </c>
      <c r="X34" s="31">
        <f>S34-Q34</f>
        <v>0</v>
      </c>
      <c r="Y34" s="31">
        <f t="shared" si="1"/>
        <v>30074880</v>
      </c>
      <c r="Z34" s="31">
        <f t="shared" si="1"/>
        <v>1879680</v>
      </c>
      <c r="AA34" s="31">
        <f t="shared" si="1"/>
        <v>1879680</v>
      </c>
      <c r="AB34" s="31">
        <f t="shared" si="1"/>
        <v>1879680</v>
      </c>
      <c r="AC34" s="31">
        <f t="shared" si="1"/>
        <v>30074880</v>
      </c>
      <c r="AD34" s="31">
        <f t="shared" si="1"/>
        <v>28195200</v>
      </c>
      <c r="AE34" s="31">
        <f t="shared" si="1"/>
        <v>0</v>
      </c>
      <c r="AF34" s="31">
        <f t="shared" si="1"/>
        <v>0</v>
      </c>
      <c r="AG34" s="31">
        <f t="shared" si="1"/>
        <v>0</v>
      </c>
      <c r="AH34" s="31">
        <f t="shared" si="2"/>
        <v>1879679</v>
      </c>
      <c r="AI34" s="31">
        <f t="shared" si="2"/>
        <v>30074879</v>
      </c>
      <c r="AJ34" s="31">
        <f t="shared" si="2"/>
        <v>28195199</v>
      </c>
      <c r="AK34" s="31">
        <f t="shared" si="2"/>
        <v>-1</v>
      </c>
      <c r="AL34" s="31">
        <f>AG34-1</f>
        <v>-1</v>
      </c>
      <c r="AM34" s="16" t="s">
        <v>8</v>
      </c>
      <c r="AN34" s="16" t="s">
        <v>408</v>
      </c>
      <c r="AO34" s="16" t="s">
        <v>408</v>
      </c>
      <c r="AP34" s="16" t="s">
        <v>8</v>
      </c>
      <c r="AQ34" s="16" t="s">
        <v>10</v>
      </c>
      <c r="AR34" s="16" t="s">
        <v>172</v>
      </c>
      <c r="AS34" s="20" t="s">
        <v>173</v>
      </c>
      <c r="AT34" s="16" t="s">
        <v>10</v>
      </c>
      <c r="AU34" s="16" t="s">
        <v>172</v>
      </c>
      <c r="AV34" s="20" t="s">
        <v>173</v>
      </c>
      <c r="AW34" s="16" t="s">
        <v>9</v>
      </c>
    </row>
    <row r="35" spans="2:49" x14ac:dyDescent="0.15">
      <c r="B35" s="16" t="s">
        <v>132</v>
      </c>
      <c r="C35" s="17">
        <f t="shared" si="3"/>
        <v>41367</v>
      </c>
      <c r="D35" s="16" t="s">
        <v>84</v>
      </c>
      <c r="E35" s="16" t="s">
        <v>46</v>
      </c>
      <c r="F35" s="17">
        <v>41790</v>
      </c>
      <c r="G35" s="16" t="s">
        <v>47</v>
      </c>
      <c r="H35" s="16"/>
      <c r="I35" s="17">
        <f>F35-2</f>
        <v>41788</v>
      </c>
      <c r="J35" s="18">
        <f t="shared" ref="J35:J95" si="5">P35/L35</f>
        <v>4923.0769230769229</v>
      </c>
      <c r="K35" s="30">
        <f t="shared" ref="K35:K95" si="6">I35-F35</f>
        <v>-2</v>
      </c>
      <c r="L35" s="31">
        <f t="shared" ref="L35:L95" si="7">R35/Q35</f>
        <v>1.04</v>
      </c>
      <c r="M35" s="31">
        <f t="shared" si="0"/>
        <v>0.98039215686274506</v>
      </c>
      <c r="N35" s="31">
        <f t="shared" ref="N35:N95" si="8">R35/P35</f>
        <v>8.1250000000000003E-2</v>
      </c>
      <c r="O35" s="31">
        <f t="shared" ref="O35:O95" si="9">Q35/P35</f>
        <v>7.8125E-2</v>
      </c>
      <c r="P35" s="18" t="s">
        <v>175</v>
      </c>
      <c r="Q35" s="16" t="s">
        <v>178</v>
      </c>
      <c r="R35" s="19">
        <f>Q35-(K35*8)</f>
        <v>416</v>
      </c>
      <c r="S35" s="19">
        <f t="shared" si="4"/>
        <v>408</v>
      </c>
      <c r="T35" s="31">
        <f t="shared" ref="T35:T95" si="10">S35+U35</f>
        <v>5206.08</v>
      </c>
      <c r="U35" s="31">
        <f t="shared" ref="U35:U95" si="11">(P35-R35)/M35</f>
        <v>4798.08</v>
      </c>
      <c r="V35" s="31">
        <f t="shared" ref="V35:V95" si="12">P35-T35</f>
        <v>-86.079999999999927</v>
      </c>
      <c r="W35" s="31">
        <f t="shared" ref="W35:W95" si="13">R35-Q35</f>
        <v>16</v>
      </c>
      <c r="X35" s="31">
        <f t="shared" ref="X35:X95" si="14">S35-Q35</f>
        <v>8</v>
      </c>
      <c r="Y35" s="31">
        <f>P35*$Y$1</f>
        <v>30074880</v>
      </c>
      <c r="Z35" s="31">
        <f t="shared" si="1"/>
        <v>2349600</v>
      </c>
      <c r="AA35" s="31">
        <f t="shared" si="1"/>
        <v>2443584</v>
      </c>
      <c r="AB35" s="31">
        <f t="shared" si="1"/>
        <v>2396592</v>
      </c>
      <c r="AC35" s="31">
        <f t="shared" si="1"/>
        <v>30580513.919999998</v>
      </c>
      <c r="AD35" s="31">
        <f t="shared" si="1"/>
        <v>28183921.919999998</v>
      </c>
      <c r="AE35" s="31">
        <f t="shared" si="1"/>
        <v>-505633.91999999958</v>
      </c>
      <c r="AF35" s="31">
        <f t="shared" si="1"/>
        <v>93984</v>
      </c>
      <c r="AG35" s="31">
        <f t="shared" si="1"/>
        <v>46992</v>
      </c>
      <c r="AH35" s="31">
        <f t="shared" si="2"/>
        <v>2396591</v>
      </c>
      <c r="AI35" s="31">
        <f t="shared" si="2"/>
        <v>30580512.919999998</v>
      </c>
      <c r="AJ35" s="31">
        <f t="shared" si="2"/>
        <v>28183920.919999998</v>
      </c>
      <c r="AK35" s="31">
        <f t="shared" si="2"/>
        <v>-505634.91999999958</v>
      </c>
      <c r="AL35" s="31">
        <f t="shared" ref="AL35:AL95" si="15">AG35-1</f>
        <v>46991</v>
      </c>
      <c r="AM35" s="16" t="s">
        <v>8</v>
      </c>
      <c r="AN35" s="16" t="s">
        <v>408</v>
      </c>
      <c r="AO35" s="16" t="s">
        <v>408</v>
      </c>
      <c r="AP35" s="16" t="s">
        <v>8</v>
      </c>
      <c r="AQ35" s="16" t="s">
        <v>10</v>
      </c>
      <c r="AR35" s="16" t="s">
        <v>172</v>
      </c>
      <c r="AS35" s="20" t="s">
        <v>173</v>
      </c>
      <c r="AT35" s="16" t="s">
        <v>10</v>
      </c>
      <c r="AU35" s="16" t="s">
        <v>172</v>
      </c>
      <c r="AV35" s="20" t="s">
        <v>173</v>
      </c>
      <c r="AW35" s="16" t="s">
        <v>9</v>
      </c>
    </row>
    <row r="36" spans="2:49" x14ac:dyDescent="0.15">
      <c r="B36" s="16" t="s">
        <v>132</v>
      </c>
      <c r="C36" s="17">
        <f t="shared" si="3"/>
        <v>41374</v>
      </c>
      <c r="D36" s="16" t="s">
        <v>84</v>
      </c>
      <c r="E36" s="16" t="s">
        <v>46</v>
      </c>
      <c r="F36" s="17">
        <v>41790</v>
      </c>
      <c r="G36" s="16" t="s">
        <v>47</v>
      </c>
      <c r="H36" s="16"/>
      <c r="I36" s="17">
        <f>F36-4</f>
        <v>41786</v>
      </c>
      <c r="J36" s="18">
        <f t="shared" si="5"/>
        <v>4800</v>
      </c>
      <c r="K36" s="30">
        <f t="shared" si="6"/>
        <v>-4</v>
      </c>
      <c r="L36" s="31">
        <f t="shared" si="7"/>
        <v>1.0666666666666667</v>
      </c>
      <c r="M36" s="31">
        <f t="shared" si="0"/>
        <v>0.967741935483871</v>
      </c>
      <c r="N36" s="31">
        <f t="shared" si="8"/>
        <v>0.1</v>
      </c>
      <c r="O36" s="31">
        <f t="shared" si="9"/>
        <v>9.375E-2</v>
      </c>
      <c r="P36" s="18" t="s">
        <v>175</v>
      </c>
      <c r="Q36" s="16" t="s">
        <v>179</v>
      </c>
      <c r="R36" s="19">
        <f t="shared" ref="R36:R94" si="16">Q36-(K36*8)</f>
        <v>512</v>
      </c>
      <c r="S36" s="19">
        <f t="shared" si="4"/>
        <v>496</v>
      </c>
      <c r="T36" s="31">
        <f t="shared" si="10"/>
        <v>5257.5999999999995</v>
      </c>
      <c r="U36" s="31">
        <f t="shared" si="11"/>
        <v>4761.5999999999995</v>
      </c>
      <c r="V36" s="31">
        <f t="shared" si="12"/>
        <v>-137.59999999999945</v>
      </c>
      <c r="W36" s="31">
        <f t="shared" si="13"/>
        <v>32</v>
      </c>
      <c r="X36" s="31">
        <f t="shared" si="14"/>
        <v>16</v>
      </c>
      <c r="Y36" s="31">
        <f t="shared" ref="Y36:AG74" si="17">P36*$Y$1</f>
        <v>30074880</v>
      </c>
      <c r="Z36" s="31">
        <f t="shared" si="1"/>
        <v>2819520</v>
      </c>
      <c r="AA36" s="31">
        <f t="shared" si="1"/>
        <v>3007488</v>
      </c>
      <c r="AB36" s="31">
        <f t="shared" si="1"/>
        <v>2913504</v>
      </c>
      <c r="AC36" s="31">
        <f t="shared" si="1"/>
        <v>30883142.399999999</v>
      </c>
      <c r="AD36" s="31">
        <f t="shared" si="1"/>
        <v>27969638.399999999</v>
      </c>
      <c r="AE36" s="31">
        <f t="shared" si="1"/>
        <v>-808262.39999999676</v>
      </c>
      <c r="AF36" s="31">
        <f t="shared" si="1"/>
        <v>187968</v>
      </c>
      <c r="AG36" s="31">
        <f t="shared" si="1"/>
        <v>93984</v>
      </c>
      <c r="AH36" s="31">
        <f t="shared" si="2"/>
        <v>2913503</v>
      </c>
      <c r="AI36" s="31">
        <f t="shared" si="2"/>
        <v>30883141.399999999</v>
      </c>
      <c r="AJ36" s="31">
        <f t="shared" si="2"/>
        <v>27969637.399999999</v>
      </c>
      <c r="AK36" s="31">
        <f t="shared" si="2"/>
        <v>-808263.39999999676</v>
      </c>
      <c r="AL36" s="31">
        <f t="shared" si="15"/>
        <v>93983</v>
      </c>
      <c r="AM36" s="16" t="s">
        <v>8</v>
      </c>
      <c r="AN36" s="16" t="s">
        <v>408</v>
      </c>
      <c r="AO36" s="16" t="s">
        <v>408</v>
      </c>
      <c r="AP36" s="16" t="s">
        <v>8</v>
      </c>
      <c r="AQ36" s="16" t="s">
        <v>10</v>
      </c>
      <c r="AR36" s="16" t="s">
        <v>172</v>
      </c>
      <c r="AS36" s="20" t="s">
        <v>173</v>
      </c>
      <c r="AT36" s="16" t="s">
        <v>10</v>
      </c>
      <c r="AU36" s="16" t="s">
        <v>172</v>
      </c>
      <c r="AV36" s="20" t="s">
        <v>173</v>
      </c>
      <c r="AW36" s="16" t="s">
        <v>9</v>
      </c>
    </row>
    <row r="37" spans="2:49" x14ac:dyDescent="0.15">
      <c r="B37" s="16" t="s">
        <v>132</v>
      </c>
      <c r="C37" s="17">
        <f t="shared" si="3"/>
        <v>41381</v>
      </c>
      <c r="D37" s="16" t="s">
        <v>84</v>
      </c>
      <c r="E37" s="16" t="s">
        <v>46</v>
      </c>
      <c r="F37" s="17">
        <v>41790</v>
      </c>
      <c r="G37" s="16" t="s">
        <v>47</v>
      </c>
      <c r="H37" s="16"/>
      <c r="I37" s="17">
        <f>F37-6</f>
        <v>41784</v>
      </c>
      <c r="J37" s="18">
        <f t="shared" si="5"/>
        <v>4715.7894736842109</v>
      </c>
      <c r="K37" s="30">
        <f t="shared" si="6"/>
        <v>-6</v>
      </c>
      <c r="L37" s="31">
        <f t="shared" si="7"/>
        <v>1.0857142857142856</v>
      </c>
      <c r="M37" s="31">
        <f t="shared" si="0"/>
        <v>0.95890410958904104</v>
      </c>
      <c r="N37" s="31">
        <f t="shared" si="8"/>
        <v>0.11874999999999999</v>
      </c>
      <c r="O37" s="31">
        <f t="shared" si="9"/>
        <v>0.109375</v>
      </c>
      <c r="P37" s="18" t="s">
        <v>175</v>
      </c>
      <c r="Q37" s="16" t="s">
        <v>180</v>
      </c>
      <c r="R37" s="19">
        <f t="shared" si="16"/>
        <v>608</v>
      </c>
      <c r="S37" s="19">
        <f t="shared" si="4"/>
        <v>584</v>
      </c>
      <c r="T37" s="31">
        <f t="shared" si="10"/>
        <v>5289.3714285714286</v>
      </c>
      <c r="U37" s="31">
        <f t="shared" si="11"/>
        <v>4705.3714285714286</v>
      </c>
      <c r="V37" s="31">
        <f t="shared" si="12"/>
        <v>-169.37142857142862</v>
      </c>
      <c r="W37" s="31">
        <f t="shared" si="13"/>
        <v>48</v>
      </c>
      <c r="X37" s="31">
        <f t="shared" si="14"/>
        <v>24</v>
      </c>
      <c r="Y37" s="31">
        <f t="shared" si="17"/>
        <v>30074880</v>
      </c>
      <c r="Z37" s="31">
        <f t="shared" si="1"/>
        <v>3289440</v>
      </c>
      <c r="AA37" s="31">
        <f t="shared" si="1"/>
        <v>3571392</v>
      </c>
      <c r="AB37" s="31">
        <f t="shared" si="1"/>
        <v>3430416</v>
      </c>
      <c r="AC37" s="31">
        <f t="shared" si="1"/>
        <v>31069767.77142857</v>
      </c>
      <c r="AD37" s="31">
        <f t="shared" si="1"/>
        <v>27639351.77142857</v>
      </c>
      <c r="AE37" s="31">
        <f t="shared" si="1"/>
        <v>-994887.77142857178</v>
      </c>
      <c r="AF37" s="31">
        <f t="shared" si="1"/>
        <v>281952</v>
      </c>
      <c r="AG37" s="31">
        <f t="shared" si="1"/>
        <v>140976</v>
      </c>
      <c r="AH37" s="31">
        <f t="shared" si="2"/>
        <v>3430415</v>
      </c>
      <c r="AI37" s="31">
        <f t="shared" si="2"/>
        <v>31069766.77142857</v>
      </c>
      <c r="AJ37" s="31">
        <f t="shared" si="2"/>
        <v>27639350.77142857</v>
      </c>
      <c r="AK37" s="31">
        <f t="shared" si="2"/>
        <v>-994888.77142857178</v>
      </c>
      <c r="AL37" s="31">
        <f t="shared" si="15"/>
        <v>140975</v>
      </c>
      <c r="AM37" s="16" t="s">
        <v>8</v>
      </c>
      <c r="AN37" s="16" t="s">
        <v>408</v>
      </c>
      <c r="AO37" s="16" t="s">
        <v>408</v>
      </c>
      <c r="AP37" s="16" t="s">
        <v>8</v>
      </c>
      <c r="AQ37" s="16" t="s">
        <v>10</v>
      </c>
      <c r="AR37" s="16" t="s">
        <v>172</v>
      </c>
      <c r="AS37" s="20" t="s">
        <v>173</v>
      </c>
      <c r="AT37" s="16" t="s">
        <v>10</v>
      </c>
      <c r="AU37" s="16" t="s">
        <v>172</v>
      </c>
      <c r="AV37" s="20" t="s">
        <v>173</v>
      </c>
      <c r="AW37" s="16" t="s">
        <v>9</v>
      </c>
    </row>
    <row r="38" spans="2:49" x14ac:dyDescent="0.15">
      <c r="B38" s="16" t="s">
        <v>132</v>
      </c>
      <c r="C38" s="17">
        <f t="shared" si="3"/>
        <v>41388</v>
      </c>
      <c r="D38" s="16" t="s">
        <v>84</v>
      </c>
      <c r="E38" s="16" t="s">
        <v>46</v>
      </c>
      <c r="F38" s="17">
        <v>41790</v>
      </c>
      <c r="G38" s="16" t="s">
        <v>47</v>
      </c>
      <c r="H38" s="16"/>
      <c r="I38" s="17">
        <f>F38+2</f>
        <v>41792</v>
      </c>
      <c r="J38" s="18">
        <f t="shared" si="5"/>
        <v>5251.2820512820517</v>
      </c>
      <c r="K38" s="30">
        <f t="shared" si="6"/>
        <v>2</v>
      </c>
      <c r="L38" s="31">
        <f t="shared" si="7"/>
        <v>0.97499999999999998</v>
      </c>
      <c r="M38" s="31">
        <f t="shared" si="0"/>
        <v>1.0126582278481013</v>
      </c>
      <c r="N38" s="31">
        <f t="shared" si="8"/>
        <v>0.121875</v>
      </c>
      <c r="O38" s="31">
        <f t="shared" si="9"/>
        <v>0.125</v>
      </c>
      <c r="P38" s="18" t="s">
        <v>175</v>
      </c>
      <c r="Q38" s="16" t="s">
        <v>56</v>
      </c>
      <c r="R38" s="19">
        <f t="shared" si="16"/>
        <v>624</v>
      </c>
      <c r="S38" s="19">
        <f t="shared" si="4"/>
        <v>632</v>
      </c>
      <c r="T38" s="31">
        <f t="shared" si="10"/>
        <v>5071.7999999999993</v>
      </c>
      <c r="U38" s="31">
        <f t="shared" si="11"/>
        <v>4439.7999999999993</v>
      </c>
      <c r="V38" s="31">
        <f t="shared" si="12"/>
        <v>48.200000000000728</v>
      </c>
      <c r="W38" s="31">
        <f t="shared" si="13"/>
        <v>-16</v>
      </c>
      <c r="X38" s="31">
        <f t="shared" si="14"/>
        <v>-8</v>
      </c>
      <c r="Y38" s="31">
        <f t="shared" si="17"/>
        <v>30074880</v>
      </c>
      <c r="Z38" s="31">
        <f t="shared" si="1"/>
        <v>3759360</v>
      </c>
      <c r="AA38" s="31">
        <f t="shared" si="1"/>
        <v>3665376</v>
      </c>
      <c r="AB38" s="31">
        <f t="shared" si="1"/>
        <v>3712368</v>
      </c>
      <c r="AC38" s="31">
        <f t="shared" si="1"/>
        <v>29791753.199999996</v>
      </c>
      <c r="AD38" s="31">
        <f t="shared" si="1"/>
        <v>26079385.199999996</v>
      </c>
      <c r="AE38" s="31">
        <f t="shared" si="1"/>
        <v>283126.8000000043</v>
      </c>
      <c r="AF38" s="31">
        <f t="shared" si="1"/>
        <v>-93984</v>
      </c>
      <c r="AG38" s="31">
        <f t="shared" si="1"/>
        <v>-46992</v>
      </c>
      <c r="AH38" s="31">
        <f t="shared" si="2"/>
        <v>3712367</v>
      </c>
      <c r="AI38" s="31">
        <f t="shared" si="2"/>
        <v>29791752.199999996</v>
      </c>
      <c r="AJ38" s="31">
        <f t="shared" si="2"/>
        <v>26079384.199999996</v>
      </c>
      <c r="AK38" s="31">
        <f t="shared" si="2"/>
        <v>283125.8000000043</v>
      </c>
      <c r="AL38" s="31">
        <f t="shared" si="15"/>
        <v>-46993</v>
      </c>
      <c r="AM38" s="16" t="s">
        <v>8</v>
      </c>
      <c r="AN38" s="16" t="s">
        <v>408</v>
      </c>
      <c r="AO38" s="16" t="s">
        <v>408</v>
      </c>
      <c r="AP38" s="16" t="s">
        <v>8</v>
      </c>
      <c r="AQ38" s="16" t="s">
        <v>10</v>
      </c>
      <c r="AR38" s="16" t="s">
        <v>172</v>
      </c>
      <c r="AS38" s="20" t="s">
        <v>173</v>
      </c>
      <c r="AT38" s="16" t="s">
        <v>10</v>
      </c>
      <c r="AU38" s="16" t="s">
        <v>172</v>
      </c>
      <c r="AV38" s="20" t="s">
        <v>173</v>
      </c>
      <c r="AW38" s="16" t="s">
        <v>9</v>
      </c>
    </row>
    <row r="39" spans="2:49" x14ac:dyDescent="0.15">
      <c r="B39" s="16" t="s">
        <v>132</v>
      </c>
      <c r="C39" s="17">
        <f t="shared" si="3"/>
        <v>41395</v>
      </c>
      <c r="D39" s="16" t="s">
        <v>84</v>
      </c>
      <c r="E39" s="16" t="s">
        <v>46</v>
      </c>
      <c r="F39" s="17">
        <v>41790</v>
      </c>
      <c r="G39" s="16" t="s">
        <v>47</v>
      </c>
      <c r="H39" s="16"/>
      <c r="I39" s="17">
        <f>F39+4</f>
        <v>41794</v>
      </c>
      <c r="J39" s="18">
        <f t="shared" si="5"/>
        <v>5358.1395348837204</v>
      </c>
      <c r="K39" s="30">
        <f t="shared" si="6"/>
        <v>4</v>
      </c>
      <c r="L39" s="31">
        <f t="shared" si="7"/>
        <v>0.9555555555555556</v>
      </c>
      <c r="M39" s="31">
        <f t="shared" si="0"/>
        <v>1.0227272727272727</v>
      </c>
      <c r="N39" s="31">
        <f t="shared" si="8"/>
        <v>0.13437499999999999</v>
      </c>
      <c r="O39" s="31">
        <f t="shared" si="9"/>
        <v>0.140625</v>
      </c>
      <c r="P39" s="18" t="s">
        <v>175</v>
      </c>
      <c r="Q39" s="16" t="s">
        <v>181</v>
      </c>
      <c r="R39" s="19">
        <f t="shared" si="16"/>
        <v>688</v>
      </c>
      <c r="S39" s="19">
        <f t="shared" si="4"/>
        <v>704</v>
      </c>
      <c r="T39" s="31">
        <f t="shared" si="10"/>
        <v>5037.5111111111109</v>
      </c>
      <c r="U39" s="31">
        <f t="shared" si="11"/>
        <v>4333.5111111111109</v>
      </c>
      <c r="V39" s="31">
        <f t="shared" si="12"/>
        <v>82.488888888889051</v>
      </c>
      <c r="W39" s="31">
        <f t="shared" si="13"/>
        <v>-32</v>
      </c>
      <c r="X39" s="31">
        <f t="shared" si="14"/>
        <v>-16</v>
      </c>
      <c r="Y39" s="31">
        <f t="shared" si="17"/>
        <v>30074880</v>
      </c>
      <c r="Z39" s="31">
        <f t="shared" si="1"/>
        <v>4229280</v>
      </c>
      <c r="AA39" s="31">
        <f t="shared" si="1"/>
        <v>4041312</v>
      </c>
      <c r="AB39" s="31">
        <f t="shared" si="1"/>
        <v>4135296</v>
      </c>
      <c r="AC39" s="31">
        <f t="shared" si="1"/>
        <v>29590340.266666666</v>
      </c>
      <c r="AD39" s="31">
        <f t="shared" si="1"/>
        <v>25455044.266666666</v>
      </c>
      <c r="AE39" s="31">
        <f t="shared" si="1"/>
        <v>484539.73333333427</v>
      </c>
      <c r="AF39" s="31">
        <f t="shared" si="1"/>
        <v>-187968</v>
      </c>
      <c r="AG39" s="31">
        <f t="shared" si="1"/>
        <v>-93984</v>
      </c>
      <c r="AH39" s="31">
        <f t="shared" si="2"/>
        <v>4135295</v>
      </c>
      <c r="AI39" s="31">
        <f t="shared" si="2"/>
        <v>29590339.266666666</v>
      </c>
      <c r="AJ39" s="31">
        <f t="shared" si="2"/>
        <v>25455043.266666666</v>
      </c>
      <c r="AK39" s="31">
        <f t="shared" si="2"/>
        <v>484538.73333333427</v>
      </c>
      <c r="AL39" s="31">
        <f t="shared" si="15"/>
        <v>-93985</v>
      </c>
      <c r="AM39" s="16" t="s">
        <v>8</v>
      </c>
      <c r="AN39" s="16" t="s">
        <v>408</v>
      </c>
      <c r="AO39" s="16" t="s">
        <v>408</v>
      </c>
      <c r="AP39" s="16" t="s">
        <v>8</v>
      </c>
      <c r="AQ39" s="16" t="s">
        <v>10</v>
      </c>
      <c r="AR39" s="16" t="s">
        <v>172</v>
      </c>
      <c r="AS39" s="20" t="s">
        <v>173</v>
      </c>
      <c r="AT39" s="16" t="s">
        <v>10</v>
      </c>
      <c r="AU39" s="16" t="s">
        <v>172</v>
      </c>
      <c r="AV39" s="20" t="s">
        <v>173</v>
      </c>
      <c r="AW39" s="16" t="s">
        <v>9</v>
      </c>
    </row>
    <row r="40" spans="2:49" x14ac:dyDescent="0.15">
      <c r="B40" s="16" t="s">
        <v>132</v>
      </c>
      <c r="C40" s="17">
        <f t="shared" si="3"/>
        <v>41402</v>
      </c>
      <c r="D40" s="16" t="s">
        <v>84</v>
      </c>
      <c r="E40" s="16" t="s">
        <v>46</v>
      </c>
      <c r="F40" s="17">
        <v>41790</v>
      </c>
      <c r="G40" s="16" t="s">
        <v>47</v>
      </c>
      <c r="H40" s="16"/>
      <c r="I40" s="17">
        <f>F40+6</f>
        <v>41796</v>
      </c>
      <c r="J40" s="18">
        <f t="shared" si="5"/>
        <v>5446.8085106382978</v>
      </c>
      <c r="K40" s="30">
        <f t="shared" si="6"/>
        <v>6</v>
      </c>
      <c r="L40" s="31">
        <f t="shared" si="7"/>
        <v>0.94</v>
      </c>
      <c r="M40" s="31">
        <f t="shared" si="0"/>
        <v>1.0309278350515463</v>
      </c>
      <c r="N40" s="31">
        <f t="shared" si="8"/>
        <v>0.14687500000000001</v>
      </c>
      <c r="O40" s="31">
        <f t="shared" si="9"/>
        <v>0.15625</v>
      </c>
      <c r="P40" s="18" t="s">
        <v>175</v>
      </c>
      <c r="Q40" s="16" t="s">
        <v>182</v>
      </c>
      <c r="R40" s="19">
        <f t="shared" si="16"/>
        <v>752</v>
      </c>
      <c r="S40" s="19">
        <f t="shared" si="4"/>
        <v>776</v>
      </c>
      <c r="T40" s="31">
        <f t="shared" si="10"/>
        <v>5012.96</v>
      </c>
      <c r="U40" s="31">
        <f t="shared" si="11"/>
        <v>4236.96</v>
      </c>
      <c r="V40" s="31">
        <f t="shared" si="12"/>
        <v>107.03999999999996</v>
      </c>
      <c r="W40" s="31">
        <f t="shared" si="13"/>
        <v>-48</v>
      </c>
      <c r="X40" s="31">
        <f t="shared" si="14"/>
        <v>-24</v>
      </c>
      <c r="Y40" s="31">
        <f t="shared" si="17"/>
        <v>30074880</v>
      </c>
      <c r="Z40" s="31">
        <f t="shared" si="1"/>
        <v>4699200</v>
      </c>
      <c r="AA40" s="31">
        <f t="shared" si="1"/>
        <v>4417248</v>
      </c>
      <c r="AB40" s="31">
        <f t="shared" si="1"/>
        <v>4558224</v>
      </c>
      <c r="AC40" s="31">
        <f t="shared" si="1"/>
        <v>29446127.039999999</v>
      </c>
      <c r="AD40" s="31">
        <f t="shared" si="1"/>
        <v>24887903.039999999</v>
      </c>
      <c r="AE40" s="31">
        <f t="shared" si="1"/>
        <v>628752.95999999973</v>
      </c>
      <c r="AF40" s="31">
        <f t="shared" si="1"/>
        <v>-281952</v>
      </c>
      <c r="AG40" s="31">
        <f t="shared" si="1"/>
        <v>-140976</v>
      </c>
      <c r="AH40" s="31">
        <f t="shared" si="2"/>
        <v>4558223</v>
      </c>
      <c r="AI40" s="31">
        <f t="shared" si="2"/>
        <v>29446126.039999999</v>
      </c>
      <c r="AJ40" s="31">
        <f t="shared" si="2"/>
        <v>24887902.039999999</v>
      </c>
      <c r="AK40" s="31">
        <f t="shared" si="2"/>
        <v>628751.95999999973</v>
      </c>
      <c r="AL40" s="31">
        <f t="shared" si="15"/>
        <v>-140977</v>
      </c>
      <c r="AM40" s="16" t="s">
        <v>8</v>
      </c>
      <c r="AN40" s="16" t="s">
        <v>408</v>
      </c>
      <c r="AO40" s="16" t="s">
        <v>408</v>
      </c>
      <c r="AP40" s="16" t="s">
        <v>8</v>
      </c>
      <c r="AQ40" s="16" t="s">
        <v>10</v>
      </c>
      <c r="AR40" s="16" t="s">
        <v>172</v>
      </c>
      <c r="AS40" s="20" t="s">
        <v>173</v>
      </c>
      <c r="AT40" s="16" t="s">
        <v>10</v>
      </c>
      <c r="AU40" s="16" t="s">
        <v>172</v>
      </c>
      <c r="AV40" s="20" t="s">
        <v>173</v>
      </c>
      <c r="AW40" s="16" t="s">
        <v>9</v>
      </c>
    </row>
    <row r="41" spans="2:49" x14ac:dyDescent="0.15">
      <c r="B41" s="16" t="s">
        <v>132</v>
      </c>
      <c r="C41" s="17">
        <f t="shared" si="3"/>
        <v>41409</v>
      </c>
      <c r="D41" s="16" t="s">
        <v>84</v>
      </c>
      <c r="E41" s="16" t="s">
        <v>46</v>
      </c>
      <c r="F41" s="17">
        <v>41790</v>
      </c>
      <c r="G41" s="16" t="s">
        <v>47</v>
      </c>
      <c r="H41" s="16"/>
      <c r="I41" s="17">
        <f>F41</f>
        <v>41790</v>
      </c>
      <c r="J41" s="18">
        <f t="shared" si="5"/>
        <v>5120</v>
      </c>
      <c r="K41" s="30">
        <f t="shared" si="6"/>
        <v>0</v>
      </c>
      <c r="L41" s="31">
        <f t="shared" si="7"/>
        <v>1</v>
      </c>
      <c r="M41" s="31">
        <f t="shared" si="0"/>
        <v>1</v>
      </c>
      <c r="N41" s="31">
        <f t="shared" si="8"/>
        <v>0.171875</v>
      </c>
      <c r="O41" s="31">
        <f t="shared" si="9"/>
        <v>0.171875</v>
      </c>
      <c r="P41" s="18" t="s">
        <v>175</v>
      </c>
      <c r="Q41" s="16" t="s">
        <v>183</v>
      </c>
      <c r="R41" s="19">
        <f t="shared" si="16"/>
        <v>880</v>
      </c>
      <c r="S41" s="19">
        <f t="shared" si="4"/>
        <v>880</v>
      </c>
      <c r="T41" s="31">
        <f t="shared" si="10"/>
        <v>5120</v>
      </c>
      <c r="U41" s="31">
        <f t="shared" si="11"/>
        <v>4240</v>
      </c>
      <c r="V41" s="31">
        <f t="shared" si="12"/>
        <v>0</v>
      </c>
      <c r="W41" s="31">
        <f t="shared" si="13"/>
        <v>0</v>
      </c>
      <c r="X41" s="31">
        <f t="shared" si="14"/>
        <v>0</v>
      </c>
      <c r="Y41" s="31">
        <f t="shared" si="17"/>
        <v>30074880</v>
      </c>
      <c r="Z41" s="31">
        <f t="shared" si="1"/>
        <v>5169120</v>
      </c>
      <c r="AA41" s="31">
        <f t="shared" si="1"/>
        <v>5169120</v>
      </c>
      <c r="AB41" s="31">
        <f t="shared" si="1"/>
        <v>5169120</v>
      </c>
      <c r="AC41" s="31">
        <f t="shared" si="1"/>
        <v>30074880</v>
      </c>
      <c r="AD41" s="31">
        <f t="shared" si="1"/>
        <v>24905760</v>
      </c>
      <c r="AE41" s="31">
        <f t="shared" si="1"/>
        <v>0</v>
      </c>
      <c r="AF41" s="31">
        <f t="shared" si="1"/>
        <v>0</v>
      </c>
      <c r="AG41" s="31">
        <f t="shared" si="1"/>
        <v>0</v>
      </c>
      <c r="AH41" s="31">
        <f t="shared" si="2"/>
        <v>5169119</v>
      </c>
      <c r="AI41" s="31">
        <f t="shared" si="2"/>
        <v>30074879</v>
      </c>
      <c r="AJ41" s="31">
        <f t="shared" si="2"/>
        <v>24905759</v>
      </c>
      <c r="AK41" s="31">
        <f t="shared" si="2"/>
        <v>-1</v>
      </c>
      <c r="AL41" s="31">
        <f t="shared" si="15"/>
        <v>-1</v>
      </c>
      <c r="AM41" s="16" t="s">
        <v>8</v>
      </c>
      <c r="AN41" s="16" t="s">
        <v>408</v>
      </c>
      <c r="AO41" s="16" t="s">
        <v>408</v>
      </c>
      <c r="AP41" s="16" t="s">
        <v>8</v>
      </c>
      <c r="AQ41" s="16" t="s">
        <v>10</v>
      </c>
      <c r="AR41" s="16" t="s">
        <v>172</v>
      </c>
      <c r="AS41" s="20" t="s">
        <v>173</v>
      </c>
      <c r="AT41" s="16" t="s">
        <v>10</v>
      </c>
      <c r="AU41" s="16" t="s">
        <v>172</v>
      </c>
      <c r="AV41" s="20" t="s">
        <v>173</v>
      </c>
      <c r="AW41" s="16" t="s">
        <v>9</v>
      </c>
    </row>
    <row r="42" spans="2:49" x14ac:dyDescent="0.15">
      <c r="B42" s="16" t="s">
        <v>132</v>
      </c>
      <c r="C42" s="17">
        <f t="shared" si="3"/>
        <v>41416</v>
      </c>
      <c r="D42" s="16" t="s">
        <v>84</v>
      </c>
      <c r="E42" s="16" t="s">
        <v>46</v>
      </c>
      <c r="F42" s="17">
        <v>41790</v>
      </c>
      <c r="G42" s="16" t="s">
        <v>47</v>
      </c>
      <c r="H42" s="16"/>
      <c r="I42" s="17">
        <f>F42-2</f>
        <v>41788</v>
      </c>
      <c r="J42" s="18">
        <f t="shared" si="5"/>
        <v>5036.0655737704919</v>
      </c>
      <c r="K42" s="30">
        <f t="shared" si="6"/>
        <v>-2</v>
      </c>
      <c r="L42" s="31">
        <f t="shared" si="7"/>
        <v>1.0166666666666666</v>
      </c>
      <c r="M42" s="31">
        <f t="shared" si="0"/>
        <v>0.99173553719008267</v>
      </c>
      <c r="N42" s="31">
        <f t="shared" si="8"/>
        <v>0.19062499999999999</v>
      </c>
      <c r="O42" s="31">
        <f t="shared" si="9"/>
        <v>0.1875</v>
      </c>
      <c r="P42" s="18" t="s">
        <v>175</v>
      </c>
      <c r="Q42" s="16" t="s">
        <v>184</v>
      </c>
      <c r="R42" s="19">
        <f t="shared" si="16"/>
        <v>976</v>
      </c>
      <c r="S42" s="19">
        <f t="shared" si="4"/>
        <v>968</v>
      </c>
      <c r="T42" s="31">
        <f t="shared" si="10"/>
        <v>5146.5333333333328</v>
      </c>
      <c r="U42" s="31">
        <f t="shared" si="11"/>
        <v>4178.5333333333328</v>
      </c>
      <c r="V42" s="31">
        <f t="shared" si="12"/>
        <v>-26.533333333332848</v>
      </c>
      <c r="W42" s="31">
        <f t="shared" si="13"/>
        <v>16</v>
      </c>
      <c r="X42" s="31">
        <f t="shared" si="14"/>
        <v>8</v>
      </c>
      <c r="Y42" s="31">
        <f t="shared" si="17"/>
        <v>30074880</v>
      </c>
      <c r="Z42" s="31">
        <f t="shared" si="1"/>
        <v>5639040</v>
      </c>
      <c r="AA42" s="31">
        <f t="shared" si="1"/>
        <v>5733024</v>
      </c>
      <c r="AB42" s="31">
        <f t="shared" si="1"/>
        <v>5686032</v>
      </c>
      <c r="AC42" s="31">
        <f t="shared" si="1"/>
        <v>30230736.799999997</v>
      </c>
      <c r="AD42" s="31">
        <f t="shared" si="1"/>
        <v>24544704.799999997</v>
      </c>
      <c r="AE42" s="31">
        <f t="shared" si="1"/>
        <v>-155856.79999999714</v>
      </c>
      <c r="AF42" s="31">
        <f t="shared" si="1"/>
        <v>93984</v>
      </c>
      <c r="AG42" s="31">
        <f t="shared" si="1"/>
        <v>46992</v>
      </c>
      <c r="AH42" s="31">
        <f t="shared" si="2"/>
        <v>5686031</v>
      </c>
      <c r="AI42" s="31">
        <f t="shared" si="2"/>
        <v>30230735.799999997</v>
      </c>
      <c r="AJ42" s="31">
        <f t="shared" si="2"/>
        <v>24544703.799999997</v>
      </c>
      <c r="AK42" s="31">
        <f t="shared" si="2"/>
        <v>-155857.79999999714</v>
      </c>
      <c r="AL42" s="31">
        <f t="shared" si="15"/>
        <v>46991</v>
      </c>
      <c r="AM42" s="16" t="s">
        <v>8</v>
      </c>
      <c r="AN42" s="16" t="s">
        <v>408</v>
      </c>
      <c r="AO42" s="16" t="s">
        <v>408</v>
      </c>
      <c r="AP42" s="16" t="s">
        <v>8</v>
      </c>
      <c r="AQ42" s="16" t="s">
        <v>10</v>
      </c>
      <c r="AR42" s="16" t="s">
        <v>172</v>
      </c>
      <c r="AS42" s="20" t="s">
        <v>173</v>
      </c>
      <c r="AT42" s="16" t="s">
        <v>10</v>
      </c>
      <c r="AU42" s="16" t="s">
        <v>172</v>
      </c>
      <c r="AV42" s="20" t="s">
        <v>173</v>
      </c>
      <c r="AW42" s="16" t="s">
        <v>9</v>
      </c>
    </row>
    <row r="43" spans="2:49" x14ac:dyDescent="0.15">
      <c r="B43" s="16" t="s">
        <v>132</v>
      </c>
      <c r="C43" s="17">
        <f t="shared" si="3"/>
        <v>41423</v>
      </c>
      <c r="D43" s="16" t="s">
        <v>84</v>
      </c>
      <c r="E43" s="16" t="s">
        <v>46</v>
      </c>
      <c r="F43" s="17">
        <v>41790</v>
      </c>
      <c r="G43" s="16" t="s">
        <v>47</v>
      </c>
      <c r="H43" s="16"/>
      <c r="I43" s="17">
        <f>F43-4</f>
        <v>41786</v>
      </c>
      <c r="J43" s="18">
        <f t="shared" si="5"/>
        <v>4967.1641791044785</v>
      </c>
      <c r="K43" s="30">
        <f t="shared" si="6"/>
        <v>-4</v>
      </c>
      <c r="L43" s="31">
        <f t="shared" si="7"/>
        <v>1.0307692307692307</v>
      </c>
      <c r="M43" s="31">
        <f t="shared" si="0"/>
        <v>0.98484848484848486</v>
      </c>
      <c r="N43" s="31">
        <f t="shared" si="8"/>
        <v>0.20937500000000001</v>
      </c>
      <c r="O43" s="31">
        <f t="shared" si="9"/>
        <v>0.203125</v>
      </c>
      <c r="P43" s="18" t="s">
        <v>175</v>
      </c>
      <c r="Q43" s="16" t="s">
        <v>185</v>
      </c>
      <c r="R43" s="19">
        <f t="shared" si="16"/>
        <v>1072</v>
      </c>
      <c r="S43" s="19">
        <f t="shared" si="4"/>
        <v>1056</v>
      </c>
      <c r="T43" s="31">
        <f t="shared" si="10"/>
        <v>5166.2769230769227</v>
      </c>
      <c r="U43" s="31">
        <f t="shared" si="11"/>
        <v>4110.2769230769227</v>
      </c>
      <c r="V43" s="31">
        <f t="shared" si="12"/>
        <v>-46.276923076922685</v>
      </c>
      <c r="W43" s="31">
        <f t="shared" si="13"/>
        <v>32</v>
      </c>
      <c r="X43" s="31">
        <f t="shared" si="14"/>
        <v>16</v>
      </c>
      <c r="Y43" s="31">
        <f t="shared" si="17"/>
        <v>30074880</v>
      </c>
      <c r="Z43" s="31">
        <f t="shared" si="1"/>
        <v>6108960</v>
      </c>
      <c r="AA43" s="31">
        <f t="shared" si="1"/>
        <v>6296928</v>
      </c>
      <c r="AB43" s="31">
        <f t="shared" si="1"/>
        <v>6202944</v>
      </c>
      <c r="AC43" s="31">
        <f t="shared" si="1"/>
        <v>30346710.646153845</v>
      </c>
      <c r="AD43" s="31">
        <f t="shared" si="1"/>
        <v>24143766.646153845</v>
      </c>
      <c r="AE43" s="31">
        <f t="shared" si="1"/>
        <v>-271830.64615384385</v>
      </c>
      <c r="AF43" s="31">
        <f t="shared" si="1"/>
        <v>187968</v>
      </c>
      <c r="AG43" s="31">
        <f t="shared" si="1"/>
        <v>93984</v>
      </c>
      <c r="AH43" s="31">
        <f t="shared" si="2"/>
        <v>6202943</v>
      </c>
      <c r="AI43" s="31">
        <f t="shared" si="2"/>
        <v>30346709.646153845</v>
      </c>
      <c r="AJ43" s="31">
        <f t="shared" si="2"/>
        <v>24143765.646153845</v>
      </c>
      <c r="AK43" s="31">
        <f t="shared" si="2"/>
        <v>-271831.64615384385</v>
      </c>
      <c r="AL43" s="31">
        <f t="shared" si="15"/>
        <v>93983</v>
      </c>
      <c r="AM43" s="16" t="s">
        <v>8</v>
      </c>
      <c r="AN43" s="16" t="s">
        <v>408</v>
      </c>
      <c r="AO43" s="16" t="s">
        <v>408</v>
      </c>
      <c r="AP43" s="16" t="s">
        <v>8</v>
      </c>
      <c r="AQ43" s="16" t="s">
        <v>10</v>
      </c>
      <c r="AR43" s="16" t="s">
        <v>172</v>
      </c>
      <c r="AS43" s="20" t="s">
        <v>173</v>
      </c>
      <c r="AT43" s="16" t="s">
        <v>10</v>
      </c>
      <c r="AU43" s="16" t="s">
        <v>172</v>
      </c>
      <c r="AV43" s="20" t="s">
        <v>173</v>
      </c>
      <c r="AW43" s="16" t="s">
        <v>9</v>
      </c>
    </row>
    <row r="44" spans="2:49" x14ac:dyDescent="0.15">
      <c r="B44" s="16" t="s">
        <v>132</v>
      </c>
      <c r="C44" s="17">
        <f t="shared" si="3"/>
        <v>41430</v>
      </c>
      <c r="D44" s="16" t="s">
        <v>84</v>
      </c>
      <c r="E44" s="16" t="s">
        <v>46</v>
      </c>
      <c r="F44" s="17">
        <v>41790</v>
      </c>
      <c r="G44" s="16" t="s">
        <v>47</v>
      </c>
      <c r="H44" s="16"/>
      <c r="I44" s="17">
        <f>F44-6</f>
        <v>41784</v>
      </c>
      <c r="J44" s="18">
        <f t="shared" si="5"/>
        <v>4909.58904109589</v>
      </c>
      <c r="K44" s="30">
        <f t="shared" si="6"/>
        <v>-6</v>
      </c>
      <c r="L44" s="31">
        <f t="shared" si="7"/>
        <v>1.0428571428571429</v>
      </c>
      <c r="M44" s="31">
        <f t="shared" si="0"/>
        <v>0.97902097902097907</v>
      </c>
      <c r="N44" s="31">
        <f t="shared" si="8"/>
        <v>0.22812499999999999</v>
      </c>
      <c r="O44" s="31">
        <f t="shared" si="9"/>
        <v>0.21875</v>
      </c>
      <c r="P44" s="18" t="s">
        <v>175</v>
      </c>
      <c r="Q44" s="16" t="s">
        <v>186</v>
      </c>
      <c r="R44" s="19">
        <f t="shared" si="16"/>
        <v>1168</v>
      </c>
      <c r="S44" s="19">
        <f t="shared" si="4"/>
        <v>1144</v>
      </c>
      <c r="T44" s="31">
        <f t="shared" si="10"/>
        <v>5180.6857142857143</v>
      </c>
      <c r="U44" s="31">
        <f t="shared" si="11"/>
        <v>4036.6857142857143</v>
      </c>
      <c r="V44" s="31">
        <f t="shared" si="12"/>
        <v>-60.685714285714312</v>
      </c>
      <c r="W44" s="31">
        <f t="shared" si="13"/>
        <v>48</v>
      </c>
      <c r="X44" s="31">
        <f t="shared" si="14"/>
        <v>24</v>
      </c>
      <c r="Y44" s="31">
        <f t="shared" si="17"/>
        <v>30074880</v>
      </c>
      <c r="Z44" s="31">
        <f t="shared" si="1"/>
        <v>6578880</v>
      </c>
      <c r="AA44" s="31">
        <f t="shared" si="1"/>
        <v>6860832</v>
      </c>
      <c r="AB44" s="31">
        <f t="shared" si="1"/>
        <v>6719856</v>
      </c>
      <c r="AC44" s="31">
        <f t="shared" si="1"/>
        <v>30431347.885714285</v>
      </c>
      <c r="AD44" s="31">
        <f t="shared" si="1"/>
        <v>23711491.885714285</v>
      </c>
      <c r="AE44" s="31">
        <f t="shared" si="1"/>
        <v>-356467.88571428589</v>
      </c>
      <c r="AF44" s="31">
        <f t="shared" si="1"/>
        <v>281952</v>
      </c>
      <c r="AG44" s="31">
        <f t="shared" si="1"/>
        <v>140976</v>
      </c>
      <c r="AH44" s="31">
        <f t="shared" si="2"/>
        <v>6719855</v>
      </c>
      <c r="AI44" s="31">
        <f t="shared" si="2"/>
        <v>30431346.885714285</v>
      </c>
      <c r="AJ44" s="31">
        <f t="shared" si="2"/>
        <v>23711490.885714285</v>
      </c>
      <c r="AK44" s="31">
        <f t="shared" si="2"/>
        <v>-356468.88571428589</v>
      </c>
      <c r="AL44" s="31">
        <f t="shared" si="15"/>
        <v>140975</v>
      </c>
      <c r="AM44" s="16" t="s">
        <v>8</v>
      </c>
      <c r="AN44" s="16" t="s">
        <v>408</v>
      </c>
      <c r="AO44" s="16" t="s">
        <v>408</v>
      </c>
      <c r="AP44" s="16" t="s">
        <v>8</v>
      </c>
      <c r="AQ44" s="16" t="s">
        <v>10</v>
      </c>
      <c r="AR44" s="16" t="s">
        <v>172</v>
      </c>
      <c r="AS44" s="20" t="s">
        <v>173</v>
      </c>
      <c r="AT44" s="16" t="s">
        <v>10</v>
      </c>
      <c r="AU44" s="16" t="s">
        <v>172</v>
      </c>
      <c r="AV44" s="20" t="s">
        <v>173</v>
      </c>
      <c r="AW44" s="16" t="s">
        <v>9</v>
      </c>
    </row>
    <row r="45" spans="2:49" x14ac:dyDescent="0.15">
      <c r="B45" s="16" t="s">
        <v>132</v>
      </c>
      <c r="C45" s="17">
        <f t="shared" si="3"/>
        <v>41437</v>
      </c>
      <c r="D45" s="16" t="s">
        <v>84</v>
      </c>
      <c r="E45" s="16" t="s">
        <v>46</v>
      </c>
      <c r="F45" s="17">
        <v>41790</v>
      </c>
      <c r="G45" s="16" t="s">
        <v>47</v>
      </c>
      <c r="H45" s="16"/>
      <c r="I45" s="17">
        <f>F45+2</f>
        <v>41792</v>
      </c>
      <c r="J45" s="18">
        <f t="shared" si="5"/>
        <v>5189.1891891891892</v>
      </c>
      <c r="K45" s="30">
        <f t="shared" si="6"/>
        <v>2</v>
      </c>
      <c r="L45" s="31">
        <f t="shared" si="7"/>
        <v>0.98666666666666669</v>
      </c>
      <c r="M45" s="31">
        <f t="shared" si="0"/>
        <v>1.0067114093959733</v>
      </c>
      <c r="N45" s="31">
        <f t="shared" si="8"/>
        <v>0.23125000000000001</v>
      </c>
      <c r="O45" s="31">
        <f t="shared" si="9"/>
        <v>0.234375</v>
      </c>
      <c r="P45" s="18" t="s">
        <v>175</v>
      </c>
      <c r="Q45" s="16" t="s">
        <v>187</v>
      </c>
      <c r="R45" s="19">
        <f t="shared" si="16"/>
        <v>1184</v>
      </c>
      <c r="S45" s="19">
        <f t="shared" si="4"/>
        <v>1192</v>
      </c>
      <c r="T45" s="31">
        <f t="shared" si="10"/>
        <v>5101.76</v>
      </c>
      <c r="U45" s="31">
        <f t="shared" si="11"/>
        <v>3909.7599999999998</v>
      </c>
      <c r="V45" s="31">
        <f t="shared" si="12"/>
        <v>18.239999999999782</v>
      </c>
      <c r="W45" s="31">
        <f t="shared" si="13"/>
        <v>-16</v>
      </c>
      <c r="X45" s="31">
        <f t="shared" si="14"/>
        <v>-8</v>
      </c>
      <c r="Y45" s="31">
        <f t="shared" si="17"/>
        <v>30074880</v>
      </c>
      <c r="Z45" s="31">
        <f t="shared" si="1"/>
        <v>7048800</v>
      </c>
      <c r="AA45" s="31">
        <f t="shared" si="1"/>
        <v>6954816</v>
      </c>
      <c r="AB45" s="31">
        <f t="shared" si="1"/>
        <v>7001808</v>
      </c>
      <c r="AC45" s="31">
        <f t="shared" si="1"/>
        <v>29967738.240000002</v>
      </c>
      <c r="AD45" s="31">
        <f t="shared" si="1"/>
        <v>22965930.239999998</v>
      </c>
      <c r="AE45" s="31">
        <f t="shared" si="1"/>
        <v>107141.75999999871</v>
      </c>
      <c r="AF45" s="31">
        <f t="shared" si="1"/>
        <v>-93984</v>
      </c>
      <c r="AG45" s="31">
        <f t="shared" si="1"/>
        <v>-46992</v>
      </c>
      <c r="AH45" s="31">
        <f t="shared" si="2"/>
        <v>7001807</v>
      </c>
      <c r="AI45" s="31">
        <f t="shared" si="2"/>
        <v>29967737.240000002</v>
      </c>
      <c r="AJ45" s="31">
        <f t="shared" si="2"/>
        <v>22965929.239999998</v>
      </c>
      <c r="AK45" s="31">
        <f t="shared" si="2"/>
        <v>107140.75999999871</v>
      </c>
      <c r="AL45" s="31">
        <f t="shared" si="15"/>
        <v>-46993</v>
      </c>
      <c r="AM45" s="16" t="s">
        <v>8</v>
      </c>
      <c r="AN45" s="16" t="s">
        <v>408</v>
      </c>
      <c r="AO45" s="16" t="s">
        <v>408</v>
      </c>
      <c r="AP45" s="16" t="s">
        <v>8</v>
      </c>
      <c r="AQ45" s="16" t="s">
        <v>10</v>
      </c>
      <c r="AR45" s="16" t="s">
        <v>172</v>
      </c>
      <c r="AS45" s="20" t="s">
        <v>173</v>
      </c>
      <c r="AT45" s="16" t="s">
        <v>10</v>
      </c>
      <c r="AU45" s="16" t="s">
        <v>172</v>
      </c>
      <c r="AV45" s="20" t="s">
        <v>173</v>
      </c>
      <c r="AW45" s="16" t="s">
        <v>9</v>
      </c>
    </row>
    <row r="46" spans="2:49" x14ac:dyDescent="0.15">
      <c r="B46" s="16" t="s">
        <v>132</v>
      </c>
      <c r="C46" s="17">
        <f t="shared" si="3"/>
        <v>41444</v>
      </c>
      <c r="D46" s="16" t="s">
        <v>84</v>
      </c>
      <c r="E46" s="16" t="s">
        <v>46</v>
      </c>
      <c r="F46" s="17">
        <v>41790</v>
      </c>
      <c r="G46" s="16" t="s">
        <v>47</v>
      </c>
      <c r="H46" s="16"/>
      <c r="I46" s="17">
        <f>F46+4</f>
        <v>41794</v>
      </c>
      <c r="J46" s="18">
        <f t="shared" si="5"/>
        <v>5251.2820512820517</v>
      </c>
      <c r="K46" s="30">
        <f t="shared" si="6"/>
        <v>4</v>
      </c>
      <c r="L46" s="31">
        <f t="shared" si="7"/>
        <v>0.97499999999999998</v>
      </c>
      <c r="M46" s="31">
        <f t="shared" si="0"/>
        <v>1.0126582278481013</v>
      </c>
      <c r="N46" s="31">
        <f t="shared" si="8"/>
        <v>0.24374999999999999</v>
      </c>
      <c r="O46" s="31">
        <f t="shared" si="9"/>
        <v>0.25</v>
      </c>
      <c r="P46" s="18" t="s">
        <v>175</v>
      </c>
      <c r="Q46" s="16" t="s">
        <v>188</v>
      </c>
      <c r="R46" s="19">
        <f t="shared" si="16"/>
        <v>1248</v>
      </c>
      <c r="S46" s="19">
        <f t="shared" si="4"/>
        <v>1264</v>
      </c>
      <c r="T46" s="31">
        <f t="shared" si="10"/>
        <v>5087.6000000000004</v>
      </c>
      <c r="U46" s="31">
        <f t="shared" si="11"/>
        <v>3823.6</v>
      </c>
      <c r="V46" s="31">
        <f t="shared" si="12"/>
        <v>32.399999999999636</v>
      </c>
      <c r="W46" s="31">
        <f t="shared" si="13"/>
        <v>-32</v>
      </c>
      <c r="X46" s="31">
        <f t="shared" si="14"/>
        <v>-16</v>
      </c>
      <c r="Y46" s="31">
        <f t="shared" si="17"/>
        <v>30074880</v>
      </c>
      <c r="Z46" s="31">
        <f t="shared" si="1"/>
        <v>7518720</v>
      </c>
      <c r="AA46" s="31">
        <f t="shared" si="1"/>
        <v>7330752</v>
      </c>
      <c r="AB46" s="31">
        <f t="shared" si="1"/>
        <v>7424736</v>
      </c>
      <c r="AC46" s="31">
        <f t="shared" si="1"/>
        <v>29884562.400000002</v>
      </c>
      <c r="AD46" s="31">
        <f t="shared" si="1"/>
        <v>22459826.399999999</v>
      </c>
      <c r="AE46" s="31">
        <f t="shared" si="1"/>
        <v>190317.59999999785</v>
      </c>
      <c r="AF46" s="31">
        <f t="shared" si="1"/>
        <v>-187968</v>
      </c>
      <c r="AG46" s="31">
        <f t="shared" si="1"/>
        <v>-93984</v>
      </c>
      <c r="AH46" s="31">
        <f t="shared" si="2"/>
        <v>7424735</v>
      </c>
      <c r="AI46" s="31">
        <f t="shared" si="2"/>
        <v>29884561.400000002</v>
      </c>
      <c r="AJ46" s="31">
        <f t="shared" si="2"/>
        <v>22459825.399999999</v>
      </c>
      <c r="AK46" s="31">
        <f t="shared" si="2"/>
        <v>190316.59999999785</v>
      </c>
      <c r="AL46" s="31">
        <f t="shared" si="15"/>
        <v>-93985</v>
      </c>
      <c r="AM46" s="16" t="s">
        <v>8</v>
      </c>
      <c r="AN46" s="16" t="s">
        <v>408</v>
      </c>
      <c r="AO46" s="16" t="s">
        <v>408</v>
      </c>
      <c r="AP46" s="16" t="s">
        <v>8</v>
      </c>
      <c r="AQ46" s="16" t="s">
        <v>10</v>
      </c>
      <c r="AR46" s="16" t="s">
        <v>172</v>
      </c>
      <c r="AS46" s="20" t="s">
        <v>173</v>
      </c>
      <c r="AT46" s="16" t="s">
        <v>10</v>
      </c>
      <c r="AU46" s="16" t="s">
        <v>172</v>
      </c>
      <c r="AV46" s="20" t="s">
        <v>173</v>
      </c>
      <c r="AW46" s="16" t="s">
        <v>9</v>
      </c>
    </row>
    <row r="47" spans="2:49" x14ac:dyDescent="0.15">
      <c r="B47" s="16" t="s">
        <v>132</v>
      </c>
      <c r="C47" s="17">
        <f t="shared" si="3"/>
        <v>41451</v>
      </c>
      <c r="D47" s="16" t="s">
        <v>84</v>
      </c>
      <c r="E47" s="16" t="s">
        <v>46</v>
      </c>
      <c r="F47" s="17">
        <v>41790</v>
      </c>
      <c r="G47" s="16" t="s">
        <v>47</v>
      </c>
      <c r="H47" s="16"/>
      <c r="I47" s="17">
        <f>F47+6</f>
        <v>41796</v>
      </c>
      <c r="J47" s="18">
        <f t="shared" si="5"/>
        <v>5307.3170731707314</v>
      </c>
      <c r="K47" s="30">
        <f t="shared" si="6"/>
        <v>6</v>
      </c>
      <c r="L47" s="31">
        <f t="shared" si="7"/>
        <v>0.96470588235294119</v>
      </c>
      <c r="M47" s="31">
        <f t="shared" si="0"/>
        <v>1.0179640718562875</v>
      </c>
      <c r="N47" s="31">
        <f t="shared" si="8"/>
        <v>0.25624999999999998</v>
      </c>
      <c r="O47" s="31">
        <f t="shared" si="9"/>
        <v>0.265625</v>
      </c>
      <c r="P47" s="18" t="s">
        <v>175</v>
      </c>
      <c r="Q47" s="16" t="s">
        <v>189</v>
      </c>
      <c r="R47" s="19">
        <f t="shared" si="16"/>
        <v>1312</v>
      </c>
      <c r="S47" s="19">
        <f t="shared" si="4"/>
        <v>1336</v>
      </c>
      <c r="T47" s="31">
        <f t="shared" si="10"/>
        <v>5076.7999999999993</v>
      </c>
      <c r="U47" s="31">
        <f t="shared" si="11"/>
        <v>3740.7999999999997</v>
      </c>
      <c r="V47" s="31">
        <f t="shared" si="12"/>
        <v>43.200000000000728</v>
      </c>
      <c r="W47" s="31">
        <f t="shared" si="13"/>
        <v>-48</v>
      </c>
      <c r="X47" s="31">
        <f t="shared" si="14"/>
        <v>-24</v>
      </c>
      <c r="Y47" s="31">
        <f t="shared" si="17"/>
        <v>30074880</v>
      </c>
      <c r="Z47" s="31">
        <f t="shared" si="17"/>
        <v>7988640</v>
      </c>
      <c r="AA47" s="31">
        <f t="shared" si="17"/>
        <v>7706688</v>
      </c>
      <c r="AB47" s="31">
        <f t="shared" si="17"/>
        <v>7847664</v>
      </c>
      <c r="AC47" s="31">
        <f t="shared" si="17"/>
        <v>29821123.199999996</v>
      </c>
      <c r="AD47" s="31">
        <f t="shared" si="17"/>
        <v>21973459.199999999</v>
      </c>
      <c r="AE47" s="31">
        <f t="shared" si="17"/>
        <v>253756.80000000427</v>
      </c>
      <c r="AF47" s="31">
        <f t="shared" si="17"/>
        <v>-281952</v>
      </c>
      <c r="AG47" s="31">
        <f t="shared" si="17"/>
        <v>-140976</v>
      </c>
      <c r="AH47" s="31">
        <f t="shared" ref="AH47:AK95" si="18">AB47-1</f>
        <v>7847663</v>
      </c>
      <c r="AI47" s="31">
        <f t="shared" si="18"/>
        <v>29821122.199999996</v>
      </c>
      <c r="AJ47" s="31">
        <f t="shared" si="18"/>
        <v>21973458.199999999</v>
      </c>
      <c r="AK47" s="31">
        <f t="shared" si="18"/>
        <v>253755.80000000427</v>
      </c>
      <c r="AL47" s="31">
        <f t="shared" si="15"/>
        <v>-140977</v>
      </c>
      <c r="AM47" s="16" t="s">
        <v>8</v>
      </c>
      <c r="AN47" s="16" t="s">
        <v>408</v>
      </c>
      <c r="AO47" s="16" t="s">
        <v>408</v>
      </c>
      <c r="AP47" s="16" t="s">
        <v>8</v>
      </c>
      <c r="AQ47" s="16" t="s">
        <v>10</v>
      </c>
      <c r="AR47" s="16" t="s">
        <v>172</v>
      </c>
      <c r="AS47" s="20" t="s">
        <v>173</v>
      </c>
      <c r="AT47" s="16" t="s">
        <v>10</v>
      </c>
      <c r="AU47" s="16" t="s">
        <v>172</v>
      </c>
      <c r="AV47" s="20" t="s">
        <v>173</v>
      </c>
      <c r="AW47" s="16" t="s">
        <v>9</v>
      </c>
    </row>
    <row r="48" spans="2:49" x14ac:dyDescent="0.15">
      <c r="B48" s="16" t="s">
        <v>132</v>
      </c>
      <c r="C48" s="17">
        <f t="shared" si="3"/>
        <v>41458</v>
      </c>
      <c r="D48" s="16" t="s">
        <v>84</v>
      </c>
      <c r="E48" s="16" t="s">
        <v>46</v>
      </c>
      <c r="F48" s="17">
        <v>41790</v>
      </c>
      <c r="G48" s="16" t="s">
        <v>47</v>
      </c>
      <c r="H48" s="16"/>
      <c r="I48" s="17">
        <f>F48</f>
        <v>41790</v>
      </c>
      <c r="J48" s="18">
        <f t="shared" si="5"/>
        <v>5120</v>
      </c>
      <c r="K48" s="30">
        <f t="shared" si="6"/>
        <v>0</v>
      </c>
      <c r="L48" s="31">
        <f t="shared" si="7"/>
        <v>1</v>
      </c>
      <c r="M48" s="31">
        <f t="shared" si="0"/>
        <v>1</v>
      </c>
      <c r="N48" s="31">
        <f t="shared" si="8"/>
        <v>0.28125</v>
      </c>
      <c r="O48" s="31">
        <f t="shared" si="9"/>
        <v>0.28125</v>
      </c>
      <c r="P48" s="18" t="s">
        <v>175</v>
      </c>
      <c r="Q48" s="16" t="s">
        <v>190</v>
      </c>
      <c r="R48" s="19">
        <f t="shared" si="16"/>
        <v>1440</v>
      </c>
      <c r="S48" s="19">
        <f t="shared" si="4"/>
        <v>1440</v>
      </c>
      <c r="T48" s="31">
        <f t="shared" si="10"/>
        <v>5120</v>
      </c>
      <c r="U48" s="31">
        <f t="shared" si="11"/>
        <v>3680</v>
      </c>
      <c r="V48" s="31">
        <f t="shared" si="12"/>
        <v>0</v>
      </c>
      <c r="W48" s="31">
        <f t="shared" si="13"/>
        <v>0</v>
      </c>
      <c r="X48" s="31">
        <f t="shared" si="14"/>
        <v>0</v>
      </c>
      <c r="Y48" s="31">
        <f t="shared" si="17"/>
        <v>30074880</v>
      </c>
      <c r="Z48" s="31">
        <f t="shared" si="17"/>
        <v>8458560</v>
      </c>
      <c r="AA48" s="31">
        <f t="shared" si="17"/>
        <v>8458560</v>
      </c>
      <c r="AB48" s="31">
        <f t="shared" si="17"/>
        <v>8458560</v>
      </c>
      <c r="AC48" s="31">
        <f t="shared" si="17"/>
        <v>30074880</v>
      </c>
      <c r="AD48" s="31">
        <f t="shared" si="17"/>
        <v>21616320</v>
      </c>
      <c r="AE48" s="31">
        <f t="shared" si="17"/>
        <v>0</v>
      </c>
      <c r="AF48" s="31">
        <f t="shared" si="17"/>
        <v>0</v>
      </c>
      <c r="AG48" s="31">
        <f t="shared" si="17"/>
        <v>0</v>
      </c>
      <c r="AH48" s="31">
        <f t="shared" si="18"/>
        <v>8458559</v>
      </c>
      <c r="AI48" s="31">
        <f t="shared" si="18"/>
        <v>30074879</v>
      </c>
      <c r="AJ48" s="31">
        <f t="shared" si="18"/>
        <v>21616319</v>
      </c>
      <c r="AK48" s="31">
        <f t="shared" si="18"/>
        <v>-1</v>
      </c>
      <c r="AL48" s="31">
        <f t="shared" si="15"/>
        <v>-1</v>
      </c>
      <c r="AM48" s="16" t="s">
        <v>8</v>
      </c>
      <c r="AN48" s="16" t="s">
        <v>408</v>
      </c>
      <c r="AO48" s="16" t="s">
        <v>408</v>
      </c>
      <c r="AP48" s="16" t="s">
        <v>8</v>
      </c>
      <c r="AQ48" s="16" t="s">
        <v>10</v>
      </c>
      <c r="AR48" s="16" t="s">
        <v>172</v>
      </c>
      <c r="AS48" s="20" t="s">
        <v>173</v>
      </c>
      <c r="AT48" s="16" t="s">
        <v>10</v>
      </c>
      <c r="AU48" s="16" t="s">
        <v>172</v>
      </c>
      <c r="AV48" s="20" t="s">
        <v>173</v>
      </c>
      <c r="AW48" s="16" t="s">
        <v>9</v>
      </c>
    </row>
    <row r="49" spans="2:49" x14ac:dyDescent="0.15">
      <c r="B49" s="16" t="s">
        <v>132</v>
      </c>
      <c r="C49" s="17">
        <f t="shared" si="3"/>
        <v>41465</v>
      </c>
      <c r="D49" s="16" t="s">
        <v>84</v>
      </c>
      <c r="E49" s="16" t="s">
        <v>46</v>
      </c>
      <c r="F49" s="17">
        <v>41790</v>
      </c>
      <c r="G49" s="16" t="s">
        <v>47</v>
      </c>
      <c r="H49" s="16"/>
      <c r="I49" s="17">
        <f>F49-2</f>
        <v>41788</v>
      </c>
      <c r="J49" s="18">
        <f t="shared" si="5"/>
        <v>5066.6666666666661</v>
      </c>
      <c r="K49" s="30">
        <f t="shared" si="6"/>
        <v>-2</v>
      </c>
      <c r="L49" s="31">
        <f t="shared" si="7"/>
        <v>1.0105263157894737</v>
      </c>
      <c r="M49" s="31">
        <f t="shared" si="0"/>
        <v>0.99476439790575921</v>
      </c>
      <c r="N49" s="31">
        <f t="shared" si="8"/>
        <v>0.3</v>
      </c>
      <c r="O49" s="31">
        <f t="shared" si="9"/>
        <v>0.296875</v>
      </c>
      <c r="P49" s="18" t="s">
        <v>175</v>
      </c>
      <c r="Q49" s="16" t="s">
        <v>191</v>
      </c>
      <c r="R49" s="19">
        <f t="shared" si="16"/>
        <v>1536</v>
      </c>
      <c r="S49" s="19">
        <f t="shared" si="4"/>
        <v>1528</v>
      </c>
      <c r="T49" s="31">
        <f t="shared" si="10"/>
        <v>5130.863157894737</v>
      </c>
      <c r="U49" s="31">
        <f t="shared" si="11"/>
        <v>3602.8631578947366</v>
      </c>
      <c r="V49" s="31">
        <f t="shared" si="12"/>
        <v>-10.863157894737014</v>
      </c>
      <c r="W49" s="31">
        <f t="shared" si="13"/>
        <v>16</v>
      </c>
      <c r="X49" s="31">
        <f t="shared" si="14"/>
        <v>8</v>
      </c>
      <c r="Y49" s="31">
        <f t="shared" si="17"/>
        <v>30074880</v>
      </c>
      <c r="Z49" s="31">
        <f t="shared" si="17"/>
        <v>8928480</v>
      </c>
      <c r="AA49" s="31">
        <f t="shared" si="17"/>
        <v>9022464</v>
      </c>
      <c r="AB49" s="31">
        <f t="shared" si="17"/>
        <v>8975472</v>
      </c>
      <c r="AC49" s="31">
        <f t="shared" si="17"/>
        <v>30138690.189473685</v>
      </c>
      <c r="AD49" s="31">
        <f t="shared" si="17"/>
        <v>21163218.189473681</v>
      </c>
      <c r="AE49" s="31">
        <f t="shared" si="17"/>
        <v>-63810.189473685226</v>
      </c>
      <c r="AF49" s="31">
        <f t="shared" si="17"/>
        <v>93984</v>
      </c>
      <c r="AG49" s="31">
        <f t="shared" si="17"/>
        <v>46992</v>
      </c>
      <c r="AH49" s="31">
        <f t="shared" si="18"/>
        <v>8975471</v>
      </c>
      <c r="AI49" s="31">
        <f t="shared" si="18"/>
        <v>30138689.189473685</v>
      </c>
      <c r="AJ49" s="31">
        <f t="shared" si="18"/>
        <v>21163217.189473681</v>
      </c>
      <c r="AK49" s="31">
        <f t="shared" si="18"/>
        <v>-63811.189473685226</v>
      </c>
      <c r="AL49" s="31">
        <f t="shared" si="15"/>
        <v>46991</v>
      </c>
      <c r="AM49" s="16" t="s">
        <v>8</v>
      </c>
      <c r="AN49" s="16" t="s">
        <v>408</v>
      </c>
      <c r="AO49" s="16" t="s">
        <v>408</v>
      </c>
      <c r="AP49" s="16" t="s">
        <v>8</v>
      </c>
      <c r="AQ49" s="16" t="s">
        <v>10</v>
      </c>
      <c r="AR49" s="16" t="s">
        <v>172</v>
      </c>
      <c r="AS49" s="20" t="s">
        <v>173</v>
      </c>
      <c r="AT49" s="16" t="s">
        <v>10</v>
      </c>
      <c r="AU49" s="16" t="s">
        <v>172</v>
      </c>
      <c r="AV49" s="20" t="s">
        <v>173</v>
      </c>
      <c r="AW49" s="16" t="s">
        <v>9</v>
      </c>
    </row>
    <row r="50" spans="2:49" x14ac:dyDescent="0.15">
      <c r="B50" s="16" t="s">
        <v>132</v>
      </c>
      <c r="C50" s="17">
        <f t="shared" si="3"/>
        <v>41472</v>
      </c>
      <c r="D50" s="16" t="s">
        <v>84</v>
      </c>
      <c r="E50" s="16" t="s">
        <v>46</v>
      </c>
      <c r="F50" s="17">
        <v>41790</v>
      </c>
      <c r="G50" s="16" t="s">
        <v>47</v>
      </c>
      <c r="H50" s="16"/>
      <c r="I50" s="17">
        <f>F50-4</f>
        <v>41786</v>
      </c>
      <c r="J50" s="18">
        <f t="shared" si="5"/>
        <v>5019.6078431372553</v>
      </c>
      <c r="K50" s="30">
        <f t="shared" si="6"/>
        <v>-4</v>
      </c>
      <c r="L50" s="31">
        <f t="shared" si="7"/>
        <v>1.02</v>
      </c>
      <c r="M50" s="31">
        <f t="shared" si="0"/>
        <v>0.99009900990099009</v>
      </c>
      <c r="N50" s="31">
        <f t="shared" si="8"/>
        <v>0.31874999999999998</v>
      </c>
      <c r="O50" s="31">
        <f t="shared" si="9"/>
        <v>0.3125</v>
      </c>
      <c r="P50" s="18" t="s">
        <v>175</v>
      </c>
      <c r="Q50" s="16" t="s">
        <v>192</v>
      </c>
      <c r="R50" s="19">
        <f t="shared" si="16"/>
        <v>1632</v>
      </c>
      <c r="S50" s="19">
        <f t="shared" si="4"/>
        <v>1616</v>
      </c>
      <c r="T50" s="31">
        <f t="shared" si="10"/>
        <v>5138.88</v>
      </c>
      <c r="U50" s="31">
        <f t="shared" si="11"/>
        <v>3522.88</v>
      </c>
      <c r="V50" s="31">
        <f t="shared" si="12"/>
        <v>-18.880000000000109</v>
      </c>
      <c r="W50" s="31">
        <f t="shared" si="13"/>
        <v>32</v>
      </c>
      <c r="X50" s="31">
        <f t="shared" si="14"/>
        <v>16</v>
      </c>
      <c r="Y50" s="31">
        <f t="shared" si="17"/>
        <v>30074880</v>
      </c>
      <c r="Z50" s="31">
        <f t="shared" si="17"/>
        <v>9398400</v>
      </c>
      <c r="AA50" s="31">
        <f t="shared" si="17"/>
        <v>9586368</v>
      </c>
      <c r="AB50" s="31">
        <f t="shared" si="17"/>
        <v>9492384</v>
      </c>
      <c r="AC50" s="31">
        <f t="shared" si="17"/>
        <v>30185781.120000001</v>
      </c>
      <c r="AD50" s="31">
        <f t="shared" si="17"/>
        <v>20693397.120000001</v>
      </c>
      <c r="AE50" s="31">
        <f t="shared" si="17"/>
        <v>-110901.12000000064</v>
      </c>
      <c r="AF50" s="31">
        <f t="shared" si="17"/>
        <v>187968</v>
      </c>
      <c r="AG50" s="31">
        <f t="shared" si="17"/>
        <v>93984</v>
      </c>
      <c r="AH50" s="31">
        <f t="shared" si="18"/>
        <v>9492383</v>
      </c>
      <c r="AI50" s="31">
        <f t="shared" si="18"/>
        <v>30185780.120000001</v>
      </c>
      <c r="AJ50" s="31">
        <f t="shared" si="18"/>
        <v>20693396.120000001</v>
      </c>
      <c r="AK50" s="31">
        <f t="shared" si="18"/>
        <v>-110902.12000000064</v>
      </c>
      <c r="AL50" s="31">
        <f t="shared" si="15"/>
        <v>93983</v>
      </c>
      <c r="AM50" s="16" t="s">
        <v>8</v>
      </c>
      <c r="AN50" s="16" t="s">
        <v>408</v>
      </c>
      <c r="AO50" s="16" t="s">
        <v>408</v>
      </c>
      <c r="AP50" s="16" t="s">
        <v>8</v>
      </c>
      <c r="AQ50" s="16" t="s">
        <v>10</v>
      </c>
      <c r="AR50" s="16" t="s">
        <v>172</v>
      </c>
      <c r="AS50" s="20" t="s">
        <v>173</v>
      </c>
      <c r="AT50" s="16" t="s">
        <v>10</v>
      </c>
      <c r="AU50" s="16" t="s">
        <v>172</v>
      </c>
      <c r="AV50" s="20" t="s">
        <v>173</v>
      </c>
      <c r="AW50" s="16" t="s">
        <v>9</v>
      </c>
    </row>
    <row r="51" spans="2:49" x14ac:dyDescent="0.15">
      <c r="B51" s="16" t="s">
        <v>132</v>
      </c>
      <c r="C51" s="17">
        <f t="shared" si="3"/>
        <v>41479</v>
      </c>
      <c r="D51" s="16" t="s">
        <v>84</v>
      </c>
      <c r="E51" s="16" t="s">
        <v>46</v>
      </c>
      <c r="F51" s="17">
        <v>41790</v>
      </c>
      <c r="G51" s="16" t="s">
        <v>47</v>
      </c>
      <c r="H51" s="16"/>
      <c r="I51" s="17">
        <f>F51-6</f>
        <v>41784</v>
      </c>
      <c r="J51" s="18">
        <f t="shared" si="5"/>
        <v>4977.7777777777783</v>
      </c>
      <c r="K51" s="30">
        <f t="shared" si="6"/>
        <v>-6</v>
      </c>
      <c r="L51" s="31">
        <f t="shared" si="7"/>
        <v>1.0285714285714285</v>
      </c>
      <c r="M51" s="31">
        <f t="shared" si="0"/>
        <v>0.9859154929577465</v>
      </c>
      <c r="N51" s="31">
        <f t="shared" si="8"/>
        <v>0.33750000000000002</v>
      </c>
      <c r="O51" s="31">
        <f t="shared" si="9"/>
        <v>0.328125</v>
      </c>
      <c r="P51" s="18" t="s">
        <v>175</v>
      </c>
      <c r="Q51" s="16" t="s">
        <v>193</v>
      </c>
      <c r="R51" s="19">
        <f t="shared" si="16"/>
        <v>1728</v>
      </c>
      <c r="S51" s="19">
        <f t="shared" si="4"/>
        <v>1704</v>
      </c>
      <c r="T51" s="31">
        <f t="shared" si="10"/>
        <v>5144.4571428571426</v>
      </c>
      <c r="U51" s="31">
        <f t="shared" si="11"/>
        <v>3440.4571428571426</v>
      </c>
      <c r="V51" s="31">
        <f t="shared" si="12"/>
        <v>-24.457142857142571</v>
      </c>
      <c r="W51" s="31">
        <f t="shared" si="13"/>
        <v>48</v>
      </c>
      <c r="X51" s="31">
        <f t="shared" si="14"/>
        <v>24</v>
      </c>
      <c r="Y51" s="31">
        <f t="shared" si="17"/>
        <v>30074880</v>
      </c>
      <c r="Z51" s="31">
        <f t="shared" si="17"/>
        <v>9868320</v>
      </c>
      <c r="AA51" s="31">
        <f t="shared" si="17"/>
        <v>10150272</v>
      </c>
      <c r="AB51" s="31">
        <f t="shared" si="17"/>
        <v>10009296</v>
      </c>
      <c r="AC51" s="31">
        <f t="shared" si="17"/>
        <v>30218541.257142857</v>
      </c>
      <c r="AD51" s="31">
        <f t="shared" si="17"/>
        <v>20209245.257142857</v>
      </c>
      <c r="AE51" s="31">
        <f t="shared" si="17"/>
        <v>-143661.25714285547</v>
      </c>
      <c r="AF51" s="31">
        <f t="shared" si="17"/>
        <v>281952</v>
      </c>
      <c r="AG51" s="31">
        <f t="shared" si="17"/>
        <v>140976</v>
      </c>
      <c r="AH51" s="31">
        <f t="shared" si="18"/>
        <v>10009295</v>
      </c>
      <c r="AI51" s="31">
        <f t="shared" si="18"/>
        <v>30218540.257142857</v>
      </c>
      <c r="AJ51" s="31">
        <f t="shared" si="18"/>
        <v>20209244.257142857</v>
      </c>
      <c r="AK51" s="31">
        <f t="shared" si="18"/>
        <v>-143662.25714285547</v>
      </c>
      <c r="AL51" s="31">
        <f t="shared" si="15"/>
        <v>140975</v>
      </c>
      <c r="AM51" s="16" t="s">
        <v>8</v>
      </c>
      <c r="AN51" s="16" t="s">
        <v>408</v>
      </c>
      <c r="AO51" s="16" t="s">
        <v>408</v>
      </c>
      <c r="AP51" s="16" t="s">
        <v>8</v>
      </c>
      <c r="AQ51" s="16" t="s">
        <v>10</v>
      </c>
      <c r="AR51" s="16" t="s">
        <v>172</v>
      </c>
      <c r="AS51" s="20" t="s">
        <v>173</v>
      </c>
      <c r="AT51" s="16" t="s">
        <v>10</v>
      </c>
      <c r="AU51" s="16" t="s">
        <v>172</v>
      </c>
      <c r="AV51" s="20" t="s">
        <v>173</v>
      </c>
      <c r="AW51" s="16" t="s">
        <v>9</v>
      </c>
    </row>
    <row r="52" spans="2:49" x14ac:dyDescent="0.15">
      <c r="B52" s="16" t="s">
        <v>132</v>
      </c>
      <c r="C52" s="17">
        <f>C51+7</f>
        <v>41486</v>
      </c>
      <c r="D52" s="16" t="s">
        <v>84</v>
      </c>
      <c r="E52" s="16" t="s">
        <v>46</v>
      </c>
      <c r="F52" s="17">
        <v>41790</v>
      </c>
      <c r="G52" s="16" t="s">
        <v>47</v>
      </c>
      <c r="H52" s="16"/>
      <c r="I52" s="17">
        <f>F52+2</f>
        <v>41792</v>
      </c>
      <c r="J52" s="18">
        <f t="shared" si="5"/>
        <v>5166.9724770642197</v>
      </c>
      <c r="K52" s="30">
        <f t="shared" si="6"/>
        <v>2</v>
      </c>
      <c r="L52" s="31">
        <f t="shared" si="7"/>
        <v>0.99090909090909096</v>
      </c>
      <c r="M52" s="31">
        <f t="shared" si="0"/>
        <v>1.004566210045662</v>
      </c>
      <c r="N52" s="31">
        <f t="shared" si="8"/>
        <v>0.34062500000000001</v>
      </c>
      <c r="O52" s="31">
        <f t="shared" si="9"/>
        <v>0.34375</v>
      </c>
      <c r="P52" s="18" t="s">
        <v>175</v>
      </c>
      <c r="Q52" s="16" t="s">
        <v>194</v>
      </c>
      <c r="R52" s="19">
        <f t="shared" si="16"/>
        <v>1744</v>
      </c>
      <c r="S52" s="19">
        <f t="shared" si="4"/>
        <v>1752</v>
      </c>
      <c r="T52" s="31">
        <f t="shared" si="10"/>
        <v>5112.6545454545458</v>
      </c>
      <c r="U52" s="31">
        <f t="shared" si="11"/>
        <v>3360.6545454545458</v>
      </c>
      <c r="V52" s="31">
        <f t="shared" si="12"/>
        <v>7.3454545454542313</v>
      </c>
      <c r="W52" s="31">
        <f t="shared" si="13"/>
        <v>-16</v>
      </c>
      <c r="X52" s="31">
        <f t="shared" si="14"/>
        <v>-8</v>
      </c>
      <c r="Y52" s="31">
        <f t="shared" si="17"/>
        <v>30074880</v>
      </c>
      <c r="Z52" s="31">
        <f t="shared" si="17"/>
        <v>10338240</v>
      </c>
      <c r="AA52" s="31">
        <f t="shared" si="17"/>
        <v>10244256</v>
      </c>
      <c r="AB52" s="31">
        <f t="shared" si="17"/>
        <v>10291248</v>
      </c>
      <c r="AC52" s="31">
        <f t="shared" si="17"/>
        <v>30031732.800000001</v>
      </c>
      <c r="AD52" s="31">
        <f t="shared" si="17"/>
        <v>19740484.800000001</v>
      </c>
      <c r="AE52" s="31">
        <f t="shared" si="17"/>
        <v>43147.199999998156</v>
      </c>
      <c r="AF52" s="31">
        <f t="shared" si="17"/>
        <v>-93984</v>
      </c>
      <c r="AG52" s="31">
        <f t="shared" si="17"/>
        <v>-46992</v>
      </c>
      <c r="AH52" s="31">
        <f t="shared" si="18"/>
        <v>10291247</v>
      </c>
      <c r="AI52" s="31">
        <f t="shared" si="18"/>
        <v>30031731.800000001</v>
      </c>
      <c r="AJ52" s="31">
        <f t="shared" si="18"/>
        <v>19740483.800000001</v>
      </c>
      <c r="AK52" s="31">
        <f t="shared" si="18"/>
        <v>43146.199999998156</v>
      </c>
      <c r="AL52" s="31">
        <f t="shared" si="15"/>
        <v>-46993</v>
      </c>
      <c r="AM52" s="16" t="s">
        <v>8</v>
      </c>
      <c r="AN52" s="16" t="s">
        <v>408</v>
      </c>
      <c r="AO52" s="16" t="s">
        <v>408</v>
      </c>
      <c r="AP52" s="16" t="s">
        <v>8</v>
      </c>
      <c r="AQ52" s="16" t="s">
        <v>10</v>
      </c>
      <c r="AR52" s="16" t="s">
        <v>172</v>
      </c>
      <c r="AS52" s="20" t="s">
        <v>173</v>
      </c>
      <c r="AT52" s="16" t="s">
        <v>10</v>
      </c>
      <c r="AU52" s="16" t="s">
        <v>172</v>
      </c>
      <c r="AV52" s="20" t="s">
        <v>173</v>
      </c>
      <c r="AW52" s="16" t="s">
        <v>9</v>
      </c>
    </row>
    <row r="53" spans="2:49" x14ac:dyDescent="0.15">
      <c r="B53" s="16" t="s">
        <v>132</v>
      </c>
      <c r="C53" s="17">
        <f>C52+7</f>
        <v>41493</v>
      </c>
      <c r="D53" s="16" t="s">
        <v>84</v>
      </c>
      <c r="E53" s="16" t="s">
        <v>46</v>
      </c>
      <c r="F53" s="17">
        <v>41790</v>
      </c>
      <c r="G53" s="16" t="s">
        <v>47</v>
      </c>
      <c r="H53" s="16"/>
      <c r="I53" s="17">
        <f>F53+4</f>
        <v>41794</v>
      </c>
      <c r="J53" s="18">
        <f t="shared" si="5"/>
        <v>5210.6194690265484</v>
      </c>
      <c r="K53" s="30">
        <f t="shared" si="6"/>
        <v>4</v>
      </c>
      <c r="L53" s="31">
        <f t="shared" si="7"/>
        <v>0.9826086956521739</v>
      </c>
      <c r="M53" s="31">
        <f t="shared" si="0"/>
        <v>1.0087719298245614</v>
      </c>
      <c r="N53" s="31">
        <f t="shared" si="8"/>
        <v>0.35312500000000002</v>
      </c>
      <c r="O53" s="31">
        <f t="shared" si="9"/>
        <v>0.359375</v>
      </c>
      <c r="P53" s="18" t="s">
        <v>175</v>
      </c>
      <c r="Q53" s="16" t="s">
        <v>195</v>
      </c>
      <c r="R53" s="19">
        <f t="shared" si="16"/>
        <v>1808</v>
      </c>
      <c r="S53" s="19">
        <f t="shared" si="4"/>
        <v>1824</v>
      </c>
      <c r="T53" s="31">
        <f t="shared" si="10"/>
        <v>5107.2</v>
      </c>
      <c r="U53" s="31">
        <f t="shared" si="11"/>
        <v>3283.2</v>
      </c>
      <c r="V53" s="31">
        <f t="shared" si="12"/>
        <v>12.800000000000182</v>
      </c>
      <c r="W53" s="31">
        <f t="shared" si="13"/>
        <v>-32</v>
      </c>
      <c r="X53" s="31">
        <f t="shared" si="14"/>
        <v>-16</v>
      </c>
      <c r="Y53" s="31">
        <f t="shared" si="17"/>
        <v>30074880</v>
      </c>
      <c r="Z53" s="31">
        <f t="shared" si="17"/>
        <v>10808160</v>
      </c>
      <c r="AA53" s="31">
        <f t="shared" si="17"/>
        <v>10620192</v>
      </c>
      <c r="AB53" s="31">
        <f t="shared" si="17"/>
        <v>10714176</v>
      </c>
      <c r="AC53" s="31">
        <f t="shared" si="17"/>
        <v>29999692.800000001</v>
      </c>
      <c r="AD53" s="31">
        <f t="shared" si="17"/>
        <v>19285516.800000001</v>
      </c>
      <c r="AE53" s="31">
        <f t="shared" si="17"/>
        <v>75187.200000001074</v>
      </c>
      <c r="AF53" s="31">
        <f t="shared" si="17"/>
        <v>-187968</v>
      </c>
      <c r="AG53" s="31">
        <f t="shared" si="17"/>
        <v>-93984</v>
      </c>
      <c r="AH53" s="31">
        <f t="shared" si="18"/>
        <v>10714175</v>
      </c>
      <c r="AI53" s="31">
        <f t="shared" si="18"/>
        <v>29999691.800000001</v>
      </c>
      <c r="AJ53" s="31">
        <f t="shared" si="18"/>
        <v>19285515.800000001</v>
      </c>
      <c r="AK53" s="31">
        <f t="shared" si="18"/>
        <v>75186.200000001074</v>
      </c>
      <c r="AL53" s="31">
        <f t="shared" si="15"/>
        <v>-93985</v>
      </c>
      <c r="AM53" s="16" t="s">
        <v>8</v>
      </c>
      <c r="AN53" s="16" t="s">
        <v>408</v>
      </c>
      <c r="AO53" s="16" t="s">
        <v>408</v>
      </c>
      <c r="AP53" s="16" t="s">
        <v>8</v>
      </c>
      <c r="AQ53" s="16" t="s">
        <v>10</v>
      </c>
      <c r="AR53" s="16" t="s">
        <v>172</v>
      </c>
      <c r="AS53" s="20" t="s">
        <v>173</v>
      </c>
      <c r="AT53" s="16" t="s">
        <v>10</v>
      </c>
      <c r="AU53" s="16" t="s">
        <v>172</v>
      </c>
      <c r="AV53" s="20" t="s">
        <v>173</v>
      </c>
      <c r="AW53" s="16" t="s">
        <v>9</v>
      </c>
    </row>
    <row r="54" spans="2:49" x14ac:dyDescent="0.15">
      <c r="B54" s="16" t="s">
        <v>132</v>
      </c>
      <c r="C54" s="17">
        <f>C53+7</f>
        <v>41500</v>
      </c>
      <c r="D54" s="16" t="s">
        <v>84</v>
      </c>
      <c r="E54" s="16" t="s">
        <v>46</v>
      </c>
      <c r="F54" s="17">
        <v>41790</v>
      </c>
      <c r="G54" s="16" t="s">
        <v>47</v>
      </c>
      <c r="H54" s="16"/>
      <c r="I54" s="17">
        <f>F54+6</f>
        <v>41796</v>
      </c>
      <c r="J54" s="18">
        <f t="shared" si="5"/>
        <v>5251.2820512820517</v>
      </c>
      <c r="K54" s="30">
        <f t="shared" si="6"/>
        <v>6</v>
      </c>
      <c r="L54" s="31">
        <f t="shared" si="7"/>
        <v>0.97499999999999998</v>
      </c>
      <c r="M54" s="31">
        <f t="shared" si="0"/>
        <v>1.0126582278481013</v>
      </c>
      <c r="N54" s="31">
        <f t="shared" si="8"/>
        <v>0.36562499999999998</v>
      </c>
      <c r="O54" s="31">
        <f t="shared" si="9"/>
        <v>0.375</v>
      </c>
      <c r="P54" s="18" t="s">
        <v>175</v>
      </c>
      <c r="Q54" s="16" t="s">
        <v>196</v>
      </c>
      <c r="R54" s="19">
        <f t="shared" si="16"/>
        <v>1872</v>
      </c>
      <c r="S54" s="19">
        <f t="shared" si="4"/>
        <v>1896</v>
      </c>
      <c r="T54" s="31">
        <f t="shared" si="10"/>
        <v>5103.3999999999996</v>
      </c>
      <c r="U54" s="31">
        <f t="shared" si="11"/>
        <v>3207.3999999999996</v>
      </c>
      <c r="V54" s="31">
        <f t="shared" si="12"/>
        <v>16.600000000000364</v>
      </c>
      <c r="W54" s="31">
        <f t="shared" si="13"/>
        <v>-48</v>
      </c>
      <c r="X54" s="31">
        <f t="shared" si="14"/>
        <v>-24</v>
      </c>
      <c r="Y54" s="31">
        <f t="shared" si="17"/>
        <v>30074880</v>
      </c>
      <c r="Z54" s="31">
        <f t="shared" si="17"/>
        <v>11278080</v>
      </c>
      <c r="AA54" s="31">
        <f t="shared" si="17"/>
        <v>10996128</v>
      </c>
      <c r="AB54" s="31">
        <f t="shared" si="17"/>
        <v>11137104</v>
      </c>
      <c r="AC54" s="31">
        <f t="shared" si="17"/>
        <v>29977371.599999998</v>
      </c>
      <c r="AD54" s="31">
        <f t="shared" si="17"/>
        <v>18840267.599999998</v>
      </c>
      <c r="AE54" s="31">
        <f t="shared" si="17"/>
        <v>97508.400000002133</v>
      </c>
      <c r="AF54" s="31">
        <f t="shared" si="17"/>
        <v>-281952</v>
      </c>
      <c r="AG54" s="31">
        <f t="shared" si="17"/>
        <v>-140976</v>
      </c>
      <c r="AH54" s="31">
        <f t="shared" si="18"/>
        <v>11137103</v>
      </c>
      <c r="AI54" s="31">
        <f t="shared" si="18"/>
        <v>29977370.599999998</v>
      </c>
      <c r="AJ54" s="31">
        <f t="shared" si="18"/>
        <v>18840266.599999998</v>
      </c>
      <c r="AK54" s="31">
        <f t="shared" si="18"/>
        <v>97507.400000002133</v>
      </c>
      <c r="AL54" s="31">
        <f t="shared" si="15"/>
        <v>-140977</v>
      </c>
      <c r="AM54" s="16" t="s">
        <v>8</v>
      </c>
      <c r="AN54" s="16" t="s">
        <v>408</v>
      </c>
      <c r="AO54" s="16" t="s">
        <v>408</v>
      </c>
      <c r="AP54" s="16" t="s">
        <v>8</v>
      </c>
      <c r="AQ54" s="16" t="s">
        <v>10</v>
      </c>
      <c r="AR54" s="16" t="s">
        <v>172</v>
      </c>
      <c r="AS54" s="20" t="s">
        <v>173</v>
      </c>
      <c r="AT54" s="16" t="s">
        <v>10</v>
      </c>
      <c r="AU54" s="16" t="s">
        <v>172</v>
      </c>
      <c r="AV54" s="20" t="s">
        <v>173</v>
      </c>
      <c r="AW54" s="16" t="s">
        <v>9</v>
      </c>
    </row>
    <row r="55" spans="2:49" x14ac:dyDescent="0.15">
      <c r="B55" s="16" t="s">
        <v>132</v>
      </c>
      <c r="C55" s="17">
        <f>C54+7</f>
        <v>41507</v>
      </c>
      <c r="D55" s="16" t="s">
        <v>84</v>
      </c>
      <c r="E55" s="16" t="s">
        <v>46</v>
      </c>
      <c r="F55" s="17">
        <v>41790</v>
      </c>
      <c r="G55" s="16" t="s">
        <v>47</v>
      </c>
      <c r="H55" s="16"/>
      <c r="I55" s="17">
        <f>F55</f>
        <v>41790</v>
      </c>
      <c r="J55" s="18">
        <f t="shared" si="5"/>
        <v>5120</v>
      </c>
      <c r="K55" s="30">
        <f t="shared" si="6"/>
        <v>0</v>
      </c>
      <c r="L55" s="31">
        <f t="shared" si="7"/>
        <v>1</v>
      </c>
      <c r="M55" s="31">
        <f t="shared" si="0"/>
        <v>1</v>
      </c>
      <c r="N55" s="31">
        <f t="shared" si="8"/>
        <v>0.390625</v>
      </c>
      <c r="O55" s="31">
        <f t="shared" si="9"/>
        <v>0.390625</v>
      </c>
      <c r="P55" s="18" t="s">
        <v>175</v>
      </c>
      <c r="Q55" s="16" t="s">
        <v>197</v>
      </c>
      <c r="R55" s="19">
        <f t="shared" si="16"/>
        <v>2000</v>
      </c>
      <c r="S55" s="19">
        <f t="shared" si="4"/>
        <v>2000</v>
      </c>
      <c r="T55" s="31">
        <f t="shared" si="10"/>
        <v>5120</v>
      </c>
      <c r="U55" s="31">
        <f t="shared" si="11"/>
        <v>3120</v>
      </c>
      <c r="V55" s="31">
        <f t="shared" si="12"/>
        <v>0</v>
      </c>
      <c r="W55" s="31">
        <f t="shared" si="13"/>
        <v>0</v>
      </c>
      <c r="X55" s="31">
        <f t="shared" si="14"/>
        <v>0</v>
      </c>
      <c r="Y55" s="31">
        <f t="shared" si="17"/>
        <v>30074880</v>
      </c>
      <c r="Z55" s="31">
        <f t="shared" si="17"/>
        <v>11748000</v>
      </c>
      <c r="AA55" s="31">
        <f t="shared" si="17"/>
        <v>11748000</v>
      </c>
      <c r="AB55" s="31">
        <f t="shared" si="17"/>
        <v>11748000</v>
      </c>
      <c r="AC55" s="31">
        <f t="shared" si="17"/>
        <v>30074880</v>
      </c>
      <c r="AD55" s="31">
        <f t="shared" si="17"/>
        <v>18326880</v>
      </c>
      <c r="AE55" s="31">
        <f t="shared" si="17"/>
        <v>0</v>
      </c>
      <c r="AF55" s="31">
        <f t="shared" si="17"/>
        <v>0</v>
      </c>
      <c r="AG55" s="31">
        <f t="shared" si="17"/>
        <v>0</v>
      </c>
      <c r="AH55" s="31">
        <f t="shared" si="18"/>
        <v>11747999</v>
      </c>
      <c r="AI55" s="31">
        <f t="shared" si="18"/>
        <v>30074879</v>
      </c>
      <c r="AJ55" s="31">
        <f t="shared" si="18"/>
        <v>18326879</v>
      </c>
      <c r="AK55" s="31">
        <f t="shared" si="18"/>
        <v>-1</v>
      </c>
      <c r="AL55" s="31">
        <f t="shared" si="15"/>
        <v>-1</v>
      </c>
      <c r="AM55" s="16" t="s">
        <v>8</v>
      </c>
      <c r="AN55" s="16" t="s">
        <v>408</v>
      </c>
      <c r="AO55" s="16" t="s">
        <v>408</v>
      </c>
      <c r="AP55" s="16" t="s">
        <v>8</v>
      </c>
      <c r="AQ55" s="16" t="s">
        <v>10</v>
      </c>
      <c r="AR55" s="16" t="s">
        <v>172</v>
      </c>
      <c r="AS55" s="20" t="s">
        <v>173</v>
      </c>
      <c r="AT55" s="16" t="s">
        <v>10</v>
      </c>
      <c r="AU55" s="16" t="s">
        <v>172</v>
      </c>
      <c r="AV55" s="20" t="s">
        <v>173</v>
      </c>
      <c r="AW55" s="16" t="s">
        <v>9</v>
      </c>
    </row>
    <row r="56" spans="2:49" x14ac:dyDescent="0.15">
      <c r="B56" s="16" t="s">
        <v>132</v>
      </c>
      <c r="C56" s="17">
        <f>C55+7</f>
        <v>41514</v>
      </c>
      <c r="D56" s="16" t="s">
        <v>84</v>
      </c>
      <c r="E56" s="16" t="s">
        <v>46</v>
      </c>
      <c r="F56" s="17">
        <v>41790</v>
      </c>
      <c r="G56" s="16" t="s">
        <v>47</v>
      </c>
      <c r="H56" s="16"/>
      <c r="I56" s="17">
        <f>F56-2</f>
        <v>41788</v>
      </c>
      <c r="J56" s="18">
        <f t="shared" si="5"/>
        <v>5080.9160305343512</v>
      </c>
      <c r="K56" s="30">
        <f t="shared" si="6"/>
        <v>-2</v>
      </c>
      <c r="L56" s="31">
        <f t="shared" si="7"/>
        <v>1.0076923076923077</v>
      </c>
      <c r="M56" s="31">
        <f t="shared" si="0"/>
        <v>0.99616858237547889</v>
      </c>
      <c r="N56" s="31">
        <f t="shared" si="8"/>
        <v>0.40937499999999999</v>
      </c>
      <c r="O56" s="31">
        <f t="shared" si="9"/>
        <v>0.40625</v>
      </c>
      <c r="P56" s="18" t="s">
        <v>175</v>
      </c>
      <c r="Q56" s="16" t="s">
        <v>198</v>
      </c>
      <c r="R56" s="19">
        <f t="shared" si="16"/>
        <v>2096</v>
      </c>
      <c r="S56" s="19">
        <f t="shared" si="4"/>
        <v>2088</v>
      </c>
      <c r="T56" s="31">
        <f t="shared" si="10"/>
        <v>5123.6307692307691</v>
      </c>
      <c r="U56" s="31">
        <f t="shared" si="11"/>
        <v>3035.6307692307691</v>
      </c>
      <c r="V56" s="31">
        <f t="shared" si="12"/>
        <v>-3.6307692307691468</v>
      </c>
      <c r="W56" s="31">
        <f t="shared" si="13"/>
        <v>16</v>
      </c>
      <c r="X56" s="31">
        <f t="shared" si="14"/>
        <v>8</v>
      </c>
      <c r="Y56" s="31">
        <f t="shared" si="17"/>
        <v>30074880</v>
      </c>
      <c r="Z56" s="31">
        <f t="shared" si="17"/>
        <v>12217920</v>
      </c>
      <c r="AA56" s="31">
        <f t="shared" si="17"/>
        <v>12311904</v>
      </c>
      <c r="AB56" s="31">
        <f t="shared" si="17"/>
        <v>12264912</v>
      </c>
      <c r="AC56" s="31">
        <f t="shared" si="17"/>
        <v>30096207.138461538</v>
      </c>
      <c r="AD56" s="31">
        <f t="shared" si="17"/>
        <v>17831295.138461538</v>
      </c>
      <c r="AE56" s="31">
        <f t="shared" si="17"/>
        <v>-21327.138461537968</v>
      </c>
      <c r="AF56" s="31">
        <f t="shared" si="17"/>
        <v>93984</v>
      </c>
      <c r="AG56" s="31">
        <f t="shared" si="17"/>
        <v>46992</v>
      </c>
      <c r="AH56" s="31">
        <f t="shared" si="18"/>
        <v>12264911</v>
      </c>
      <c r="AI56" s="31">
        <f t="shared" si="18"/>
        <v>30096206.138461538</v>
      </c>
      <c r="AJ56" s="31">
        <f t="shared" si="18"/>
        <v>17831294.138461538</v>
      </c>
      <c r="AK56" s="31">
        <f t="shared" si="18"/>
        <v>-21328.138461537968</v>
      </c>
      <c r="AL56" s="31">
        <f t="shared" si="15"/>
        <v>46991</v>
      </c>
      <c r="AM56" s="16" t="s">
        <v>8</v>
      </c>
      <c r="AN56" s="16" t="s">
        <v>408</v>
      </c>
      <c r="AO56" s="16" t="s">
        <v>408</v>
      </c>
      <c r="AP56" s="16" t="s">
        <v>8</v>
      </c>
      <c r="AQ56" s="16" t="s">
        <v>10</v>
      </c>
      <c r="AR56" s="16" t="s">
        <v>172</v>
      </c>
      <c r="AS56" s="20" t="s">
        <v>173</v>
      </c>
      <c r="AT56" s="16" t="s">
        <v>10</v>
      </c>
      <c r="AU56" s="16" t="s">
        <v>172</v>
      </c>
      <c r="AV56" s="20" t="s">
        <v>173</v>
      </c>
      <c r="AW56" s="16" t="s">
        <v>9</v>
      </c>
    </row>
    <row r="57" spans="2:49" x14ac:dyDescent="0.15">
      <c r="B57" s="16" t="s">
        <v>132</v>
      </c>
      <c r="C57" s="17">
        <f t="shared" ref="C57:C95" si="19">C56+7</f>
        <v>41521</v>
      </c>
      <c r="D57" s="16" t="s">
        <v>84</v>
      </c>
      <c r="E57" s="16" t="s">
        <v>46</v>
      </c>
      <c r="F57" s="17">
        <v>41790</v>
      </c>
      <c r="G57" s="16" t="s">
        <v>47</v>
      </c>
      <c r="H57" s="16"/>
      <c r="I57" s="17">
        <f>F57-4</f>
        <v>41786</v>
      </c>
      <c r="J57" s="18">
        <f t="shared" si="5"/>
        <v>5045.2554744525551</v>
      </c>
      <c r="K57" s="30">
        <f t="shared" si="6"/>
        <v>-4</v>
      </c>
      <c r="L57" s="31">
        <f t="shared" si="7"/>
        <v>1.0148148148148148</v>
      </c>
      <c r="M57" s="31">
        <f t="shared" si="0"/>
        <v>0.99264705882352944</v>
      </c>
      <c r="N57" s="31">
        <f t="shared" si="8"/>
        <v>0.42812499999999998</v>
      </c>
      <c r="O57" s="31">
        <f t="shared" si="9"/>
        <v>0.421875</v>
      </c>
      <c r="P57" s="18" t="s">
        <v>175</v>
      </c>
      <c r="Q57" s="16" t="s">
        <v>199</v>
      </c>
      <c r="R57" s="19">
        <f t="shared" si="16"/>
        <v>2192</v>
      </c>
      <c r="S57" s="19">
        <f t="shared" si="4"/>
        <v>2176</v>
      </c>
      <c r="T57" s="31">
        <f t="shared" si="10"/>
        <v>5125.6888888888889</v>
      </c>
      <c r="U57" s="31">
        <f t="shared" si="11"/>
        <v>2949.6888888888889</v>
      </c>
      <c r="V57" s="31">
        <f t="shared" si="12"/>
        <v>-5.6888888888888687</v>
      </c>
      <c r="W57" s="31">
        <f t="shared" si="13"/>
        <v>32</v>
      </c>
      <c r="X57" s="31">
        <f t="shared" si="14"/>
        <v>16</v>
      </c>
      <c r="Y57" s="31">
        <f t="shared" si="17"/>
        <v>30074880</v>
      </c>
      <c r="Z57" s="31">
        <f t="shared" si="17"/>
        <v>12687840</v>
      </c>
      <c r="AA57" s="31">
        <f t="shared" si="17"/>
        <v>12875808</v>
      </c>
      <c r="AB57" s="31">
        <f t="shared" si="17"/>
        <v>12781824</v>
      </c>
      <c r="AC57" s="31">
        <f t="shared" si="17"/>
        <v>30108296.533333335</v>
      </c>
      <c r="AD57" s="31">
        <f t="shared" si="17"/>
        <v>17326472.533333335</v>
      </c>
      <c r="AE57" s="31">
        <f t="shared" si="17"/>
        <v>-33416.533333333216</v>
      </c>
      <c r="AF57" s="31">
        <f t="shared" si="17"/>
        <v>187968</v>
      </c>
      <c r="AG57" s="31">
        <f t="shared" si="17"/>
        <v>93984</v>
      </c>
      <c r="AH57" s="31">
        <f t="shared" si="18"/>
        <v>12781823</v>
      </c>
      <c r="AI57" s="31">
        <f t="shared" si="18"/>
        <v>30108295.533333335</v>
      </c>
      <c r="AJ57" s="31">
        <f t="shared" si="18"/>
        <v>17326471.533333335</v>
      </c>
      <c r="AK57" s="31">
        <f t="shared" si="18"/>
        <v>-33417.533333333216</v>
      </c>
      <c r="AL57" s="31">
        <f t="shared" si="15"/>
        <v>93983</v>
      </c>
      <c r="AM57" s="16" t="s">
        <v>8</v>
      </c>
      <c r="AN57" s="16" t="s">
        <v>408</v>
      </c>
      <c r="AO57" s="16" t="s">
        <v>408</v>
      </c>
      <c r="AP57" s="16" t="s">
        <v>8</v>
      </c>
      <c r="AQ57" s="16" t="s">
        <v>10</v>
      </c>
      <c r="AR57" s="16" t="s">
        <v>172</v>
      </c>
      <c r="AS57" s="20" t="s">
        <v>173</v>
      </c>
      <c r="AT57" s="16" t="s">
        <v>10</v>
      </c>
      <c r="AU57" s="16" t="s">
        <v>172</v>
      </c>
      <c r="AV57" s="20" t="s">
        <v>173</v>
      </c>
      <c r="AW57" s="16" t="s">
        <v>9</v>
      </c>
    </row>
    <row r="58" spans="2:49" x14ac:dyDescent="0.15">
      <c r="B58" s="16" t="s">
        <v>132</v>
      </c>
      <c r="C58" s="17">
        <f t="shared" si="19"/>
        <v>41528</v>
      </c>
      <c r="D58" s="16" t="s">
        <v>84</v>
      </c>
      <c r="E58" s="16" t="s">
        <v>46</v>
      </c>
      <c r="F58" s="17">
        <v>41790</v>
      </c>
      <c r="G58" s="16" t="s">
        <v>47</v>
      </c>
      <c r="H58" s="16"/>
      <c r="I58" s="17">
        <f>F58-6</f>
        <v>41784</v>
      </c>
      <c r="J58" s="18">
        <f t="shared" si="5"/>
        <v>5012.5874125874134</v>
      </c>
      <c r="K58" s="30">
        <f t="shared" si="6"/>
        <v>-6</v>
      </c>
      <c r="L58" s="31">
        <f t="shared" si="7"/>
        <v>1.0214285714285714</v>
      </c>
      <c r="M58" s="31">
        <f t="shared" si="0"/>
        <v>0.98939929328621912</v>
      </c>
      <c r="N58" s="31">
        <f t="shared" si="8"/>
        <v>0.44687500000000002</v>
      </c>
      <c r="O58" s="31">
        <f t="shared" si="9"/>
        <v>0.4375</v>
      </c>
      <c r="P58" s="18" t="s">
        <v>175</v>
      </c>
      <c r="Q58" s="16" t="s">
        <v>200</v>
      </c>
      <c r="R58" s="19">
        <f t="shared" si="16"/>
        <v>2288</v>
      </c>
      <c r="S58" s="19">
        <f t="shared" si="4"/>
        <v>2264</v>
      </c>
      <c r="T58" s="31">
        <f t="shared" si="10"/>
        <v>5126.3428571428576</v>
      </c>
      <c r="U58" s="31">
        <f t="shared" si="11"/>
        <v>2862.3428571428572</v>
      </c>
      <c r="V58" s="31">
        <f t="shared" si="12"/>
        <v>-6.3428571428576106</v>
      </c>
      <c r="W58" s="31">
        <f t="shared" si="13"/>
        <v>48</v>
      </c>
      <c r="X58" s="31">
        <f t="shared" si="14"/>
        <v>24</v>
      </c>
      <c r="Y58" s="31">
        <f t="shared" si="17"/>
        <v>30074880</v>
      </c>
      <c r="Z58" s="31">
        <f t="shared" si="17"/>
        <v>13157760</v>
      </c>
      <c r="AA58" s="31">
        <f t="shared" si="17"/>
        <v>13439712</v>
      </c>
      <c r="AB58" s="31">
        <f t="shared" si="17"/>
        <v>13298736</v>
      </c>
      <c r="AC58" s="31">
        <f t="shared" si="17"/>
        <v>30112137.942857146</v>
      </c>
      <c r="AD58" s="31">
        <f t="shared" si="17"/>
        <v>16813401.942857143</v>
      </c>
      <c r="AE58" s="31">
        <f t="shared" si="17"/>
        <v>-37257.942857145608</v>
      </c>
      <c r="AF58" s="31">
        <f t="shared" si="17"/>
        <v>281952</v>
      </c>
      <c r="AG58" s="31">
        <f t="shared" si="17"/>
        <v>140976</v>
      </c>
      <c r="AH58" s="31">
        <f t="shared" si="18"/>
        <v>13298735</v>
      </c>
      <c r="AI58" s="31">
        <f t="shared" si="18"/>
        <v>30112136.942857146</v>
      </c>
      <c r="AJ58" s="31">
        <f t="shared" si="18"/>
        <v>16813400.942857143</v>
      </c>
      <c r="AK58" s="31">
        <f t="shared" si="18"/>
        <v>-37258.942857145608</v>
      </c>
      <c r="AL58" s="31">
        <f t="shared" si="15"/>
        <v>140975</v>
      </c>
      <c r="AM58" s="16" t="s">
        <v>8</v>
      </c>
      <c r="AN58" s="16" t="s">
        <v>408</v>
      </c>
      <c r="AO58" s="16" t="s">
        <v>408</v>
      </c>
      <c r="AP58" s="16" t="s">
        <v>8</v>
      </c>
      <c r="AQ58" s="16" t="s">
        <v>10</v>
      </c>
      <c r="AR58" s="16" t="s">
        <v>172</v>
      </c>
      <c r="AS58" s="20" t="s">
        <v>173</v>
      </c>
      <c r="AT58" s="16" t="s">
        <v>10</v>
      </c>
      <c r="AU58" s="16" t="s">
        <v>172</v>
      </c>
      <c r="AV58" s="20" t="s">
        <v>173</v>
      </c>
      <c r="AW58" s="16" t="s">
        <v>9</v>
      </c>
    </row>
    <row r="59" spans="2:49" x14ac:dyDescent="0.15">
      <c r="B59" s="16" t="s">
        <v>132</v>
      </c>
      <c r="C59" s="17">
        <f t="shared" si="19"/>
        <v>41535</v>
      </c>
      <c r="D59" s="16" t="s">
        <v>84</v>
      </c>
      <c r="E59" s="16" t="s">
        <v>46</v>
      </c>
      <c r="F59" s="17">
        <v>41790</v>
      </c>
      <c r="G59" s="16" t="s">
        <v>47</v>
      </c>
      <c r="H59" s="16"/>
      <c r="I59" s="17">
        <f>F59+2</f>
        <v>41792</v>
      </c>
      <c r="J59" s="18">
        <f t="shared" si="5"/>
        <v>5155.5555555555557</v>
      </c>
      <c r="K59" s="30">
        <f t="shared" si="6"/>
        <v>2</v>
      </c>
      <c r="L59" s="31">
        <f t="shared" si="7"/>
        <v>0.99310344827586206</v>
      </c>
      <c r="M59" s="31">
        <f t="shared" si="0"/>
        <v>1.0034602076124568</v>
      </c>
      <c r="N59" s="31">
        <f t="shared" si="8"/>
        <v>0.45</v>
      </c>
      <c r="O59" s="31">
        <f t="shared" si="9"/>
        <v>0.453125</v>
      </c>
      <c r="P59" s="18" t="s">
        <v>175</v>
      </c>
      <c r="Q59" s="16" t="s">
        <v>201</v>
      </c>
      <c r="R59" s="19">
        <f t="shared" si="16"/>
        <v>2304</v>
      </c>
      <c r="S59" s="19">
        <f t="shared" si="4"/>
        <v>2312</v>
      </c>
      <c r="T59" s="31">
        <f t="shared" si="10"/>
        <v>5118.2896551724134</v>
      </c>
      <c r="U59" s="31">
        <f t="shared" si="11"/>
        <v>2806.2896551724139</v>
      </c>
      <c r="V59" s="31">
        <f t="shared" si="12"/>
        <v>1.7103448275865958</v>
      </c>
      <c r="W59" s="31">
        <f t="shared" si="13"/>
        <v>-16</v>
      </c>
      <c r="X59" s="31">
        <f t="shared" si="14"/>
        <v>-8</v>
      </c>
      <c r="Y59" s="31">
        <f t="shared" si="17"/>
        <v>30074880</v>
      </c>
      <c r="Z59" s="31">
        <f t="shared" si="17"/>
        <v>13627680</v>
      </c>
      <c r="AA59" s="31">
        <f t="shared" si="17"/>
        <v>13533696</v>
      </c>
      <c r="AB59" s="31">
        <f t="shared" si="17"/>
        <v>13580688</v>
      </c>
      <c r="AC59" s="31">
        <f t="shared" si="17"/>
        <v>30064833.434482757</v>
      </c>
      <c r="AD59" s="31">
        <f t="shared" si="17"/>
        <v>16484145.434482759</v>
      </c>
      <c r="AE59" s="31">
        <f t="shared" si="17"/>
        <v>10046.565517243664</v>
      </c>
      <c r="AF59" s="31">
        <f t="shared" si="17"/>
        <v>-93984</v>
      </c>
      <c r="AG59" s="31">
        <f t="shared" si="17"/>
        <v>-46992</v>
      </c>
      <c r="AH59" s="31">
        <f t="shared" si="18"/>
        <v>13580687</v>
      </c>
      <c r="AI59" s="31">
        <f t="shared" si="18"/>
        <v>30064832.434482757</v>
      </c>
      <c r="AJ59" s="31">
        <f t="shared" si="18"/>
        <v>16484144.434482759</v>
      </c>
      <c r="AK59" s="31">
        <f t="shared" si="18"/>
        <v>10045.565517243664</v>
      </c>
      <c r="AL59" s="31">
        <f t="shared" si="15"/>
        <v>-46993</v>
      </c>
      <c r="AM59" s="16" t="s">
        <v>8</v>
      </c>
      <c r="AN59" s="16" t="s">
        <v>408</v>
      </c>
      <c r="AO59" s="16" t="s">
        <v>408</v>
      </c>
      <c r="AP59" s="16" t="s">
        <v>8</v>
      </c>
      <c r="AQ59" s="16" t="s">
        <v>10</v>
      </c>
      <c r="AR59" s="16" t="s">
        <v>172</v>
      </c>
      <c r="AS59" s="20" t="s">
        <v>173</v>
      </c>
      <c r="AT59" s="16" t="s">
        <v>10</v>
      </c>
      <c r="AU59" s="16" t="s">
        <v>172</v>
      </c>
      <c r="AV59" s="20" t="s">
        <v>173</v>
      </c>
      <c r="AW59" s="16" t="s">
        <v>9</v>
      </c>
    </row>
    <row r="60" spans="2:49" x14ac:dyDescent="0.15">
      <c r="B60" s="16" t="s">
        <v>132</v>
      </c>
      <c r="C60" s="17">
        <f t="shared" si="19"/>
        <v>41542</v>
      </c>
      <c r="D60" s="16" t="s">
        <v>84</v>
      </c>
      <c r="E60" s="16" t="s">
        <v>46</v>
      </c>
      <c r="F60" s="17">
        <v>41790</v>
      </c>
      <c r="G60" s="16" t="s">
        <v>47</v>
      </c>
      <c r="H60" s="16"/>
      <c r="I60" s="17">
        <f>F60+4</f>
        <v>41794</v>
      </c>
      <c r="J60" s="18">
        <f t="shared" si="5"/>
        <v>5189.1891891891892</v>
      </c>
      <c r="K60" s="30">
        <f t="shared" si="6"/>
        <v>4</v>
      </c>
      <c r="L60" s="31">
        <f t="shared" si="7"/>
        <v>0.98666666666666669</v>
      </c>
      <c r="M60" s="31">
        <f t="shared" si="0"/>
        <v>1.0067114093959733</v>
      </c>
      <c r="N60" s="31">
        <f t="shared" si="8"/>
        <v>0.46250000000000002</v>
      </c>
      <c r="O60" s="31">
        <f t="shared" si="9"/>
        <v>0.46875</v>
      </c>
      <c r="P60" s="18" t="s">
        <v>175</v>
      </c>
      <c r="Q60" s="16" t="s">
        <v>202</v>
      </c>
      <c r="R60" s="19">
        <f t="shared" si="16"/>
        <v>2368</v>
      </c>
      <c r="S60" s="19">
        <f t="shared" si="4"/>
        <v>2384</v>
      </c>
      <c r="T60" s="31">
        <f t="shared" si="10"/>
        <v>5117.6533333333336</v>
      </c>
      <c r="U60" s="31">
        <f t="shared" si="11"/>
        <v>2733.6533333333332</v>
      </c>
      <c r="V60" s="31">
        <f t="shared" si="12"/>
        <v>2.3466666666663514</v>
      </c>
      <c r="W60" s="31">
        <f t="shared" si="13"/>
        <v>-32</v>
      </c>
      <c r="X60" s="31">
        <f t="shared" si="14"/>
        <v>-16</v>
      </c>
      <c r="Y60" s="31">
        <f t="shared" si="17"/>
        <v>30074880</v>
      </c>
      <c r="Z60" s="31">
        <f t="shared" si="17"/>
        <v>14097600</v>
      </c>
      <c r="AA60" s="31">
        <f t="shared" si="17"/>
        <v>13909632</v>
      </c>
      <c r="AB60" s="31">
        <f t="shared" si="17"/>
        <v>14003616</v>
      </c>
      <c r="AC60" s="31">
        <f t="shared" si="17"/>
        <v>30061095.680000003</v>
      </c>
      <c r="AD60" s="31">
        <f t="shared" si="17"/>
        <v>16057479.68</v>
      </c>
      <c r="AE60" s="31">
        <f t="shared" si="17"/>
        <v>13784.319999998148</v>
      </c>
      <c r="AF60" s="31">
        <f t="shared" si="17"/>
        <v>-187968</v>
      </c>
      <c r="AG60" s="31">
        <f t="shared" si="17"/>
        <v>-93984</v>
      </c>
      <c r="AH60" s="31">
        <f t="shared" si="18"/>
        <v>14003615</v>
      </c>
      <c r="AI60" s="31">
        <f t="shared" si="18"/>
        <v>30061094.680000003</v>
      </c>
      <c r="AJ60" s="31">
        <f t="shared" si="18"/>
        <v>16057478.68</v>
      </c>
      <c r="AK60" s="31">
        <f t="shared" si="18"/>
        <v>13783.319999998148</v>
      </c>
      <c r="AL60" s="31">
        <f t="shared" si="15"/>
        <v>-93985</v>
      </c>
      <c r="AM60" s="16" t="s">
        <v>8</v>
      </c>
      <c r="AN60" s="16" t="s">
        <v>408</v>
      </c>
      <c r="AO60" s="16" t="s">
        <v>408</v>
      </c>
      <c r="AP60" s="16" t="s">
        <v>8</v>
      </c>
      <c r="AQ60" s="16" t="s">
        <v>10</v>
      </c>
      <c r="AR60" s="16" t="s">
        <v>172</v>
      </c>
      <c r="AS60" s="20" t="s">
        <v>173</v>
      </c>
      <c r="AT60" s="16" t="s">
        <v>10</v>
      </c>
      <c r="AU60" s="16" t="s">
        <v>172</v>
      </c>
      <c r="AV60" s="20" t="s">
        <v>173</v>
      </c>
      <c r="AW60" s="16" t="s">
        <v>9</v>
      </c>
    </row>
    <row r="61" spans="2:49" x14ac:dyDescent="0.15">
      <c r="B61" s="16" t="s">
        <v>132</v>
      </c>
      <c r="C61" s="17">
        <f t="shared" si="19"/>
        <v>41549</v>
      </c>
      <c r="D61" s="16" t="s">
        <v>84</v>
      </c>
      <c r="E61" s="16" t="s">
        <v>46</v>
      </c>
      <c r="F61" s="17">
        <v>41790</v>
      </c>
      <c r="G61" s="16" t="s">
        <v>47</v>
      </c>
      <c r="H61" s="16"/>
      <c r="I61" s="17">
        <f>F61+6</f>
        <v>41796</v>
      </c>
      <c r="J61" s="18">
        <f t="shared" si="5"/>
        <v>5221.0526315789475</v>
      </c>
      <c r="K61" s="30">
        <f t="shared" si="6"/>
        <v>6</v>
      </c>
      <c r="L61" s="31">
        <f t="shared" si="7"/>
        <v>0.98064516129032253</v>
      </c>
      <c r="M61" s="31">
        <f t="shared" si="0"/>
        <v>1.009771986970684</v>
      </c>
      <c r="N61" s="31">
        <f t="shared" si="8"/>
        <v>0.47499999999999998</v>
      </c>
      <c r="O61" s="31">
        <f t="shared" si="9"/>
        <v>0.484375</v>
      </c>
      <c r="P61" s="18" t="s">
        <v>175</v>
      </c>
      <c r="Q61" s="16" t="s">
        <v>203</v>
      </c>
      <c r="R61" s="19">
        <f t="shared" si="16"/>
        <v>2432</v>
      </c>
      <c r="S61" s="19">
        <f t="shared" si="4"/>
        <v>2456</v>
      </c>
      <c r="T61" s="31">
        <f t="shared" si="10"/>
        <v>5117.9870967741936</v>
      </c>
      <c r="U61" s="31">
        <f t="shared" si="11"/>
        <v>2661.9870967741936</v>
      </c>
      <c r="V61" s="31">
        <f t="shared" si="12"/>
        <v>2.0129032258064399</v>
      </c>
      <c r="W61" s="31">
        <f t="shared" si="13"/>
        <v>-48</v>
      </c>
      <c r="X61" s="31">
        <f t="shared" si="14"/>
        <v>-24</v>
      </c>
      <c r="Y61" s="31">
        <f t="shared" si="17"/>
        <v>30074880</v>
      </c>
      <c r="Z61" s="31">
        <f t="shared" si="17"/>
        <v>14567520</v>
      </c>
      <c r="AA61" s="31">
        <f t="shared" si="17"/>
        <v>14285568</v>
      </c>
      <c r="AB61" s="31">
        <f t="shared" si="17"/>
        <v>14426544</v>
      </c>
      <c r="AC61" s="31">
        <f t="shared" si="17"/>
        <v>30063056.206451613</v>
      </c>
      <c r="AD61" s="31">
        <f t="shared" si="17"/>
        <v>15636512.206451613</v>
      </c>
      <c r="AE61" s="31">
        <f t="shared" si="17"/>
        <v>11823.793548387028</v>
      </c>
      <c r="AF61" s="31">
        <f t="shared" si="17"/>
        <v>-281952</v>
      </c>
      <c r="AG61" s="31">
        <f t="shared" si="17"/>
        <v>-140976</v>
      </c>
      <c r="AH61" s="31">
        <f t="shared" si="18"/>
        <v>14426543</v>
      </c>
      <c r="AI61" s="31">
        <f t="shared" si="18"/>
        <v>30063055.206451613</v>
      </c>
      <c r="AJ61" s="31">
        <f t="shared" si="18"/>
        <v>15636511.206451613</v>
      </c>
      <c r="AK61" s="31">
        <f t="shared" si="18"/>
        <v>11822.793548387028</v>
      </c>
      <c r="AL61" s="31">
        <f t="shared" si="15"/>
        <v>-140977</v>
      </c>
      <c r="AM61" s="16" t="s">
        <v>8</v>
      </c>
      <c r="AN61" s="16" t="s">
        <v>408</v>
      </c>
      <c r="AO61" s="16" t="s">
        <v>408</v>
      </c>
      <c r="AP61" s="16" t="s">
        <v>8</v>
      </c>
      <c r="AQ61" s="16" t="s">
        <v>10</v>
      </c>
      <c r="AR61" s="16" t="s">
        <v>172</v>
      </c>
      <c r="AS61" s="20" t="s">
        <v>173</v>
      </c>
      <c r="AT61" s="16" t="s">
        <v>10</v>
      </c>
      <c r="AU61" s="16" t="s">
        <v>172</v>
      </c>
      <c r="AV61" s="20" t="s">
        <v>173</v>
      </c>
      <c r="AW61" s="16" t="s">
        <v>9</v>
      </c>
    </row>
    <row r="62" spans="2:49" x14ac:dyDescent="0.15">
      <c r="B62" s="16" t="s">
        <v>132</v>
      </c>
      <c r="C62" s="17">
        <f t="shared" si="19"/>
        <v>41556</v>
      </c>
      <c r="D62" s="16" t="s">
        <v>84</v>
      </c>
      <c r="E62" s="16" t="s">
        <v>46</v>
      </c>
      <c r="F62" s="17">
        <v>41790</v>
      </c>
      <c r="G62" s="16" t="s">
        <v>47</v>
      </c>
      <c r="H62" s="16"/>
      <c r="I62" s="17">
        <f>F62</f>
        <v>41790</v>
      </c>
      <c r="J62" s="18">
        <f t="shared" si="5"/>
        <v>5120</v>
      </c>
      <c r="K62" s="30">
        <f t="shared" si="6"/>
        <v>0</v>
      </c>
      <c r="L62" s="31">
        <f t="shared" si="7"/>
        <v>1</v>
      </c>
      <c r="M62" s="31">
        <f t="shared" si="0"/>
        <v>1</v>
      </c>
      <c r="N62" s="31">
        <f t="shared" si="8"/>
        <v>0.5</v>
      </c>
      <c r="O62" s="31">
        <f t="shared" si="9"/>
        <v>0.5</v>
      </c>
      <c r="P62" s="18" t="s">
        <v>175</v>
      </c>
      <c r="Q62" s="16" t="s">
        <v>204</v>
      </c>
      <c r="R62" s="19">
        <f t="shared" si="16"/>
        <v>2560</v>
      </c>
      <c r="S62" s="19">
        <f t="shared" si="4"/>
        <v>2560</v>
      </c>
      <c r="T62" s="31">
        <f t="shared" si="10"/>
        <v>5120</v>
      </c>
      <c r="U62" s="31">
        <f t="shared" si="11"/>
        <v>2560</v>
      </c>
      <c r="V62" s="31">
        <f t="shared" si="12"/>
        <v>0</v>
      </c>
      <c r="W62" s="31">
        <f t="shared" si="13"/>
        <v>0</v>
      </c>
      <c r="X62" s="31">
        <f t="shared" si="14"/>
        <v>0</v>
      </c>
      <c r="Y62" s="31">
        <f t="shared" si="17"/>
        <v>30074880</v>
      </c>
      <c r="Z62" s="31">
        <f t="shared" si="17"/>
        <v>15037440</v>
      </c>
      <c r="AA62" s="31">
        <f t="shared" si="17"/>
        <v>15037440</v>
      </c>
      <c r="AB62" s="31">
        <f t="shared" si="17"/>
        <v>15037440</v>
      </c>
      <c r="AC62" s="31">
        <f t="shared" si="17"/>
        <v>30074880</v>
      </c>
      <c r="AD62" s="31">
        <f t="shared" si="17"/>
        <v>15037440</v>
      </c>
      <c r="AE62" s="31">
        <f t="shared" si="17"/>
        <v>0</v>
      </c>
      <c r="AF62" s="31">
        <f t="shared" si="17"/>
        <v>0</v>
      </c>
      <c r="AG62" s="31">
        <f t="shared" si="17"/>
        <v>0</v>
      </c>
      <c r="AH62" s="31">
        <f t="shared" si="18"/>
        <v>15037439</v>
      </c>
      <c r="AI62" s="31">
        <f t="shared" si="18"/>
        <v>30074879</v>
      </c>
      <c r="AJ62" s="31">
        <f t="shared" si="18"/>
        <v>15037439</v>
      </c>
      <c r="AK62" s="31">
        <f t="shared" si="18"/>
        <v>-1</v>
      </c>
      <c r="AL62" s="31">
        <f t="shared" si="15"/>
        <v>-1</v>
      </c>
      <c r="AM62" s="16" t="s">
        <v>8</v>
      </c>
      <c r="AN62" s="16" t="s">
        <v>408</v>
      </c>
      <c r="AO62" s="16" t="s">
        <v>408</v>
      </c>
      <c r="AP62" s="16" t="s">
        <v>8</v>
      </c>
      <c r="AQ62" s="16" t="s">
        <v>10</v>
      </c>
      <c r="AR62" s="16" t="s">
        <v>172</v>
      </c>
      <c r="AS62" s="20" t="s">
        <v>173</v>
      </c>
      <c r="AT62" s="16" t="s">
        <v>10</v>
      </c>
      <c r="AU62" s="16" t="s">
        <v>172</v>
      </c>
      <c r="AV62" s="20" t="s">
        <v>173</v>
      </c>
      <c r="AW62" s="16" t="s">
        <v>9</v>
      </c>
    </row>
    <row r="63" spans="2:49" x14ac:dyDescent="0.15">
      <c r="B63" s="16" t="s">
        <v>132</v>
      </c>
      <c r="C63" s="17">
        <f t="shared" si="19"/>
        <v>41563</v>
      </c>
      <c r="D63" s="16" t="s">
        <v>84</v>
      </c>
      <c r="E63" s="16" t="s">
        <v>46</v>
      </c>
      <c r="F63" s="17">
        <v>41790</v>
      </c>
      <c r="G63" s="16" t="s">
        <v>47</v>
      </c>
      <c r="H63" s="16"/>
      <c r="I63" s="17">
        <f>F63-2</f>
        <v>41788</v>
      </c>
      <c r="J63" s="18">
        <f t="shared" si="5"/>
        <v>5089.1566265060237</v>
      </c>
      <c r="K63" s="30">
        <f t="shared" si="6"/>
        <v>-2</v>
      </c>
      <c r="L63" s="31">
        <f t="shared" si="7"/>
        <v>1.0060606060606061</v>
      </c>
      <c r="M63" s="31">
        <f t="shared" ref="M63:M95" si="20">Q63/S63</f>
        <v>0.99697885196374625</v>
      </c>
      <c r="N63" s="31">
        <f t="shared" si="8"/>
        <v>0.51875000000000004</v>
      </c>
      <c r="O63" s="31">
        <f t="shared" si="9"/>
        <v>0.515625</v>
      </c>
      <c r="P63" s="18" t="s">
        <v>175</v>
      </c>
      <c r="Q63" s="16" t="s">
        <v>205</v>
      </c>
      <c r="R63" s="19">
        <f t="shared" si="16"/>
        <v>2656</v>
      </c>
      <c r="S63" s="19">
        <f t="shared" si="4"/>
        <v>2648</v>
      </c>
      <c r="T63" s="31">
        <f t="shared" si="10"/>
        <v>5119.4666666666672</v>
      </c>
      <c r="U63" s="31">
        <f t="shared" si="11"/>
        <v>2471.4666666666667</v>
      </c>
      <c r="V63" s="31">
        <f t="shared" si="12"/>
        <v>0.53333333333284827</v>
      </c>
      <c r="W63" s="31">
        <f t="shared" si="13"/>
        <v>16</v>
      </c>
      <c r="X63" s="31">
        <f t="shared" si="14"/>
        <v>8</v>
      </c>
      <c r="Y63" s="31">
        <f t="shared" si="17"/>
        <v>30074880</v>
      </c>
      <c r="Z63" s="31">
        <f t="shared" si="17"/>
        <v>15507360</v>
      </c>
      <c r="AA63" s="31">
        <f t="shared" si="17"/>
        <v>15601344</v>
      </c>
      <c r="AB63" s="31">
        <f t="shared" si="17"/>
        <v>15554352</v>
      </c>
      <c r="AC63" s="31">
        <f t="shared" si="17"/>
        <v>30071747.200000003</v>
      </c>
      <c r="AD63" s="31">
        <f t="shared" si="17"/>
        <v>14517395.199999999</v>
      </c>
      <c r="AE63" s="31">
        <f t="shared" si="17"/>
        <v>3132.7999999971507</v>
      </c>
      <c r="AF63" s="31">
        <f t="shared" si="17"/>
        <v>93984</v>
      </c>
      <c r="AG63" s="31">
        <f t="shared" si="17"/>
        <v>46992</v>
      </c>
      <c r="AH63" s="31">
        <f t="shared" si="18"/>
        <v>15554351</v>
      </c>
      <c r="AI63" s="31">
        <f t="shared" si="18"/>
        <v>30071746.200000003</v>
      </c>
      <c r="AJ63" s="31">
        <f t="shared" si="18"/>
        <v>14517394.199999999</v>
      </c>
      <c r="AK63" s="31">
        <f t="shared" si="18"/>
        <v>3131.7999999971507</v>
      </c>
      <c r="AL63" s="31">
        <f t="shared" si="15"/>
        <v>46991</v>
      </c>
      <c r="AM63" s="16" t="s">
        <v>8</v>
      </c>
      <c r="AN63" s="16" t="s">
        <v>408</v>
      </c>
      <c r="AO63" s="16" t="s">
        <v>408</v>
      </c>
      <c r="AP63" s="16" t="s">
        <v>8</v>
      </c>
      <c r="AQ63" s="16" t="s">
        <v>10</v>
      </c>
      <c r="AR63" s="16" t="s">
        <v>172</v>
      </c>
      <c r="AS63" s="20" t="s">
        <v>173</v>
      </c>
      <c r="AT63" s="16" t="s">
        <v>10</v>
      </c>
      <c r="AU63" s="16" t="s">
        <v>172</v>
      </c>
      <c r="AV63" s="20" t="s">
        <v>173</v>
      </c>
      <c r="AW63" s="16" t="s">
        <v>9</v>
      </c>
    </row>
    <row r="64" spans="2:49" x14ac:dyDescent="0.15">
      <c r="B64" s="16" t="s">
        <v>132</v>
      </c>
      <c r="C64" s="17">
        <f t="shared" si="19"/>
        <v>41570</v>
      </c>
      <c r="D64" s="16" t="s">
        <v>84</v>
      </c>
      <c r="E64" s="16" t="s">
        <v>46</v>
      </c>
      <c r="F64" s="17">
        <v>41790</v>
      </c>
      <c r="G64" s="16" t="s">
        <v>47</v>
      </c>
      <c r="H64" s="16"/>
      <c r="I64" s="17">
        <f>F64-4</f>
        <v>41786</v>
      </c>
      <c r="J64" s="18">
        <f t="shared" si="5"/>
        <v>5060.4651162790697</v>
      </c>
      <c r="K64" s="30">
        <f t="shared" si="6"/>
        <v>-4</v>
      </c>
      <c r="L64" s="31">
        <f t="shared" si="7"/>
        <v>1.0117647058823529</v>
      </c>
      <c r="M64" s="31">
        <f t="shared" si="20"/>
        <v>0.99415204678362568</v>
      </c>
      <c r="N64" s="31">
        <f t="shared" si="8"/>
        <v>0.53749999999999998</v>
      </c>
      <c r="O64" s="31">
        <f t="shared" si="9"/>
        <v>0.53125</v>
      </c>
      <c r="P64" s="18" t="s">
        <v>175</v>
      </c>
      <c r="Q64" s="16" t="s">
        <v>206</v>
      </c>
      <c r="R64" s="19">
        <f t="shared" si="16"/>
        <v>2752</v>
      </c>
      <c r="S64" s="19">
        <f t="shared" si="4"/>
        <v>2736</v>
      </c>
      <c r="T64" s="31">
        <f t="shared" si="10"/>
        <v>5117.9294117647059</v>
      </c>
      <c r="U64" s="31">
        <f t="shared" si="11"/>
        <v>2381.9294117647059</v>
      </c>
      <c r="V64" s="31">
        <f t="shared" si="12"/>
        <v>2.0705882352940534</v>
      </c>
      <c r="W64" s="31">
        <f t="shared" si="13"/>
        <v>32</v>
      </c>
      <c r="X64" s="31">
        <f t="shared" si="14"/>
        <v>16</v>
      </c>
      <c r="Y64" s="31">
        <f t="shared" si="17"/>
        <v>30074880</v>
      </c>
      <c r="Z64" s="31">
        <f t="shared" si="17"/>
        <v>15977280</v>
      </c>
      <c r="AA64" s="31">
        <f t="shared" si="17"/>
        <v>16165248</v>
      </c>
      <c r="AB64" s="31">
        <f t="shared" si="17"/>
        <v>16071264</v>
      </c>
      <c r="AC64" s="31">
        <f t="shared" si="17"/>
        <v>30062717.364705883</v>
      </c>
      <c r="AD64" s="31">
        <f t="shared" si="17"/>
        <v>13991453.364705883</v>
      </c>
      <c r="AE64" s="31">
        <f t="shared" si="17"/>
        <v>12162.63529411727</v>
      </c>
      <c r="AF64" s="31">
        <f t="shared" si="17"/>
        <v>187968</v>
      </c>
      <c r="AG64" s="31">
        <f t="shared" si="17"/>
        <v>93984</v>
      </c>
      <c r="AH64" s="31">
        <f t="shared" si="18"/>
        <v>16071263</v>
      </c>
      <c r="AI64" s="31">
        <f t="shared" si="18"/>
        <v>30062716.364705883</v>
      </c>
      <c r="AJ64" s="31">
        <f t="shared" si="18"/>
        <v>13991452.364705883</v>
      </c>
      <c r="AK64" s="31">
        <f t="shared" si="18"/>
        <v>12161.63529411727</v>
      </c>
      <c r="AL64" s="31">
        <f t="shared" si="15"/>
        <v>93983</v>
      </c>
      <c r="AM64" s="16" t="s">
        <v>8</v>
      </c>
      <c r="AN64" s="16" t="s">
        <v>408</v>
      </c>
      <c r="AO64" s="16" t="s">
        <v>408</v>
      </c>
      <c r="AP64" s="16" t="s">
        <v>8</v>
      </c>
      <c r="AQ64" s="16" t="s">
        <v>10</v>
      </c>
      <c r="AR64" s="16" t="s">
        <v>172</v>
      </c>
      <c r="AS64" s="20" t="s">
        <v>173</v>
      </c>
      <c r="AT64" s="16" t="s">
        <v>10</v>
      </c>
      <c r="AU64" s="16" t="s">
        <v>172</v>
      </c>
      <c r="AV64" s="20" t="s">
        <v>173</v>
      </c>
      <c r="AW64" s="16" t="s">
        <v>9</v>
      </c>
    </row>
    <row r="65" spans="2:49" x14ac:dyDescent="0.15">
      <c r="B65" s="16" t="s">
        <v>132</v>
      </c>
      <c r="C65" s="17">
        <f t="shared" si="19"/>
        <v>41577</v>
      </c>
      <c r="D65" s="16" t="s">
        <v>84</v>
      </c>
      <c r="E65" s="16" t="s">
        <v>46</v>
      </c>
      <c r="F65" s="17">
        <v>41790</v>
      </c>
      <c r="G65" s="16" t="s">
        <v>47</v>
      </c>
      <c r="H65" s="16"/>
      <c r="I65" s="17">
        <f>F65-6</f>
        <v>41784</v>
      </c>
      <c r="J65" s="18">
        <f t="shared" si="5"/>
        <v>5033.7078651685397</v>
      </c>
      <c r="K65" s="30">
        <f t="shared" si="6"/>
        <v>-6</v>
      </c>
      <c r="L65" s="31">
        <f t="shared" si="7"/>
        <v>1.0171428571428571</v>
      </c>
      <c r="M65" s="31">
        <f t="shared" si="20"/>
        <v>0.99150141643059486</v>
      </c>
      <c r="N65" s="31">
        <f t="shared" si="8"/>
        <v>0.55625000000000002</v>
      </c>
      <c r="O65" s="31">
        <f t="shared" si="9"/>
        <v>0.546875</v>
      </c>
      <c r="P65" s="18" t="s">
        <v>175</v>
      </c>
      <c r="Q65" s="16" t="s">
        <v>207</v>
      </c>
      <c r="R65" s="19">
        <f t="shared" si="16"/>
        <v>2848</v>
      </c>
      <c r="S65" s="19">
        <f t="shared" si="4"/>
        <v>2824</v>
      </c>
      <c r="T65" s="31">
        <f t="shared" si="10"/>
        <v>5115.4742857142865</v>
      </c>
      <c r="U65" s="31">
        <f t="shared" si="11"/>
        <v>2291.474285714286</v>
      </c>
      <c r="V65" s="31">
        <f t="shared" si="12"/>
        <v>4.5257142857135477</v>
      </c>
      <c r="W65" s="31">
        <f t="shared" si="13"/>
        <v>48</v>
      </c>
      <c r="X65" s="31">
        <f t="shared" si="14"/>
        <v>24</v>
      </c>
      <c r="Y65" s="31">
        <f t="shared" si="17"/>
        <v>30074880</v>
      </c>
      <c r="Z65" s="31">
        <f t="shared" si="17"/>
        <v>16447200</v>
      </c>
      <c r="AA65" s="31">
        <f t="shared" si="17"/>
        <v>16729152</v>
      </c>
      <c r="AB65" s="31">
        <f t="shared" si="17"/>
        <v>16588176</v>
      </c>
      <c r="AC65" s="31">
        <f t="shared" si="17"/>
        <v>30048295.954285719</v>
      </c>
      <c r="AD65" s="31">
        <f t="shared" si="17"/>
        <v>13460119.954285717</v>
      </c>
      <c r="AE65" s="31">
        <f t="shared" si="17"/>
        <v>26584.045714281379</v>
      </c>
      <c r="AF65" s="31">
        <f t="shared" si="17"/>
        <v>281952</v>
      </c>
      <c r="AG65" s="31">
        <f t="shared" si="17"/>
        <v>140976</v>
      </c>
      <c r="AH65" s="31">
        <f t="shared" si="18"/>
        <v>16588175</v>
      </c>
      <c r="AI65" s="31">
        <f t="shared" si="18"/>
        <v>30048294.954285719</v>
      </c>
      <c r="AJ65" s="31">
        <f t="shared" si="18"/>
        <v>13460118.954285717</v>
      </c>
      <c r="AK65" s="31">
        <f t="shared" si="18"/>
        <v>26583.045714281379</v>
      </c>
      <c r="AL65" s="31">
        <f t="shared" si="15"/>
        <v>140975</v>
      </c>
      <c r="AM65" s="16" t="s">
        <v>8</v>
      </c>
      <c r="AN65" s="16" t="s">
        <v>408</v>
      </c>
      <c r="AO65" s="16" t="s">
        <v>408</v>
      </c>
      <c r="AP65" s="16" t="s">
        <v>8</v>
      </c>
      <c r="AQ65" s="16" t="s">
        <v>10</v>
      </c>
      <c r="AR65" s="16" t="s">
        <v>172</v>
      </c>
      <c r="AS65" s="20" t="s">
        <v>173</v>
      </c>
      <c r="AT65" s="16" t="s">
        <v>10</v>
      </c>
      <c r="AU65" s="16" t="s">
        <v>172</v>
      </c>
      <c r="AV65" s="20" t="s">
        <v>173</v>
      </c>
      <c r="AW65" s="16" t="s">
        <v>9</v>
      </c>
    </row>
    <row r="66" spans="2:49" x14ac:dyDescent="0.15">
      <c r="B66" s="16" t="s">
        <v>132</v>
      </c>
      <c r="C66" s="17">
        <f t="shared" si="19"/>
        <v>41584</v>
      </c>
      <c r="D66" s="16" t="s">
        <v>84</v>
      </c>
      <c r="E66" s="16" t="s">
        <v>46</v>
      </c>
      <c r="F66" s="17">
        <v>41790</v>
      </c>
      <c r="G66" s="16" t="s">
        <v>47</v>
      </c>
      <c r="H66" s="16"/>
      <c r="I66" s="17">
        <f>F66+2</f>
        <v>41792</v>
      </c>
      <c r="J66" s="18">
        <f t="shared" si="5"/>
        <v>5148.6033519553075</v>
      </c>
      <c r="K66" s="30">
        <f t="shared" si="6"/>
        <v>2</v>
      </c>
      <c r="L66" s="31">
        <f t="shared" si="7"/>
        <v>0.99444444444444446</v>
      </c>
      <c r="M66" s="31">
        <f t="shared" si="20"/>
        <v>1.0027855153203342</v>
      </c>
      <c r="N66" s="31">
        <f t="shared" si="8"/>
        <v>0.55937499999999996</v>
      </c>
      <c r="O66" s="31">
        <f t="shared" si="9"/>
        <v>0.5625</v>
      </c>
      <c r="P66" s="18" t="s">
        <v>175</v>
      </c>
      <c r="Q66" s="16" t="s">
        <v>208</v>
      </c>
      <c r="R66" s="19">
        <f t="shared" si="16"/>
        <v>2864</v>
      </c>
      <c r="S66" s="19">
        <f t="shared" si="4"/>
        <v>2872</v>
      </c>
      <c r="T66" s="31">
        <f t="shared" si="10"/>
        <v>5121.7333333333336</v>
      </c>
      <c r="U66" s="31">
        <f t="shared" si="11"/>
        <v>2249.7333333333336</v>
      </c>
      <c r="V66" s="31">
        <f t="shared" si="12"/>
        <v>-1.7333333333335759</v>
      </c>
      <c r="W66" s="31">
        <f t="shared" si="13"/>
        <v>-16</v>
      </c>
      <c r="X66" s="31">
        <f t="shared" si="14"/>
        <v>-8</v>
      </c>
      <c r="Y66" s="31">
        <f t="shared" si="17"/>
        <v>30074880</v>
      </c>
      <c r="Z66" s="31">
        <f t="shared" si="17"/>
        <v>16917120</v>
      </c>
      <c r="AA66" s="31">
        <f t="shared" si="17"/>
        <v>16823136</v>
      </c>
      <c r="AB66" s="31">
        <f t="shared" si="17"/>
        <v>16870128</v>
      </c>
      <c r="AC66" s="31">
        <f t="shared" si="17"/>
        <v>30085061.600000001</v>
      </c>
      <c r="AD66" s="31">
        <f t="shared" si="17"/>
        <v>13214933.600000001</v>
      </c>
      <c r="AE66" s="31">
        <f t="shared" si="17"/>
        <v>-10181.600000001425</v>
      </c>
      <c r="AF66" s="31">
        <f t="shared" si="17"/>
        <v>-93984</v>
      </c>
      <c r="AG66" s="31">
        <f t="shared" si="17"/>
        <v>-46992</v>
      </c>
      <c r="AH66" s="31">
        <f t="shared" si="18"/>
        <v>16870127</v>
      </c>
      <c r="AI66" s="31">
        <f t="shared" si="18"/>
        <v>30085060.600000001</v>
      </c>
      <c r="AJ66" s="31">
        <f t="shared" si="18"/>
        <v>13214932.600000001</v>
      </c>
      <c r="AK66" s="31">
        <f t="shared" si="18"/>
        <v>-10182.600000001425</v>
      </c>
      <c r="AL66" s="31">
        <f t="shared" si="15"/>
        <v>-46993</v>
      </c>
      <c r="AM66" s="16" t="s">
        <v>8</v>
      </c>
      <c r="AN66" s="16" t="s">
        <v>408</v>
      </c>
      <c r="AO66" s="16" t="s">
        <v>408</v>
      </c>
      <c r="AP66" s="16" t="s">
        <v>8</v>
      </c>
      <c r="AQ66" s="16" t="s">
        <v>10</v>
      </c>
      <c r="AR66" s="16" t="s">
        <v>172</v>
      </c>
      <c r="AS66" s="20" t="s">
        <v>173</v>
      </c>
      <c r="AT66" s="16" t="s">
        <v>10</v>
      </c>
      <c r="AU66" s="16" t="s">
        <v>172</v>
      </c>
      <c r="AV66" s="20" t="s">
        <v>173</v>
      </c>
      <c r="AW66" s="16" t="s">
        <v>9</v>
      </c>
    </row>
    <row r="67" spans="2:49" x14ac:dyDescent="0.15">
      <c r="B67" s="16" t="s">
        <v>132</v>
      </c>
      <c r="C67" s="17">
        <f t="shared" si="19"/>
        <v>41591</v>
      </c>
      <c r="D67" s="16" t="s">
        <v>84</v>
      </c>
      <c r="E67" s="16" t="s">
        <v>46</v>
      </c>
      <c r="F67" s="17">
        <v>41790</v>
      </c>
      <c r="G67" s="16" t="s">
        <v>47</v>
      </c>
      <c r="H67" s="16"/>
      <c r="I67" s="17">
        <f>F67+4</f>
        <v>41794</v>
      </c>
      <c r="J67" s="18">
        <f t="shared" si="5"/>
        <v>5175.9562841530051</v>
      </c>
      <c r="K67" s="30">
        <f t="shared" si="6"/>
        <v>4</v>
      </c>
      <c r="L67" s="31">
        <f t="shared" si="7"/>
        <v>0.98918918918918919</v>
      </c>
      <c r="M67" s="31">
        <f t="shared" si="20"/>
        <v>1.0054347826086956</v>
      </c>
      <c r="N67" s="31">
        <f t="shared" si="8"/>
        <v>0.57187500000000002</v>
      </c>
      <c r="O67" s="31">
        <f t="shared" si="9"/>
        <v>0.578125</v>
      </c>
      <c r="P67" s="18" t="s">
        <v>175</v>
      </c>
      <c r="Q67" s="16" t="s">
        <v>209</v>
      </c>
      <c r="R67" s="19">
        <f t="shared" si="16"/>
        <v>2928</v>
      </c>
      <c r="S67" s="19">
        <f t="shared" si="4"/>
        <v>2944</v>
      </c>
      <c r="T67" s="31">
        <f t="shared" si="10"/>
        <v>5124.151351351351</v>
      </c>
      <c r="U67" s="31">
        <f t="shared" si="11"/>
        <v>2180.1513513513514</v>
      </c>
      <c r="V67" s="31">
        <f t="shared" si="12"/>
        <v>-4.1513513513509679</v>
      </c>
      <c r="W67" s="31">
        <f t="shared" si="13"/>
        <v>-32</v>
      </c>
      <c r="X67" s="31">
        <f t="shared" si="14"/>
        <v>-16</v>
      </c>
      <c r="Y67" s="31">
        <f t="shared" si="17"/>
        <v>30074880</v>
      </c>
      <c r="Z67" s="31">
        <f t="shared" si="17"/>
        <v>17387040</v>
      </c>
      <c r="AA67" s="31">
        <f t="shared" si="17"/>
        <v>17199072</v>
      </c>
      <c r="AB67" s="31">
        <f t="shared" si="17"/>
        <v>17293056</v>
      </c>
      <c r="AC67" s="31">
        <f t="shared" si="17"/>
        <v>30099265.037837837</v>
      </c>
      <c r="AD67" s="31">
        <f t="shared" si="17"/>
        <v>12806209.037837839</v>
      </c>
      <c r="AE67" s="31">
        <f t="shared" si="17"/>
        <v>-24385.037837835585</v>
      </c>
      <c r="AF67" s="31">
        <f t="shared" si="17"/>
        <v>-187968</v>
      </c>
      <c r="AG67" s="31">
        <f t="shared" si="17"/>
        <v>-93984</v>
      </c>
      <c r="AH67" s="31">
        <f t="shared" si="18"/>
        <v>17293055</v>
      </c>
      <c r="AI67" s="31">
        <f t="shared" si="18"/>
        <v>30099264.037837837</v>
      </c>
      <c r="AJ67" s="31">
        <f t="shared" si="18"/>
        <v>12806208.037837839</v>
      </c>
      <c r="AK67" s="31">
        <f t="shared" si="18"/>
        <v>-24386.037837835585</v>
      </c>
      <c r="AL67" s="31">
        <f t="shared" si="15"/>
        <v>-93985</v>
      </c>
      <c r="AM67" s="16" t="s">
        <v>8</v>
      </c>
      <c r="AN67" s="16" t="s">
        <v>408</v>
      </c>
      <c r="AO67" s="16" t="s">
        <v>408</v>
      </c>
      <c r="AP67" s="16" t="s">
        <v>8</v>
      </c>
      <c r="AQ67" s="16" t="s">
        <v>10</v>
      </c>
      <c r="AR67" s="16" t="s">
        <v>172</v>
      </c>
      <c r="AS67" s="20" t="s">
        <v>173</v>
      </c>
      <c r="AT67" s="16" t="s">
        <v>10</v>
      </c>
      <c r="AU67" s="16" t="s">
        <v>172</v>
      </c>
      <c r="AV67" s="20" t="s">
        <v>173</v>
      </c>
      <c r="AW67" s="16" t="s">
        <v>9</v>
      </c>
    </row>
    <row r="68" spans="2:49" x14ac:dyDescent="0.15">
      <c r="B68" s="16" t="s">
        <v>132</v>
      </c>
      <c r="C68" s="17">
        <f t="shared" si="19"/>
        <v>41598</v>
      </c>
      <c r="D68" s="16" t="s">
        <v>84</v>
      </c>
      <c r="E68" s="16" t="s">
        <v>46</v>
      </c>
      <c r="F68" s="17">
        <v>41790</v>
      </c>
      <c r="G68" s="16" t="s">
        <v>47</v>
      </c>
      <c r="H68" s="16"/>
      <c r="I68" s="17">
        <f>F68+6</f>
        <v>41796</v>
      </c>
      <c r="J68" s="18">
        <f t="shared" si="5"/>
        <v>5202.139037433155</v>
      </c>
      <c r="K68" s="30">
        <f t="shared" si="6"/>
        <v>6</v>
      </c>
      <c r="L68" s="31">
        <f t="shared" si="7"/>
        <v>0.98421052631578942</v>
      </c>
      <c r="M68" s="31">
        <f t="shared" si="20"/>
        <v>1.0079575596816976</v>
      </c>
      <c r="N68" s="31">
        <f t="shared" si="8"/>
        <v>0.58437499999999998</v>
      </c>
      <c r="O68" s="31">
        <f t="shared" si="9"/>
        <v>0.59375</v>
      </c>
      <c r="P68" s="18" t="s">
        <v>175</v>
      </c>
      <c r="Q68" s="16" t="s">
        <v>210</v>
      </c>
      <c r="R68" s="19">
        <f t="shared" si="16"/>
        <v>2992</v>
      </c>
      <c r="S68" s="19">
        <f t="shared" si="4"/>
        <v>3016</v>
      </c>
      <c r="T68" s="31">
        <f t="shared" si="10"/>
        <v>5127.2</v>
      </c>
      <c r="U68" s="31">
        <f t="shared" si="11"/>
        <v>2111.1999999999998</v>
      </c>
      <c r="V68" s="31">
        <f t="shared" si="12"/>
        <v>-7.1999999999998181</v>
      </c>
      <c r="W68" s="31">
        <f t="shared" si="13"/>
        <v>-48</v>
      </c>
      <c r="X68" s="31">
        <f t="shared" si="14"/>
        <v>-24</v>
      </c>
      <c r="Y68" s="31">
        <f t="shared" si="17"/>
        <v>30074880</v>
      </c>
      <c r="Z68" s="31">
        <f t="shared" si="17"/>
        <v>17856960</v>
      </c>
      <c r="AA68" s="31">
        <f t="shared" si="17"/>
        <v>17575008</v>
      </c>
      <c r="AB68" s="31">
        <f t="shared" si="17"/>
        <v>17715984</v>
      </c>
      <c r="AC68" s="31">
        <f t="shared" si="17"/>
        <v>30117172.800000001</v>
      </c>
      <c r="AD68" s="31">
        <f t="shared" si="17"/>
        <v>12401188.799999999</v>
      </c>
      <c r="AE68" s="31">
        <f t="shared" si="17"/>
        <v>-42292.799999998933</v>
      </c>
      <c r="AF68" s="31">
        <f t="shared" si="17"/>
        <v>-281952</v>
      </c>
      <c r="AG68" s="31">
        <f t="shared" si="17"/>
        <v>-140976</v>
      </c>
      <c r="AH68" s="31">
        <f t="shared" si="18"/>
        <v>17715983</v>
      </c>
      <c r="AI68" s="31">
        <f t="shared" si="18"/>
        <v>30117171.800000001</v>
      </c>
      <c r="AJ68" s="31">
        <f t="shared" si="18"/>
        <v>12401187.799999999</v>
      </c>
      <c r="AK68" s="31">
        <f t="shared" si="18"/>
        <v>-42293.799999998933</v>
      </c>
      <c r="AL68" s="31">
        <f t="shared" si="15"/>
        <v>-140977</v>
      </c>
      <c r="AM68" s="16" t="s">
        <v>8</v>
      </c>
      <c r="AN68" s="16" t="s">
        <v>408</v>
      </c>
      <c r="AO68" s="16" t="s">
        <v>408</v>
      </c>
      <c r="AP68" s="16" t="s">
        <v>8</v>
      </c>
      <c r="AQ68" s="16" t="s">
        <v>10</v>
      </c>
      <c r="AR68" s="16" t="s">
        <v>172</v>
      </c>
      <c r="AS68" s="20" t="s">
        <v>173</v>
      </c>
      <c r="AT68" s="16" t="s">
        <v>10</v>
      </c>
      <c r="AU68" s="16" t="s">
        <v>172</v>
      </c>
      <c r="AV68" s="20" t="s">
        <v>173</v>
      </c>
      <c r="AW68" s="16" t="s">
        <v>9</v>
      </c>
    </row>
    <row r="69" spans="2:49" x14ac:dyDescent="0.15">
      <c r="B69" s="16" t="s">
        <v>132</v>
      </c>
      <c r="C69" s="17">
        <f t="shared" si="19"/>
        <v>41605</v>
      </c>
      <c r="D69" s="16" t="s">
        <v>84</v>
      </c>
      <c r="E69" s="16" t="s">
        <v>46</v>
      </c>
      <c r="F69" s="17">
        <v>41790</v>
      </c>
      <c r="G69" s="16" t="s">
        <v>47</v>
      </c>
      <c r="H69" s="16"/>
      <c r="I69" s="17">
        <f>F69</f>
        <v>41790</v>
      </c>
      <c r="J69" s="18">
        <f t="shared" si="5"/>
        <v>5120</v>
      </c>
      <c r="K69" s="30">
        <f t="shared" si="6"/>
        <v>0</v>
      </c>
      <c r="L69" s="31">
        <f t="shared" si="7"/>
        <v>1</v>
      </c>
      <c r="M69" s="31">
        <f t="shared" si="20"/>
        <v>1</v>
      </c>
      <c r="N69" s="31">
        <f t="shared" si="8"/>
        <v>0.609375</v>
      </c>
      <c r="O69" s="31">
        <f t="shared" si="9"/>
        <v>0.609375</v>
      </c>
      <c r="P69" s="18" t="s">
        <v>175</v>
      </c>
      <c r="Q69" s="16" t="s">
        <v>211</v>
      </c>
      <c r="R69" s="19">
        <f t="shared" si="16"/>
        <v>3120</v>
      </c>
      <c r="S69" s="19">
        <f t="shared" si="4"/>
        <v>3120</v>
      </c>
      <c r="T69" s="31">
        <f t="shared" si="10"/>
        <v>5120</v>
      </c>
      <c r="U69" s="31">
        <f t="shared" si="11"/>
        <v>2000</v>
      </c>
      <c r="V69" s="31">
        <f t="shared" si="12"/>
        <v>0</v>
      </c>
      <c r="W69" s="31">
        <f t="shared" si="13"/>
        <v>0</v>
      </c>
      <c r="X69" s="31">
        <f t="shared" si="14"/>
        <v>0</v>
      </c>
      <c r="Y69" s="31">
        <f t="shared" si="17"/>
        <v>30074880</v>
      </c>
      <c r="Z69" s="31">
        <f t="shared" si="17"/>
        <v>18326880</v>
      </c>
      <c r="AA69" s="31">
        <f t="shared" si="17"/>
        <v>18326880</v>
      </c>
      <c r="AB69" s="31">
        <f t="shared" si="17"/>
        <v>18326880</v>
      </c>
      <c r="AC69" s="31">
        <f t="shared" si="17"/>
        <v>30074880</v>
      </c>
      <c r="AD69" s="31">
        <f t="shared" si="17"/>
        <v>11748000</v>
      </c>
      <c r="AE69" s="31">
        <f t="shared" si="17"/>
        <v>0</v>
      </c>
      <c r="AF69" s="31">
        <f t="shared" si="17"/>
        <v>0</v>
      </c>
      <c r="AG69" s="31">
        <f t="shared" si="17"/>
        <v>0</v>
      </c>
      <c r="AH69" s="31">
        <f t="shared" si="18"/>
        <v>18326879</v>
      </c>
      <c r="AI69" s="31">
        <f t="shared" si="18"/>
        <v>30074879</v>
      </c>
      <c r="AJ69" s="31">
        <f t="shared" si="18"/>
        <v>11747999</v>
      </c>
      <c r="AK69" s="31">
        <f t="shared" si="18"/>
        <v>-1</v>
      </c>
      <c r="AL69" s="31">
        <f t="shared" si="15"/>
        <v>-1</v>
      </c>
      <c r="AM69" s="16" t="s">
        <v>8</v>
      </c>
      <c r="AN69" s="16" t="s">
        <v>408</v>
      </c>
      <c r="AO69" s="16" t="s">
        <v>408</v>
      </c>
      <c r="AP69" s="16" t="s">
        <v>8</v>
      </c>
      <c r="AQ69" s="16" t="s">
        <v>10</v>
      </c>
      <c r="AR69" s="16" t="s">
        <v>172</v>
      </c>
      <c r="AS69" s="20" t="s">
        <v>173</v>
      </c>
      <c r="AT69" s="16" t="s">
        <v>10</v>
      </c>
      <c r="AU69" s="16" t="s">
        <v>172</v>
      </c>
      <c r="AV69" s="20" t="s">
        <v>173</v>
      </c>
      <c r="AW69" s="16" t="s">
        <v>9</v>
      </c>
    </row>
    <row r="70" spans="2:49" x14ac:dyDescent="0.15">
      <c r="B70" s="16" t="s">
        <v>132</v>
      </c>
      <c r="C70" s="17">
        <f t="shared" si="19"/>
        <v>41612</v>
      </c>
      <c r="D70" s="16" t="s">
        <v>84</v>
      </c>
      <c r="E70" s="16" t="s">
        <v>46</v>
      </c>
      <c r="F70" s="17">
        <v>41790</v>
      </c>
      <c r="G70" s="16" t="s">
        <v>47</v>
      </c>
      <c r="H70" s="16"/>
      <c r="I70" s="17">
        <f>F70-2</f>
        <v>41788</v>
      </c>
      <c r="J70" s="18">
        <f t="shared" si="5"/>
        <v>5094.5273631840801</v>
      </c>
      <c r="K70" s="30">
        <f t="shared" si="6"/>
        <v>-2</v>
      </c>
      <c r="L70" s="31">
        <f t="shared" si="7"/>
        <v>1.0049999999999999</v>
      </c>
      <c r="M70" s="31">
        <f t="shared" si="20"/>
        <v>0.99750623441396513</v>
      </c>
      <c r="N70" s="31">
        <f t="shared" si="8"/>
        <v>0.62812500000000004</v>
      </c>
      <c r="O70" s="31">
        <f t="shared" si="9"/>
        <v>0.625</v>
      </c>
      <c r="P70" s="18" t="s">
        <v>175</v>
      </c>
      <c r="Q70" s="16" t="s">
        <v>212</v>
      </c>
      <c r="R70" s="19">
        <f t="shared" si="16"/>
        <v>3216</v>
      </c>
      <c r="S70" s="19">
        <f t="shared" si="4"/>
        <v>3208</v>
      </c>
      <c r="T70" s="31">
        <f t="shared" si="10"/>
        <v>5116.76</v>
      </c>
      <c r="U70" s="31">
        <f t="shared" si="11"/>
        <v>1908.76</v>
      </c>
      <c r="V70" s="31">
        <f t="shared" si="12"/>
        <v>3.2399999999997817</v>
      </c>
      <c r="W70" s="31">
        <f t="shared" si="13"/>
        <v>16</v>
      </c>
      <c r="X70" s="31">
        <f t="shared" si="14"/>
        <v>8</v>
      </c>
      <c r="Y70" s="31">
        <f t="shared" si="17"/>
        <v>30074880</v>
      </c>
      <c r="Z70" s="31">
        <f t="shared" si="17"/>
        <v>18796800</v>
      </c>
      <c r="AA70" s="31">
        <f t="shared" si="17"/>
        <v>18890784</v>
      </c>
      <c r="AB70" s="31">
        <f t="shared" si="17"/>
        <v>18843792</v>
      </c>
      <c r="AC70" s="31">
        <f t="shared" si="17"/>
        <v>30055848.240000002</v>
      </c>
      <c r="AD70" s="31">
        <f t="shared" si="17"/>
        <v>11212056.24</v>
      </c>
      <c r="AE70" s="31">
        <f t="shared" si="17"/>
        <v>19031.759999998718</v>
      </c>
      <c r="AF70" s="31">
        <f t="shared" si="17"/>
        <v>93984</v>
      </c>
      <c r="AG70" s="31">
        <f t="shared" si="17"/>
        <v>46992</v>
      </c>
      <c r="AH70" s="31">
        <f t="shared" si="18"/>
        <v>18843791</v>
      </c>
      <c r="AI70" s="31">
        <f t="shared" si="18"/>
        <v>30055847.240000002</v>
      </c>
      <c r="AJ70" s="31">
        <f t="shared" si="18"/>
        <v>11212055.24</v>
      </c>
      <c r="AK70" s="31">
        <f t="shared" si="18"/>
        <v>19030.759999998718</v>
      </c>
      <c r="AL70" s="31">
        <f t="shared" si="15"/>
        <v>46991</v>
      </c>
      <c r="AM70" s="16" t="s">
        <v>8</v>
      </c>
      <c r="AN70" s="16" t="s">
        <v>408</v>
      </c>
      <c r="AO70" s="16" t="s">
        <v>408</v>
      </c>
      <c r="AP70" s="16" t="s">
        <v>8</v>
      </c>
      <c r="AQ70" s="16" t="s">
        <v>10</v>
      </c>
      <c r="AR70" s="16" t="s">
        <v>172</v>
      </c>
      <c r="AS70" s="20" t="s">
        <v>173</v>
      </c>
      <c r="AT70" s="16" t="s">
        <v>10</v>
      </c>
      <c r="AU70" s="16" t="s">
        <v>172</v>
      </c>
      <c r="AV70" s="20" t="s">
        <v>173</v>
      </c>
      <c r="AW70" s="16" t="s">
        <v>9</v>
      </c>
    </row>
    <row r="71" spans="2:49" x14ac:dyDescent="0.15">
      <c r="B71" s="16" t="s">
        <v>132</v>
      </c>
      <c r="C71" s="17">
        <f t="shared" si="19"/>
        <v>41619</v>
      </c>
      <c r="D71" s="16" t="s">
        <v>84</v>
      </c>
      <c r="E71" s="16" t="s">
        <v>46</v>
      </c>
      <c r="F71" s="17">
        <v>41790</v>
      </c>
      <c r="G71" s="16" t="s">
        <v>47</v>
      </c>
      <c r="H71" s="16"/>
      <c r="I71" s="17">
        <f>F71-4</f>
        <v>41786</v>
      </c>
      <c r="J71" s="18">
        <f t="shared" si="5"/>
        <v>5070.5314009661834</v>
      </c>
      <c r="K71" s="30">
        <f t="shared" si="6"/>
        <v>-4</v>
      </c>
      <c r="L71" s="31">
        <f t="shared" si="7"/>
        <v>1.0097560975609756</v>
      </c>
      <c r="M71" s="31">
        <f t="shared" si="20"/>
        <v>0.99514563106796117</v>
      </c>
      <c r="N71" s="31">
        <f t="shared" si="8"/>
        <v>0.64687499999999998</v>
      </c>
      <c r="O71" s="31">
        <f t="shared" si="9"/>
        <v>0.640625</v>
      </c>
      <c r="P71" s="18" t="s">
        <v>175</v>
      </c>
      <c r="Q71" s="16" t="s">
        <v>213</v>
      </c>
      <c r="R71" s="19">
        <f t="shared" si="16"/>
        <v>3312</v>
      </c>
      <c r="S71" s="19">
        <f t="shared" si="4"/>
        <v>3296</v>
      </c>
      <c r="T71" s="31">
        <f t="shared" si="10"/>
        <v>5112.8195121951221</v>
      </c>
      <c r="U71" s="31">
        <f t="shared" si="11"/>
        <v>1816.8195121951219</v>
      </c>
      <c r="V71" s="31">
        <f t="shared" si="12"/>
        <v>7.1804878048778846</v>
      </c>
      <c r="W71" s="31">
        <f t="shared" si="13"/>
        <v>32</v>
      </c>
      <c r="X71" s="31">
        <f t="shared" si="14"/>
        <v>16</v>
      </c>
      <c r="Y71" s="31">
        <f t="shared" si="17"/>
        <v>30074880</v>
      </c>
      <c r="Z71" s="31">
        <f t="shared" si="17"/>
        <v>19266720</v>
      </c>
      <c r="AA71" s="31">
        <f t="shared" si="17"/>
        <v>19454688</v>
      </c>
      <c r="AB71" s="31">
        <f t="shared" si="17"/>
        <v>19360704</v>
      </c>
      <c r="AC71" s="31">
        <f t="shared" si="17"/>
        <v>30032701.814634148</v>
      </c>
      <c r="AD71" s="31">
        <f t="shared" si="17"/>
        <v>10671997.814634146</v>
      </c>
      <c r="AE71" s="31">
        <f t="shared" si="17"/>
        <v>42178.185365852696</v>
      </c>
      <c r="AF71" s="31">
        <f t="shared" si="17"/>
        <v>187968</v>
      </c>
      <c r="AG71" s="31">
        <f t="shared" si="17"/>
        <v>93984</v>
      </c>
      <c r="AH71" s="31">
        <f t="shared" si="18"/>
        <v>19360703</v>
      </c>
      <c r="AI71" s="31">
        <f t="shared" si="18"/>
        <v>30032700.814634148</v>
      </c>
      <c r="AJ71" s="31">
        <f t="shared" si="18"/>
        <v>10671996.814634146</v>
      </c>
      <c r="AK71" s="31">
        <f t="shared" si="18"/>
        <v>42177.185365852696</v>
      </c>
      <c r="AL71" s="31">
        <f t="shared" si="15"/>
        <v>93983</v>
      </c>
      <c r="AM71" s="16" t="s">
        <v>8</v>
      </c>
      <c r="AN71" s="16" t="s">
        <v>408</v>
      </c>
      <c r="AO71" s="16" t="s">
        <v>408</v>
      </c>
      <c r="AP71" s="16" t="s">
        <v>8</v>
      </c>
      <c r="AQ71" s="16" t="s">
        <v>10</v>
      </c>
      <c r="AR71" s="16" t="s">
        <v>172</v>
      </c>
      <c r="AS71" s="20" t="s">
        <v>173</v>
      </c>
      <c r="AT71" s="16" t="s">
        <v>10</v>
      </c>
      <c r="AU71" s="16" t="s">
        <v>172</v>
      </c>
      <c r="AV71" s="20" t="s">
        <v>173</v>
      </c>
      <c r="AW71" s="16" t="s">
        <v>9</v>
      </c>
    </row>
    <row r="72" spans="2:49" x14ac:dyDescent="0.15">
      <c r="B72" s="16" t="s">
        <v>132</v>
      </c>
      <c r="C72" s="17">
        <f t="shared" si="19"/>
        <v>41626</v>
      </c>
      <c r="D72" s="16" t="s">
        <v>84</v>
      </c>
      <c r="E72" s="16" t="s">
        <v>46</v>
      </c>
      <c r="F72" s="17">
        <v>41790</v>
      </c>
      <c r="G72" s="16" t="s">
        <v>47</v>
      </c>
      <c r="H72" s="16"/>
      <c r="I72" s="17">
        <f>F72-6</f>
        <v>41784</v>
      </c>
      <c r="J72" s="18">
        <f t="shared" si="5"/>
        <v>5047.8873239436625</v>
      </c>
      <c r="K72" s="30">
        <f t="shared" si="6"/>
        <v>-6</v>
      </c>
      <c r="L72" s="31">
        <f t="shared" si="7"/>
        <v>1.0142857142857142</v>
      </c>
      <c r="M72" s="31">
        <f t="shared" si="20"/>
        <v>0.99290780141843971</v>
      </c>
      <c r="N72" s="31">
        <f t="shared" si="8"/>
        <v>0.66562500000000002</v>
      </c>
      <c r="O72" s="31">
        <f t="shared" si="9"/>
        <v>0.65625</v>
      </c>
      <c r="P72" s="18" t="s">
        <v>175</v>
      </c>
      <c r="Q72" s="16" t="s">
        <v>214</v>
      </c>
      <c r="R72" s="19">
        <f t="shared" si="16"/>
        <v>3408</v>
      </c>
      <c r="S72" s="19">
        <f t="shared" si="4"/>
        <v>3384</v>
      </c>
      <c r="T72" s="31">
        <f t="shared" si="10"/>
        <v>5108.2285714285717</v>
      </c>
      <c r="U72" s="31">
        <f t="shared" si="11"/>
        <v>1724.2285714285715</v>
      </c>
      <c r="V72" s="31">
        <f t="shared" si="12"/>
        <v>11.77142857142826</v>
      </c>
      <c r="W72" s="31">
        <f t="shared" si="13"/>
        <v>48</v>
      </c>
      <c r="X72" s="31">
        <f t="shared" si="14"/>
        <v>24</v>
      </c>
      <c r="Y72" s="31">
        <f t="shared" si="17"/>
        <v>30074880</v>
      </c>
      <c r="Z72" s="31">
        <f t="shared" si="17"/>
        <v>19736640</v>
      </c>
      <c r="AA72" s="31">
        <f t="shared" si="17"/>
        <v>20018592</v>
      </c>
      <c r="AB72" s="31">
        <f t="shared" si="17"/>
        <v>19877616</v>
      </c>
      <c r="AC72" s="31">
        <f t="shared" si="17"/>
        <v>30005734.628571432</v>
      </c>
      <c r="AD72" s="31">
        <f t="shared" si="17"/>
        <v>10128118.628571428</v>
      </c>
      <c r="AE72" s="31">
        <f t="shared" si="17"/>
        <v>69145.371428569604</v>
      </c>
      <c r="AF72" s="31">
        <f t="shared" si="17"/>
        <v>281952</v>
      </c>
      <c r="AG72" s="31">
        <f t="shared" si="17"/>
        <v>140976</v>
      </c>
      <c r="AH72" s="31">
        <f t="shared" si="18"/>
        <v>19877615</v>
      </c>
      <c r="AI72" s="31">
        <f t="shared" si="18"/>
        <v>30005733.628571432</v>
      </c>
      <c r="AJ72" s="31">
        <f t="shared" si="18"/>
        <v>10128117.628571428</v>
      </c>
      <c r="AK72" s="31">
        <f t="shared" si="18"/>
        <v>69144.371428569604</v>
      </c>
      <c r="AL72" s="31">
        <f t="shared" si="15"/>
        <v>140975</v>
      </c>
      <c r="AM72" s="16" t="s">
        <v>8</v>
      </c>
      <c r="AN72" s="16" t="s">
        <v>408</v>
      </c>
      <c r="AO72" s="16" t="s">
        <v>408</v>
      </c>
      <c r="AP72" s="16" t="s">
        <v>8</v>
      </c>
      <c r="AQ72" s="16" t="s">
        <v>10</v>
      </c>
      <c r="AR72" s="16" t="s">
        <v>172</v>
      </c>
      <c r="AS72" s="20" t="s">
        <v>173</v>
      </c>
      <c r="AT72" s="16" t="s">
        <v>10</v>
      </c>
      <c r="AU72" s="16" t="s">
        <v>172</v>
      </c>
      <c r="AV72" s="20" t="s">
        <v>173</v>
      </c>
      <c r="AW72" s="16" t="s">
        <v>9</v>
      </c>
    </row>
    <row r="73" spans="2:49" x14ac:dyDescent="0.15">
      <c r="B73" s="16" t="s">
        <v>132</v>
      </c>
      <c r="C73" s="17">
        <f t="shared" si="19"/>
        <v>41633</v>
      </c>
      <c r="D73" s="16" t="s">
        <v>84</v>
      </c>
      <c r="E73" s="16" t="s">
        <v>46</v>
      </c>
      <c r="F73" s="17">
        <v>41790</v>
      </c>
      <c r="G73" s="16" t="s">
        <v>47</v>
      </c>
      <c r="H73" s="16"/>
      <c r="I73" s="17">
        <f>F73+2</f>
        <v>41792</v>
      </c>
      <c r="J73" s="18">
        <f t="shared" si="5"/>
        <v>5143.9252336448599</v>
      </c>
      <c r="K73" s="30">
        <f t="shared" si="6"/>
        <v>2</v>
      </c>
      <c r="L73" s="31">
        <f t="shared" si="7"/>
        <v>0.99534883720930234</v>
      </c>
      <c r="M73" s="31">
        <f t="shared" si="20"/>
        <v>1.0023310023310024</v>
      </c>
      <c r="N73" s="31">
        <f t="shared" si="8"/>
        <v>0.66874999999999996</v>
      </c>
      <c r="O73" s="31">
        <f t="shared" si="9"/>
        <v>0.671875</v>
      </c>
      <c r="P73" s="18" t="s">
        <v>175</v>
      </c>
      <c r="Q73" s="16" t="s">
        <v>215</v>
      </c>
      <c r="R73" s="19">
        <f t="shared" si="16"/>
        <v>3424</v>
      </c>
      <c r="S73" s="19">
        <f t="shared" si="4"/>
        <v>3432</v>
      </c>
      <c r="T73" s="31">
        <f t="shared" si="10"/>
        <v>5124.0558139534878</v>
      </c>
      <c r="U73" s="31">
        <f t="shared" si="11"/>
        <v>1692.0558139534883</v>
      </c>
      <c r="V73" s="31">
        <f t="shared" si="12"/>
        <v>-4.0558139534878137</v>
      </c>
      <c r="W73" s="31">
        <f t="shared" si="13"/>
        <v>-16</v>
      </c>
      <c r="X73" s="31">
        <f t="shared" si="14"/>
        <v>-8</v>
      </c>
      <c r="Y73" s="31">
        <f t="shared" si="17"/>
        <v>30074880</v>
      </c>
      <c r="Z73" s="31">
        <f t="shared" si="17"/>
        <v>20206560</v>
      </c>
      <c r="AA73" s="31">
        <f t="shared" si="17"/>
        <v>20112576</v>
      </c>
      <c r="AB73" s="31">
        <f t="shared" si="17"/>
        <v>20159568</v>
      </c>
      <c r="AC73" s="31">
        <f t="shared" si="17"/>
        <v>30098703.851162788</v>
      </c>
      <c r="AD73" s="31">
        <f t="shared" si="17"/>
        <v>9939135.8511627894</v>
      </c>
      <c r="AE73" s="31">
        <f t="shared" si="17"/>
        <v>-23823.851162787418</v>
      </c>
      <c r="AF73" s="31">
        <f t="shared" si="17"/>
        <v>-93984</v>
      </c>
      <c r="AG73" s="31">
        <f t="shared" si="17"/>
        <v>-46992</v>
      </c>
      <c r="AH73" s="31">
        <f t="shared" si="18"/>
        <v>20159567</v>
      </c>
      <c r="AI73" s="31">
        <f t="shared" si="18"/>
        <v>30098702.851162788</v>
      </c>
      <c r="AJ73" s="31">
        <f t="shared" si="18"/>
        <v>9939134.8511627894</v>
      </c>
      <c r="AK73" s="31">
        <f t="shared" si="18"/>
        <v>-23824.851162787418</v>
      </c>
      <c r="AL73" s="31">
        <f t="shared" si="15"/>
        <v>-46993</v>
      </c>
      <c r="AM73" s="16" t="s">
        <v>8</v>
      </c>
      <c r="AN73" s="16" t="s">
        <v>408</v>
      </c>
      <c r="AO73" s="16" t="s">
        <v>408</v>
      </c>
      <c r="AP73" s="16" t="s">
        <v>8</v>
      </c>
      <c r="AQ73" s="16" t="s">
        <v>10</v>
      </c>
      <c r="AR73" s="16" t="s">
        <v>172</v>
      </c>
      <c r="AS73" s="20" t="s">
        <v>173</v>
      </c>
      <c r="AT73" s="16" t="s">
        <v>10</v>
      </c>
      <c r="AU73" s="16" t="s">
        <v>172</v>
      </c>
      <c r="AV73" s="20" t="s">
        <v>173</v>
      </c>
      <c r="AW73" s="16" t="s">
        <v>9</v>
      </c>
    </row>
    <row r="74" spans="2:49" x14ac:dyDescent="0.15">
      <c r="B74" s="16" t="s">
        <v>132</v>
      </c>
      <c r="C74" s="17">
        <f t="shared" si="19"/>
        <v>41640</v>
      </c>
      <c r="D74" s="16" t="s">
        <v>84</v>
      </c>
      <c r="E74" s="16" t="s">
        <v>46</v>
      </c>
      <c r="F74" s="17">
        <v>41790</v>
      </c>
      <c r="G74" s="16" t="s">
        <v>47</v>
      </c>
      <c r="H74" s="16"/>
      <c r="I74" s="17">
        <f>F74+4</f>
        <v>41794</v>
      </c>
      <c r="J74" s="18">
        <f t="shared" si="5"/>
        <v>5166.9724770642197</v>
      </c>
      <c r="K74" s="30">
        <f t="shared" si="6"/>
        <v>4</v>
      </c>
      <c r="L74" s="31">
        <f t="shared" si="7"/>
        <v>0.99090909090909096</v>
      </c>
      <c r="M74" s="31">
        <f t="shared" si="20"/>
        <v>1.004566210045662</v>
      </c>
      <c r="N74" s="31">
        <f t="shared" si="8"/>
        <v>0.68125000000000002</v>
      </c>
      <c r="O74" s="31">
        <f t="shared" si="9"/>
        <v>0.6875</v>
      </c>
      <c r="P74" s="18" t="s">
        <v>175</v>
      </c>
      <c r="Q74" s="16" t="s">
        <v>216</v>
      </c>
      <c r="R74" s="19">
        <f t="shared" si="16"/>
        <v>3488</v>
      </c>
      <c r="S74" s="19">
        <f t="shared" si="4"/>
        <v>3504</v>
      </c>
      <c r="T74" s="31">
        <f t="shared" si="10"/>
        <v>5128.5818181818186</v>
      </c>
      <c r="U74" s="31">
        <f t="shared" si="11"/>
        <v>1624.5818181818183</v>
      </c>
      <c r="V74" s="31">
        <f t="shared" si="12"/>
        <v>-8.5818181818185622</v>
      </c>
      <c r="W74" s="31">
        <f t="shared" si="13"/>
        <v>-32</v>
      </c>
      <c r="X74" s="31">
        <f t="shared" si="14"/>
        <v>-16</v>
      </c>
      <c r="Y74" s="31">
        <f t="shared" si="17"/>
        <v>30074880</v>
      </c>
      <c r="Z74" s="31">
        <f t="shared" ref="Z74:AG95" si="21">Q74*$Y$1</f>
        <v>20676480</v>
      </c>
      <c r="AA74" s="31">
        <f t="shared" si="21"/>
        <v>20488512</v>
      </c>
      <c r="AB74" s="31">
        <f t="shared" si="21"/>
        <v>20582496</v>
      </c>
      <c r="AC74" s="31">
        <f t="shared" si="21"/>
        <v>30125289.600000001</v>
      </c>
      <c r="AD74" s="31">
        <f t="shared" si="21"/>
        <v>9542793.6000000015</v>
      </c>
      <c r="AE74" s="31">
        <f t="shared" si="21"/>
        <v>-50409.600000002232</v>
      </c>
      <c r="AF74" s="31">
        <f t="shared" si="21"/>
        <v>-187968</v>
      </c>
      <c r="AG74" s="31">
        <f t="shared" si="21"/>
        <v>-93984</v>
      </c>
      <c r="AH74" s="31">
        <f t="shared" si="18"/>
        <v>20582495</v>
      </c>
      <c r="AI74" s="31">
        <f t="shared" si="18"/>
        <v>30125288.600000001</v>
      </c>
      <c r="AJ74" s="31">
        <f t="shared" si="18"/>
        <v>9542792.6000000015</v>
      </c>
      <c r="AK74" s="31">
        <f t="shared" si="18"/>
        <v>-50410.600000002232</v>
      </c>
      <c r="AL74" s="31">
        <f t="shared" si="15"/>
        <v>-93985</v>
      </c>
      <c r="AM74" s="16" t="s">
        <v>8</v>
      </c>
      <c r="AN74" s="16" t="s">
        <v>408</v>
      </c>
      <c r="AO74" s="16" t="s">
        <v>408</v>
      </c>
      <c r="AP74" s="16" t="s">
        <v>8</v>
      </c>
      <c r="AQ74" s="16" t="s">
        <v>10</v>
      </c>
      <c r="AR74" s="16" t="s">
        <v>172</v>
      </c>
      <c r="AS74" s="20" t="s">
        <v>173</v>
      </c>
      <c r="AT74" s="16" t="s">
        <v>10</v>
      </c>
      <c r="AU74" s="16" t="s">
        <v>172</v>
      </c>
      <c r="AV74" s="20" t="s">
        <v>173</v>
      </c>
      <c r="AW74" s="16" t="s">
        <v>9</v>
      </c>
    </row>
    <row r="75" spans="2:49" x14ac:dyDescent="0.15">
      <c r="B75" s="16" t="s">
        <v>132</v>
      </c>
      <c r="C75" s="17">
        <f t="shared" si="19"/>
        <v>41647</v>
      </c>
      <c r="D75" s="16" t="s">
        <v>84</v>
      </c>
      <c r="E75" s="16" t="s">
        <v>46</v>
      </c>
      <c r="F75" s="17">
        <v>41790</v>
      </c>
      <c r="G75" s="16" t="s">
        <v>47</v>
      </c>
      <c r="H75" s="16"/>
      <c r="I75" s="17">
        <f>F75+6</f>
        <v>41796</v>
      </c>
      <c r="J75" s="18">
        <f t="shared" si="5"/>
        <v>5189.1891891891892</v>
      </c>
      <c r="K75" s="30">
        <f t="shared" si="6"/>
        <v>6</v>
      </c>
      <c r="L75" s="31">
        <f t="shared" si="7"/>
        <v>0.98666666666666669</v>
      </c>
      <c r="M75" s="31">
        <f t="shared" si="20"/>
        <v>1.0067114093959733</v>
      </c>
      <c r="N75" s="31">
        <f t="shared" si="8"/>
        <v>0.69374999999999998</v>
      </c>
      <c r="O75" s="31">
        <f t="shared" si="9"/>
        <v>0.703125</v>
      </c>
      <c r="P75" s="18" t="s">
        <v>175</v>
      </c>
      <c r="Q75" s="16" t="s">
        <v>217</v>
      </c>
      <c r="R75" s="19">
        <f t="shared" si="16"/>
        <v>3552</v>
      </c>
      <c r="S75" s="19">
        <f t="shared" si="4"/>
        <v>3576</v>
      </c>
      <c r="T75" s="31">
        <f t="shared" si="10"/>
        <v>5133.5466666666662</v>
      </c>
      <c r="U75" s="31">
        <f t="shared" si="11"/>
        <v>1557.5466666666664</v>
      </c>
      <c r="V75" s="31">
        <f t="shared" si="12"/>
        <v>-13.546666666666169</v>
      </c>
      <c r="W75" s="31">
        <f t="shared" si="13"/>
        <v>-48</v>
      </c>
      <c r="X75" s="31">
        <f t="shared" si="14"/>
        <v>-24</v>
      </c>
      <c r="Y75" s="31">
        <f t="shared" ref="Y75:Y95" si="22">P75*$Y$1</f>
        <v>30074880</v>
      </c>
      <c r="Z75" s="31">
        <f t="shared" si="21"/>
        <v>21146400</v>
      </c>
      <c r="AA75" s="31">
        <f t="shared" si="21"/>
        <v>20864448</v>
      </c>
      <c r="AB75" s="31">
        <f t="shared" si="21"/>
        <v>21005424</v>
      </c>
      <c r="AC75" s="31">
        <f t="shared" si="21"/>
        <v>30154453.119999997</v>
      </c>
      <c r="AD75" s="31">
        <f t="shared" si="21"/>
        <v>9149029.1199999992</v>
      </c>
      <c r="AE75" s="31">
        <f t="shared" si="21"/>
        <v>-79573.119999997085</v>
      </c>
      <c r="AF75" s="31">
        <f t="shared" si="21"/>
        <v>-281952</v>
      </c>
      <c r="AG75" s="31">
        <f t="shared" si="21"/>
        <v>-140976</v>
      </c>
      <c r="AH75" s="31">
        <f t="shared" si="18"/>
        <v>21005423</v>
      </c>
      <c r="AI75" s="31">
        <f t="shared" si="18"/>
        <v>30154452.119999997</v>
      </c>
      <c r="AJ75" s="31">
        <f t="shared" si="18"/>
        <v>9149028.1199999992</v>
      </c>
      <c r="AK75" s="31">
        <f t="shared" si="18"/>
        <v>-79574.119999997085</v>
      </c>
      <c r="AL75" s="31">
        <f t="shared" si="15"/>
        <v>-140977</v>
      </c>
      <c r="AM75" s="16" t="s">
        <v>8</v>
      </c>
      <c r="AN75" s="16" t="s">
        <v>408</v>
      </c>
      <c r="AO75" s="16" t="s">
        <v>408</v>
      </c>
      <c r="AP75" s="16" t="s">
        <v>8</v>
      </c>
      <c r="AQ75" s="16" t="s">
        <v>10</v>
      </c>
      <c r="AR75" s="16" t="s">
        <v>172</v>
      </c>
      <c r="AS75" s="20" t="s">
        <v>173</v>
      </c>
      <c r="AT75" s="16" t="s">
        <v>10</v>
      </c>
      <c r="AU75" s="16" t="s">
        <v>172</v>
      </c>
      <c r="AV75" s="20" t="s">
        <v>173</v>
      </c>
      <c r="AW75" s="16" t="s">
        <v>9</v>
      </c>
    </row>
    <row r="76" spans="2:49" x14ac:dyDescent="0.15">
      <c r="B76" s="16" t="s">
        <v>132</v>
      </c>
      <c r="C76" s="17">
        <f t="shared" si="19"/>
        <v>41654</v>
      </c>
      <c r="D76" s="16" t="s">
        <v>84</v>
      </c>
      <c r="E76" s="16" t="s">
        <v>46</v>
      </c>
      <c r="F76" s="17">
        <v>41790</v>
      </c>
      <c r="G76" s="16" t="s">
        <v>47</v>
      </c>
      <c r="H76" s="16"/>
      <c r="I76" s="17">
        <f>F76</f>
        <v>41790</v>
      </c>
      <c r="J76" s="18">
        <f t="shared" si="5"/>
        <v>5120</v>
      </c>
      <c r="K76" s="30">
        <f t="shared" si="6"/>
        <v>0</v>
      </c>
      <c r="L76" s="31">
        <f t="shared" si="7"/>
        <v>1</v>
      </c>
      <c r="M76" s="31">
        <f t="shared" si="20"/>
        <v>1</v>
      </c>
      <c r="N76" s="31">
        <f t="shared" si="8"/>
        <v>0.71875</v>
      </c>
      <c r="O76" s="31">
        <f t="shared" si="9"/>
        <v>0.71875</v>
      </c>
      <c r="P76" s="18" t="s">
        <v>175</v>
      </c>
      <c r="Q76" s="16" t="s">
        <v>218</v>
      </c>
      <c r="R76" s="19">
        <f t="shared" si="16"/>
        <v>3680</v>
      </c>
      <c r="S76" s="19">
        <f t="shared" si="4"/>
        <v>3680</v>
      </c>
      <c r="T76" s="31">
        <f t="shared" si="10"/>
        <v>5120</v>
      </c>
      <c r="U76" s="31">
        <f t="shared" si="11"/>
        <v>1440</v>
      </c>
      <c r="V76" s="31">
        <f t="shared" si="12"/>
        <v>0</v>
      </c>
      <c r="W76" s="31">
        <f t="shared" si="13"/>
        <v>0</v>
      </c>
      <c r="X76" s="31">
        <f t="shared" si="14"/>
        <v>0</v>
      </c>
      <c r="Y76" s="31">
        <f t="shared" si="22"/>
        <v>30074880</v>
      </c>
      <c r="Z76" s="31">
        <f t="shared" si="21"/>
        <v>21616320</v>
      </c>
      <c r="AA76" s="31">
        <f t="shared" si="21"/>
        <v>21616320</v>
      </c>
      <c r="AB76" s="31">
        <f t="shared" si="21"/>
        <v>21616320</v>
      </c>
      <c r="AC76" s="31">
        <f t="shared" si="21"/>
        <v>30074880</v>
      </c>
      <c r="AD76" s="31">
        <f t="shared" si="21"/>
        <v>8458560</v>
      </c>
      <c r="AE76" s="31">
        <f t="shared" si="21"/>
        <v>0</v>
      </c>
      <c r="AF76" s="31">
        <f t="shared" si="21"/>
        <v>0</v>
      </c>
      <c r="AG76" s="31">
        <f t="shared" si="21"/>
        <v>0</v>
      </c>
      <c r="AH76" s="31">
        <f t="shared" si="18"/>
        <v>21616319</v>
      </c>
      <c r="AI76" s="31">
        <f t="shared" si="18"/>
        <v>30074879</v>
      </c>
      <c r="AJ76" s="31">
        <f t="shared" si="18"/>
        <v>8458559</v>
      </c>
      <c r="AK76" s="31">
        <f t="shared" si="18"/>
        <v>-1</v>
      </c>
      <c r="AL76" s="31">
        <f t="shared" si="15"/>
        <v>-1</v>
      </c>
      <c r="AM76" s="16" t="s">
        <v>8</v>
      </c>
      <c r="AN76" s="16" t="s">
        <v>408</v>
      </c>
      <c r="AO76" s="16" t="s">
        <v>408</v>
      </c>
      <c r="AP76" s="16" t="s">
        <v>8</v>
      </c>
      <c r="AQ76" s="16" t="s">
        <v>10</v>
      </c>
      <c r="AR76" s="16" t="s">
        <v>172</v>
      </c>
      <c r="AS76" s="20" t="s">
        <v>173</v>
      </c>
      <c r="AT76" s="16" t="s">
        <v>10</v>
      </c>
      <c r="AU76" s="16" t="s">
        <v>172</v>
      </c>
      <c r="AV76" s="20" t="s">
        <v>173</v>
      </c>
      <c r="AW76" s="16" t="s">
        <v>9</v>
      </c>
    </row>
    <row r="77" spans="2:49" x14ac:dyDescent="0.15">
      <c r="B77" s="16" t="s">
        <v>132</v>
      </c>
      <c r="C77" s="17">
        <f t="shared" si="19"/>
        <v>41661</v>
      </c>
      <c r="D77" s="16" t="s">
        <v>84</v>
      </c>
      <c r="E77" s="16" t="s">
        <v>46</v>
      </c>
      <c r="F77" s="17">
        <v>41790</v>
      </c>
      <c r="G77" s="16" t="s">
        <v>47</v>
      </c>
      <c r="H77" s="16"/>
      <c r="I77" s="17">
        <f>F77-2</f>
        <v>41788</v>
      </c>
      <c r="J77" s="18">
        <f t="shared" si="5"/>
        <v>5098.3050847457635</v>
      </c>
      <c r="K77" s="30">
        <f t="shared" si="6"/>
        <v>-2</v>
      </c>
      <c r="L77" s="31">
        <f t="shared" si="7"/>
        <v>1.0042553191489361</v>
      </c>
      <c r="M77" s="31">
        <f t="shared" si="20"/>
        <v>0.99787685774946921</v>
      </c>
      <c r="N77" s="31">
        <f t="shared" si="8"/>
        <v>0.73750000000000004</v>
      </c>
      <c r="O77" s="31">
        <f t="shared" si="9"/>
        <v>0.734375</v>
      </c>
      <c r="P77" s="18" t="s">
        <v>175</v>
      </c>
      <c r="Q77" s="16" t="s">
        <v>219</v>
      </c>
      <c r="R77" s="19">
        <f t="shared" si="16"/>
        <v>3776</v>
      </c>
      <c r="S77" s="19">
        <f t="shared" si="4"/>
        <v>3768</v>
      </c>
      <c r="T77" s="31">
        <f t="shared" si="10"/>
        <v>5114.8595744680852</v>
      </c>
      <c r="U77" s="31">
        <f t="shared" si="11"/>
        <v>1346.8595744680852</v>
      </c>
      <c r="V77" s="31">
        <f t="shared" si="12"/>
        <v>5.1404255319148433</v>
      </c>
      <c r="W77" s="31">
        <f t="shared" si="13"/>
        <v>16</v>
      </c>
      <c r="X77" s="31">
        <f t="shared" si="14"/>
        <v>8</v>
      </c>
      <c r="Y77" s="31">
        <f t="shared" si="22"/>
        <v>30074880</v>
      </c>
      <c r="Z77" s="31">
        <f t="shared" si="21"/>
        <v>22086240</v>
      </c>
      <c r="AA77" s="31">
        <f t="shared" si="21"/>
        <v>22180224</v>
      </c>
      <c r="AB77" s="31">
        <f t="shared" si="21"/>
        <v>22133232</v>
      </c>
      <c r="AC77" s="31">
        <f t="shared" si="21"/>
        <v>30044685.140425533</v>
      </c>
      <c r="AD77" s="31">
        <f t="shared" si="21"/>
        <v>7911453.1404255321</v>
      </c>
      <c r="AE77" s="31">
        <f t="shared" si="21"/>
        <v>30194.859574467788</v>
      </c>
      <c r="AF77" s="31">
        <f t="shared" si="21"/>
        <v>93984</v>
      </c>
      <c r="AG77" s="31">
        <f t="shared" si="21"/>
        <v>46992</v>
      </c>
      <c r="AH77" s="31">
        <f t="shared" si="18"/>
        <v>22133231</v>
      </c>
      <c r="AI77" s="31">
        <f t="shared" si="18"/>
        <v>30044684.140425533</v>
      </c>
      <c r="AJ77" s="31">
        <f t="shared" si="18"/>
        <v>7911452.1404255321</v>
      </c>
      <c r="AK77" s="31">
        <f t="shared" si="18"/>
        <v>30193.859574467788</v>
      </c>
      <c r="AL77" s="31">
        <f t="shared" si="15"/>
        <v>46991</v>
      </c>
      <c r="AM77" s="16" t="s">
        <v>8</v>
      </c>
      <c r="AN77" s="16" t="s">
        <v>408</v>
      </c>
      <c r="AO77" s="16" t="s">
        <v>408</v>
      </c>
      <c r="AP77" s="16" t="s">
        <v>8</v>
      </c>
      <c r="AQ77" s="16" t="s">
        <v>10</v>
      </c>
      <c r="AR77" s="16" t="s">
        <v>172</v>
      </c>
      <c r="AS77" s="20" t="s">
        <v>173</v>
      </c>
      <c r="AT77" s="16" t="s">
        <v>10</v>
      </c>
      <c r="AU77" s="16" t="s">
        <v>172</v>
      </c>
      <c r="AV77" s="20" t="s">
        <v>173</v>
      </c>
      <c r="AW77" s="16" t="s">
        <v>9</v>
      </c>
    </row>
    <row r="78" spans="2:49" x14ac:dyDescent="0.15">
      <c r="B78" s="16" t="s">
        <v>132</v>
      </c>
      <c r="C78" s="17">
        <f t="shared" si="19"/>
        <v>41668</v>
      </c>
      <c r="D78" s="16" t="s">
        <v>84</v>
      </c>
      <c r="E78" s="16" t="s">
        <v>46</v>
      </c>
      <c r="F78" s="17">
        <v>41790</v>
      </c>
      <c r="G78" s="16" t="s">
        <v>47</v>
      </c>
      <c r="H78" s="16"/>
      <c r="I78" s="17">
        <f>F78-4</f>
        <v>41786</v>
      </c>
      <c r="J78" s="18">
        <f t="shared" si="5"/>
        <v>5077.6859504132235</v>
      </c>
      <c r="K78" s="30">
        <f t="shared" si="6"/>
        <v>-4</v>
      </c>
      <c r="L78" s="31">
        <f t="shared" si="7"/>
        <v>1.0083333333333333</v>
      </c>
      <c r="M78" s="31">
        <f t="shared" si="20"/>
        <v>0.99585062240663902</v>
      </c>
      <c r="N78" s="31">
        <f t="shared" si="8"/>
        <v>0.75624999999999998</v>
      </c>
      <c r="O78" s="31">
        <f t="shared" si="9"/>
        <v>0.75</v>
      </c>
      <c r="P78" s="18" t="s">
        <v>175</v>
      </c>
      <c r="Q78" s="16" t="s">
        <v>220</v>
      </c>
      <c r="R78" s="19">
        <f t="shared" si="16"/>
        <v>3872</v>
      </c>
      <c r="S78" s="19">
        <f t="shared" si="4"/>
        <v>3856</v>
      </c>
      <c r="T78" s="31">
        <f t="shared" si="10"/>
        <v>5109.2</v>
      </c>
      <c r="U78" s="31">
        <f t="shared" si="11"/>
        <v>1253.2</v>
      </c>
      <c r="V78" s="31">
        <f t="shared" si="12"/>
        <v>10.800000000000182</v>
      </c>
      <c r="W78" s="31">
        <f t="shared" si="13"/>
        <v>32</v>
      </c>
      <c r="X78" s="31">
        <f t="shared" si="14"/>
        <v>16</v>
      </c>
      <c r="Y78" s="31">
        <f t="shared" si="22"/>
        <v>30074880</v>
      </c>
      <c r="Z78" s="31">
        <f t="shared" si="21"/>
        <v>22556160</v>
      </c>
      <c r="AA78" s="31">
        <f t="shared" si="21"/>
        <v>22744128</v>
      </c>
      <c r="AB78" s="31">
        <f t="shared" si="21"/>
        <v>22650144</v>
      </c>
      <c r="AC78" s="31">
        <f t="shared" si="21"/>
        <v>30011440.800000001</v>
      </c>
      <c r="AD78" s="31">
        <f t="shared" si="21"/>
        <v>7361296.7999999998</v>
      </c>
      <c r="AE78" s="31">
        <f t="shared" si="21"/>
        <v>63439.200000001067</v>
      </c>
      <c r="AF78" s="31">
        <f t="shared" si="21"/>
        <v>187968</v>
      </c>
      <c r="AG78" s="31">
        <f t="shared" si="21"/>
        <v>93984</v>
      </c>
      <c r="AH78" s="31">
        <f t="shared" si="18"/>
        <v>22650143</v>
      </c>
      <c r="AI78" s="31">
        <f t="shared" si="18"/>
        <v>30011439.800000001</v>
      </c>
      <c r="AJ78" s="31">
        <f t="shared" si="18"/>
        <v>7361295.7999999998</v>
      </c>
      <c r="AK78" s="31">
        <f t="shared" si="18"/>
        <v>63438.200000001067</v>
      </c>
      <c r="AL78" s="31">
        <f t="shared" si="15"/>
        <v>93983</v>
      </c>
      <c r="AM78" s="16" t="s">
        <v>8</v>
      </c>
      <c r="AN78" s="16" t="s">
        <v>408</v>
      </c>
      <c r="AO78" s="16" t="s">
        <v>408</v>
      </c>
      <c r="AP78" s="16" t="s">
        <v>8</v>
      </c>
      <c r="AQ78" s="16" t="s">
        <v>10</v>
      </c>
      <c r="AR78" s="16" t="s">
        <v>172</v>
      </c>
      <c r="AS78" s="20" t="s">
        <v>173</v>
      </c>
      <c r="AT78" s="16" t="s">
        <v>10</v>
      </c>
      <c r="AU78" s="16" t="s">
        <v>172</v>
      </c>
      <c r="AV78" s="20" t="s">
        <v>173</v>
      </c>
      <c r="AW78" s="16" t="s">
        <v>9</v>
      </c>
    </row>
    <row r="79" spans="2:49" x14ac:dyDescent="0.15">
      <c r="B79" s="16" t="s">
        <v>132</v>
      </c>
      <c r="C79" s="17">
        <f t="shared" si="19"/>
        <v>41675</v>
      </c>
      <c r="D79" s="16" t="s">
        <v>84</v>
      </c>
      <c r="E79" s="16" t="s">
        <v>46</v>
      </c>
      <c r="F79" s="17">
        <v>41790</v>
      </c>
      <c r="G79" s="16" t="s">
        <v>47</v>
      </c>
      <c r="H79" s="16"/>
      <c r="I79" s="17">
        <f>F79-6</f>
        <v>41784</v>
      </c>
      <c r="J79" s="18">
        <f t="shared" si="5"/>
        <v>5058.0645161290322</v>
      </c>
      <c r="K79" s="30">
        <f t="shared" si="6"/>
        <v>-6</v>
      </c>
      <c r="L79" s="31">
        <f t="shared" si="7"/>
        <v>1.0122448979591836</v>
      </c>
      <c r="M79" s="31">
        <f t="shared" si="20"/>
        <v>0.99391480730223125</v>
      </c>
      <c r="N79" s="31">
        <f t="shared" si="8"/>
        <v>0.77500000000000002</v>
      </c>
      <c r="O79" s="31">
        <f t="shared" si="9"/>
        <v>0.765625</v>
      </c>
      <c r="P79" s="18" t="s">
        <v>175</v>
      </c>
      <c r="Q79" s="16" t="s">
        <v>221</v>
      </c>
      <c r="R79" s="19">
        <f t="shared" si="16"/>
        <v>3968</v>
      </c>
      <c r="S79" s="19">
        <f t="shared" si="4"/>
        <v>3944</v>
      </c>
      <c r="T79" s="31">
        <f t="shared" si="10"/>
        <v>5103.0530612244893</v>
      </c>
      <c r="U79" s="31">
        <f t="shared" si="11"/>
        <v>1159.0530612244897</v>
      </c>
      <c r="V79" s="31">
        <f t="shared" si="12"/>
        <v>16.946938775510716</v>
      </c>
      <c r="W79" s="31">
        <f t="shared" si="13"/>
        <v>48</v>
      </c>
      <c r="X79" s="31">
        <f t="shared" si="14"/>
        <v>24</v>
      </c>
      <c r="Y79" s="31">
        <f t="shared" si="22"/>
        <v>30074880</v>
      </c>
      <c r="Z79" s="31">
        <f t="shared" si="21"/>
        <v>23026080</v>
      </c>
      <c r="AA79" s="31">
        <f t="shared" si="21"/>
        <v>23308032</v>
      </c>
      <c r="AB79" s="31">
        <f t="shared" si="21"/>
        <v>23167056</v>
      </c>
      <c r="AC79" s="31">
        <f t="shared" si="21"/>
        <v>29975333.681632649</v>
      </c>
      <c r="AD79" s="31">
        <f t="shared" si="21"/>
        <v>6808277.6816326529</v>
      </c>
      <c r="AE79" s="31">
        <f t="shared" si="21"/>
        <v>99546.318367349944</v>
      </c>
      <c r="AF79" s="31">
        <f t="shared" si="21"/>
        <v>281952</v>
      </c>
      <c r="AG79" s="31">
        <f t="shared" si="21"/>
        <v>140976</v>
      </c>
      <c r="AH79" s="31">
        <f t="shared" si="18"/>
        <v>23167055</v>
      </c>
      <c r="AI79" s="31">
        <f t="shared" si="18"/>
        <v>29975332.681632649</v>
      </c>
      <c r="AJ79" s="31">
        <f t="shared" si="18"/>
        <v>6808276.6816326529</v>
      </c>
      <c r="AK79" s="31">
        <f t="shared" si="18"/>
        <v>99545.318367349944</v>
      </c>
      <c r="AL79" s="31">
        <f t="shared" si="15"/>
        <v>140975</v>
      </c>
      <c r="AM79" s="16" t="s">
        <v>8</v>
      </c>
      <c r="AN79" s="16" t="s">
        <v>408</v>
      </c>
      <c r="AO79" s="16" t="s">
        <v>408</v>
      </c>
      <c r="AP79" s="16" t="s">
        <v>8</v>
      </c>
      <c r="AQ79" s="16" t="s">
        <v>10</v>
      </c>
      <c r="AR79" s="16" t="s">
        <v>172</v>
      </c>
      <c r="AS79" s="20" t="s">
        <v>173</v>
      </c>
      <c r="AT79" s="16" t="s">
        <v>10</v>
      </c>
      <c r="AU79" s="16" t="s">
        <v>172</v>
      </c>
      <c r="AV79" s="20" t="s">
        <v>173</v>
      </c>
      <c r="AW79" s="16" t="s">
        <v>9</v>
      </c>
    </row>
    <row r="80" spans="2:49" x14ac:dyDescent="0.15">
      <c r="B80" s="16" t="s">
        <v>132</v>
      </c>
      <c r="C80" s="17">
        <f t="shared" si="19"/>
        <v>41682</v>
      </c>
      <c r="D80" s="16" t="s">
        <v>84</v>
      </c>
      <c r="E80" s="16" t="s">
        <v>46</v>
      </c>
      <c r="F80" s="17">
        <v>41790</v>
      </c>
      <c r="G80" s="16" t="s">
        <v>47</v>
      </c>
      <c r="H80" s="16"/>
      <c r="I80" s="17">
        <f>F80+2</f>
        <v>41792</v>
      </c>
      <c r="J80" s="18">
        <f t="shared" si="5"/>
        <v>5140.5622489959842</v>
      </c>
      <c r="K80" s="30">
        <f t="shared" si="6"/>
        <v>2</v>
      </c>
      <c r="L80" s="31">
        <f t="shared" si="7"/>
        <v>0.996</v>
      </c>
      <c r="M80" s="31">
        <f t="shared" si="20"/>
        <v>1.002004008016032</v>
      </c>
      <c r="N80" s="31">
        <f t="shared" si="8"/>
        <v>0.77812499999999996</v>
      </c>
      <c r="O80" s="31">
        <f t="shared" si="9"/>
        <v>0.78125</v>
      </c>
      <c r="P80" s="18" t="s">
        <v>175</v>
      </c>
      <c r="Q80" s="16" t="s">
        <v>222</v>
      </c>
      <c r="R80" s="19">
        <f t="shared" si="16"/>
        <v>3984</v>
      </c>
      <c r="S80" s="19">
        <f t="shared" si="4"/>
        <v>3992</v>
      </c>
      <c r="T80" s="31">
        <f t="shared" si="10"/>
        <v>5125.7280000000001</v>
      </c>
      <c r="U80" s="31">
        <f t="shared" si="11"/>
        <v>1133.7280000000001</v>
      </c>
      <c r="V80" s="31">
        <f t="shared" si="12"/>
        <v>-5.7280000000000655</v>
      </c>
      <c r="W80" s="31">
        <f t="shared" si="13"/>
        <v>-16</v>
      </c>
      <c r="X80" s="31">
        <f t="shared" si="14"/>
        <v>-8</v>
      </c>
      <c r="Y80" s="31">
        <f t="shared" si="22"/>
        <v>30074880</v>
      </c>
      <c r="Z80" s="31">
        <f t="shared" si="21"/>
        <v>23496000</v>
      </c>
      <c r="AA80" s="31">
        <f t="shared" si="21"/>
        <v>23402016</v>
      </c>
      <c r="AB80" s="31">
        <f t="shared" si="21"/>
        <v>23449008</v>
      </c>
      <c r="AC80" s="31">
        <f t="shared" si="21"/>
        <v>30108526.272</v>
      </c>
      <c r="AD80" s="31">
        <f t="shared" si="21"/>
        <v>6659518.2720000008</v>
      </c>
      <c r="AE80" s="31">
        <f t="shared" si="21"/>
        <v>-33646.272000000383</v>
      </c>
      <c r="AF80" s="31">
        <f t="shared" si="21"/>
        <v>-93984</v>
      </c>
      <c r="AG80" s="31">
        <f t="shared" si="21"/>
        <v>-46992</v>
      </c>
      <c r="AH80" s="31">
        <f t="shared" si="18"/>
        <v>23449007</v>
      </c>
      <c r="AI80" s="31">
        <f t="shared" si="18"/>
        <v>30108525.272</v>
      </c>
      <c r="AJ80" s="31">
        <f t="shared" si="18"/>
        <v>6659517.2720000008</v>
      </c>
      <c r="AK80" s="31">
        <f t="shared" si="18"/>
        <v>-33647.272000000383</v>
      </c>
      <c r="AL80" s="31">
        <f t="shared" si="15"/>
        <v>-46993</v>
      </c>
      <c r="AM80" s="16" t="s">
        <v>8</v>
      </c>
      <c r="AN80" s="16" t="s">
        <v>408</v>
      </c>
      <c r="AO80" s="16" t="s">
        <v>408</v>
      </c>
      <c r="AP80" s="16" t="s">
        <v>8</v>
      </c>
      <c r="AQ80" s="16" t="s">
        <v>10</v>
      </c>
      <c r="AR80" s="16" t="s">
        <v>172</v>
      </c>
      <c r="AS80" s="20" t="s">
        <v>173</v>
      </c>
      <c r="AT80" s="16" t="s">
        <v>10</v>
      </c>
      <c r="AU80" s="16" t="s">
        <v>172</v>
      </c>
      <c r="AV80" s="20" t="s">
        <v>173</v>
      </c>
      <c r="AW80" s="16" t="s">
        <v>9</v>
      </c>
    </row>
    <row r="81" spans="2:49" x14ac:dyDescent="0.15">
      <c r="B81" s="16" t="s">
        <v>132</v>
      </c>
      <c r="C81" s="17">
        <f t="shared" si="19"/>
        <v>41689</v>
      </c>
      <c r="D81" s="16" t="s">
        <v>84</v>
      </c>
      <c r="E81" s="16" t="s">
        <v>46</v>
      </c>
      <c r="F81" s="17">
        <v>41790</v>
      </c>
      <c r="G81" s="16" t="s">
        <v>47</v>
      </c>
      <c r="H81" s="16"/>
      <c r="I81" s="17">
        <f>F81+4</f>
        <v>41794</v>
      </c>
      <c r="J81" s="18">
        <f t="shared" si="5"/>
        <v>5160.474308300395</v>
      </c>
      <c r="K81" s="30">
        <f t="shared" si="6"/>
        <v>4</v>
      </c>
      <c r="L81" s="31">
        <f t="shared" si="7"/>
        <v>0.99215686274509807</v>
      </c>
      <c r="M81" s="31">
        <f t="shared" si="20"/>
        <v>1.0039370078740157</v>
      </c>
      <c r="N81" s="31">
        <f t="shared" si="8"/>
        <v>0.79062500000000002</v>
      </c>
      <c r="O81" s="31">
        <f t="shared" si="9"/>
        <v>0.796875</v>
      </c>
      <c r="P81" s="18" t="s">
        <v>175</v>
      </c>
      <c r="Q81" s="16" t="s">
        <v>223</v>
      </c>
      <c r="R81" s="19">
        <f t="shared" si="16"/>
        <v>4048</v>
      </c>
      <c r="S81" s="19">
        <f t="shared" si="4"/>
        <v>4064</v>
      </c>
      <c r="T81" s="31">
        <f t="shared" si="10"/>
        <v>5131.7960784313727</v>
      </c>
      <c r="U81" s="31">
        <f t="shared" si="11"/>
        <v>1067.7960784313725</v>
      </c>
      <c r="V81" s="31">
        <f t="shared" si="12"/>
        <v>-11.796078431372734</v>
      </c>
      <c r="W81" s="31">
        <f t="shared" si="13"/>
        <v>-32</v>
      </c>
      <c r="X81" s="31">
        <f t="shared" si="14"/>
        <v>-16</v>
      </c>
      <c r="Y81" s="31">
        <f t="shared" si="22"/>
        <v>30074880</v>
      </c>
      <c r="Z81" s="31">
        <f t="shared" si="21"/>
        <v>23965920</v>
      </c>
      <c r="AA81" s="31">
        <f t="shared" si="21"/>
        <v>23777952</v>
      </c>
      <c r="AB81" s="31">
        <f t="shared" si="21"/>
        <v>23871936</v>
      </c>
      <c r="AC81" s="31">
        <f t="shared" si="21"/>
        <v>30144170.164705884</v>
      </c>
      <c r="AD81" s="31">
        <f t="shared" si="21"/>
        <v>6272234.1647058818</v>
      </c>
      <c r="AE81" s="31">
        <f t="shared" si="21"/>
        <v>-69290.16470588345</v>
      </c>
      <c r="AF81" s="31">
        <f t="shared" si="21"/>
        <v>-187968</v>
      </c>
      <c r="AG81" s="31">
        <f t="shared" si="21"/>
        <v>-93984</v>
      </c>
      <c r="AH81" s="31">
        <f t="shared" si="18"/>
        <v>23871935</v>
      </c>
      <c r="AI81" s="31">
        <f t="shared" si="18"/>
        <v>30144169.164705884</v>
      </c>
      <c r="AJ81" s="31">
        <f t="shared" si="18"/>
        <v>6272233.1647058818</v>
      </c>
      <c r="AK81" s="31">
        <f t="shared" si="18"/>
        <v>-69291.16470588345</v>
      </c>
      <c r="AL81" s="31">
        <f t="shared" si="15"/>
        <v>-93985</v>
      </c>
      <c r="AM81" s="16" t="s">
        <v>8</v>
      </c>
      <c r="AN81" s="16" t="s">
        <v>408</v>
      </c>
      <c r="AO81" s="16" t="s">
        <v>408</v>
      </c>
      <c r="AP81" s="16" t="s">
        <v>8</v>
      </c>
      <c r="AQ81" s="16" t="s">
        <v>10</v>
      </c>
      <c r="AR81" s="16" t="s">
        <v>172</v>
      </c>
      <c r="AS81" s="20" t="s">
        <v>173</v>
      </c>
      <c r="AT81" s="16" t="s">
        <v>10</v>
      </c>
      <c r="AU81" s="16" t="s">
        <v>172</v>
      </c>
      <c r="AV81" s="20" t="s">
        <v>173</v>
      </c>
      <c r="AW81" s="16" t="s">
        <v>9</v>
      </c>
    </row>
    <row r="82" spans="2:49" x14ac:dyDescent="0.15">
      <c r="B82" s="16" t="s">
        <v>132</v>
      </c>
      <c r="C82" s="17">
        <f t="shared" si="19"/>
        <v>41696</v>
      </c>
      <c r="D82" s="16" t="s">
        <v>84</v>
      </c>
      <c r="E82" s="16" t="s">
        <v>46</v>
      </c>
      <c r="F82" s="17">
        <v>41790</v>
      </c>
      <c r="G82" s="16" t="s">
        <v>47</v>
      </c>
      <c r="H82" s="16"/>
      <c r="I82" s="17">
        <f>F82+6</f>
        <v>41796</v>
      </c>
      <c r="J82" s="18">
        <f t="shared" si="5"/>
        <v>5179.7665369649803</v>
      </c>
      <c r="K82" s="30">
        <f t="shared" si="6"/>
        <v>6</v>
      </c>
      <c r="L82" s="31">
        <f t="shared" si="7"/>
        <v>0.9884615384615385</v>
      </c>
      <c r="M82" s="31">
        <f t="shared" si="20"/>
        <v>1.0058027079303675</v>
      </c>
      <c r="N82" s="31">
        <f t="shared" si="8"/>
        <v>0.80312499999999998</v>
      </c>
      <c r="O82" s="31">
        <f t="shared" si="9"/>
        <v>0.8125</v>
      </c>
      <c r="P82" s="18" t="s">
        <v>175</v>
      </c>
      <c r="Q82" s="16" t="s">
        <v>224</v>
      </c>
      <c r="R82" s="19">
        <f t="shared" si="16"/>
        <v>4112</v>
      </c>
      <c r="S82" s="19">
        <f t="shared" si="4"/>
        <v>4136</v>
      </c>
      <c r="T82" s="31">
        <f t="shared" si="10"/>
        <v>5138.1846153846154</v>
      </c>
      <c r="U82" s="31">
        <f t="shared" si="11"/>
        <v>1002.1846153846153</v>
      </c>
      <c r="V82" s="31">
        <f t="shared" si="12"/>
        <v>-18.184615384615427</v>
      </c>
      <c r="W82" s="31">
        <f t="shared" si="13"/>
        <v>-48</v>
      </c>
      <c r="X82" s="31">
        <f t="shared" si="14"/>
        <v>-24</v>
      </c>
      <c r="Y82" s="31">
        <f t="shared" si="22"/>
        <v>30074880</v>
      </c>
      <c r="Z82" s="31">
        <f t="shared" si="21"/>
        <v>24435840</v>
      </c>
      <c r="AA82" s="31">
        <f t="shared" si="21"/>
        <v>24153888</v>
      </c>
      <c r="AB82" s="31">
        <f t="shared" si="21"/>
        <v>24294864</v>
      </c>
      <c r="AC82" s="31">
        <f t="shared" si="21"/>
        <v>30181696.430769231</v>
      </c>
      <c r="AD82" s="31">
        <f t="shared" si="21"/>
        <v>5886832.4307692302</v>
      </c>
      <c r="AE82" s="31">
        <f t="shared" si="21"/>
        <v>-106816.43076923101</v>
      </c>
      <c r="AF82" s="31">
        <f t="shared" si="21"/>
        <v>-281952</v>
      </c>
      <c r="AG82" s="31">
        <f t="shared" si="21"/>
        <v>-140976</v>
      </c>
      <c r="AH82" s="31">
        <f t="shared" si="18"/>
        <v>24294863</v>
      </c>
      <c r="AI82" s="31">
        <f t="shared" si="18"/>
        <v>30181695.430769231</v>
      </c>
      <c r="AJ82" s="31">
        <f t="shared" si="18"/>
        <v>5886831.4307692302</v>
      </c>
      <c r="AK82" s="31">
        <f t="shared" si="18"/>
        <v>-106817.43076923101</v>
      </c>
      <c r="AL82" s="31">
        <f t="shared" si="15"/>
        <v>-140977</v>
      </c>
      <c r="AM82" s="16" t="s">
        <v>8</v>
      </c>
      <c r="AN82" s="16" t="s">
        <v>408</v>
      </c>
      <c r="AO82" s="16" t="s">
        <v>408</v>
      </c>
      <c r="AP82" s="16" t="s">
        <v>8</v>
      </c>
      <c r="AQ82" s="16" t="s">
        <v>10</v>
      </c>
      <c r="AR82" s="16" t="s">
        <v>172</v>
      </c>
      <c r="AS82" s="20" t="s">
        <v>173</v>
      </c>
      <c r="AT82" s="16" t="s">
        <v>10</v>
      </c>
      <c r="AU82" s="16" t="s">
        <v>172</v>
      </c>
      <c r="AV82" s="20" t="s">
        <v>173</v>
      </c>
      <c r="AW82" s="16" t="s">
        <v>9</v>
      </c>
    </row>
    <row r="83" spans="2:49" x14ac:dyDescent="0.15">
      <c r="B83" s="16" t="s">
        <v>132</v>
      </c>
      <c r="C83" s="17">
        <f t="shared" si="19"/>
        <v>41703</v>
      </c>
      <c r="D83" s="16" t="s">
        <v>84</v>
      </c>
      <c r="E83" s="16" t="s">
        <v>46</v>
      </c>
      <c r="F83" s="17">
        <v>41790</v>
      </c>
      <c r="G83" s="16" t="s">
        <v>47</v>
      </c>
      <c r="H83" s="16"/>
      <c r="I83" s="17">
        <f>F83</f>
        <v>41790</v>
      </c>
      <c r="J83" s="18">
        <f t="shared" si="5"/>
        <v>5120</v>
      </c>
      <c r="K83" s="30">
        <f t="shared" si="6"/>
        <v>0</v>
      </c>
      <c r="L83" s="31">
        <f t="shared" si="7"/>
        <v>1</v>
      </c>
      <c r="M83" s="31">
        <f t="shared" si="20"/>
        <v>1</v>
      </c>
      <c r="N83" s="31">
        <f t="shared" si="8"/>
        <v>0.828125</v>
      </c>
      <c r="O83" s="31">
        <f t="shared" si="9"/>
        <v>0.828125</v>
      </c>
      <c r="P83" s="18" t="s">
        <v>175</v>
      </c>
      <c r="Q83" s="16" t="s">
        <v>225</v>
      </c>
      <c r="R83" s="19">
        <f t="shared" si="16"/>
        <v>4240</v>
      </c>
      <c r="S83" s="19">
        <f t="shared" si="4"/>
        <v>4240</v>
      </c>
      <c r="T83" s="31">
        <f t="shared" si="10"/>
        <v>5120</v>
      </c>
      <c r="U83" s="31">
        <f t="shared" si="11"/>
        <v>880</v>
      </c>
      <c r="V83" s="31">
        <f t="shared" si="12"/>
        <v>0</v>
      </c>
      <c r="W83" s="31">
        <f t="shared" si="13"/>
        <v>0</v>
      </c>
      <c r="X83" s="31">
        <f t="shared" si="14"/>
        <v>0</v>
      </c>
      <c r="Y83" s="31">
        <f t="shared" si="22"/>
        <v>30074880</v>
      </c>
      <c r="Z83" s="31">
        <f t="shared" si="21"/>
        <v>24905760</v>
      </c>
      <c r="AA83" s="31">
        <f t="shared" si="21"/>
        <v>24905760</v>
      </c>
      <c r="AB83" s="31">
        <f t="shared" si="21"/>
        <v>24905760</v>
      </c>
      <c r="AC83" s="31">
        <f t="shared" si="21"/>
        <v>30074880</v>
      </c>
      <c r="AD83" s="31">
        <f t="shared" si="21"/>
        <v>5169120</v>
      </c>
      <c r="AE83" s="31">
        <f t="shared" si="21"/>
        <v>0</v>
      </c>
      <c r="AF83" s="31">
        <f t="shared" si="21"/>
        <v>0</v>
      </c>
      <c r="AG83" s="31">
        <f t="shared" si="21"/>
        <v>0</v>
      </c>
      <c r="AH83" s="31">
        <f t="shared" si="18"/>
        <v>24905759</v>
      </c>
      <c r="AI83" s="31">
        <f t="shared" si="18"/>
        <v>30074879</v>
      </c>
      <c r="AJ83" s="31">
        <f t="shared" si="18"/>
        <v>5169119</v>
      </c>
      <c r="AK83" s="31">
        <f t="shared" si="18"/>
        <v>-1</v>
      </c>
      <c r="AL83" s="31">
        <f t="shared" si="15"/>
        <v>-1</v>
      </c>
      <c r="AM83" s="16" t="s">
        <v>8</v>
      </c>
      <c r="AN83" s="16" t="s">
        <v>408</v>
      </c>
      <c r="AO83" s="16" t="s">
        <v>408</v>
      </c>
      <c r="AP83" s="16" t="s">
        <v>8</v>
      </c>
      <c r="AQ83" s="16" t="s">
        <v>10</v>
      </c>
      <c r="AR83" s="16" t="s">
        <v>172</v>
      </c>
      <c r="AS83" s="20" t="s">
        <v>173</v>
      </c>
      <c r="AT83" s="16" t="s">
        <v>10</v>
      </c>
      <c r="AU83" s="16" t="s">
        <v>172</v>
      </c>
      <c r="AV83" s="20" t="s">
        <v>173</v>
      </c>
      <c r="AW83" s="16" t="s">
        <v>9</v>
      </c>
    </row>
    <row r="84" spans="2:49" x14ac:dyDescent="0.15">
      <c r="B84" s="16" t="s">
        <v>132</v>
      </c>
      <c r="C84" s="17">
        <f t="shared" si="19"/>
        <v>41710</v>
      </c>
      <c r="D84" s="16" t="s">
        <v>84</v>
      </c>
      <c r="E84" s="16" t="s">
        <v>46</v>
      </c>
      <c r="F84" s="17">
        <v>41790</v>
      </c>
      <c r="G84" s="16" t="s">
        <v>47</v>
      </c>
      <c r="H84" s="16"/>
      <c r="I84" s="17">
        <f>F84-2</f>
        <v>41788</v>
      </c>
      <c r="J84" s="18">
        <f t="shared" si="5"/>
        <v>5101.1070110701103</v>
      </c>
      <c r="K84" s="30">
        <f t="shared" si="6"/>
        <v>-2</v>
      </c>
      <c r="L84" s="31">
        <f t="shared" si="7"/>
        <v>1.0037037037037038</v>
      </c>
      <c r="M84" s="31">
        <f t="shared" si="20"/>
        <v>0.99815157116451014</v>
      </c>
      <c r="N84" s="31">
        <f t="shared" si="8"/>
        <v>0.84687500000000004</v>
      </c>
      <c r="O84" s="31">
        <f t="shared" si="9"/>
        <v>0.84375</v>
      </c>
      <c r="P84" s="18" t="s">
        <v>175</v>
      </c>
      <c r="Q84" s="16" t="s">
        <v>226</v>
      </c>
      <c r="R84" s="19">
        <f t="shared" si="16"/>
        <v>4336</v>
      </c>
      <c r="S84" s="19">
        <f t="shared" si="4"/>
        <v>4328</v>
      </c>
      <c r="T84" s="31">
        <f t="shared" si="10"/>
        <v>5113.4518518518516</v>
      </c>
      <c r="U84" s="31">
        <f t="shared" si="11"/>
        <v>785.45185185185187</v>
      </c>
      <c r="V84" s="31">
        <f t="shared" si="12"/>
        <v>6.548148148148357</v>
      </c>
      <c r="W84" s="31">
        <f t="shared" si="13"/>
        <v>16</v>
      </c>
      <c r="X84" s="31">
        <f t="shared" si="14"/>
        <v>8</v>
      </c>
      <c r="Y84" s="31">
        <f t="shared" si="22"/>
        <v>30074880</v>
      </c>
      <c r="Z84" s="31">
        <f t="shared" si="21"/>
        <v>25375680</v>
      </c>
      <c r="AA84" s="31">
        <f t="shared" si="21"/>
        <v>25469664</v>
      </c>
      <c r="AB84" s="31">
        <f t="shared" si="21"/>
        <v>25422672</v>
      </c>
      <c r="AC84" s="31">
        <f t="shared" si="21"/>
        <v>30036416.177777778</v>
      </c>
      <c r="AD84" s="31">
        <f t="shared" si="21"/>
        <v>4613744.1777777774</v>
      </c>
      <c r="AE84" s="31">
        <f t="shared" si="21"/>
        <v>38463.822222223447</v>
      </c>
      <c r="AF84" s="31">
        <f t="shared" si="21"/>
        <v>93984</v>
      </c>
      <c r="AG84" s="31">
        <f t="shared" si="21"/>
        <v>46992</v>
      </c>
      <c r="AH84" s="31">
        <f t="shared" si="18"/>
        <v>25422671</v>
      </c>
      <c r="AI84" s="31">
        <f t="shared" si="18"/>
        <v>30036415.177777778</v>
      </c>
      <c r="AJ84" s="31">
        <f t="shared" si="18"/>
        <v>4613743.1777777774</v>
      </c>
      <c r="AK84" s="31">
        <f t="shared" si="18"/>
        <v>38462.822222223447</v>
      </c>
      <c r="AL84" s="31">
        <f t="shared" si="15"/>
        <v>46991</v>
      </c>
      <c r="AM84" s="16" t="s">
        <v>8</v>
      </c>
      <c r="AN84" s="16" t="s">
        <v>408</v>
      </c>
      <c r="AO84" s="16" t="s">
        <v>408</v>
      </c>
      <c r="AP84" s="16" t="s">
        <v>8</v>
      </c>
      <c r="AQ84" s="16" t="s">
        <v>10</v>
      </c>
      <c r="AR84" s="16" t="s">
        <v>172</v>
      </c>
      <c r="AS84" s="20" t="s">
        <v>173</v>
      </c>
      <c r="AT84" s="16" t="s">
        <v>10</v>
      </c>
      <c r="AU84" s="16" t="s">
        <v>172</v>
      </c>
      <c r="AV84" s="20" t="s">
        <v>173</v>
      </c>
      <c r="AW84" s="16" t="s">
        <v>9</v>
      </c>
    </row>
    <row r="85" spans="2:49" x14ac:dyDescent="0.15">
      <c r="B85" s="16" t="s">
        <v>132</v>
      </c>
      <c r="C85" s="17">
        <f t="shared" si="19"/>
        <v>41717</v>
      </c>
      <c r="D85" s="16" t="s">
        <v>84</v>
      </c>
      <c r="E85" s="16" t="s">
        <v>46</v>
      </c>
      <c r="F85" s="17">
        <v>41790</v>
      </c>
      <c r="G85" s="16" t="s">
        <v>47</v>
      </c>
      <c r="H85" s="16"/>
      <c r="I85" s="17">
        <f>F85-4</f>
        <v>41786</v>
      </c>
      <c r="J85" s="18">
        <f t="shared" si="5"/>
        <v>5083.0324909747287</v>
      </c>
      <c r="K85" s="30">
        <f t="shared" si="6"/>
        <v>-4</v>
      </c>
      <c r="L85" s="31">
        <f t="shared" si="7"/>
        <v>1.0072727272727273</v>
      </c>
      <c r="M85" s="31">
        <f t="shared" si="20"/>
        <v>0.99637681159420288</v>
      </c>
      <c r="N85" s="31">
        <f t="shared" si="8"/>
        <v>0.86562499999999998</v>
      </c>
      <c r="O85" s="31">
        <f t="shared" si="9"/>
        <v>0.859375</v>
      </c>
      <c r="P85" s="18" t="s">
        <v>175</v>
      </c>
      <c r="Q85" s="16" t="s">
        <v>227</v>
      </c>
      <c r="R85" s="19">
        <f t="shared" si="16"/>
        <v>4432</v>
      </c>
      <c r="S85" s="19">
        <f t="shared" si="4"/>
        <v>4416</v>
      </c>
      <c r="T85" s="31">
        <f t="shared" si="10"/>
        <v>5106.5018181818177</v>
      </c>
      <c r="U85" s="31">
        <f t="shared" si="11"/>
        <v>690.50181818181818</v>
      </c>
      <c r="V85" s="31">
        <f t="shared" si="12"/>
        <v>13.498181818182275</v>
      </c>
      <c r="W85" s="31">
        <f t="shared" si="13"/>
        <v>32</v>
      </c>
      <c r="X85" s="31">
        <f t="shared" si="14"/>
        <v>16</v>
      </c>
      <c r="Y85" s="31">
        <f t="shared" si="22"/>
        <v>30074880</v>
      </c>
      <c r="Z85" s="31">
        <f t="shared" si="21"/>
        <v>25845600</v>
      </c>
      <c r="AA85" s="31">
        <f t="shared" si="21"/>
        <v>26033568</v>
      </c>
      <c r="AB85" s="31">
        <f t="shared" si="21"/>
        <v>25939584</v>
      </c>
      <c r="AC85" s="31">
        <f t="shared" si="21"/>
        <v>29995591.679999996</v>
      </c>
      <c r="AD85" s="31">
        <f t="shared" si="21"/>
        <v>4056007.68</v>
      </c>
      <c r="AE85" s="31">
        <f t="shared" si="21"/>
        <v>79288.320000002685</v>
      </c>
      <c r="AF85" s="31">
        <f t="shared" si="21"/>
        <v>187968</v>
      </c>
      <c r="AG85" s="31">
        <f t="shared" si="21"/>
        <v>93984</v>
      </c>
      <c r="AH85" s="31">
        <f t="shared" si="18"/>
        <v>25939583</v>
      </c>
      <c r="AI85" s="31">
        <f t="shared" si="18"/>
        <v>29995590.679999996</v>
      </c>
      <c r="AJ85" s="31">
        <f t="shared" si="18"/>
        <v>4056006.68</v>
      </c>
      <c r="AK85" s="31">
        <f t="shared" si="18"/>
        <v>79287.320000002685</v>
      </c>
      <c r="AL85" s="31">
        <f t="shared" si="15"/>
        <v>93983</v>
      </c>
      <c r="AM85" s="16" t="s">
        <v>8</v>
      </c>
      <c r="AN85" s="16" t="s">
        <v>408</v>
      </c>
      <c r="AO85" s="16" t="s">
        <v>408</v>
      </c>
      <c r="AP85" s="16" t="s">
        <v>8</v>
      </c>
      <c r="AQ85" s="16" t="s">
        <v>10</v>
      </c>
      <c r="AR85" s="16" t="s">
        <v>172</v>
      </c>
      <c r="AS85" s="20" t="s">
        <v>173</v>
      </c>
      <c r="AT85" s="16" t="s">
        <v>10</v>
      </c>
      <c r="AU85" s="16" t="s">
        <v>172</v>
      </c>
      <c r="AV85" s="20" t="s">
        <v>173</v>
      </c>
      <c r="AW85" s="16" t="s">
        <v>9</v>
      </c>
    </row>
    <row r="86" spans="2:49" x14ac:dyDescent="0.15">
      <c r="B86" s="16" t="s">
        <v>132</v>
      </c>
      <c r="C86" s="17">
        <f t="shared" si="19"/>
        <v>41724</v>
      </c>
      <c r="D86" s="16" t="s">
        <v>84</v>
      </c>
      <c r="E86" s="16" t="s">
        <v>46</v>
      </c>
      <c r="F86" s="17">
        <v>41790</v>
      </c>
      <c r="G86" s="16" t="s">
        <v>47</v>
      </c>
      <c r="H86" s="16"/>
      <c r="I86" s="17">
        <f>F86-6</f>
        <v>41784</v>
      </c>
      <c r="J86" s="18">
        <f t="shared" si="5"/>
        <v>5065.7243816254422</v>
      </c>
      <c r="K86" s="30">
        <f t="shared" si="6"/>
        <v>-6</v>
      </c>
      <c r="L86" s="31">
        <f t="shared" si="7"/>
        <v>1.0107142857142857</v>
      </c>
      <c r="M86" s="31">
        <f t="shared" si="20"/>
        <v>0.99467140319715808</v>
      </c>
      <c r="N86" s="31">
        <f t="shared" si="8"/>
        <v>0.88437500000000002</v>
      </c>
      <c r="O86" s="31">
        <f t="shared" si="9"/>
        <v>0.875</v>
      </c>
      <c r="P86" s="18" t="s">
        <v>175</v>
      </c>
      <c r="Q86" s="16" t="s">
        <v>228</v>
      </c>
      <c r="R86" s="19">
        <f t="shared" si="16"/>
        <v>4528</v>
      </c>
      <c r="S86" s="19">
        <f t="shared" si="4"/>
        <v>4504</v>
      </c>
      <c r="T86" s="31">
        <f t="shared" si="10"/>
        <v>5099.1714285714288</v>
      </c>
      <c r="U86" s="31">
        <f t="shared" si="11"/>
        <v>595.17142857142858</v>
      </c>
      <c r="V86" s="31">
        <f t="shared" si="12"/>
        <v>20.828571428571195</v>
      </c>
      <c r="W86" s="31">
        <f t="shared" si="13"/>
        <v>48</v>
      </c>
      <c r="X86" s="31">
        <f t="shared" si="14"/>
        <v>24</v>
      </c>
      <c r="Y86" s="31">
        <f t="shared" si="22"/>
        <v>30074880</v>
      </c>
      <c r="Z86" s="31">
        <f t="shared" si="21"/>
        <v>26315520</v>
      </c>
      <c r="AA86" s="31">
        <f t="shared" si="21"/>
        <v>26597472</v>
      </c>
      <c r="AB86" s="31">
        <f t="shared" si="21"/>
        <v>26456496</v>
      </c>
      <c r="AC86" s="31">
        <f t="shared" si="21"/>
        <v>29952532.971428573</v>
      </c>
      <c r="AD86" s="31">
        <f t="shared" si="21"/>
        <v>3496036.9714285713</v>
      </c>
      <c r="AE86" s="31">
        <f t="shared" si="21"/>
        <v>122347.0285714272</v>
      </c>
      <c r="AF86" s="31">
        <f t="shared" si="21"/>
        <v>281952</v>
      </c>
      <c r="AG86" s="31">
        <f t="shared" si="21"/>
        <v>140976</v>
      </c>
      <c r="AH86" s="31">
        <f t="shared" si="18"/>
        <v>26456495</v>
      </c>
      <c r="AI86" s="31">
        <f t="shared" si="18"/>
        <v>29952531.971428573</v>
      </c>
      <c r="AJ86" s="31">
        <f t="shared" si="18"/>
        <v>3496035.9714285713</v>
      </c>
      <c r="AK86" s="31">
        <f t="shared" si="18"/>
        <v>122346.0285714272</v>
      </c>
      <c r="AL86" s="31">
        <f t="shared" si="15"/>
        <v>140975</v>
      </c>
      <c r="AM86" s="16" t="s">
        <v>8</v>
      </c>
      <c r="AN86" s="16" t="s">
        <v>408</v>
      </c>
      <c r="AO86" s="16" t="s">
        <v>408</v>
      </c>
      <c r="AP86" s="16" t="s">
        <v>8</v>
      </c>
      <c r="AQ86" s="16" t="s">
        <v>10</v>
      </c>
      <c r="AR86" s="16" t="s">
        <v>172</v>
      </c>
      <c r="AS86" s="20" t="s">
        <v>173</v>
      </c>
      <c r="AT86" s="16" t="s">
        <v>10</v>
      </c>
      <c r="AU86" s="16" t="s">
        <v>172</v>
      </c>
      <c r="AV86" s="20" t="s">
        <v>173</v>
      </c>
      <c r="AW86" s="16" t="s">
        <v>9</v>
      </c>
    </row>
    <row r="87" spans="2:49" x14ac:dyDescent="0.15">
      <c r="B87" s="16" t="s">
        <v>132</v>
      </c>
      <c r="C87" s="17">
        <f t="shared" si="19"/>
        <v>41731</v>
      </c>
      <c r="D87" s="16" t="s">
        <v>84</v>
      </c>
      <c r="E87" s="16" t="s">
        <v>46</v>
      </c>
      <c r="F87" s="17">
        <v>41790</v>
      </c>
      <c r="G87" s="16" t="s">
        <v>47</v>
      </c>
      <c r="H87" s="16"/>
      <c r="I87" s="17">
        <f>F87+2</f>
        <v>41792</v>
      </c>
      <c r="J87" s="18">
        <f t="shared" si="5"/>
        <v>5138.0281690140846</v>
      </c>
      <c r="K87" s="30">
        <f t="shared" si="6"/>
        <v>2</v>
      </c>
      <c r="L87" s="31">
        <f t="shared" si="7"/>
        <v>0.99649122807017543</v>
      </c>
      <c r="M87" s="31">
        <f t="shared" si="20"/>
        <v>1.0017574692442883</v>
      </c>
      <c r="N87" s="31">
        <f t="shared" si="8"/>
        <v>0.88749999999999996</v>
      </c>
      <c r="O87" s="31">
        <f t="shared" si="9"/>
        <v>0.890625</v>
      </c>
      <c r="P87" s="18" t="s">
        <v>175</v>
      </c>
      <c r="Q87" s="16" t="s">
        <v>229</v>
      </c>
      <c r="R87" s="19">
        <f t="shared" si="16"/>
        <v>4544</v>
      </c>
      <c r="S87" s="19">
        <f t="shared" si="4"/>
        <v>4552</v>
      </c>
      <c r="T87" s="31">
        <f t="shared" si="10"/>
        <v>5126.9894736842107</v>
      </c>
      <c r="U87" s="31">
        <f t="shared" si="11"/>
        <v>574.98947368421045</v>
      </c>
      <c r="V87" s="31">
        <f t="shared" si="12"/>
        <v>-6.9894736842106795</v>
      </c>
      <c r="W87" s="31">
        <f t="shared" si="13"/>
        <v>-16</v>
      </c>
      <c r="X87" s="31">
        <f t="shared" si="14"/>
        <v>-8</v>
      </c>
      <c r="Y87" s="31">
        <f t="shared" si="22"/>
        <v>30074880</v>
      </c>
      <c r="Z87" s="31">
        <f t="shared" si="21"/>
        <v>26785440</v>
      </c>
      <c r="AA87" s="31">
        <f t="shared" si="21"/>
        <v>26691456</v>
      </c>
      <c r="AB87" s="31">
        <f t="shared" si="21"/>
        <v>26738448</v>
      </c>
      <c r="AC87" s="31">
        <f t="shared" si="21"/>
        <v>30115936.168421052</v>
      </c>
      <c r="AD87" s="31">
        <f t="shared" si="21"/>
        <v>3377488.1684210524</v>
      </c>
      <c r="AE87" s="31">
        <f t="shared" si="21"/>
        <v>-41056.168421053531</v>
      </c>
      <c r="AF87" s="31">
        <f t="shared" si="21"/>
        <v>-93984</v>
      </c>
      <c r="AG87" s="31">
        <f t="shared" si="21"/>
        <v>-46992</v>
      </c>
      <c r="AH87" s="31">
        <f t="shared" si="18"/>
        <v>26738447</v>
      </c>
      <c r="AI87" s="31">
        <f t="shared" si="18"/>
        <v>30115935.168421052</v>
      </c>
      <c r="AJ87" s="31">
        <f t="shared" si="18"/>
        <v>3377487.1684210524</v>
      </c>
      <c r="AK87" s="31">
        <f t="shared" si="18"/>
        <v>-41057.168421053531</v>
      </c>
      <c r="AL87" s="31">
        <f t="shared" si="15"/>
        <v>-46993</v>
      </c>
      <c r="AM87" s="16" t="s">
        <v>8</v>
      </c>
      <c r="AN87" s="16" t="s">
        <v>408</v>
      </c>
      <c r="AO87" s="16" t="s">
        <v>408</v>
      </c>
      <c r="AP87" s="16" t="s">
        <v>8</v>
      </c>
      <c r="AQ87" s="16" t="s">
        <v>10</v>
      </c>
      <c r="AR87" s="16" t="s">
        <v>172</v>
      </c>
      <c r="AS87" s="20" t="s">
        <v>173</v>
      </c>
      <c r="AT87" s="16" t="s">
        <v>10</v>
      </c>
      <c r="AU87" s="16" t="s">
        <v>172</v>
      </c>
      <c r="AV87" s="20" t="s">
        <v>173</v>
      </c>
      <c r="AW87" s="16" t="s">
        <v>9</v>
      </c>
    </row>
    <row r="88" spans="2:49" x14ac:dyDescent="0.15">
      <c r="B88" s="16" t="s">
        <v>132</v>
      </c>
      <c r="C88" s="17">
        <f t="shared" si="19"/>
        <v>41738</v>
      </c>
      <c r="D88" s="16" t="s">
        <v>84</v>
      </c>
      <c r="E88" s="16" t="s">
        <v>46</v>
      </c>
      <c r="F88" s="17">
        <v>41790</v>
      </c>
      <c r="G88" s="16" t="s">
        <v>47</v>
      </c>
      <c r="H88" s="16"/>
      <c r="I88" s="17">
        <f>F88+4</f>
        <v>41794</v>
      </c>
      <c r="J88" s="18">
        <f t="shared" si="5"/>
        <v>5155.5555555555557</v>
      </c>
      <c r="K88" s="30">
        <f t="shared" si="6"/>
        <v>4</v>
      </c>
      <c r="L88" s="31">
        <f t="shared" si="7"/>
        <v>0.99310344827586206</v>
      </c>
      <c r="M88" s="31">
        <f t="shared" si="20"/>
        <v>1.0034602076124568</v>
      </c>
      <c r="N88" s="31">
        <f t="shared" si="8"/>
        <v>0.9</v>
      </c>
      <c r="O88" s="31">
        <f t="shared" si="9"/>
        <v>0.90625</v>
      </c>
      <c r="P88" s="18" t="s">
        <v>175</v>
      </c>
      <c r="Q88" s="16" t="s">
        <v>230</v>
      </c>
      <c r="R88" s="19">
        <f t="shared" si="16"/>
        <v>4608</v>
      </c>
      <c r="S88" s="19">
        <f t="shared" si="4"/>
        <v>4624</v>
      </c>
      <c r="T88" s="31">
        <f t="shared" si="10"/>
        <v>5134.2344827586203</v>
      </c>
      <c r="U88" s="31">
        <f t="shared" si="11"/>
        <v>510.23448275862069</v>
      </c>
      <c r="V88" s="31">
        <f t="shared" si="12"/>
        <v>-14.234482758620288</v>
      </c>
      <c r="W88" s="31">
        <f t="shared" si="13"/>
        <v>-32</v>
      </c>
      <c r="X88" s="31">
        <f t="shared" si="14"/>
        <v>-16</v>
      </c>
      <c r="Y88" s="31">
        <f t="shared" si="22"/>
        <v>30074880</v>
      </c>
      <c r="Z88" s="31">
        <f t="shared" si="21"/>
        <v>27255360</v>
      </c>
      <c r="AA88" s="31">
        <f t="shared" si="21"/>
        <v>27067392</v>
      </c>
      <c r="AB88" s="31">
        <f t="shared" si="21"/>
        <v>27161376</v>
      </c>
      <c r="AC88" s="31">
        <f t="shared" si="21"/>
        <v>30158493.351724137</v>
      </c>
      <c r="AD88" s="31">
        <f t="shared" si="21"/>
        <v>2997117.351724138</v>
      </c>
      <c r="AE88" s="31">
        <f t="shared" si="21"/>
        <v>-83613.351724135573</v>
      </c>
      <c r="AF88" s="31">
        <f t="shared" si="21"/>
        <v>-187968</v>
      </c>
      <c r="AG88" s="31">
        <f t="shared" si="21"/>
        <v>-93984</v>
      </c>
      <c r="AH88" s="31">
        <f t="shared" si="18"/>
        <v>27161375</v>
      </c>
      <c r="AI88" s="31">
        <f t="shared" si="18"/>
        <v>30158492.351724137</v>
      </c>
      <c r="AJ88" s="31">
        <f t="shared" si="18"/>
        <v>2997116.351724138</v>
      </c>
      <c r="AK88" s="31">
        <f t="shared" si="18"/>
        <v>-83614.351724135573</v>
      </c>
      <c r="AL88" s="31">
        <f t="shared" si="15"/>
        <v>-93985</v>
      </c>
      <c r="AM88" s="16" t="s">
        <v>8</v>
      </c>
      <c r="AN88" s="16" t="s">
        <v>408</v>
      </c>
      <c r="AO88" s="16" t="s">
        <v>408</v>
      </c>
      <c r="AP88" s="16" t="s">
        <v>8</v>
      </c>
      <c r="AQ88" s="16" t="s">
        <v>10</v>
      </c>
      <c r="AR88" s="16" t="s">
        <v>172</v>
      </c>
      <c r="AS88" s="20" t="s">
        <v>173</v>
      </c>
      <c r="AT88" s="16" t="s">
        <v>10</v>
      </c>
      <c r="AU88" s="16" t="s">
        <v>172</v>
      </c>
      <c r="AV88" s="20" t="s">
        <v>173</v>
      </c>
      <c r="AW88" s="16" t="s">
        <v>9</v>
      </c>
    </row>
    <row r="89" spans="2:49" x14ac:dyDescent="0.15">
      <c r="B89" s="16" t="s">
        <v>132</v>
      </c>
      <c r="C89" s="17">
        <f t="shared" si="19"/>
        <v>41745</v>
      </c>
      <c r="D89" s="16" t="s">
        <v>84</v>
      </c>
      <c r="E89" s="16" t="s">
        <v>46</v>
      </c>
      <c r="F89" s="17">
        <v>41790</v>
      </c>
      <c r="G89" s="16" t="s">
        <v>47</v>
      </c>
      <c r="H89" s="16"/>
      <c r="I89" s="17">
        <f>F89+6</f>
        <v>41796</v>
      </c>
      <c r="J89" s="18">
        <f t="shared" si="5"/>
        <v>5172.6027397260268</v>
      </c>
      <c r="K89" s="30">
        <f t="shared" si="6"/>
        <v>6</v>
      </c>
      <c r="L89" s="31">
        <f t="shared" si="7"/>
        <v>0.98983050847457632</v>
      </c>
      <c r="M89" s="31">
        <f t="shared" si="20"/>
        <v>1.0051107325383304</v>
      </c>
      <c r="N89" s="31">
        <f t="shared" si="8"/>
        <v>0.91249999999999998</v>
      </c>
      <c r="O89" s="31">
        <f t="shared" si="9"/>
        <v>0.921875</v>
      </c>
      <c r="P89" s="18" t="s">
        <v>175</v>
      </c>
      <c r="Q89" s="16" t="s">
        <v>231</v>
      </c>
      <c r="R89" s="19">
        <f t="shared" si="16"/>
        <v>4672</v>
      </c>
      <c r="S89" s="19">
        <f t="shared" si="4"/>
        <v>4696</v>
      </c>
      <c r="T89" s="31">
        <f t="shared" si="10"/>
        <v>5141.7220338983052</v>
      </c>
      <c r="U89" s="31">
        <f t="shared" si="11"/>
        <v>445.72203389830514</v>
      </c>
      <c r="V89" s="31">
        <f t="shared" si="12"/>
        <v>-21.722033898305199</v>
      </c>
      <c r="W89" s="31">
        <f t="shared" si="13"/>
        <v>-48</v>
      </c>
      <c r="X89" s="31">
        <f t="shared" si="14"/>
        <v>-24</v>
      </c>
      <c r="Y89" s="31">
        <f t="shared" si="22"/>
        <v>30074880</v>
      </c>
      <c r="Z89" s="31">
        <f t="shared" si="21"/>
        <v>27725280</v>
      </c>
      <c r="AA89" s="31">
        <f t="shared" si="21"/>
        <v>27443328</v>
      </c>
      <c r="AB89" s="31">
        <f t="shared" si="21"/>
        <v>27584304</v>
      </c>
      <c r="AC89" s="31">
        <f t="shared" si="21"/>
        <v>30202475.227118645</v>
      </c>
      <c r="AD89" s="31">
        <f t="shared" si="21"/>
        <v>2618171.2271186444</v>
      </c>
      <c r="AE89" s="31">
        <f t="shared" si="21"/>
        <v>-127595.22711864473</v>
      </c>
      <c r="AF89" s="31">
        <f t="shared" si="21"/>
        <v>-281952</v>
      </c>
      <c r="AG89" s="31">
        <f t="shared" si="21"/>
        <v>-140976</v>
      </c>
      <c r="AH89" s="31">
        <f t="shared" si="18"/>
        <v>27584303</v>
      </c>
      <c r="AI89" s="31">
        <f t="shared" si="18"/>
        <v>30202474.227118645</v>
      </c>
      <c r="AJ89" s="31">
        <f t="shared" si="18"/>
        <v>2618170.2271186444</v>
      </c>
      <c r="AK89" s="31">
        <f t="shared" si="18"/>
        <v>-127596.22711864473</v>
      </c>
      <c r="AL89" s="31">
        <f t="shared" si="15"/>
        <v>-140977</v>
      </c>
      <c r="AM89" s="16" t="s">
        <v>8</v>
      </c>
      <c r="AN89" s="16" t="s">
        <v>408</v>
      </c>
      <c r="AO89" s="16" t="s">
        <v>408</v>
      </c>
      <c r="AP89" s="16" t="s">
        <v>8</v>
      </c>
      <c r="AQ89" s="16" t="s">
        <v>10</v>
      </c>
      <c r="AR89" s="16" t="s">
        <v>172</v>
      </c>
      <c r="AS89" s="20" t="s">
        <v>173</v>
      </c>
      <c r="AT89" s="16" t="s">
        <v>10</v>
      </c>
      <c r="AU89" s="16" t="s">
        <v>172</v>
      </c>
      <c r="AV89" s="20" t="s">
        <v>173</v>
      </c>
      <c r="AW89" s="16" t="s">
        <v>9</v>
      </c>
    </row>
    <row r="90" spans="2:49" x14ac:dyDescent="0.15">
      <c r="B90" s="16" t="s">
        <v>132</v>
      </c>
      <c r="C90" s="17">
        <f t="shared" si="19"/>
        <v>41752</v>
      </c>
      <c r="D90" s="16" t="s">
        <v>84</v>
      </c>
      <c r="E90" s="16" t="s">
        <v>46</v>
      </c>
      <c r="F90" s="17">
        <v>41790</v>
      </c>
      <c r="G90" s="16" t="s">
        <v>47</v>
      </c>
      <c r="H90" s="16"/>
      <c r="I90" s="17">
        <f>F90</f>
        <v>41790</v>
      </c>
      <c r="J90" s="18">
        <f t="shared" si="5"/>
        <v>5120</v>
      </c>
      <c r="K90" s="30">
        <f t="shared" si="6"/>
        <v>0</v>
      </c>
      <c r="L90" s="31">
        <f t="shared" si="7"/>
        <v>1</v>
      </c>
      <c r="M90" s="31">
        <f t="shared" si="20"/>
        <v>1</v>
      </c>
      <c r="N90" s="31">
        <f t="shared" si="8"/>
        <v>0.9375</v>
      </c>
      <c r="O90" s="31">
        <f t="shared" si="9"/>
        <v>0.9375</v>
      </c>
      <c r="P90" s="18" t="s">
        <v>175</v>
      </c>
      <c r="Q90" s="16" t="s">
        <v>232</v>
      </c>
      <c r="R90" s="19">
        <f t="shared" si="16"/>
        <v>4800</v>
      </c>
      <c r="S90" s="19">
        <f t="shared" si="4"/>
        <v>4800</v>
      </c>
      <c r="T90" s="31">
        <f t="shared" si="10"/>
        <v>5120</v>
      </c>
      <c r="U90" s="31">
        <f t="shared" si="11"/>
        <v>320</v>
      </c>
      <c r="V90" s="31">
        <f t="shared" si="12"/>
        <v>0</v>
      </c>
      <c r="W90" s="31">
        <f t="shared" si="13"/>
        <v>0</v>
      </c>
      <c r="X90" s="31">
        <f t="shared" si="14"/>
        <v>0</v>
      </c>
      <c r="Y90" s="31">
        <f t="shared" si="22"/>
        <v>30074880</v>
      </c>
      <c r="Z90" s="31">
        <f t="shared" si="21"/>
        <v>28195200</v>
      </c>
      <c r="AA90" s="31">
        <f t="shared" si="21"/>
        <v>28195200</v>
      </c>
      <c r="AB90" s="31">
        <f t="shared" si="21"/>
        <v>28195200</v>
      </c>
      <c r="AC90" s="31">
        <f t="shared" si="21"/>
        <v>30074880</v>
      </c>
      <c r="AD90" s="31">
        <f t="shared" si="21"/>
        <v>1879680</v>
      </c>
      <c r="AE90" s="31">
        <f t="shared" si="21"/>
        <v>0</v>
      </c>
      <c r="AF90" s="31">
        <f t="shared" si="21"/>
        <v>0</v>
      </c>
      <c r="AG90" s="31">
        <f t="shared" si="21"/>
        <v>0</v>
      </c>
      <c r="AH90" s="31">
        <f t="shared" si="18"/>
        <v>28195199</v>
      </c>
      <c r="AI90" s="31">
        <f t="shared" si="18"/>
        <v>30074879</v>
      </c>
      <c r="AJ90" s="31">
        <f t="shared" si="18"/>
        <v>1879679</v>
      </c>
      <c r="AK90" s="31">
        <f t="shared" si="18"/>
        <v>-1</v>
      </c>
      <c r="AL90" s="31">
        <f t="shared" si="15"/>
        <v>-1</v>
      </c>
      <c r="AM90" s="16" t="s">
        <v>8</v>
      </c>
      <c r="AN90" s="16" t="s">
        <v>408</v>
      </c>
      <c r="AO90" s="16" t="s">
        <v>408</v>
      </c>
      <c r="AP90" s="16" t="s">
        <v>8</v>
      </c>
      <c r="AQ90" s="16" t="s">
        <v>10</v>
      </c>
      <c r="AR90" s="16" t="s">
        <v>172</v>
      </c>
      <c r="AS90" s="20" t="s">
        <v>173</v>
      </c>
      <c r="AT90" s="16" t="s">
        <v>10</v>
      </c>
      <c r="AU90" s="16" t="s">
        <v>172</v>
      </c>
      <c r="AV90" s="20" t="s">
        <v>173</v>
      </c>
      <c r="AW90" s="16" t="s">
        <v>9</v>
      </c>
    </row>
    <row r="91" spans="2:49" x14ac:dyDescent="0.15">
      <c r="B91" s="16" t="s">
        <v>132</v>
      </c>
      <c r="C91" s="17">
        <f t="shared" si="19"/>
        <v>41759</v>
      </c>
      <c r="D91" s="16" t="s">
        <v>84</v>
      </c>
      <c r="E91" s="16" t="s">
        <v>46</v>
      </c>
      <c r="F91" s="17">
        <v>41790</v>
      </c>
      <c r="G91" s="16" t="s">
        <v>47</v>
      </c>
      <c r="H91" s="16"/>
      <c r="I91" s="17">
        <f>F91-2</f>
        <v>41788</v>
      </c>
      <c r="J91" s="18">
        <f t="shared" si="5"/>
        <v>5103.2679738562092</v>
      </c>
      <c r="K91" s="30">
        <f t="shared" si="6"/>
        <v>-2</v>
      </c>
      <c r="L91" s="31">
        <f t="shared" si="7"/>
        <v>1.0032786885245901</v>
      </c>
      <c r="M91" s="31">
        <f t="shared" si="20"/>
        <v>0.99836333878887074</v>
      </c>
      <c r="N91" s="31">
        <f t="shared" si="8"/>
        <v>0.95625000000000004</v>
      </c>
      <c r="O91" s="31">
        <f t="shared" si="9"/>
        <v>0.953125</v>
      </c>
      <c r="P91" s="18" t="s">
        <v>175</v>
      </c>
      <c r="Q91" s="16" t="s">
        <v>233</v>
      </c>
      <c r="R91" s="19">
        <f t="shared" si="16"/>
        <v>4896</v>
      </c>
      <c r="S91" s="19">
        <f t="shared" si="4"/>
        <v>4888</v>
      </c>
      <c r="T91" s="31">
        <f t="shared" si="10"/>
        <v>5112.3672131147541</v>
      </c>
      <c r="U91" s="31">
        <f t="shared" si="11"/>
        <v>224.36721311475409</v>
      </c>
      <c r="V91" s="31">
        <f t="shared" si="12"/>
        <v>7.6327868852458778</v>
      </c>
      <c r="W91" s="31">
        <f t="shared" si="13"/>
        <v>16</v>
      </c>
      <c r="X91" s="31">
        <f t="shared" si="14"/>
        <v>8</v>
      </c>
      <c r="Y91" s="31">
        <f t="shared" si="22"/>
        <v>30074880</v>
      </c>
      <c r="Z91" s="31">
        <f t="shared" si="21"/>
        <v>28665120</v>
      </c>
      <c r="AA91" s="31">
        <f t="shared" si="21"/>
        <v>28759104</v>
      </c>
      <c r="AB91" s="31">
        <f t="shared" si="21"/>
        <v>28712112</v>
      </c>
      <c r="AC91" s="31">
        <f t="shared" si="21"/>
        <v>30030045.009836067</v>
      </c>
      <c r="AD91" s="31">
        <f t="shared" si="21"/>
        <v>1317933.0098360656</v>
      </c>
      <c r="AE91" s="31">
        <f t="shared" si="21"/>
        <v>44834.990163934286</v>
      </c>
      <c r="AF91" s="31">
        <f t="shared" si="21"/>
        <v>93984</v>
      </c>
      <c r="AG91" s="31">
        <f t="shared" si="21"/>
        <v>46992</v>
      </c>
      <c r="AH91" s="31">
        <f t="shared" si="18"/>
        <v>28712111</v>
      </c>
      <c r="AI91" s="31">
        <f t="shared" si="18"/>
        <v>30030044.009836067</v>
      </c>
      <c r="AJ91" s="31">
        <f t="shared" si="18"/>
        <v>1317932.0098360656</v>
      </c>
      <c r="AK91" s="31">
        <f t="shared" si="18"/>
        <v>44833.990163934286</v>
      </c>
      <c r="AL91" s="31">
        <f t="shared" si="15"/>
        <v>46991</v>
      </c>
      <c r="AM91" s="16" t="s">
        <v>8</v>
      </c>
      <c r="AN91" s="16" t="s">
        <v>408</v>
      </c>
      <c r="AO91" s="16" t="s">
        <v>408</v>
      </c>
      <c r="AP91" s="16" t="s">
        <v>8</v>
      </c>
      <c r="AQ91" s="16" t="s">
        <v>10</v>
      </c>
      <c r="AR91" s="16" t="s">
        <v>172</v>
      </c>
      <c r="AS91" s="20" t="s">
        <v>173</v>
      </c>
      <c r="AT91" s="16" t="s">
        <v>10</v>
      </c>
      <c r="AU91" s="16" t="s">
        <v>172</v>
      </c>
      <c r="AV91" s="20" t="s">
        <v>173</v>
      </c>
      <c r="AW91" s="16" t="s">
        <v>9</v>
      </c>
    </row>
    <row r="92" spans="2:49" x14ac:dyDescent="0.15">
      <c r="B92" s="16" t="s">
        <v>132</v>
      </c>
      <c r="C92" s="17">
        <f t="shared" si="19"/>
        <v>41766</v>
      </c>
      <c r="D92" s="16" t="s">
        <v>84</v>
      </c>
      <c r="E92" s="16" t="s">
        <v>46</v>
      </c>
      <c r="F92" s="17">
        <v>41790</v>
      </c>
      <c r="G92" s="16" t="s">
        <v>47</v>
      </c>
      <c r="H92" s="16"/>
      <c r="I92" s="17">
        <f>F92-4</f>
        <v>41786</v>
      </c>
      <c r="J92" s="18">
        <f t="shared" si="5"/>
        <v>5087.1794871794873</v>
      </c>
      <c r="K92" s="30">
        <f t="shared" si="6"/>
        <v>-4</v>
      </c>
      <c r="L92" s="31">
        <f t="shared" si="7"/>
        <v>1.0064516129032257</v>
      </c>
      <c r="M92" s="31">
        <f t="shared" si="20"/>
        <v>0.99678456591639875</v>
      </c>
      <c r="N92" s="31">
        <f t="shared" si="8"/>
        <v>0.97499999999999998</v>
      </c>
      <c r="O92" s="31">
        <f t="shared" si="9"/>
        <v>0.96875</v>
      </c>
      <c r="P92" s="18" t="s">
        <v>175</v>
      </c>
      <c r="Q92" s="16" t="s">
        <v>234</v>
      </c>
      <c r="R92" s="19">
        <f t="shared" si="16"/>
        <v>4992</v>
      </c>
      <c r="S92" s="19">
        <f t="shared" si="4"/>
        <v>4976</v>
      </c>
      <c r="T92" s="31">
        <f t="shared" si="10"/>
        <v>5104.4129032258061</v>
      </c>
      <c r="U92" s="31">
        <f t="shared" si="11"/>
        <v>128.41290322580645</v>
      </c>
      <c r="V92" s="31">
        <f t="shared" si="12"/>
        <v>15.587096774193924</v>
      </c>
      <c r="W92" s="31">
        <f t="shared" si="13"/>
        <v>32</v>
      </c>
      <c r="X92" s="31">
        <f t="shared" si="14"/>
        <v>16</v>
      </c>
      <c r="Y92" s="31">
        <f t="shared" si="22"/>
        <v>30074880</v>
      </c>
      <c r="Z92" s="31">
        <f t="shared" si="21"/>
        <v>29135040</v>
      </c>
      <c r="AA92" s="31">
        <f t="shared" si="21"/>
        <v>29323008</v>
      </c>
      <c r="AB92" s="31">
        <f t="shared" si="21"/>
        <v>29229024</v>
      </c>
      <c r="AC92" s="31">
        <f t="shared" si="21"/>
        <v>29983321.393548384</v>
      </c>
      <c r="AD92" s="31">
        <f t="shared" si="21"/>
        <v>754297.3935483871</v>
      </c>
      <c r="AE92" s="31">
        <f t="shared" si="21"/>
        <v>91558.606451615109</v>
      </c>
      <c r="AF92" s="31">
        <f t="shared" si="21"/>
        <v>187968</v>
      </c>
      <c r="AG92" s="31">
        <f t="shared" si="21"/>
        <v>93984</v>
      </c>
      <c r="AH92" s="31">
        <f t="shared" si="18"/>
        <v>29229023</v>
      </c>
      <c r="AI92" s="31">
        <f t="shared" si="18"/>
        <v>29983320.393548384</v>
      </c>
      <c r="AJ92" s="31">
        <f t="shared" si="18"/>
        <v>754296.3935483871</v>
      </c>
      <c r="AK92" s="31">
        <f t="shared" si="18"/>
        <v>91557.606451615109</v>
      </c>
      <c r="AL92" s="31">
        <f t="shared" si="15"/>
        <v>93983</v>
      </c>
      <c r="AM92" s="16" t="s">
        <v>408</v>
      </c>
      <c r="AN92" s="16" t="s">
        <v>408</v>
      </c>
      <c r="AO92" s="16" t="s">
        <v>408</v>
      </c>
      <c r="AP92" s="16" t="s">
        <v>8</v>
      </c>
      <c r="AQ92" s="16" t="s">
        <v>10</v>
      </c>
      <c r="AR92" s="16" t="s">
        <v>172</v>
      </c>
      <c r="AS92" s="20" t="s">
        <v>173</v>
      </c>
      <c r="AT92" s="16" t="s">
        <v>10</v>
      </c>
      <c r="AU92" s="16" t="s">
        <v>172</v>
      </c>
      <c r="AV92" s="20" t="s">
        <v>173</v>
      </c>
      <c r="AW92" s="16" t="s">
        <v>9</v>
      </c>
    </row>
    <row r="93" spans="2:49" x14ac:dyDescent="0.15">
      <c r="B93" s="16" t="s">
        <v>132</v>
      </c>
      <c r="C93" s="17">
        <f t="shared" si="19"/>
        <v>41773</v>
      </c>
      <c r="D93" s="16" t="s">
        <v>84</v>
      </c>
      <c r="E93" s="16" t="s">
        <v>46</v>
      </c>
      <c r="F93" s="17">
        <v>41790</v>
      </c>
      <c r="G93" s="16" t="s">
        <v>47</v>
      </c>
      <c r="H93" s="16"/>
      <c r="I93" s="17">
        <f>F93-6</f>
        <v>41784</v>
      </c>
      <c r="J93" s="18">
        <f t="shared" si="5"/>
        <v>5071.6981132075471</v>
      </c>
      <c r="K93" s="30">
        <f t="shared" si="6"/>
        <v>-6</v>
      </c>
      <c r="L93" s="31">
        <f t="shared" si="7"/>
        <v>1.0095238095238095</v>
      </c>
      <c r="M93" s="31">
        <f t="shared" si="20"/>
        <v>0.99526066350710896</v>
      </c>
      <c r="N93" s="31">
        <f t="shared" si="8"/>
        <v>0.99375000000000002</v>
      </c>
      <c r="O93" s="31">
        <f t="shared" si="9"/>
        <v>0.984375</v>
      </c>
      <c r="P93" s="18" t="s">
        <v>175</v>
      </c>
      <c r="Q93" s="16" t="s">
        <v>235</v>
      </c>
      <c r="R93" s="19">
        <f t="shared" si="16"/>
        <v>5088</v>
      </c>
      <c r="S93" s="19">
        <f t="shared" si="4"/>
        <v>5064</v>
      </c>
      <c r="T93" s="31">
        <f t="shared" si="10"/>
        <v>5096.1523809523806</v>
      </c>
      <c r="U93" s="31">
        <f t="shared" si="11"/>
        <v>32.152380952380952</v>
      </c>
      <c r="V93" s="31">
        <f t="shared" si="12"/>
        <v>23.847619047619446</v>
      </c>
      <c r="W93" s="31">
        <f t="shared" si="13"/>
        <v>48</v>
      </c>
      <c r="X93" s="31">
        <f t="shared" si="14"/>
        <v>24</v>
      </c>
      <c r="Y93" s="31">
        <f t="shared" si="22"/>
        <v>30074880</v>
      </c>
      <c r="Z93" s="31">
        <f t="shared" si="21"/>
        <v>29604960</v>
      </c>
      <c r="AA93" s="31">
        <f t="shared" si="21"/>
        <v>29886912</v>
      </c>
      <c r="AB93" s="31">
        <f t="shared" si="21"/>
        <v>29745936</v>
      </c>
      <c r="AC93" s="31">
        <f t="shared" si="21"/>
        <v>29934799.085714284</v>
      </c>
      <c r="AD93" s="31">
        <f t="shared" si="21"/>
        <v>188863.0857142857</v>
      </c>
      <c r="AE93" s="31">
        <f t="shared" si="21"/>
        <v>140080.91428571663</v>
      </c>
      <c r="AF93" s="31">
        <f t="shared" si="21"/>
        <v>281952</v>
      </c>
      <c r="AG93" s="31">
        <f t="shared" si="21"/>
        <v>140976</v>
      </c>
      <c r="AH93" s="31">
        <f t="shared" si="18"/>
        <v>29745935</v>
      </c>
      <c r="AI93" s="31">
        <f t="shared" si="18"/>
        <v>29934798.085714284</v>
      </c>
      <c r="AJ93" s="31">
        <f t="shared" si="18"/>
        <v>188862.0857142857</v>
      </c>
      <c r="AK93" s="31">
        <f t="shared" si="18"/>
        <v>140079.91428571663</v>
      </c>
      <c r="AL93" s="31">
        <f t="shared" si="15"/>
        <v>140975</v>
      </c>
      <c r="AM93" s="16" t="s">
        <v>408</v>
      </c>
      <c r="AN93" s="16" t="s">
        <v>408</v>
      </c>
      <c r="AO93" s="16" t="s">
        <v>408</v>
      </c>
      <c r="AP93" s="16" t="s">
        <v>8</v>
      </c>
      <c r="AQ93" s="16" t="s">
        <v>10</v>
      </c>
      <c r="AR93" s="16" t="s">
        <v>172</v>
      </c>
      <c r="AS93" s="20" t="s">
        <v>173</v>
      </c>
      <c r="AT93" s="16" t="s">
        <v>10</v>
      </c>
      <c r="AU93" s="16" t="s">
        <v>172</v>
      </c>
      <c r="AV93" s="20" t="s">
        <v>173</v>
      </c>
      <c r="AW93" s="16" t="s">
        <v>9</v>
      </c>
    </row>
    <row r="94" spans="2:49" x14ac:dyDescent="0.15">
      <c r="B94" s="16" t="s">
        <v>132</v>
      </c>
      <c r="C94" s="17">
        <f t="shared" si="19"/>
        <v>41780</v>
      </c>
      <c r="D94" s="16" t="s">
        <v>84</v>
      </c>
      <c r="E94" s="16" t="s">
        <v>46</v>
      </c>
      <c r="F94" s="17">
        <v>41790</v>
      </c>
      <c r="G94" s="16" t="s">
        <v>47</v>
      </c>
      <c r="H94" s="16"/>
      <c r="I94" s="17">
        <f>F94+2</f>
        <v>41792</v>
      </c>
      <c r="J94" s="18">
        <f t="shared" si="5"/>
        <v>5136.113296616837</v>
      </c>
      <c r="K94" s="30">
        <f t="shared" si="6"/>
        <v>2</v>
      </c>
      <c r="L94" s="31">
        <f t="shared" si="7"/>
        <v>0.99686274509803918</v>
      </c>
      <c r="M94" s="31">
        <f t="shared" si="20"/>
        <v>1.0015710919088767</v>
      </c>
      <c r="N94" s="31">
        <f t="shared" si="8"/>
        <v>0.99296874999999996</v>
      </c>
      <c r="O94" s="31">
        <f t="shared" si="9"/>
        <v>0.99609375</v>
      </c>
      <c r="P94" s="18" t="s">
        <v>175</v>
      </c>
      <c r="Q94" s="16" t="s">
        <v>409</v>
      </c>
      <c r="R94" s="19">
        <f t="shared" si="16"/>
        <v>5084</v>
      </c>
      <c r="S94" s="19">
        <f t="shared" si="4"/>
        <v>5092</v>
      </c>
      <c r="T94" s="31">
        <f t="shared" si="10"/>
        <v>5127.9435294117648</v>
      </c>
      <c r="U94" s="31">
        <f t="shared" si="11"/>
        <v>35.943529411764708</v>
      </c>
      <c r="V94" s="31">
        <f t="shared" si="12"/>
        <v>-7.9435294117647572</v>
      </c>
      <c r="W94" s="31">
        <f t="shared" si="13"/>
        <v>-16</v>
      </c>
      <c r="X94" s="31">
        <f t="shared" si="14"/>
        <v>-8</v>
      </c>
      <c r="Y94" s="31">
        <f t="shared" si="22"/>
        <v>30074880</v>
      </c>
      <c r="Z94" s="31">
        <f t="shared" si="21"/>
        <v>29957400</v>
      </c>
      <c r="AA94" s="31">
        <f t="shared" si="21"/>
        <v>29863416</v>
      </c>
      <c r="AB94" s="31">
        <f t="shared" si="21"/>
        <v>29910408</v>
      </c>
      <c r="AC94" s="31">
        <f t="shared" si="21"/>
        <v>30121540.291764706</v>
      </c>
      <c r="AD94" s="31">
        <f t="shared" si="21"/>
        <v>211132.29176470588</v>
      </c>
      <c r="AE94" s="31">
        <f t="shared" si="21"/>
        <v>-46660.291764706184</v>
      </c>
      <c r="AF94" s="31">
        <f t="shared" si="21"/>
        <v>-93984</v>
      </c>
      <c r="AG94" s="31">
        <f t="shared" si="21"/>
        <v>-46992</v>
      </c>
      <c r="AH94" s="31">
        <f t="shared" si="18"/>
        <v>29910407</v>
      </c>
      <c r="AI94" s="31">
        <f t="shared" si="18"/>
        <v>30121539.291764706</v>
      </c>
      <c r="AJ94" s="31">
        <f t="shared" si="18"/>
        <v>211131.29176470588</v>
      </c>
      <c r="AK94" s="31">
        <f t="shared" si="18"/>
        <v>-46661.291764706184</v>
      </c>
      <c r="AL94" s="31">
        <f t="shared" si="15"/>
        <v>-46993</v>
      </c>
      <c r="AM94" s="16" t="s">
        <v>410</v>
      </c>
      <c r="AN94" s="16" t="s">
        <v>408</v>
      </c>
      <c r="AO94" s="16" t="s">
        <v>408</v>
      </c>
      <c r="AP94" s="16" t="s">
        <v>8</v>
      </c>
      <c r="AQ94" s="16" t="s">
        <v>10</v>
      </c>
      <c r="AR94" s="16" t="s">
        <v>172</v>
      </c>
      <c r="AS94" s="20" t="s">
        <v>173</v>
      </c>
      <c r="AT94" s="16" t="s">
        <v>10</v>
      </c>
      <c r="AU94" s="16" t="s">
        <v>172</v>
      </c>
      <c r="AV94" s="20" t="s">
        <v>173</v>
      </c>
      <c r="AW94" s="16" t="s">
        <v>9</v>
      </c>
    </row>
    <row r="95" spans="2:49" x14ac:dyDescent="0.15">
      <c r="B95" s="16" t="s">
        <v>132</v>
      </c>
      <c r="C95" s="17">
        <f t="shared" si="19"/>
        <v>41787</v>
      </c>
      <c r="D95" s="16" t="s">
        <v>84</v>
      </c>
      <c r="E95" s="16" t="s">
        <v>46</v>
      </c>
      <c r="F95" s="17">
        <v>41790</v>
      </c>
      <c r="G95" s="16" t="s">
        <v>47</v>
      </c>
      <c r="H95" s="16" t="s">
        <v>411</v>
      </c>
      <c r="I95" s="17">
        <f>F95+4</f>
        <v>41794</v>
      </c>
      <c r="J95" s="18">
        <f t="shared" si="5"/>
        <v>5120</v>
      </c>
      <c r="K95" s="30">
        <f t="shared" si="6"/>
        <v>4</v>
      </c>
      <c r="L95" s="31">
        <f t="shared" si="7"/>
        <v>1</v>
      </c>
      <c r="M95" s="31">
        <f t="shared" si="20"/>
        <v>1.0031347962382444</v>
      </c>
      <c r="N95" s="31">
        <f t="shared" si="8"/>
        <v>1</v>
      </c>
      <c r="O95" s="31">
        <f t="shared" si="9"/>
        <v>1</v>
      </c>
      <c r="P95" s="18" t="s">
        <v>175</v>
      </c>
      <c r="Q95" s="16" t="s">
        <v>407</v>
      </c>
      <c r="R95" s="18" t="str">
        <f>Q95</f>
        <v>5120</v>
      </c>
      <c r="S95" s="19">
        <f t="shared" si="4"/>
        <v>5104</v>
      </c>
      <c r="T95" s="31">
        <f t="shared" si="10"/>
        <v>5104</v>
      </c>
      <c r="U95" s="31">
        <f t="shared" si="11"/>
        <v>0</v>
      </c>
      <c r="V95" s="31">
        <f t="shared" si="12"/>
        <v>16</v>
      </c>
      <c r="W95" s="31">
        <f t="shared" si="13"/>
        <v>0</v>
      </c>
      <c r="X95" s="31">
        <f t="shared" si="14"/>
        <v>-16</v>
      </c>
      <c r="Y95" s="31">
        <f t="shared" si="22"/>
        <v>30074880</v>
      </c>
      <c r="Z95" s="31">
        <f t="shared" si="21"/>
        <v>30074880</v>
      </c>
      <c r="AA95" s="31">
        <f t="shared" si="21"/>
        <v>30074880</v>
      </c>
      <c r="AB95" s="31">
        <f t="shared" si="21"/>
        <v>29980896</v>
      </c>
      <c r="AC95" s="31">
        <f t="shared" si="21"/>
        <v>29980896</v>
      </c>
      <c r="AD95" s="31">
        <f t="shared" si="21"/>
        <v>0</v>
      </c>
      <c r="AE95" s="31">
        <f t="shared" si="21"/>
        <v>93984</v>
      </c>
      <c r="AF95" s="31">
        <f t="shared" si="21"/>
        <v>0</v>
      </c>
      <c r="AG95" s="31">
        <f t="shared" si="21"/>
        <v>-93984</v>
      </c>
      <c r="AH95" s="31">
        <f t="shared" si="18"/>
        <v>29980895</v>
      </c>
      <c r="AI95" s="31">
        <f t="shared" si="18"/>
        <v>29980895</v>
      </c>
      <c r="AJ95" s="31">
        <f t="shared" si="18"/>
        <v>-1</v>
      </c>
      <c r="AK95" s="31">
        <f t="shared" si="18"/>
        <v>93983</v>
      </c>
      <c r="AL95" s="31">
        <f t="shared" si="15"/>
        <v>-93985</v>
      </c>
      <c r="AM95" s="16" t="s">
        <v>410</v>
      </c>
      <c r="AN95" s="16" t="s">
        <v>408</v>
      </c>
      <c r="AO95" s="16" t="s">
        <v>408</v>
      </c>
      <c r="AP95" s="16" t="s">
        <v>8</v>
      </c>
      <c r="AQ95" s="16" t="s">
        <v>10</v>
      </c>
      <c r="AR95" s="16" t="s">
        <v>172</v>
      </c>
      <c r="AS95" s="20" t="s">
        <v>173</v>
      </c>
      <c r="AT95" s="16" t="s">
        <v>10</v>
      </c>
      <c r="AU95" s="16" t="s">
        <v>172</v>
      </c>
      <c r="AV95" s="20" t="s">
        <v>173</v>
      </c>
      <c r="AW95" s="16" t="s">
        <v>9</v>
      </c>
    </row>
    <row r="100" spans="2:44" s="32" customFormat="1" x14ac:dyDescent="0.15">
      <c r="B100" s="13" t="s">
        <v>436</v>
      </c>
    </row>
    <row r="101" spans="2:44" s="32" customFormat="1" x14ac:dyDescent="0.15">
      <c r="B101" s="35" t="s">
        <v>45</v>
      </c>
      <c r="C101" s="35" t="s">
        <v>15</v>
      </c>
      <c r="D101" s="35" t="s">
        <v>11</v>
      </c>
      <c r="E101" s="35" t="s">
        <v>13</v>
      </c>
      <c r="F101" s="35" t="s">
        <v>160</v>
      </c>
      <c r="G101" s="35" t="s">
        <v>161</v>
      </c>
      <c r="H101" s="35" t="s">
        <v>162</v>
      </c>
      <c r="I101" s="35" t="s">
        <v>163</v>
      </c>
      <c r="J101" s="35" t="s">
        <v>16</v>
      </c>
      <c r="K101" s="35" t="s">
        <v>17</v>
      </c>
      <c r="L101" s="35" t="s">
        <v>18</v>
      </c>
      <c r="M101" s="35" t="s">
        <v>19</v>
      </c>
      <c r="N101" s="35" t="s">
        <v>20</v>
      </c>
      <c r="O101" s="35" t="s">
        <v>21</v>
      </c>
      <c r="P101" s="35" t="s">
        <v>22</v>
      </c>
      <c r="Q101" s="35" t="s">
        <v>23</v>
      </c>
      <c r="R101" s="35" t="s">
        <v>24</v>
      </c>
      <c r="S101" s="35" t="s">
        <v>25</v>
      </c>
      <c r="T101" s="35" t="s">
        <v>26</v>
      </c>
      <c r="U101" s="35" t="s">
        <v>27</v>
      </c>
      <c r="V101" s="35" t="s">
        <v>28</v>
      </c>
      <c r="W101" s="35" t="s">
        <v>29</v>
      </c>
      <c r="X101" s="35" t="s">
        <v>30</v>
      </c>
      <c r="Y101" s="35" t="s">
        <v>31</v>
      </c>
      <c r="Z101" s="35" t="s">
        <v>32</v>
      </c>
      <c r="AA101" s="35" t="s">
        <v>33</v>
      </c>
      <c r="AB101" s="35" t="s">
        <v>34</v>
      </c>
      <c r="AC101" s="35" t="s">
        <v>35</v>
      </c>
      <c r="AD101" s="35" t="s">
        <v>36</v>
      </c>
      <c r="AE101" s="35" t="s">
        <v>37</v>
      </c>
      <c r="AF101" s="35" t="s">
        <v>38</v>
      </c>
      <c r="AG101" s="35" t="s">
        <v>39</v>
      </c>
      <c r="AH101" s="35" t="s">
        <v>40</v>
      </c>
      <c r="AI101" s="35" t="s">
        <v>169</v>
      </c>
      <c r="AJ101" s="35" t="s">
        <v>170</v>
      </c>
      <c r="AK101" s="35" t="s">
        <v>0</v>
      </c>
      <c r="AL101" s="35" t="s">
        <v>1</v>
      </c>
      <c r="AM101" s="35" t="s">
        <v>2</v>
      </c>
      <c r="AN101" s="35" t="s">
        <v>3</v>
      </c>
      <c r="AO101" s="35" t="s">
        <v>4</v>
      </c>
      <c r="AP101" s="35" t="s">
        <v>5</v>
      </c>
      <c r="AQ101" s="35" t="s">
        <v>6</v>
      </c>
      <c r="AR101" s="35" t="s">
        <v>7</v>
      </c>
    </row>
    <row r="102" spans="2:44" s="32" customFormat="1" x14ac:dyDescent="0.15">
      <c r="B102" s="36" t="s">
        <v>150</v>
      </c>
      <c r="C102" s="17">
        <v>41339</v>
      </c>
      <c r="D102" s="16" t="s">
        <v>84</v>
      </c>
      <c r="E102" s="16" t="s">
        <v>132</v>
      </c>
      <c r="F102" s="36" t="s">
        <v>46</v>
      </c>
      <c r="G102" s="39">
        <v>41790</v>
      </c>
      <c r="H102" s="39" t="s">
        <v>47</v>
      </c>
      <c r="I102" s="40" t="s">
        <v>437</v>
      </c>
      <c r="J102" s="39">
        <v>41792</v>
      </c>
      <c r="K102" s="36">
        <v>6400</v>
      </c>
      <c r="L102" s="40">
        <v>2</v>
      </c>
      <c r="M102" s="36">
        <v>0.8</v>
      </c>
      <c r="N102" s="36">
        <v>1.1111111111111112</v>
      </c>
      <c r="O102" s="36">
        <v>1.2500000000000001E-2</v>
      </c>
      <c r="P102" s="36">
        <v>1.5625E-2</v>
      </c>
      <c r="Q102" s="36" t="s">
        <v>175</v>
      </c>
      <c r="R102" s="36" t="s">
        <v>55</v>
      </c>
      <c r="S102" s="36">
        <v>64</v>
      </c>
      <c r="T102" s="36">
        <v>72</v>
      </c>
      <c r="U102" s="36">
        <v>4622.3999999999996</v>
      </c>
      <c r="V102" s="36">
        <v>4550.3999999999996</v>
      </c>
      <c r="W102" s="36">
        <v>497.60000000000036</v>
      </c>
      <c r="X102" s="36">
        <v>-16</v>
      </c>
      <c r="Y102" s="36">
        <v>-8</v>
      </c>
      <c r="Z102" s="36">
        <v>30074880</v>
      </c>
      <c r="AA102" s="36">
        <v>469920</v>
      </c>
      <c r="AB102" s="36">
        <v>375936</v>
      </c>
      <c r="AC102" s="36">
        <v>422928</v>
      </c>
      <c r="AD102" s="36">
        <v>27151977.599999998</v>
      </c>
      <c r="AE102" s="36">
        <v>26729049.599999998</v>
      </c>
      <c r="AF102" s="36">
        <v>2922902.4000000022</v>
      </c>
      <c r="AG102" s="36">
        <v>-93984</v>
      </c>
      <c r="AH102" s="36">
        <v>-46992</v>
      </c>
      <c r="AI102" s="36" t="s">
        <v>8</v>
      </c>
      <c r="AJ102" s="36" t="s">
        <v>8</v>
      </c>
      <c r="AK102" s="36" t="s">
        <v>8</v>
      </c>
      <c r="AL102" s="36" t="s">
        <v>10</v>
      </c>
      <c r="AM102" s="36" t="s">
        <v>172</v>
      </c>
      <c r="AN102" s="36" t="s">
        <v>173</v>
      </c>
      <c r="AO102" s="36" t="s">
        <v>10</v>
      </c>
      <c r="AP102" s="36" t="s">
        <v>172</v>
      </c>
      <c r="AQ102" s="36" t="s">
        <v>173</v>
      </c>
      <c r="AR102" s="36" t="s">
        <v>9</v>
      </c>
    </row>
    <row r="103" spans="2:44" s="32" customFormat="1" x14ac:dyDescent="0.15">
      <c r="B103" s="36" t="s">
        <v>150</v>
      </c>
      <c r="C103" s="17">
        <v>41346</v>
      </c>
      <c r="D103" s="16" t="s">
        <v>84</v>
      </c>
      <c r="E103" s="16" t="s">
        <v>132</v>
      </c>
      <c r="F103" s="36" t="s">
        <v>46</v>
      </c>
      <c r="G103" s="39">
        <v>41790</v>
      </c>
      <c r="H103" s="39" t="s">
        <v>47</v>
      </c>
      <c r="I103" s="40" t="s">
        <v>437</v>
      </c>
      <c r="J103" s="39">
        <v>41794</v>
      </c>
      <c r="K103" s="36">
        <v>6400</v>
      </c>
      <c r="L103" s="40">
        <v>4</v>
      </c>
      <c r="M103" s="36">
        <v>0.8</v>
      </c>
      <c r="N103" s="36">
        <v>1.1111111111111112</v>
      </c>
      <c r="O103" s="36">
        <v>2.5000000000000001E-2</v>
      </c>
      <c r="P103" s="36">
        <v>3.125E-2</v>
      </c>
      <c r="Q103" s="36" t="s">
        <v>175</v>
      </c>
      <c r="R103" s="36" t="s">
        <v>174</v>
      </c>
      <c r="S103" s="36">
        <v>128</v>
      </c>
      <c r="T103" s="36">
        <v>144</v>
      </c>
      <c r="U103" s="36">
        <v>4636.8</v>
      </c>
      <c r="V103" s="36">
        <v>4492.8</v>
      </c>
      <c r="W103" s="36">
        <v>483.19999999999982</v>
      </c>
      <c r="X103" s="36">
        <v>-32</v>
      </c>
      <c r="Y103" s="36">
        <v>-16</v>
      </c>
      <c r="Z103" s="36">
        <v>30074880</v>
      </c>
      <c r="AA103" s="36">
        <v>939840</v>
      </c>
      <c r="AB103" s="36">
        <v>751872</v>
      </c>
      <c r="AC103" s="36">
        <v>845856</v>
      </c>
      <c r="AD103" s="36">
        <v>27236563.199999999</v>
      </c>
      <c r="AE103" s="36">
        <v>26390707.199999999</v>
      </c>
      <c r="AF103" s="36">
        <v>2838316.7999999989</v>
      </c>
      <c r="AG103" s="36">
        <v>-187968</v>
      </c>
      <c r="AH103" s="36">
        <v>-93984</v>
      </c>
      <c r="AI103" s="36" t="s">
        <v>8</v>
      </c>
      <c r="AJ103" s="36" t="s">
        <v>8</v>
      </c>
      <c r="AK103" s="36" t="s">
        <v>8</v>
      </c>
      <c r="AL103" s="36" t="s">
        <v>10</v>
      </c>
      <c r="AM103" s="36" t="s">
        <v>172</v>
      </c>
      <c r="AN103" s="36" t="s">
        <v>173</v>
      </c>
      <c r="AO103" s="36" t="s">
        <v>10</v>
      </c>
      <c r="AP103" s="36" t="s">
        <v>172</v>
      </c>
      <c r="AQ103" s="36" t="s">
        <v>173</v>
      </c>
      <c r="AR103" s="36" t="s">
        <v>9</v>
      </c>
    </row>
    <row r="104" spans="2:44" s="32" customFormat="1" x14ac:dyDescent="0.15">
      <c r="B104" s="36" t="s">
        <v>150</v>
      </c>
      <c r="C104" s="17">
        <v>41353</v>
      </c>
      <c r="D104" s="16" t="s">
        <v>84</v>
      </c>
      <c r="E104" s="16" t="s">
        <v>132</v>
      </c>
      <c r="F104" s="36" t="s">
        <v>46</v>
      </c>
      <c r="G104" s="39">
        <v>41790</v>
      </c>
      <c r="H104" s="39" t="s">
        <v>47</v>
      </c>
      <c r="I104" s="40" t="s">
        <v>437</v>
      </c>
      <c r="J104" s="39">
        <v>41796</v>
      </c>
      <c r="K104" s="36">
        <v>6400</v>
      </c>
      <c r="L104" s="40">
        <v>6</v>
      </c>
      <c r="M104" s="36">
        <v>0.8</v>
      </c>
      <c r="N104" s="36">
        <v>1.1111111111111112</v>
      </c>
      <c r="O104" s="36">
        <v>3.7499999999999999E-2</v>
      </c>
      <c r="P104" s="36">
        <v>4.6875E-2</v>
      </c>
      <c r="Q104" s="36" t="s">
        <v>175</v>
      </c>
      <c r="R104" s="36" t="s">
        <v>176</v>
      </c>
      <c r="S104" s="36">
        <v>192</v>
      </c>
      <c r="T104" s="36">
        <v>216</v>
      </c>
      <c r="U104" s="36">
        <v>4651.2</v>
      </c>
      <c r="V104" s="36">
        <v>4435.2</v>
      </c>
      <c r="W104" s="36">
        <v>468.80000000000018</v>
      </c>
      <c r="X104" s="36">
        <v>-48</v>
      </c>
      <c r="Y104" s="36">
        <v>-24</v>
      </c>
      <c r="Z104" s="36">
        <v>30074880</v>
      </c>
      <c r="AA104" s="36">
        <v>1409760</v>
      </c>
      <c r="AB104" s="36">
        <v>1127808</v>
      </c>
      <c r="AC104" s="36">
        <v>1268784</v>
      </c>
      <c r="AD104" s="36">
        <v>27321148.800000001</v>
      </c>
      <c r="AE104" s="36">
        <v>26052364.800000001</v>
      </c>
      <c r="AF104" s="36">
        <v>2753731.2000000011</v>
      </c>
      <c r="AG104" s="36">
        <v>-281952</v>
      </c>
      <c r="AH104" s="36">
        <v>-140976</v>
      </c>
      <c r="AI104" s="36" t="s">
        <v>8</v>
      </c>
      <c r="AJ104" s="36" t="s">
        <v>8</v>
      </c>
      <c r="AK104" s="36" t="s">
        <v>8</v>
      </c>
      <c r="AL104" s="36" t="s">
        <v>10</v>
      </c>
      <c r="AM104" s="36" t="s">
        <v>172</v>
      </c>
      <c r="AN104" s="36" t="s">
        <v>173</v>
      </c>
      <c r="AO104" s="36" t="s">
        <v>10</v>
      </c>
      <c r="AP104" s="36" t="s">
        <v>172</v>
      </c>
      <c r="AQ104" s="36" t="s">
        <v>173</v>
      </c>
      <c r="AR104" s="36" t="s">
        <v>9</v>
      </c>
    </row>
    <row r="105" spans="2:44" s="32" customFormat="1" x14ac:dyDescent="0.15">
      <c r="B105" s="36" t="s">
        <v>150</v>
      </c>
      <c r="C105" s="17">
        <v>41360</v>
      </c>
      <c r="D105" s="16" t="s">
        <v>84</v>
      </c>
      <c r="E105" s="16" t="s">
        <v>132</v>
      </c>
      <c r="F105" s="36" t="s">
        <v>46</v>
      </c>
      <c r="G105" s="39">
        <v>41790</v>
      </c>
      <c r="H105" s="39" t="s">
        <v>47</v>
      </c>
      <c r="I105" s="40" t="s">
        <v>437</v>
      </c>
      <c r="J105" s="39">
        <v>41790</v>
      </c>
      <c r="K105" s="36">
        <v>5120</v>
      </c>
      <c r="L105" s="40">
        <v>0</v>
      </c>
      <c r="M105" s="36">
        <v>1</v>
      </c>
      <c r="N105" s="36">
        <v>1</v>
      </c>
      <c r="O105" s="36">
        <v>6.25E-2</v>
      </c>
      <c r="P105" s="36">
        <v>6.25E-2</v>
      </c>
      <c r="Q105" s="36" t="s">
        <v>175</v>
      </c>
      <c r="R105" s="36" t="s">
        <v>177</v>
      </c>
      <c r="S105" s="36">
        <v>320</v>
      </c>
      <c r="T105" s="36">
        <v>320</v>
      </c>
      <c r="U105" s="36">
        <v>5120</v>
      </c>
      <c r="V105" s="36">
        <v>4800</v>
      </c>
      <c r="W105" s="36">
        <v>0</v>
      </c>
      <c r="X105" s="36">
        <v>0</v>
      </c>
      <c r="Y105" s="36">
        <v>0</v>
      </c>
      <c r="Z105" s="36">
        <v>30074880</v>
      </c>
      <c r="AA105" s="36">
        <v>1879680</v>
      </c>
      <c r="AB105" s="36">
        <v>1879680</v>
      </c>
      <c r="AC105" s="36">
        <v>1879680</v>
      </c>
      <c r="AD105" s="36">
        <v>30074880</v>
      </c>
      <c r="AE105" s="36">
        <v>28195200</v>
      </c>
      <c r="AF105" s="36">
        <v>0</v>
      </c>
      <c r="AG105" s="36">
        <v>0</v>
      </c>
      <c r="AH105" s="36">
        <v>0</v>
      </c>
      <c r="AI105" s="36" t="s">
        <v>8</v>
      </c>
      <c r="AJ105" s="36" t="s">
        <v>8</v>
      </c>
      <c r="AK105" s="36" t="s">
        <v>8</v>
      </c>
      <c r="AL105" s="36" t="s">
        <v>10</v>
      </c>
      <c r="AM105" s="36" t="s">
        <v>172</v>
      </c>
      <c r="AN105" s="36" t="s">
        <v>173</v>
      </c>
      <c r="AO105" s="36" t="s">
        <v>10</v>
      </c>
      <c r="AP105" s="36" t="s">
        <v>172</v>
      </c>
      <c r="AQ105" s="36" t="s">
        <v>173</v>
      </c>
      <c r="AR105" s="36" t="s">
        <v>9</v>
      </c>
    </row>
    <row r="106" spans="2:44" s="32" customFormat="1" x14ac:dyDescent="0.15">
      <c r="B106" s="36" t="s">
        <v>150</v>
      </c>
      <c r="C106" s="17">
        <v>41367</v>
      </c>
      <c r="D106" s="16" t="s">
        <v>84</v>
      </c>
      <c r="E106" s="16" t="s">
        <v>132</v>
      </c>
      <c r="F106" s="36" t="s">
        <v>46</v>
      </c>
      <c r="G106" s="39">
        <v>41790</v>
      </c>
      <c r="H106" s="39" t="s">
        <v>47</v>
      </c>
      <c r="I106" s="40" t="s">
        <v>437</v>
      </c>
      <c r="J106" s="39">
        <v>41788</v>
      </c>
      <c r="K106" s="36">
        <v>4923.0769230769229</v>
      </c>
      <c r="L106" s="40">
        <v>-2</v>
      </c>
      <c r="M106" s="36">
        <v>1.04</v>
      </c>
      <c r="N106" s="36">
        <v>0.98039215686274506</v>
      </c>
      <c r="O106" s="36">
        <v>8.1250000000000003E-2</v>
      </c>
      <c r="P106" s="36">
        <v>7.8125E-2</v>
      </c>
      <c r="Q106" s="36" t="s">
        <v>175</v>
      </c>
      <c r="R106" s="36" t="s">
        <v>178</v>
      </c>
      <c r="S106" s="36">
        <v>416</v>
      </c>
      <c r="T106" s="36">
        <v>408</v>
      </c>
      <c r="U106" s="36">
        <v>5206.08</v>
      </c>
      <c r="V106" s="36">
        <v>4798.08</v>
      </c>
      <c r="W106" s="36">
        <v>-86.079999999999927</v>
      </c>
      <c r="X106" s="36">
        <v>16</v>
      </c>
      <c r="Y106" s="36">
        <v>8</v>
      </c>
      <c r="Z106" s="36">
        <v>30074880</v>
      </c>
      <c r="AA106" s="36">
        <v>2349600</v>
      </c>
      <c r="AB106" s="36">
        <v>2443584</v>
      </c>
      <c r="AC106" s="36">
        <v>2396592</v>
      </c>
      <c r="AD106" s="36">
        <v>30580513.919999998</v>
      </c>
      <c r="AE106" s="36">
        <v>28183921.919999998</v>
      </c>
      <c r="AF106" s="36">
        <v>-505633.91999999958</v>
      </c>
      <c r="AG106" s="36">
        <v>93984</v>
      </c>
      <c r="AH106" s="36">
        <v>46992</v>
      </c>
      <c r="AI106" s="36" t="s">
        <v>8</v>
      </c>
      <c r="AJ106" s="36" t="s">
        <v>8</v>
      </c>
      <c r="AK106" s="36" t="s">
        <v>8</v>
      </c>
      <c r="AL106" s="36" t="s">
        <v>10</v>
      </c>
      <c r="AM106" s="36" t="s">
        <v>172</v>
      </c>
      <c r="AN106" s="36" t="s">
        <v>173</v>
      </c>
      <c r="AO106" s="36" t="s">
        <v>10</v>
      </c>
      <c r="AP106" s="36" t="s">
        <v>172</v>
      </c>
      <c r="AQ106" s="36" t="s">
        <v>173</v>
      </c>
      <c r="AR106" s="36" t="s">
        <v>9</v>
      </c>
    </row>
    <row r="107" spans="2:44" s="32" customFormat="1" x14ac:dyDescent="0.15">
      <c r="B107" s="36" t="s">
        <v>150</v>
      </c>
      <c r="C107" s="17">
        <v>41374</v>
      </c>
      <c r="D107" s="16" t="s">
        <v>84</v>
      </c>
      <c r="E107" s="16" t="s">
        <v>132</v>
      </c>
      <c r="F107" s="36" t="s">
        <v>46</v>
      </c>
      <c r="G107" s="39">
        <v>41790</v>
      </c>
      <c r="H107" s="39" t="s">
        <v>47</v>
      </c>
      <c r="I107" s="40" t="s">
        <v>437</v>
      </c>
      <c r="J107" s="39">
        <v>41786</v>
      </c>
      <c r="K107" s="36">
        <v>4800</v>
      </c>
      <c r="L107" s="40">
        <v>-4</v>
      </c>
      <c r="M107" s="36">
        <v>1.0666666666666667</v>
      </c>
      <c r="N107" s="36">
        <v>0.967741935483871</v>
      </c>
      <c r="O107" s="36">
        <v>0.1</v>
      </c>
      <c r="P107" s="36">
        <v>9.375E-2</v>
      </c>
      <c r="Q107" s="36" t="s">
        <v>175</v>
      </c>
      <c r="R107" s="36" t="s">
        <v>179</v>
      </c>
      <c r="S107" s="36">
        <v>512</v>
      </c>
      <c r="T107" s="36">
        <v>496</v>
      </c>
      <c r="U107" s="36">
        <v>5257.5999999999995</v>
      </c>
      <c r="V107" s="36">
        <v>4761.5999999999995</v>
      </c>
      <c r="W107" s="36">
        <v>-137.59999999999945</v>
      </c>
      <c r="X107" s="36">
        <v>32</v>
      </c>
      <c r="Y107" s="36">
        <v>16</v>
      </c>
      <c r="Z107" s="36">
        <v>30074880</v>
      </c>
      <c r="AA107" s="36">
        <v>2819520</v>
      </c>
      <c r="AB107" s="36">
        <v>3007488</v>
      </c>
      <c r="AC107" s="36">
        <v>2913504</v>
      </c>
      <c r="AD107" s="36">
        <v>30883142.399999999</v>
      </c>
      <c r="AE107" s="36">
        <v>27969638.399999999</v>
      </c>
      <c r="AF107" s="36">
        <v>-808262.39999999676</v>
      </c>
      <c r="AG107" s="36">
        <v>187968</v>
      </c>
      <c r="AH107" s="36">
        <v>93984</v>
      </c>
      <c r="AI107" s="36" t="s">
        <v>8</v>
      </c>
      <c r="AJ107" s="36" t="s">
        <v>8</v>
      </c>
      <c r="AK107" s="36" t="s">
        <v>8</v>
      </c>
      <c r="AL107" s="36" t="s">
        <v>10</v>
      </c>
      <c r="AM107" s="36" t="s">
        <v>172</v>
      </c>
      <c r="AN107" s="36" t="s">
        <v>173</v>
      </c>
      <c r="AO107" s="36" t="s">
        <v>10</v>
      </c>
      <c r="AP107" s="36" t="s">
        <v>172</v>
      </c>
      <c r="AQ107" s="36" t="s">
        <v>173</v>
      </c>
      <c r="AR107" s="36" t="s">
        <v>9</v>
      </c>
    </row>
    <row r="108" spans="2:44" s="32" customFormat="1" x14ac:dyDescent="0.15">
      <c r="B108" s="36" t="s">
        <v>150</v>
      </c>
      <c r="C108" s="17">
        <v>41381</v>
      </c>
      <c r="D108" s="16" t="s">
        <v>84</v>
      </c>
      <c r="E108" s="16" t="s">
        <v>132</v>
      </c>
      <c r="F108" s="36" t="s">
        <v>46</v>
      </c>
      <c r="G108" s="39">
        <v>41790</v>
      </c>
      <c r="H108" s="39" t="s">
        <v>47</v>
      </c>
      <c r="I108" s="40" t="s">
        <v>437</v>
      </c>
      <c r="J108" s="39">
        <v>41784</v>
      </c>
      <c r="K108" s="36">
        <v>4715.7894736842109</v>
      </c>
      <c r="L108" s="40">
        <v>-6</v>
      </c>
      <c r="M108" s="36">
        <v>1.0857142857142856</v>
      </c>
      <c r="N108" s="36">
        <v>0.95890410958904104</v>
      </c>
      <c r="O108" s="36">
        <v>0.11874999999999999</v>
      </c>
      <c r="P108" s="36">
        <v>0.109375</v>
      </c>
      <c r="Q108" s="36" t="s">
        <v>175</v>
      </c>
      <c r="R108" s="36" t="s">
        <v>180</v>
      </c>
      <c r="S108" s="36">
        <v>608</v>
      </c>
      <c r="T108" s="36">
        <v>584</v>
      </c>
      <c r="U108" s="36">
        <v>5289.3714285714286</v>
      </c>
      <c r="V108" s="36">
        <v>4705.3714285714286</v>
      </c>
      <c r="W108" s="36">
        <v>-169.37142857142862</v>
      </c>
      <c r="X108" s="36">
        <v>48</v>
      </c>
      <c r="Y108" s="36">
        <v>24</v>
      </c>
      <c r="Z108" s="36">
        <v>30074880</v>
      </c>
      <c r="AA108" s="36">
        <v>3289440</v>
      </c>
      <c r="AB108" s="36">
        <v>3571392</v>
      </c>
      <c r="AC108" s="36">
        <v>3430416</v>
      </c>
      <c r="AD108" s="36">
        <v>31069767.77142857</v>
      </c>
      <c r="AE108" s="36">
        <v>27639351.77142857</v>
      </c>
      <c r="AF108" s="36">
        <v>-994887.77142857178</v>
      </c>
      <c r="AG108" s="36">
        <v>281952</v>
      </c>
      <c r="AH108" s="36">
        <v>140976</v>
      </c>
      <c r="AI108" s="36" t="s">
        <v>8</v>
      </c>
      <c r="AJ108" s="36" t="s">
        <v>8</v>
      </c>
      <c r="AK108" s="36" t="s">
        <v>8</v>
      </c>
      <c r="AL108" s="36" t="s">
        <v>10</v>
      </c>
      <c r="AM108" s="36" t="s">
        <v>172</v>
      </c>
      <c r="AN108" s="36" t="s">
        <v>173</v>
      </c>
      <c r="AO108" s="36" t="s">
        <v>10</v>
      </c>
      <c r="AP108" s="36" t="s">
        <v>172</v>
      </c>
      <c r="AQ108" s="36" t="s">
        <v>173</v>
      </c>
      <c r="AR108" s="36" t="s">
        <v>9</v>
      </c>
    </row>
    <row r="109" spans="2:44" s="32" customFormat="1" x14ac:dyDescent="0.15">
      <c r="B109" s="36" t="s">
        <v>150</v>
      </c>
      <c r="C109" s="17">
        <v>41388</v>
      </c>
      <c r="D109" s="16" t="s">
        <v>84</v>
      </c>
      <c r="E109" s="16" t="s">
        <v>132</v>
      </c>
      <c r="F109" s="36" t="s">
        <v>46</v>
      </c>
      <c r="G109" s="39">
        <v>41790</v>
      </c>
      <c r="H109" s="39" t="s">
        <v>47</v>
      </c>
      <c r="I109" s="40" t="s">
        <v>437</v>
      </c>
      <c r="J109" s="39">
        <v>41792</v>
      </c>
      <c r="K109" s="36">
        <v>5251.2820512820517</v>
      </c>
      <c r="L109" s="40">
        <v>2</v>
      </c>
      <c r="M109" s="36">
        <v>0.97499999999999998</v>
      </c>
      <c r="N109" s="36">
        <v>1.0126582278481013</v>
      </c>
      <c r="O109" s="36">
        <v>0.121875</v>
      </c>
      <c r="P109" s="36">
        <v>0.125</v>
      </c>
      <c r="Q109" s="36" t="s">
        <v>175</v>
      </c>
      <c r="R109" s="36" t="s">
        <v>56</v>
      </c>
      <c r="S109" s="36">
        <v>624</v>
      </c>
      <c r="T109" s="36">
        <v>632</v>
      </c>
      <c r="U109" s="36">
        <v>5071.7999999999993</v>
      </c>
      <c r="V109" s="36">
        <v>4439.7999999999993</v>
      </c>
      <c r="W109" s="36">
        <v>48.200000000000728</v>
      </c>
      <c r="X109" s="36">
        <v>-16</v>
      </c>
      <c r="Y109" s="36">
        <v>-8</v>
      </c>
      <c r="Z109" s="36">
        <v>30074880</v>
      </c>
      <c r="AA109" s="36">
        <v>3759360</v>
      </c>
      <c r="AB109" s="36">
        <v>3665376</v>
      </c>
      <c r="AC109" s="36">
        <v>3712368</v>
      </c>
      <c r="AD109" s="36">
        <v>29791753.199999996</v>
      </c>
      <c r="AE109" s="36">
        <v>26079385.199999996</v>
      </c>
      <c r="AF109" s="36">
        <v>283126.8000000043</v>
      </c>
      <c r="AG109" s="36">
        <v>-93984</v>
      </c>
      <c r="AH109" s="36">
        <v>-46992</v>
      </c>
      <c r="AI109" s="36" t="s">
        <v>8</v>
      </c>
      <c r="AJ109" s="36" t="s">
        <v>8</v>
      </c>
      <c r="AK109" s="36" t="s">
        <v>8</v>
      </c>
      <c r="AL109" s="36" t="s">
        <v>10</v>
      </c>
      <c r="AM109" s="36" t="s">
        <v>172</v>
      </c>
      <c r="AN109" s="36" t="s">
        <v>173</v>
      </c>
      <c r="AO109" s="36" t="s">
        <v>10</v>
      </c>
      <c r="AP109" s="36" t="s">
        <v>172</v>
      </c>
      <c r="AQ109" s="36" t="s">
        <v>173</v>
      </c>
      <c r="AR109" s="36" t="s">
        <v>9</v>
      </c>
    </row>
    <row r="110" spans="2:44" s="32" customFormat="1" x14ac:dyDescent="0.15">
      <c r="B110" s="36" t="s">
        <v>150</v>
      </c>
      <c r="C110" s="17">
        <v>41395</v>
      </c>
      <c r="D110" s="16" t="s">
        <v>84</v>
      </c>
      <c r="E110" s="16" t="s">
        <v>132</v>
      </c>
      <c r="F110" s="36" t="s">
        <v>46</v>
      </c>
      <c r="G110" s="39">
        <v>41790</v>
      </c>
      <c r="H110" s="39" t="s">
        <v>47</v>
      </c>
      <c r="I110" s="40" t="s">
        <v>437</v>
      </c>
      <c r="J110" s="39">
        <v>41794</v>
      </c>
      <c r="K110" s="36">
        <v>5358.1395348837204</v>
      </c>
      <c r="L110" s="40">
        <v>4</v>
      </c>
      <c r="M110" s="36">
        <v>0.9555555555555556</v>
      </c>
      <c r="N110" s="36">
        <v>1.0227272727272727</v>
      </c>
      <c r="O110" s="36">
        <v>0.13437499999999999</v>
      </c>
      <c r="P110" s="36">
        <v>0.140625</v>
      </c>
      <c r="Q110" s="36" t="s">
        <v>175</v>
      </c>
      <c r="R110" s="36" t="s">
        <v>181</v>
      </c>
      <c r="S110" s="36">
        <v>688</v>
      </c>
      <c r="T110" s="36">
        <v>704</v>
      </c>
      <c r="U110" s="36">
        <v>5037.5111111111109</v>
      </c>
      <c r="V110" s="36">
        <v>4333.5111111111109</v>
      </c>
      <c r="W110" s="36">
        <v>82.488888888889051</v>
      </c>
      <c r="X110" s="36">
        <v>-32</v>
      </c>
      <c r="Y110" s="36">
        <v>-16</v>
      </c>
      <c r="Z110" s="36">
        <v>30074880</v>
      </c>
      <c r="AA110" s="36">
        <v>4229280</v>
      </c>
      <c r="AB110" s="36">
        <v>4041312</v>
      </c>
      <c r="AC110" s="36">
        <v>4135296</v>
      </c>
      <c r="AD110" s="36">
        <v>29590340.266666666</v>
      </c>
      <c r="AE110" s="36">
        <v>25455044.266666666</v>
      </c>
      <c r="AF110" s="36">
        <v>484539.73333333427</v>
      </c>
      <c r="AG110" s="36">
        <v>-187968</v>
      </c>
      <c r="AH110" s="36">
        <v>-93984</v>
      </c>
      <c r="AI110" s="36" t="s">
        <v>8</v>
      </c>
      <c r="AJ110" s="36" t="s">
        <v>8</v>
      </c>
      <c r="AK110" s="36" t="s">
        <v>8</v>
      </c>
      <c r="AL110" s="36" t="s">
        <v>10</v>
      </c>
      <c r="AM110" s="36" t="s">
        <v>172</v>
      </c>
      <c r="AN110" s="36" t="s">
        <v>173</v>
      </c>
      <c r="AO110" s="36" t="s">
        <v>10</v>
      </c>
      <c r="AP110" s="36" t="s">
        <v>172</v>
      </c>
      <c r="AQ110" s="36" t="s">
        <v>173</v>
      </c>
      <c r="AR110" s="36" t="s">
        <v>9</v>
      </c>
    </row>
    <row r="111" spans="2:44" s="32" customFormat="1" x14ac:dyDescent="0.15">
      <c r="B111" s="36" t="s">
        <v>150</v>
      </c>
      <c r="C111" s="17">
        <v>41402</v>
      </c>
      <c r="D111" s="16" t="s">
        <v>84</v>
      </c>
      <c r="E111" s="16" t="s">
        <v>132</v>
      </c>
      <c r="F111" s="36" t="s">
        <v>46</v>
      </c>
      <c r="G111" s="39">
        <v>41790</v>
      </c>
      <c r="H111" s="39" t="s">
        <v>47</v>
      </c>
      <c r="I111" s="40" t="s">
        <v>437</v>
      </c>
      <c r="J111" s="39">
        <v>41796</v>
      </c>
      <c r="K111" s="36">
        <v>5446.8085106382978</v>
      </c>
      <c r="L111" s="40">
        <v>6</v>
      </c>
      <c r="M111" s="36">
        <v>0.94</v>
      </c>
      <c r="N111" s="36">
        <v>1.0309278350515463</v>
      </c>
      <c r="O111" s="36">
        <v>0.14687500000000001</v>
      </c>
      <c r="P111" s="36">
        <v>0.15625</v>
      </c>
      <c r="Q111" s="36" t="s">
        <v>175</v>
      </c>
      <c r="R111" s="36" t="s">
        <v>182</v>
      </c>
      <c r="S111" s="36">
        <v>752</v>
      </c>
      <c r="T111" s="36">
        <v>776</v>
      </c>
      <c r="U111" s="36">
        <v>5012.96</v>
      </c>
      <c r="V111" s="36">
        <v>4236.96</v>
      </c>
      <c r="W111" s="36">
        <v>107.03999999999996</v>
      </c>
      <c r="X111" s="36">
        <v>-48</v>
      </c>
      <c r="Y111" s="36">
        <v>-24</v>
      </c>
      <c r="Z111" s="36">
        <v>30074880</v>
      </c>
      <c r="AA111" s="36">
        <v>4699200</v>
      </c>
      <c r="AB111" s="36">
        <v>4417248</v>
      </c>
      <c r="AC111" s="36">
        <v>4558224</v>
      </c>
      <c r="AD111" s="36">
        <v>29446127.039999999</v>
      </c>
      <c r="AE111" s="36">
        <v>24887903.039999999</v>
      </c>
      <c r="AF111" s="36">
        <v>628752.95999999973</v>
      </c>
      <c r="AG111" s="36">
        <v>-281952</v>
      </c>
      <c r="AH111" s="36">
        <v>-140976</v>
      </c>
      <c r="AI111" s="36" t="s">
        <v>8</v>
      </c>
      <c r="AJ111" s="36" t="s">
        <v>8</v>
      </c>
      <c r="AK111" s="36" t="s">
        <v>8</v>
      </c>
      <c r="AL111" s="36" t="s">
        <v>10</v>
      </c>
      <c r="AM111" s="36" t="s">
        <v>172</v>
      </c>
      <c r="AN111" s="36" t="s">
        <v>173</v>
      </c>
      <c r="AO111" s="36" t="s">
        <v>10</v>
      </c>
      <c r="AP111" s="36" t="s">
        <v>172</v>
      </c>
      <c r="AQ111" s="36" t="s">
        <v>173</v>
      </c>
      <c r="AR111" s="36" t="s">
        <v>9</v>
      </c>
    </row>
    <row r="112" spans="2:44" s="32" customFormat="1" x14ac:dyDescent="0.15">
      <c r="B112" s="36" t="s">
        <v>150</v>
      </c>
      <c r="C112" s="17">
        <v>41409</v>
      </c>
      <c r="D112" s="16" t="s">
        <v>84</v>
      </c>
      <c r="E112" s="16" t="s">
        <v>132</v>
      </c>
      <c r="F112" s="36" t="s">
        <v>46</v>
      </c>
      <c r="G112" s="39">
        <v>41790</v>
      </c>
      <c r="H112" s="39" t="s">
        <v>47</v>
      </c>
      <c r="I112" s="40" t="s">
        <v>437</v>
      </c>
      <c r="J112" s="39">
        <v>41790</v>
      </c>
      <c r="K112" s="36">
        <v>5120</v>
      </c>
      <c r="L112" s="40">
        <v>0</v>
      </c>
      <c r="M112" s="36">
        <v>1</v>
      </c>
      <c r="N112" s="36">
        <v>1</v>
      </c>
      <c r="O112" s="36">
        <v>0.171875</v>
      </c>
      <c r="P112" s="36">
        <v>0.171875</v>
      </c>
      <c r="Q112" s="36" t="s">
        <v>175</v>
      </c>
      <c r="R112" s="36" t="s">
        <v>183</v>
      </c>
      <c r="S112" s="36">
        <v>880</v>
      </c>
      <c r="T112" s="36">
        <v>880</v>
      </c>
      <c r="U112" s="36">
        <v>5120</v>
      </c>
      <c r="V112" s="36">
        <v>4240</v>
      </c>
      <c r="W112" s="36">
        <v>0</v>
      </c>
      <c r="X112" s="36">
        <v>0</v>
      </c>
      <c r="Y112" s="36">
        <v>0</v>
      </c>
      <c r="Z112" s="36">
        <v>30074880</v>
      </c>
      <c r="AA112" s="36">
        <v>5169120</v>
      </c>
      <c r="AB112" s="36">
        <v>5169120</v>
      </c>
      <c r="AC112" s="36">
        <v>5169120</v>
      </c>
      <c r="AD112" s="36">
        <v>30074880</v>
      </c>
      <c r="AE112" s="36">
        <v>24905760</v>
      </c>
      <c r="AF112" s="36">
        <v>0</v>
      </c>
      <c r="AG112" s="36">
        <v>0</v>
      </c>
      <c r="AH112" s="36">
        <v>0</v>
      </c>
      <c r="AI112" s="36" t="s">
        <v>8</v>
      </c>
      <c r="AJ112" s="36" t="s">
        <v>8</v>
      </c>
      <c r="AK112" s="36" t="s">
        <v>8</v>
      </c>
      <c r="AL112" s="36" t="s">
        <v>10</v>
      </c>
      <c r="AM112" s="36" t="s">
        <v>172</v>
      </c>
      <c r="AN112" s="36" t="s">
        <v>173</v>
      </c>
      <c r="AO112" s="36" t="s">
        <v>10</v>
      </c>
      <c r="AP112" s="36" t="s">
        <v>172</v>
      </c>
      <c r="AQ112" s="36" t="s">
        <v>173</v>
      </c>
      <c r="AR112" s="36" t="s">
        <v>9</v>
      </c>
    </row>
    <row r="113" spans="2:44" s="32" customFormat="1" x14ac:dyDescent="0.15">
      <c r="B113" s="36" t="s">
        <v>150</v>
      </c>
      <c r="C113" s="17">
        <v>41416</v>
      </c>
      <c r="D113" s="16" t="s">
        <v>84</v>
      </c>
      <c r="E113" s="16" t="s">
        <v>132</v>
      </c>
      <c r="F113" s="36" t="s">
        <v>46</v>
      </c>
      <c r="G113" s="39">
        <v>41790</v>
      </c>
      <c r="H113" s="39" t="s">
        <v>47</v>
      </c>
      <c r="I113" s="40" t="s">
        <v>437</v>
      </c>
      <c r="J113" s="39">
        <v>41788</v>
      </c>
      <c r="K113" s="36">
        <v>5036.0655737704919</v>
      </c>
      <c r="L113" s="40">
        <v>-2</v>
      </c>
      <c r="M113" s="36">
        <v>1.0166666666666666</v>
      </c>
      <c r="N113" s="36">
        <v>0.99173553719008267</v>
      </c>
      <c r="O113" s="36">
        <v>0.19062499999999999</v>
      </c>
      <c r="P113" s="36">
        <v>0.1875</v>
      </c>
      <c r="Q113" s="36" t="s">
        <v>175</v>
      </c>
      <c r="R113" s="36" t="s">
        <v>184</v>
      </c>
      <c r="S113" s="36">
        <v>976</v>
      </c>
      <c r="T113" s="36">
        <v>968</v>
      </c>
      <c r="U113" s="36">
        <v>5146.5333333333328</v>
      </c>
      <c r="V113" s="36">
        <v>4178.5333333333328</v>
      </c>
      <c r="W113" s="36">
        <v>-26.533333333332848</v>
      </c>
      <c r="X113" s="36">
        <v>16</v>
      </c>
      <c r="Y113" s="36">
        <v>8</v>
      </c>
      <c r="Z113" s="36">
        <v>30074880</v>
      </c>
      <c r="AA113" s="36">
        <v>5639040</v>
      </c>
      <c r="AB113" s="36">
        <v>5733024</v>
      </c>
      <c r="AC113" s="36">
        <v>5686032</v>
      </c>
      <c r="AD113" s="36">
        <v>30230736.799999997</v>
      </c>
      <c r="AE113" s="36">
        <v>24544704.799999997</v>
      </c>
      <c r="AF113" s="36">
        <v>-155856.79999999714</v>
      </c>
      <c r="AG113" s="36">
        <v>93984</v>
      </c>
      <c r="AH113" s="36">
        <v>46992</v>
      </c>
      <c r="AI113" s="36" t="s">
        <v>8</v>
      </c>
      <c r="AJ113" s="36" t="s">
        <v>8</v>
      </c>
      <c r="AK113" s="36" t="s">
        <v>8</v>
      </c>
      <c r="AL113" s="36" t="s">
        <v>10</v>
      </c>
      <c r="AM113" s="36" t="s">
        <v>172</v>
      </c>
      <c r="AN113" s="36" t="s">
        <v>173</v>
      </c>
      <c r="AO113" s="36" t="s">
        <v>10</v>
      </c>
      <c r="AP113" s="36" t="s">
        <v>172</v>
      </c>
      <c r="AQ113" s="36" t="s">
        <v>173</v>
      </c>
      <c r="AR113" s="36" t="s">
        <v>9</v>
      </c>
    </row>
    <row r="114" spans="2:44" s="32" customFormat="1" x14ac:dyDescent="0.15">
      <c r="B114" s="36" t="s">
        <v>150</v>
      </c>
      <c r="C114" s="17">
        <v>41423</v>
      </c>
      <c r="D114" s="16" t="s">
        <v>84</v>
      </c>
      <c r="E114" s="16" t="s">
        <v>132</v>
      </c>
      <c r="F114" s="36" t="s">
        <v>46</v>
      </c>
      <c r="G114" s="39">
        <v>41790</v>
      </c>
      <c r="H114" s="39" t="s">
        <v>47</v>
      </c>
      <c r="I114" s="40" t="s">
        <v>437</v>
      </c>
      <c r="J114" s="39">
        <v>41786</v>
      </c>
      <c r="K114" s="36">
        <v>4967.1641791044785</v>
      </c>
      <c r="L114" s="40">
        <v>-4</v>
      </c>
      <c r="M114" s="36">
        <v>1.0307692307692307</v>
      </c>
      <c r="N114" s="36">
        <v>0.98484848484848486</v>
      </c>
      <c r="O114" s="36">
        <v>0.20937500000000001</v>
      </c>
      <c r="P114" s="36">
        <v>0.203125</v>
      </c>
      <c r="Q114" s="36" t="s">
        <v>175</v>
      </c>
      <c r="R114" s="36" t="s">
        <v>185</v>
      </c>
      <c r="S114" s="36">
        <v>1072</v>
      </c>
      <c r="T114" s="36">
        <v>1056</v>
      </c>
      <c r="U114" s="36">
        <v>5166.2769230769227</v>
      </c>
      <c r="V114" s="36">
        <v>4110.2769230769227</v>
      </c>
      <c r="W114" s="36">
        <v>-46.276923076922685</v>
      </c>
      <c r="X114" s="36">
        <v>32</v>
      </c>
      <c r="Y114" s="36">
        <v>16</v>
      </c>
      <c r="Z114" s="36">
        <v>30074880</v>
      </c>
      <c r="AA114" s="36">
        <v>6108960</v>
      </c>
      <c r="AB114" s="36">
        <v>6296928</v>
      </c>
      <c r="AC114" s="36">
        <v>6202944</v>
      </c>
      <c r="AD114" s="36">
        <v>30346710.646153845</v>
      </c>
      <c r="AE114" s="36">
        <v>24143766.646153845</v>
      </c>
      <c r="AF114" s="36">
        <v>-271830.64615384385</v>
      </c>
      <c r="AG114" s="36">
        <v>187968</v>
      </c>
      <c r="AH114" s="36">
        <v>93984</v>
      </c>
      <c r="AI114" s="36" t="s">
        <v>8</v>
      </c>
      <c r="AJ114" s="36" t="s">
        <v>8</v>
      </c>
      <c r="AK114" s="36" t="s">
        <v>8</v>
      </c>
      <c r="AL114" s="36" t="s">
        <v>10</v>
      </c>
      <c r="AM114" s="36" t="s">
        <v>172</v>
      </c>
      <c r="AN114" s="36" t="s">
        <v>173</v>
      </c>
      <c r="AO114" s="36" t="s">
        <v>10</v>
      </c>
      <c r="AP114" s="36" t="s">
        <v>172</v>
      </c>
      <c r="AQ114" s="36" t="s">
        <v>173</v>
      </c>
      <c r="AR114" s="36" t="s">
        <v>9</v>
      </c>
    </row>
    <row r="115" spans="2:44" s="32" customFormat="1" x14ac:dyDescent="0.15">
      <c r="B115" s="36" t="s">
        <v>150</v>
      </c>
      <c r="C115" s="17">
        <v>41430</v>
      </c>
      <c r="D115" s="16" t="s">
        <v>84</v>
      </c>
      <c r="E115" s="16" t="s">
        <v>132</v>
      </c>
      <c r="F115" s="36" t="s">
        <v>46</v>
      </c>
      <c r="G115" s="39">
        <v>41790</v>
      </c>
      <c r="H115" s="39" t="s">
        <v>47</v>
      </c>
      <c r="I115" s="40" t="s">
        <v>437</v>
      </c>
      <c r="J115" s="39">
        <v>41784</v>
      </c>
      <c r="K115" s="36">
        <v>4909.58904109589</v>
      </c>
      <c r="L115" s="40">
        <v>-6</v>
      </c>
      <c r="M115" s="36">
        <v>1.0428571428571429</v>
      </c>
      <c r="N115" s="36">
        <v>0.97902097902097907</v>
      </c>
      <c r="O115" s="36">
        <v>0.22812499999999999</v>
      </c>
      <c r="P115" s="36">
        <v>0.21875</v>
      </c>
      <c r="Q115" s="36" t="s">
        <v>175</v>
      </c>
      <c r="R115" s="36" t="s">
        <v>186</v>
      </c>
      <c r="S115" s="36">
        <v>1168</v>
      </c>
      <c r="T115" s="36">
        <v>1144</v>
      </c>
      <c r="U115" s="36">
        <v>5180.6857142857143</v>
      </c>
      <c r="V115" s="36">
        <v>4036.6857142857143</v>
      </c>
      <c r="W115" s="36">
        <v>-60.685714285714312</v>
      </c>
      <c r="X115" s="36">
        <v>48</v>
      </c>
      <c r="Y115" s="36">
        <v>24</v>
      </c>
      <c r="Z115" s="36">
        <v>30074880</v>
      </c>
      <c r="AA115" s="36">
        <v>6578880</v>
      </c>
      <c r="AB115" s="36">
        <v>6860832</v>
      </c>
      <c r="AC115" s="36">
        <v>6719856</v>
      </c>
      <c r="AD115" s="36">
        <v>30431347.885714285</v>
      </c>
      <c r="AE115" s="36">
        <v>23711491.885714285</v>
      </c>
      <c r="AF115" s="36">
        <v>-356467.88571428589</v>
      </c>
      <c r="AG115" s="36">
        <v>281952</v>
      </c>
      <c r="AH115" s="36">
        <v>140976</v>
      </c>
      <c r="AI115" s="36" t="s">
        <v>8</v>
      </c>
      <c r="AJ115" s="36" t="s">
        <v>8</v>
      </c>
      <c r="AK115" s="36" t="s">
        <v>8</v>
      </c>
      <c r="AL115" s="36" t="s">
        <v>10</v>
      </c>
      <c r="AM115" s="36" t="s">
        <v>172</v>
      </c>
      <c r="AN115" s="36" t="s">
        <v>173</v>
      </c>
      <c r="AO115" s="36" t="s">
        <v>10</v>
      </c>
      <c r="AP115" s="36" t="s">
        <v>172</v>
      </c>
      <c r="AQ115" s="36" t="s">
        <v>173</v>
      </c>
      <c r="AR115" s="36" t="s">
        <v>9</v>
      </c>
    </row>
    <row r="116" spans="2:44" s="32" customFormat="1" x14ac:dyDescent="0.15">
      <c r="B116" s="36" t="s">
        <v>150</v>
      </c>
      <c r="C116" s="17">
        <v>41437</v>
      </c>
      <c r="D116" s="16" t="s">
        <v>84</v>
      </c>
      <c r="E116" s="16" t="s">
        <v>132</v>
      </c>
      <c r="F116" s="36" t="s">
        <v>46</v>
      </c>
      <c r="G116" s="39">
        <v>41790</v>
      </c>
      <c r="H116" s="39" t="s">
        <v>47</v>
      </c>
      <c r="I116" s="40" t="s">
        <v>437</v>
      </c>
      <c r="J116" s="39">
        <v>41792</v>
      </c>
      <c r="K116" s="36">
        <v>5189.1891891891892</v>
      </c>
      <c r="L116" s="40">
        <v>2</v>
      </c>
      <c r="M116" s="36">
        <v>0.98666666666666669</v>
      </c>
      <c r="N116" s="36">
        <v>1.0067114093959733</v>
      </c>
      <c r="O116" s="36">
        <v>0.23125000000000001</v>
      </c>
      <c r="P116" s="36">
        <v>0.234375</v>
      </c>
      <c r="Q116" s="36" t="s">
        <v>175</v>
      </c>
      <c r="R116" s="36" t="s">
        <v>187</v>
      </c>
      <c r="S116" s="36">
        <v>1184</v>
      </c>
      <c r="T116" s="36">
        <v>1192</v>
      </c>
      <c r="U116" s="36">
        <v>5101.76</v>
      </c>
      <c r="V116" s="36">
        <v>3909.7599999999998</v>
      </c>
      <c r="W116" s="36">
        <v>18.239999999999782</v>
      </c>
      <c r="X116" s="36">
        <v>-16</v>
      </c>
      <c r="Y116" s="36">
        <v>-8</v>
      </c>
      <c r="Z116" s="36">
        <v>30074880</v>
      </c>
      <c r="AA116" s="36">
        <v>7048800</v>
      </c>
      <c r="AB116" s="36">
        <v>6954816</v>
      </c>
      <c r="AC116" s="36">
        <v>7001808</v>
      </c>
      <c r="AD116" s="36">
        <v>29967738.240000002</v>
      </c>
      <c r="AE116" s="36">
        <v>22965930.239999998</v>
      </c>
      <c r="AF116" s="36">
        <v>107141.75999999871</v>
      </c>
      <c r="AG116" s="36">
        <v>-93984</v>
      </c>
      <c r="AH116" s="36">
        <v>-46992</v>
      </c>
      <c r="AI116" s="36" t="s">
        <v>8</v>
      </c>
      <c r="AJ116" s="36" t="s">
        <v>8</v>
      </c>
      <c r="AK116" s="36" t="s">
        <v>8</v>
      </c>
      <c r="AL116" s="36" t="s">
        <v>10</v>
      </c>
      <c r="AM116" s="36" t="s">
        <v>172</v>
      </c>
      <c r="AN116" s="36" t="s">
        <v>173</v>
      </c>
      <c r="AO116" s="36" t="s">
        <v>10</v>
      </c>
      <c r="AP116" s="36" t="s">
        <v>172</v>
      </c>
      <c r="AQ116" s="36" t="s">
        <v>173</v>
      </c>
      <c r="AR116" s="36" t="s">
        <v>9</v>
      </c>
    </row>
    <row r="117" spans="2:44" s="32" customFormat="1" x14ac:dyDescent="0.15">
      <c r="B117" s="36" t="s">
        <v>150</v>
      </c>
      <c r="C117" s="17">
        <v>41444</v>
      </c>
      <c r="D117" s="16" t="s">
        <v>84</v>
      </c>
      <c r="E117" s="16" t="s">
        <v>132</v>
      </c>
      <c r="F117" s="36" t="s">
        <v>46</v>
      </c>
      <c r="G117" s="39">
        <v>41790</v>
      </c>
      <c r="H117" s="39" t="s">
        <v>47</v>
      </c>
      <c r="I117" s="40" t="s">
        <v>437</v>
      </c>
      <c r="J117" s="39">
        <v>41794</v>
      </c>
      <c r="K117" s="36">
        <v>5251.2820512820517</v>
      </c>
      <c r="L117" s="40">
        <v>4</v>
      </c>
      <c r="M117" s="36">
        <v>0.97499999999999998</v>
      </c>
      <c r="N117" s="36">
        <v>1.0126582278481013</v>
      </c>
      <c r="O117" s="36">
        <v>0.24374999999999999</v>
      </c>
      <c r="P117" s="36">
        <v>0.25</v>
      </c>
      <c r="Q117" s="36" t="s">
        <v>175</v>
      </c>
      <c r="R117" s="36" t="s">
        <v>188</v>
      </c>
      <c r="S117" s="36">
        <v>1248</v>
      </c>
      <c r="T117" s="36">
        <v>1264</v>
      </c>
      <c r="U117" s="36">
        <v>5087.6000000000004</v>
      </c>
      <c r="V117" s="36">
        <v>3823.6</v>
      </c>
      <c r="W117" s="36">
        <v>32.399999999999636</v>
      </c>
      <c r="X117" s="36">
        <v>-32</v>
      </c>
      <c r="Y117" s="36">
        <v>-16</v>
      </c>
      <c r="Z117" s="36">
        <v>30074880</v>
      </c>
      <c r="AA117" s="36">
        <v>7518720</v>
      </c>
      <c r="AB117" s="36">
        <v>7330752</v>
      </c>
      <c r="AC117" s="36">
        <v>7424736</v>
      </c>
      <c r="AD117" s="36">
        <v>29884562.400000002</v>
      </c>
      <c r="AE117" s="36">
        <v>22459826.399999999</v>
      </c>
      <c r="AF117" s="36">
        <v>190317.59999999785</v>
      </c>
      <c r="AG117" s="36">
        <v>-187968</v>
      </c>
      <c r="AH117" s="36">
        <v>-93984</v>
      </c>
      <c r="AI117" s="36" t="s">
        <v>8</v>
      </c>
      <c r="AJ117" s="36" t="s">
        <v>8</v>
      </c>
      <c r="AK117" s="36" t="s">
        <v>8</v>
      </c>
      <c r="AL117" s="36" t="s">
        <v>10</v>
      </c>
      <c r="AM117" s="36" t="s">
        <v>172</v>
      </c>
      <c r="AN117" s="36" t="s">
        <v>173</v>
      </c>
      <c r="AO117" s="36" t="s">
        <v>10</v>
      </c>
      <c r="AP117" s="36" t="s">
        <v>172</v>
      </c>
      <c r="AQ117" s="36" t="s">
        <v>173</v>
      </c>
      <c r="AR117" s="36" t="s">
        <v>9</v>
      </c>
    </row>
    <row r="118" spans="2:44" s="32" customFormat="1" x14ac:dyDescent="0.15">
      <c r="B118" s="36" t="s">
        <v>150</v>
      </c>
      <c r="C118" s="17">
        <v>41451</v>
      </c>
      <c r="D118" s="16" t="s">
        <v>84</v>
      </c>
      <c r="E118" s="16" t="s">
        <v>132</v>
      </c>
      <c r="F118" s="36" t="s">
        <v>46</v>
      </c>
      <c r="G118" s="39">
        <v>41790</v>
      </c>
      <c r="H118" s="39" t="s">
        <v>47</v>
      </c>
      <c r="I118" s="40" t="s">
        <v>437</v>
      </c>
      <c r="J118" s="39">
        <v>41796</v>
      </c>
      <c r="K118" s="36">
        <v>5307.3170731707314</v>
      </c>
      <c r="L118" s="40">
        <v>6</v>
      </c>
      <c r="M118" s="36">
        <v>0.96470588235294119</v>
      </c>
      <c r="N118" s="36">
        <v>1.0179640718562875</v>
      </c>
      <c r="O118" s="36">
        <v>0.25624999999999998</v>
      </c>
      <c r="P118" s="36">
        <v>0.265625</v>
      </c>
      <c r="Q118" s="36" t="s">
        <v>175</v>
      </c>
      <c r="R118" s="36" t="s">
        <v>189</v>
      </c>
      <c r="S118" s="36">
        <v>1312</v>
      </c>
      <c r="T118" s="36">
        <v>1336</v>
      </c>
      <c r="U118" s="36">
        <v>5076.7999999999993</v>
      </c>
      <c r="V118" s="36">
        <v>3740.7999999999997</v>
      </c>
      <c r="W118" s="36">
        <v>43.200000000000728</v>
      </c>
      <c r="X118" s="36">
        <v>-48</v>
      </c>
      <c r="Y118" s="36">
        <v>-24</v>
      </c>
      <c r="Z118" s="36">
        <v>30074880</v>
      </c>
      <c r="AA118" s="36">
        <v>7988640</v>
      </c>
      <c r="AB118" s="36">
        <v>7706688</v>
      </c>
      <c r="AC118" s="36">
        <v>7847664</v>
      </c>
      <c r="AD118" s="36">
        <v>29821123.199999996</v>
      </c>
      <c r="AE118" s="36">
        <v>21973459.199999999</v>
      </c>
      <c r="AF118" s="36">
        <v>253756.80000000427</v>
      </c>
      <c r="AG118" s="36">
        <v>-281952</v>
      </c>
      <c r="AH118" s="36">
        <v>-140976</v>
      </c>
      <c r="AI118" s="36" t="s">
        <v>8</v>
      </c>
      <c r="AJ118" s="36" t="s">
        <v>8</v>
      </c>
      <c r="AK118" s="36" t="s">
        <v>8</v>
      </c>
      <c r="AL118" s="36" t="s">
        <v>10</v>
      </c>
      <c r="AM118" s="36" t="s">
        <v>172</v>
      </c>
      <c r="AN118" s="36" t="s">
        <v>173</v>
      </c>
      <c r="AO118" s="36" t="s">
        <v>10</v>
      </c>
      <c r="AP118" s="36" t="s">
        <v>172</v>
      </c>
      <c r="AQ118" s="36" t="s">
        <v>173</v>
      </c>
      <c r="AR118" s="36" t="s">
        <v>9</v>
      </c>
    </row>
    <row r="119" spans="2:44" s="32" customFormat="1" x14ac:dyDescent="0.15">
      <c r="B119" s="36" t="s">
        <v>150</v>
      </c>
      <c r="C119" s="17">
        <v>41458</v>
      </c>
      <c r="D119" s="16" t="s">
        <v>84</v>
      </c>
      <c r="E119" s="16" t="s">
        <v>132</v>
      </c>
      <c r="F119" s="36" t="s">
        <v>46</v>
      </c>
      <c r="G119" s="39">
        <v>41790</v>
      </c>
      <c r="H119" s="39" t="s">
        <v>47</v>
      </c>
      <c r="I119" s="40" t="s">
        <v>437</v>
      </c>
      <c r="J119" s="39">
        <v>41790</v>
      </c>
      <c r="K119" s="36">
        <v>5120</v>
      </c>
      <c r="L119" s="40">
        <v>0</v>
      </c>
      <c r="M119" s="36">
        <v>1</v>
      </c>
      <c r="N119" s="36">
        <v>1</v>
      </c>
      <c r="O119" s="36">
        <v>0.28125</v>
      </c>
      <c r="P119" s="36">
        <v>0.28125</v>
      </c>
      <c r="Q119" s="36" t="s">
        <v>175</v>
      </c>
      <c r="R119" s="36" t="s">
        <v>190</v>
      </c>
      <c r="S119" s="36">
        <v>1440</v>
      </c>
      <c r="T119" s="36">
        <v>1440</v>
      </c>
      <c r="U119" s="36">
        <v>5120</v>
      </c>
      <c r="V119" s="36">
        <v>3680</v>
      </c>
      <c r="W119" s="36">
        <v>0</v>
      </c>
      <c r="X119" s="36">
        <v>0</v>
      </c>
      <c r="Y119" s="36">
        <v>0</v>
      </c>
      <c r="Z119" s="36">
        <v>30074880</v>
      </c>
      <c r="AA119" s="36">
        <v>8458560</v>
      </c>
      <c r="AB119" s="36">
        <v>8458560</v>
      </c>
      <c r="AC119" s="36">
        <v>8458560</v>
      </c>
      <c r="AD119" s="36">
        <v>30074880</v>
      </c>
      <c r="AE119" s="36">
        <v>21616320</v>
      </c>
      <c r="AF119" s="36">
        <v>0</v>
      </c>
      <c r="AG119" s="36">
        <v>0</v>
      </c>
      <c r="AH119" s="36">
        <v>0</v>
      </c>
      <c r="AI119" s="36" t="s">
        <v>8</v>
      </c>
      <c r="AJ119" s="36" t="s">
        <v>8</v>
      </c>
      <c r="AK119" s="36" t="s">
        <v>8</v>
      </c>
      <c r="AL119" s="36" t="s">
        <v>10</v>
      </c>
      <c r="AM119" s="36" t="s">
        <v>172</v>
      </c>
      <c r="AN119" s="36" t="s">
        <v>173</v>
      </c>
      <c r="AO119" s="36" t="s">
        <v>10</v>
      </c>
      <c r="AP119" s="36" t="s">
        <v>172</v>
      </c>
      <c r="AQ119" s="36" t="s">
        <v>173</v>
      </c>
      <c r="AR119" s="36" t="s">
        <v>9</v>
      </c>
    </row>
    <row r="120" spans="2:44" s="32" customFormat="1" x14ac:dyDescent="0.15">
      <c r="B120" s="36" t="s">
        <v>150</v>
      </c>
      <c r="C120" s="17">
        <v>41465</v>
      </c>
      <c r="D120" s="16" t="s">
        <v>84</v>
      </c>
      <c r="E120" s="16" t="s">
        <v>132</v>
      </c>
      <c r="F120" s="36" t="s">
        <v>46</v>
      </c>
      <c r="G120" s="39">
        <v>41790</v>
      </c>
      <c r="H120" s="39" t="s">
        <v>47</v>
      </c>
      <c r="I120" s="40" t="s">
        <v>437</v>
      </c>
      <c r="J120" s="39">
        <v>41788</v>
      </c>
      <c r="K120" s="36">
        <v>5066.6666666666661</v>
      </c>
      <c r="L120" s="40">
        <v>-2</v>
      </c>
      <c r="M120" s="36">
        <v>1.0105263157894737</v>
      </c>
      <c r="N120" s="36">
        <v>0.99476439790575921</v>
      </c>
      <c r="O120" s="36">
        <v>0.3</v>
      </c>
      <c r="P120" s="36">
        <v>0.296875</v>
      </c>
      <c r="Q120" s="36" t="s">
        <v>175</v>
      </c>
      <c r="R120" s="36" t="s">
        <v>191</v>
      </c>
      <c r="S120" s="36">
        <v>1536</v>
      </c>
      <c r="T120" s="36">
        <v>1528</v>
      </c>
      <c r="U120" s="36">
        <v>5130.863157894737</v>
      </c>
      <c r="V120" s="36">
        <v>3602.8631578947366</v>
      </c>
      <c r="W120" s="36">
        <v>-10.863157894737014</v>
      </c>
      <c r="X120" s="36">
        <v>16</v>
      </c>
      <c r="Y120" s="36">
        <v>8</v>
      </c>
      <c r="Z120" s="36">
        <v>30074880</v>
      </c>
      <c r="AA120" s="36">
        <v>8928480</v>
      </c>
      <c r="AB120" s="36">
        <v>9022464</v>
      </c>
      <c r="AC120" s="36">
        <v>8975472</v>
      </c>
      <c r="AD120" s="36">
        <v>30138690.189473685</v>
      </c>
      <c r="AE120" s="36">
        <v>21163218.189473681</v>
      </c>
      <c r="AF120" s="36">
        <v>-63810.189473685226</v>
      </c>
      <c r="AG120" s="36">
        <v>93984</v>
      </c>
      <c r="AH120" s="36">
        <v>46992</v>
      </c>
      <c r="AI120" s="36" t="s">
        <v>8</v>
      </c>
      <c r="AJ120" s="36" t="s">
        <v>8</v>
      </c>
      <c r="AK120" s="36" t="s">
        <v>8</v>
      </c>
      <c r="AL120" s="36" t="s">
        <v>10</v>
      </c>
      <c r="AM120" s="36" t="s">
        <v>172</v>
      </c>
      <c r="AN120" s="36" t="s">
        <v>173</v>
      </c>
      <c r="AO120" s="36" t="s">
        <v>10</v>
      </c>
      <c r="AP120" s="36" t="s">
        <v>172</v>
      </c>
      <c r="AQ120" s="36" t="s">
        <v>173</v>
      </c>
      <c r="AR120" s="36" t="s">
        <v>9</v>
      </c>
    </row>
    <row r="121" spans="2:44" s="32" customFormat="1" x14ac:dyDescent="0.15">
      <c r="B121" s="36" t="s">
        <v>150</v>
      </c>
      <c r="C121" s="17">
        <v>41472</v>
      </c>
      <c r="D121" s="16" t="s">
        <v>84</v>
      </c>
      <c r="E121" s="16" t="s">
        <v>132</v>
      </c>
      <c r="F121" s="36" t="s">
        <v>46</v>
      </c>
      <c r="G121" s="39">
        <v>41790</v>
      </c>
      <c r="H121" s="39" t="s">
        <v>47</v>
      </c>
      <c r="I121" s="40" t="s">
        <v>437</v>
      </c>
      <c r="J121" s="39">
        <v>41786</v>
      </c>
      <c r="K121" s="36">
        <v>5019.6078431372553</v>
      </c>
      <c r="L121" s="40">
        <v>-4</v>
      </c>
      <c r="M121" s="36">
        <v>1.02</v>
      </c>
      <c r="N121" s="36">
        <v>0.99009900990099009</v>
      </c>
      <c r="O121" s="36">
        <v>0.31874999999999998</v>
      </c>
      <c r="P121" s="36">
        <v>0.3125</v>
      </c>
      <c r="Q121" s="36" t="s">
        <v>175</v>
      </c>
      <c r="R121" s="36" t="s">
        <v>192</v>
      </c>
      <c r="S121" s="36">
        <v>1632</v>
      </c>
      <c r="T121" s="36">
        <v>1616</v>
      </c>
      <c r="U121" s="36">
        <v>5138.88</v>
      </c>
      <c r="V121" s="36">
        <v>3522.88</v>
      </c>
      <c r="W121" s="36">
        <v>-18.880000000000109</v>
      </c>
      <c r="X121" s="36">
        <v>32</v>
      </c>
      <c r="Y121" s="36">
        <v>16</v>
      </c>
      <c r="Z121" s="36">
        <v>30074880</v>
      </c>
      <c r="AA121" s="36">
        <v>9398400</v>
      </c>
      <c r="AB121" s="36">
        <v>9586368</v>
      </c>
      <c r="AC121" s="36">
        <v>9492384</v>
      </c>
      <c r="AD121" s="36">
        <v>30185781.120000001</v>
      </c>
      <c r="AE121" s="36">
        <v>20693397.120000001</v>
      </c>
      <c r="AF121" s="36">
        <v>-110901.12000000064</v>
      </c>
      <c r="AG121" s="36">
        <v>187968</v>
      </c>
      <c r="AH121" s="36">
        <v>93984</v>
      </c>
      <c r="AI121" s="36" t="s">
        <v>8</v>
      </c>
      <c r="AJ121" s="36" t="s">
        <v>8</v>
      </c>
      <c r="AK121" s="36" t="s">
        <v>8</v>
      </c>
      <c r="AL121" s="36" t="s">
        <v>10</v>
      </c>
      <c r="AM121" s="36" t="s">
        <v>172</v>
      </c>
      <c r="AN121" s="36" t="s">
        <v>173</v>
      </c>
      <c r="AO121" s="36" t="s">
        <v>10</v>
      </c>
      <c r="AP121" s="36" t="s">
        <v>172</v>
      </c>
      <c r="AQ121" s="36" t="s">
        <v>173</v>
      </c>
      <c r="AR121" s="36" t="s">
        <v>9</v>
      </c>
    </row>
    <row r="122" spans="2:44" s="32" customFormat="1" x14ac:dyDescent="0.15">
      <c r="B122" s="36" t="s">
        <v>150</v>
      </c>
      <c r="C122" s="17">
        <v>41479</v>
      </c>
      <c r="D122" s="16" t="s">
        <v>84</v>
      </c>
      <c r="E122" s="16" t="s">
        <v>132</v>
      </c>
      <c r="F122" s="36" t="s">
        <v>46</v>
      </c>
      <c r="G122" s="39">
        <v>41790</v>
      </c>
      <c r="H122" s="39" t="s">
        <v>47</v>
      </c>
      <c r="I122" s="40" t="s">
        <v>437</v>
      </c>
      <c r="J122" s="39">
        <v>41784</v>
      </c>
      <c r="K122" s="36">
        <v>4977.7777777777783</v>
      </c>
      <c r="L122" s="40">
        <v>-6</v>
      </c>
      <c r="M122" s="36">
        <v>1.0285714285714285</v>
      </c>
      <c r="N122" s="36">
        <v>0.9859154929577465</v>
      </c>
      <c r="O122" s="36">
        <v>0.33750000000000002</v>
      </c>
      <c r="P122" s="36">
        <v>0.328125</v>
      </c>
      <c r="Q122" s="36" t="s">
        <v>175</v>
      </c>
      <c r="R122" s="36" t="s">
        <v>193</v>
      </c>
      <c r="S122" s="36">
        <v>1728</v>
      </c>
      <c r="T122" s="36">
        <v>1704</v>
      </c>
      <c r="U122" s="36">
        <v>5144.4571428571426</v>
      </c>
      <c r="V122" s="36">
        <v>3440.4571428571426</v>
      </c>
      <c r="W122" s="36">
        <v>-24.457142857142571</v>
      </c>
      <c r="X122" s="36">
        <v>48</v>
      </c>
      <c r="Y122" s="36">
        <v>24</v>
      </c>
      <c r="Z122" s="36">
        <v>30074880</v>
      </c>
      <c r="AA122" s="36">
        <v>9868320</v>
      </c>
      <c r="AB122" s="36">
        <v>10150272</v>
      </c>
      <c r="AC122" s="36">
        <v>10009296</v>
      </c>
      <c r="AD122" s="36">
        <v>30218541.257142857</v>
      </c>
      <c r="AE122" s="36">
        <v>20209245.257142857</v>
      </c>
      <c r="AF122" s="36">
        <v>-143661.25714285547</v>
      </c>
      <c r="AG122" s="36">
        <v>281952</v>
      </c>
      <c r="AH122" s="36">
        <v>140976</v>
      </c>
      <c r="AI122" s="36" t="s">
        <v>8</v>
      </c>
      <c r="AJ122" s="36" t="s">
        <v>8</v>
      </c>
      <c r="AK122" s="36" t="s">
        <v>8</v>
      </c>
      <c r="AL122" s="36" t="s">
        <v>10</v>
      </c>
      <c r="AM122" s="36" t="s">
        <v>172</v>
      </c>
      <c r="AN122" s="36" t="s">
        <v>173</v>
      </c>
      <c r="AO122" s="36" t="s">
        <v>10</v>
      </c>
      <c r="AP122" s="36" t="s">
        <v>172</v>
      </c>
      <c r="AQ122" s="36" t="s">
        <v>173</v>
      </c>
      <c r="AR122" s="36" t="s">
        <v>9</v>
      </c>
    </row>
    <row r="123" spans="2:44" s="32" customFormat="1" x14ac:dyDescent="0.15">
      <c r="B123" s="36" t="s">
        <v>150</v>
      </c>
      <c r="C123" s="17">
        <v>41486</v>
      </c>
      <c r="D123" s="16" t="s">
        <v>84</v>
      </c>
      <c r="E123" s="16" t="s">
        <v>132</v>
      </c>
      <c r="F123" s="36" t="s">
        <v>46</v>
      </c>
      <c r="G123" s="39">
        <v>41790</v>
      </c>
      <c r="H123" s="39" t="s">
        <v>47</v>
      </c>
      <c r="I123" s="40" t="s">
        <v>437</v>
      </c>
      <c r="J123" s="39">
        <v>41792</v>
      </c>
      <c r="K123" s="36">
        <v>5166.9724770642197</v>
      </c>
      <c r="L123" s="40">
        <v>2</v>
      </c>
      <c r="M123" s="36">
        <v>0.99090909090909096</v>
      </c>
      <c r="N123" s="36">
        <v>1.004566210045662</v>
      </c>
      <c r="O123" s="36">
        <v>0.34062500000000001</v>
      </c>
      <c r="P123" s="36">
        <v>0.34375</v>
      </c>
      <c r="Q123" s="36" t="s">
        <v>175</v>
      </c>
      <c r="R123" s="36" t="s">
        <v>194</v>
      </c>
      <c r="S123" s="36">
        <v>1744</v>
      </c>
      <c r="T123" s="36">
        <v>1752</v>
      </c>
      <c r="U123" s="36">
        <v>5112.6545454545458</v>
      </c>
      <c r="V123" s="36">
        <v>3360.6545454545458</v>
      </c>
      <c r="W123" s="36">
        <v>7.3454545454542313</v>
      </c>
      <c r="X123" s="36">
        <v>-16</v>
      </c>
      <c r="Y123" s="36">
        <v>-8</v>
      </c>
      <c r="Z123" s="36">
        <v>30074880</v>
      </c>
      <c r="AA123" s="36">
        <v>10338240</v>
      </c>
      <c r="AB123" s="36">
        <v>10244256</v>
      </c>
      <c r="AC123" s="36">
        <v>10291248</v>
      </c>
      <c r="AD123" s="36">
        <v>30031732.800000001</v>
      </c>
      <c r="AE123" s="36">
        <v>19740484.800000001</v>
      </c>
      <c r="AF123" s="36">
        <v>43147.199999998156</v>
      </c>
      <c r="AG123" s="36">
        <v>-93984</v>
      </c>
      <c r="AH123" s="36">
        <v>-46992</v>
      </c>
      <c r="AI123" s="36" t="s">
        <v>8</v>
      </c>
      <c r="AJ123" s="36" t="s">
        <v>8</v>
      </c>
      <c r="AK123" s="36" t="s">
        <v>8</v>
      </c>
      <c r="AL123" s="36" t="s">
        <v>10</v>
      </c>
      <c r="AM123" s="36" t="s">
        <v>172</v>
      </c>
      <c r="AN123" s="36" t="s">
        <v>173</v>
      </c>
      <c r="AO123" s="36" t="s">
        <v>10</v>
      </c>
      <c r="AP123" s="36" t="s">
        <v>172</v>
      </c>
      <c r="AQ123" s="36" t="s">
        <v>173</v>
      </c>
      <c r="AR123" s="36" t="s">
        <v>9</v>
      </c>
    </row>
    <row r="124" spans="2:44" s="32" customFormat="1" x14ac:dyDescent="0.15">
      <c r="B124" s="36" t="s">
        <v>150</v>
      </c>
      <c r="C124" s="17">
        <v>41493</v>
      </c>
      <c r="D124" s="16" t="s">
        <v>84</v>
      </c>
      <c r="E124" s="16" t="s">
        <v>132</v>
      </c>
      <c r="F124" s="36" t="s">
        <v>46</v>
      </c>
      <c r="G124" s="39">
        <v>41790</v>
      </c>
      <c r="H124" s="39" t="s">
        <v>47</v>
      </c>
      <c r="I124" s="40" t="s">
        <v>437</v>
      </c>
      <c r="J124" s="39">
        <v>41794</v>
      </c>
      <c r="K124" s="36">
        <v>5210.6194690265484</v>
      </c>
      <c r="L124" s="40">
        <v>4</v>
      </c>
      <c r="M124" s="36">
        <v>0.9826086956521739</v>
      </c>
      <c r="N124" s="36">
        <v>1.0087719298245614</v>
      </c>
      <c r="O124" s="36">
        <v>0.35312500000000002</v>
      </c>
      <c r="P124" s="36">
        <v>0.359375</v>
      </c>
      <c r="Q124" s="36" t="s">
        <v>175</v>
      </c>
      <c r="R124" s="36" t="s">
        <v>195</v>
      </c>
      <c r="S124" s="36">
        <v>1808</v>
      </c>
      <c r="T124" s="36">
        <v>1824</v>
      </c>
      <c r="U124" s="36">
        <v>5107.2</v>
      </c>
      <c r="V124" s="36">
        <v>3283.2</v>
      </c>
      <c r="W124" s="36">
        <v>12.800000000000182</v>
      </c>
      <c r="X124" s="36">
        <v>-32</v>
      </c>
      <c r="Y124" s="36">
        <v>-16</v>
      </c>
      <c r="Z124" s="36">
        <v>30074880</v>
      </c>
      <c r="AA124" s="36">
        <v>10808160</v>
      </c>
      <c r="AB124" s="36">
        <v>10620192</v>
      </c>
      <c r="AC124" s="36">
        <v>10714176</v>
      </c>
      <c r="AD124" s="36">
        <v>29999692.800000001</v>
      </c>
      <c r="AE124" s="36">
        <v>19285516.800000001</v>
      </c>
      <c r="AF124" s="36">
        <v>75187.200000001074</v>
      </c>
      <c r="AG124" s="36">
        <v>-187968</v>
      </c>
      <c r="AH124" s="36">
        <v>-93984</v>
      </c>
      <c r="AI124" s="36" t="s">
        <v>8</v>
      </c>
      <c r="AJ124" s="36" t="s">
        <v>8</v>
      </c>
      <c r="AK124" s="36" t="s">
        <v>8</v>
      </c>
      <c r="AL124" s="36" t="s">
        <v>10</v>
      </c>
      <c r="AM124" s="36" t="s">
        <v>172</v>
      </c>
      <c r="AN124" s="36" t="s">
        <v>173</v>
      </c>
      <c r="AO124" s="36" t="s">
        <v>10</v>
      </c>
      <c r="AP124" s="36" t="s">
        <v>172</v>
      </c>
      <c r="AQ124" s="36" t="s">
        <v>173</v>
      </c>
      <c r="AR124" s="36" t="s">
        <v>9</v>
      </c>
    </row>
    <row r="125" spans="2:44" s="32" customFormat="1" x14ac:dyDescent="0.15">
      <c r="B125" s="36" t="s">
        <v>150</v>
      </c>
      <c r="C125" s="17">
        <v>41500</v>
      </c>
      <c r="D125" s="16" t="s">
        <v>84</v>
      </c>
      <c r="E125" s="16" t="s">
        <v>132</v>
      </c>
      <c r="F125" s="36" t="s">
        <v>46</v>
      </c>
      <c r="G125" s="39">
        <v>41790</v>
      </c>
      <c r="H125" s="39" t="s">
        <v>47</v>
      </c>
      <c r="I125" s="40" t="s">
        <v>437</v>
      </c>
      <c r="J125" s="39">
        <v>41796</v>
      </c>
      <c r="K125" s="36">
        <v>5251.2820512820517</v>
      </c>
      <c r="L125" s="40">
        <v>6</v>
      </c>
      <c r="M125" s="36">
        <v>0.97499999999999998</v>
      </c>
      <c r="N125" s="36">
        <v>1.0126582278481013</v>
      </c>
      <c r="O125" s="36">
        <v>0.36562499999999998</v>
      </c>
      <c r="P125" s="36">
        <v>0.375</v>
      </c>
      <c r="Q125" s="36" t="s">
        <v>175</v>
      </c>
      <c r="R125" s="36" t="s">
        <v>196</v>
      </c>
      <c r="S125" s="36">
        <v>1872</v>
      </c>
      <c r="T125" s="36">
        <v>1896</v>
      </c>
      <c r="U125" s="36">
        <v>5103.3999999999996</v>
      </c>
      <c r="V125" s="36">
        <v>3207.3999999999996</v>
      </c>
      <c r="W125" s="36">
        <v>16.600000000000364</v>
      </c>
      <c r="X125" s="36">
        <v>-48</v>
      </c>
      <c r="Y125" s="36">
        <v>-24</v>
      </c>
      <c r="Z125" s="36">
        <v>30074880</v>
      </c>
      <c r="AA125" s="36">
        <v>11278080</v>
      </c>
      <c r="AB125" s="36">
        <v>10996128</v>
      </c>
      <c r="AC125" s="36">
        <v>11137104</v>
      </c>
      <c r="AD125" s="36">
        <v>29977371.599999998</v>
      </c>
      <c r="AE125" s="36">
        <v>18840267.599999998</v>
      </c>
      <c r="AF125" s="36">
        <v>97508.400000002133</v>
      </c>
      <c r="AG125" s="36">
        <v>-281952</v>
      </c>
      <c r="AH125" s="36">
        <v>-140976</v>
      </c>
      <c r="AI125" s="36" t="s">
        <v>8</v>
      </c>
      <c r="AJ125" s="36" t="s">
        <v>8</v>
      </c>
      <c r="AK125" s="36" t="s">
        <v>8</v>
      </c>
      <c r="AL125" s="36" t="s">
        <v>10</v>
      </c>
      <c r="AM125" s="36" t="s">
        <v>172</v>
      </c>
      <c r="AN125" s="36" t="s">
        <v>173</v>
      </c>
      <c r="AO125" s="36" t="s">
        <v>10</v>
      </c>
      <c r="AP125" s="36" t="s">
        <v>172</v>
      </c>
      <c r="AQ125" s="36" t="s">
        <v>173</v>
      </c>
      <c r="AR125" s="36" t="s">
        <v>9</v>
      </c>
    </row>
    <row r="126" spans="2:44" s="32" customFormat="1" x14ac:dyDescent="0.15">
      <c r="B126" s="36" t="s">
        <v>150</v>
      </c>
      <c r="C126" s="17">
        <v>41507</v>
      </c>
      <c r="D126" s="16" t="s">
        <v>84</v>
      </c>
      <c r="E126" s="16" t="s">
        <v>132</v>
      </c>
      <c r="F126" s="36" t="s">
        <v>46</v>
      </c>
      <c r="G126" s="39">
        <v>41790</v>
      </c>
      <c r="H126" s="39" t="s">
        <v>47</v>
      </c>
      <c r="I126" s="40" t="s">
        <v>437</v>
      </c>
      <c r="J126" s="39">
        <v>41790</v>
      </c>
      <c r="K126" s="36">
        <v>5120</v>
      </c>
      <c r="L126" s="40">
        <v>0</v>
      </c>
      <c r="M126" s="36">
        <v>1</v>
      </c>
      <c r="N126" s="36">
        <v>1</v>
      </c>
      <c r="O126" s="36">
        <v>0.390625</v>
      </c>
      <c r="P126" s="36">
        <v>0.390625</v>
      </c>
      <c r="Q126" s="36" t="s">
        <v>175</v>
      </c>
      <c r="R126" s="36" t="s">
        <v>197</v>
      </c>
      <c r="S126" s="36">
        <v>2000</v>
      </c>
      <c r="T126" s="36">
        <v>2000</v>
      </c>
      <c r="U126" s="36">
        <v>5120</v>
      </c>
      <c r="V126" s="36">
        <v>3120</v>
      </c>
      <c r="W126" s="36">
        <v>0</v>
      </c>
      <c r="X126" s="36">
        <v>0</v>
      </c>
      <c r="Y126" s="36">
        <v>0</v>
      </c>
      <c r="Z126" s="36">
        <v>30074880</v>
      </c>
      <c r="AA126" s="36">
        <v>11748000</v>
      </c>
      <c r="AB126" s="36">
        <v>11748000</v>
      </c>
      <c r="AC126" s="36">
        <v>11748000</v>
      </c>
      <c r="AD126" s="36">
        <v>30074880</v>
      </c>
      <c r="AE126" s="36">
        <v>18326880</v>
      </c>
      <c r="AF126" s="36">
        <v>0</v>
      </c>
      <c r="AG126" s="36">
        <v>0</v>
      </c>
      <c r="AH126" s="36">
        <v>0</v>
      </c>
      <c r="AI126" s="36" t="s">
        <v>8</v>
      </c>
      <c r="AJ126" s="36" t="s">
        <v>8</v>
      </c>
      <c r="AK126" s="36" t="s">
        <v>8</v>
      </c>
      <c r="AL126" s="36" t="s">
        <v>10</v>
      </c>
      <c r="AM126" s="36" t="s">
        <v>172</v>
      </c>
      <c r="AN126" s="36" t="s">
        <v>173</v>
      </c>
      <c r="AO126" s="36" t="s">
        <v>10</v>
      </c>
      <c r="AP126" s="36" t="s">
        <v>172</v>
      </c>
      <c r="AQ126" s="36" t="s">
        <v>173</v>
      </c>
      <c r="AR126" s="36" t="s">
        <v>9</v>
      </c>
    </row>
    <row r="127" spans="2:44" s="32" customFormat="1" x14ac:dyDescent="0.15">
      <c r="B127" s="36" t="s">
        <v>150</v>
      </c>
      <c r="C127" s="17">
        <v>41514</v>
      </c>
      <c r="D127" s="16" t="s">
        <v>84</v>
      </c>
      <c r="E127" s="16" t="s">
        <v>132</v>
      </c>
      <c r="F127" s="36" t="s">
        <v>46</v>
      </c>
      <c r="G127" s="39">
        <v>41790</v>
      </c>
      <c r="H127" s="39" t="s">
        <v>47</v>
      </c>
      <c r="I127" s="40" t="s">
        <v>437</v>
      </c>
      <c r="J127" s="39">
        <v>41788</v>
      </c>
      <c r="K127" s="36">
        <v>5080.9160305343512</v>
      </c>
      <c r="L127" s="40">
        <v>-2</v>
      </c>
      <c r="M127" s="36">
        <v>1.0076923076923077</v>
      </c>
      <c r="N127" s="36">
        <v>0.99616858237547889</v>
      </c>
      <c r="O127" s="36">
        <v>0.40937499999999999</v>
      </c>
      <c r="P127" s="36">
        <v>0.40625</v>
      </c>
      <c r="Q127" s="36" t="s">
        <v>175</v>
      </c>
      <c r="R127" s="36" t="s">
        <v>198</v>
      </c>
      <c r="S127" s="36">
        <v>2096</v>
      </c>
      <c r="T127" s="36">
        <v>2088</v>
      </c>
      <c r="U127" s="36">
        <v>5123.6307692307691</v>
      </c>
      <c r="V127" s="36">
        <v>3035.6307692307691</v>
      </c>
      <c r="W127" s="36">
        <v>-3.6307692307691468</v>
      </c>
      <c r="X127" s="36">
        <v>16</v>
      </c>
      <c r="Y127" s="36">
        <v>8</v>
      </c>
      <c r="Z127" s="36">
        <v>30074880</v>
      </c>
      <c r="AA127" s="36">
        <v>12217920</v>
      </c>
      <c r="AB127" s="36">
        <v>12311904</v>
      </c>
      <c r="AC127" s="36">
        <v>12264912</v>
      </c>
      <c r="AD127" s="36">
        <v>30096207.138461538</v>
      </c>
      <c r="AE127" s="36">
        <v>17831295.138461538</v>
      </c>
      <c r="AF127" s="36">
        <v>-21327.138461537968</v>
      </c>
      <c r="AG127" s="36">
        <v>93984</v>
      </c>
      <c r="AH127" s="36">
        <v>46992</v>
      </c>
      <c r="AI127" s="36" t="s">
        <v>8</v>
      </c>
      <c r="AJ127" s="36" t="s">
        <v>8</v>
      </c>
      <c r="AK127" s="36" t="s">
        <v>8</v>
      </c>
      <c r="AL127" s="36" t="s">
        <v>10</v>
      </c>
      <c r="AM127" s="36" t="s">
        <v>172</v>
      </c>
      <c r="AN127" s="36" t="s">
        <v>173</v>
      </c>
      <c r="AO127" s="36" t="s">
        <v>10</v>
      </c>
      <c r="AP127" s="36" t="s">
        <v>172</v>
      </c>
      <c r="AQ127" s="36" t="s">
        <v>173</v>
      </c>
      <c r="AR127" s="36" t="s">
        <v>9</v>
      </c>
    </row>
    <row r="128" spans="2:44" s="32" customFormat="1" x14ac:dyDescent="0.15">
      <c r="B128" s="36" t="s">
        <v>150</v>
      </c>
      <c r="C128" s="17">
        <v>41521</v>
      </c>
      <c r="D128" s="16" t="s">
        <v>84</v>
      </c>
      <c r="E128" s="16" t="s">
        <v>132</v>
      </c>
      <c r="F128" s="36" t="s">
        <v>46</v>
      </c>
      <c r="G128" s="39">
        <v>41790</v>
      </c>
      <c r="H128" s="39" t="s">
        <v>47</v>
      </c>
      <c r="I128" s="40" t="s">
        <v>437</v>
      </c>
      <c r="J128" s="39">
        <v>41786</v>
      </c>
      <c r="K128" s="36">
        <v>5045.2554744525551</v>
      </c>
      <c r="L128" s="40">
        <v>-4</v>
      </c>
      <c r="M128" s="36">
        <v>1.0148148148148148</v>
      </c>
      <c r="N128" s="36">
        <v>0.99264705882352944</v>
      </c>
      <c r="O128" s="36">
        <v>0.42812499999999998</v>
      </c>
      <c r="P128" s="36">
        <v>0.421875</v>
      </c>
      <c r="Q128" s="36" t="s">
        <v>175</v>
      </c>
      <c r="R128" s="36" t="s">
        <v>199</v>
      </c>
      <c r="S128" s="36">
        <v>2192</v>
      </c>
      <c r="T128" s="36">
        <v>2176</v>
      </c>
      <c r="U128" s="36">
        <v>5125.6888888888889</v>
      </c>
      <c r="V128" s="36">
        <v>2949.6888888888889</v>
      </c>
      <c r="W128" s="36">
        <v>-5.6888888888888687</v>
      </c>
      <c r="X128" s="36">
        <v>32</v>
      </c>
      <c r="Y128" s="36">
        <v>16</v>
      </c>
      <c r="Z128" s="36">
        <v>30074880</v>
      </c>
      <c r="AA128" s="36">
        <v>12687840</v>
      </c>
      <c r="AB128" s="36">
        <v>12875808</v>
      </c>
      <c r="AC128" s="36">
        <v>12781824</v>
      </c>
      <c r="AD128" s="36">
        <v>30108296.533333335</v>
      </c>
      <c r="AE128" s="36">
        <v>17326472.533333335</v>
      </c>
      <c r="AF128" s="36">
        <v>-33416.533333333216</v>
      </c>
      <c r="AG128" s="36">
        <v>187968</v>
      </c>
      <c r="AH128" s="36">
        <v>93984</v>
      </c>
      <c r="AI128" s="36" t="s">
        <v>8</v>
      </c>
      <c r="AJ128" s="36" t="s">
        <v>8</v>
      </c>
      <c r="AK128" s="36" t="s">
        <v>8</v>
      </c>
      <c r="AL128" s="36" t="s">
        <v>10</v>
      </c>
      <c r="AM128" s="36" t="s">
        <v>172</v>
      </c>
      <c r="AN128" s="36" t="s">
        <v>173</v>
      </c>
      <c r="AO128" s="36" t="s">
        <v>10</v>
      </c>
      <c r="AP128" s="36" t="s">
        <v>172</v>
      </c>
      <c r="AQ128" s="36" t="s">
        <v>173</v>
      </c>
      <c r="AR128" s="36" t="s">
        <v>9</v>
      </c>
    </row>
    <row r="129" spans="2:44" s="32" customFormat="1" x14ac:dyDescent="0.15">
      <c r="B129" s="36" t="s">
        <v>150</v>
      </c>
      <c r="C129" s="17">
        <v>41528</v>
      </c>
      <c r="D129" s="16" t="s">
        <v>84</v>
      </c>
      <c r="E129" s="16" t="s">
        <v>132</v>
      </c>
      <c r="F129" s="36" t="s">
        <v>46</v>
      </c>
      <c r="G129" s="39">
        <v>41790</v>
      </c>
      <c r="H129" s="39" t="s">
        <v>47</v>
      </c>
      <c r="I129" s="40" t="s">
        <v>437</v>
      </c>
      <c r="J129" s="39">
        <v>41784</v>
      </c>
      <c r="K129" s="36">
        <v>5012.5874125874134</v>
      </c>
      <c r="L129" s="40">
        <v>-6</v>
      </c>
      <c r="M129" s="36">
        <v>1.0214285714285714</v>
      </c>
      <c r="N129" s="36">
        <v>0.98939929328621912</v>
      </c>
      <c r="O129" s="36">
        <v>0.44687500000000002</v>
      </c>
      <c r="P129" s="36">
        <v>0.4375</v>
      </c>
      <c r="Q129" s="36" t="s">
        <v>175</v>
      </c>
      <c r="R129" s="36" t="s">
        <v>200</v>
      </c>
      <c r="S129" s="36">
        <v>2288</v>
      </c>
      <c r="T129" s="36">
        <v>2264</v>
      </c>
      <c r="U129" s="36">
        <v>5126.3428571428576</v>
      </c>
      <c r="V129" s="36">
        <v>2862.3428571428572</v>
      </c>
      <c r="W129" s="36">
        <v>-6.3428571428576106</v>
      </c>
      <c r="X129" s="36">
        <v>48</v>
      </c>
      <c r="Y129" s="36">
        <v>24</v>
      </c>
      <c r="Z129" s="36">
        <v>30074880</v>
      </c>
      <c r="AA129" s="36">
        <v>13157760</v>
      </c>
      <c r="AB129" s="36">
        <v>13439712</v>
      </c>
      <c r="AC129" s="36">
        <v>13298736</v>
      </c>
      <c r="AD129" s="36">
        <v>30112137.942857146</v>
      </c>
      <c r="AE129" s="36">
        <v>16813401.942857143</v>
      </c>
      <c r="AF129" s="36">
        <v>-37257.942857145608</v>
      </c>
      <c r="AG129" s="36">
        <v>281952</v>
      </c>
      <c r="AH129" s="36">
        <v>140976</v>
      </c>
      <c r="AI129" s="36" t="s">
        <v>8</v>
      </c>
      <c r="AJ129" s="36" t="s">
        <v>8</v>
      </c>
      <c r="AK129" s="36" t="s">
        <v>8</v>
      </c>
      <c r="AL129" s="36" t="s">
        <v>10</v>
      </c>
      <c r="AM129" s="36" t="s">
        <v>172</v>
      </c>
      <c r="AN129" s="36" t="s">
        <v>173</v>
      </c>
      <c r="AO129" s="36" t="s">
        <v>10</v>
      </c>
      <c r="AP129" s="36" t="s">
        <v>172</v>
      </c>
      <c r="AQ129" s="36" t="s">
        <v>173</v>
      </c>
      <c r="AR129" s="36" t="s">
        <v>9</v>
      </c>
    </row>
    <row r="130" spans="2:44" s="32" customFormat="1" x14ac:dyDescent="0.15">
      <c r="B130" s="36" t="s">
        <v>150</v>
      </c>
      <c r="C130" s="17">
        <v>41535</v>
      </c>
      <c r="D130" s="16" t="s">
        <v>84</v>
      </c>
      <c r="E130" s="16" t="s">
        <v>132</v>
      </c>
      <c r="F130" s="36" t="s">
        <v>46</v>
      </c>
      <c r="G130" s="39">
        <v>41790</v>
      </c>
      <c r="H130" s="39" t="s">
        <v>47</v>
      </c>
      <c r="I130" s="40" t="s">
        <v>437</v>
      </c>
      <c r="J130" s="39">
        <v>41792</v>
      </c>
      <c r="K130" s="36">
        <v>5155.5555555555557</v>
      </c>
      <c r="L130" s="40">
        <v>2</v>
      </c>
      <c r="M130" s="36">
        <v>0.99310344827586206</v>
      </c>
      <c r="N130" s="36">
        <v>1.0034602076124568</v>
      </c>
      <c r="O130" s="36">
        <v>0.45</v>
      </c>
      <c r="P130" s="36">
        <v>0.453125</v>
      </c>
      <c r="Q130" s="36" t="s">
        <v>175</v>
      </c>
      <c r="R130" s="36" t="s">
        <v>201</v>
      </c>
      <c r="S130" s="36">
        <v>2304</v>
      </c>
      <c r="T130" s="36">
        <v>2312</v>
      </c>
      <c r="U130" s="36">
        <v>5118.2896551724134</v>
      </c>
      <c r="V130" s="36">
        <v>2806.2896551724139</v>
      </c>
      <c r="W130" s="36">
        <v>1.7103448275865958</v>
      </c>
      <c r="X130" s="36">
        <v>-16</v>
      </c>
      <c r="Y130" s="36">
        <v>-8</v>
      </c>
      <c r="Z130" s="36">
        <v>30074880</v>
      </c>
      <c r="AA130" s="36">
        <v>13627680</v>
      </c>
      <c r="AB130" s="36">
        <v>13533696</v>
      </c>
      <c r="AC130" s="36">
        <v>13580688</v>
      </c>
      <c r="AD130" s="36">
        <v>30064833.434482757</v>
      </c>
      <c r="AE130" s="36">
        <v>16484145.434482759</v>
      </c>
      <c r="AF130" s="36">
        <v>10046.565517243664</v>
      </c>
      <c r="AG130" s="36">
        <v>-93984</v>
      </c>
      <c r="AH130" s="36">
        <v>-46992</v>
      </c>
      <c r="AI130" s="36" t="s">
        <v>8</v>
      </c>
      <c r="AJ130" s="36" t="s">
        <v>8</v>
      </c>
      <c r="AK130" s="36" t="s">
        <v>8</v>
      </c>
      <c r="AL130" s="36" t="s">
        <v>10</v>
      </c>
      <c r="AM130" s="36" t="s">
        <v>172</v>
      </c>
      <c r="AN130" s="36" t="s">
        <v>173</v>
      </c>
      <c r="AO130" s="36" t="s">
        <v>10</v>
      </c>
      <c r="AP130" s="36" t="s">
        <v>172</v>
      </c>
      <c r="AQ130" s="36" t="s">
        <v>173</v>
      </c>
      <c r="AR130" s="36" t="s">
        <v>9</v>
      </c>
    </row>
    <row r="131" spans="2:44" s="32" customFormat="1" x14ac:dyDescent="0.15">
      <c r="B131" s="36" t="s">
        <v>150</v>
      </c>
      <c r="C131" s="17">
        <v>41542</v>
      </c>
      <c r="D131" s="16" t="s">
        <v>84</v>
      </c>
      <c r="E131" s="16" t="s">
        <v>132</v>
      </c>
      <c r="F131" s="36" t="s">
        <v>46</v>
      </c>
      <c r="G131" s="39">
        <v>41790</v>
      </c>
      <c r="H131" s="39" t="s">
        <v>47</v>
      </c>
      <c r="I131" s="40" t="s">
        <v>437</v>
      </c>
      <c r="J131" s="39">
        <v>41794</v>
      </c>
      <c r="K131" s="36">
        <v>5189.1891891891892</v>
      </c>
      <c r="L131" s="40">
        <v>4</v>
      </c>
      <c r="M131" s="36">
        <v>0.98666666666666669</v>
      </c>
      <c r="N131" s="36">
        <v>1.0067114093959733</v>
      </c>
      <c r="O131" s="36">
        <v>0.46250000000000002</v>
      </c>
      <c r="P131" s="36">
        <v>0.46875</v>
      </c>
      <c r="Q131" s="36" t="s">
        <v>175</v>
      </c>
      <c r="R131" s="36" t="s">
        <v>202</v>
      </c>
      <c r="S131" s="36">
        <v>2368</v>
      </c>
      <c r="T131" s="36">
        <v>2384</v>
      </c>
      <c r="U131" s="36">
        <v>5117.6533333333336</v>
      </c>
      <c r="V131" s="36">
        <v>2733.6533333333332</v>
      </c>
      <c r="W131" s="36">
        <v>2.3466666666663514</v>
      </c>
      <c r="X131" s="36">
        <v>-32</v>
      </c>
      <c r="Y131" s="36">
        <v>-16</v>
      </c>
      <c r="Z131" s="36">
        <v>30074880</v>
      </c>
      <c r="AA131" s="36">
        <v>14097600</v>
      </c>
      <c r="AB131" s="36">
        <v>13909632</v>
      </c>
      <c r="AC131" s="36">
        <v>14003616</v>
      </c>
      <c r="AD131" s="36">
        <v>30061095.680000003</v>
      </c>
      <c r="AE131" s="36">
        <v>16057479.68</v>
      </c>
      <c r="AF131" s="36">
        <v>13784.319999998148</v>
      </c>
      <c r="AG131" s="36">
        <v>-187968</v>
      </c>
      <c r="AH131" s="36">
        <v>-93984</v>
      </c>
      <c r="AI131" s="36" t="s">
        <v>8</v>
      </c>
      <c r="AJ131" s="36" t="s">
        <v>8</v>
      </c>
      <c r="AK131" s="36" t="s">
        <v>8</v>
      </c>
      <c r="AL131" s="36" t="s">
        <v>10</v>
      </c>
      <c r="AM131" s="36" t="s">
        <v>172</v>
      </c>
      <c r="AN131" s="36" t="s">
        <v>173</v>
      </c>
      <c r="AO131" s="36" t="s">
        <v>10</v>
      </c>
      <c r="AP131" s="36" t="s">
        <v>172</v>
      </c>
      <c r="AQ131" s="36" t="s">
        <v>173</v>
      </c>
      <c r="AR131" s="36" t="s">
        <v>9</v>
      </c>
    </row>
    <row r="132" spans="2:44" s="32" customFormat="1" x14ac:dyDescent="0.15">
      <c r="B132" s="36" t="s">
        <v>150</v>
      </c>
      <c r="C132" s="17">
        <v>41549</v>
      </c>
      <c r="D132" s="16" t="s">
        <v>84</v>
      </c>
      <c r="E132" s="16" t="s">
        <v>132</v>
      </c>
      <c r="F132" s="36" t="s">
        <v>46</v>
      </c>
      <c r="G132" s="39">
        <v>41790</v>
      </c>
      <c r="H132" s="39" t="s">
        <v>47</v>
      </c>
      <c r="I132" s="40" t="s">
        <v>437</v>
      </c>
      <c r="J132" s="39">
        <v>41796</v>
      </c>
      <c r="K132" s="36">
        <v>5221.0526315789475</v>
      </c>
      <c r="L132" s="40">
        <v>6</v>
      </c>
      <c r="M132" s="36">
        <v>0.98064516129032253</v>
      </c>
      <c r="N132" s="36">
        <v>1.009771986970684</v>
      </c>
      <c r="O132" s="36">
        <v>0.47499999999999998</v>
      </c>
      <c r="P132" s="36">
        <v>0.484375</v>
      </c>
      <c r="Q132" s="36" t="s">
        <v>175</v>
      </c>
      <c r="R132" s="36" t="s">
        <v>203</v>
      </c>
      <c r="S132" s="36">
        <v>2432</v>
      </c>
      <c r="T132" s="36">
        <v>2456</v>
      </c>
      <c r="U132" s="36">
        <v>5117.9870967741936</v>
      </c>
      <c r="V132" s="36">
        <v>2661.9870967741936</v>
      </c>
      <c r="W132" s="36">
        <v>2.0129032258064399</v>
      </c>
      <c r="X132" s="36">
        <v>-48</v>
      </c>
      <c r="Y132" s="36">
        <v>-24</v>
      </c>
      <c r="Z132" s="36">
        <v>30074880</v>
      </c>
      <c r="AA132" s="36">
        <v>14567520</v>
      </c>
      <c r="AB132" s="36">
        <v>14285568</v>
      </c>
      <c r="AC132" s="36">
        <v>14426544</v>
      </c>
      <c r="AD132" s="36">
        <v>30063056.206451613</v>
      </c>
      <c r="AE132" s="36">
        <v>15636512.206451613</v>
      </c>
      <c r="AF132" s="36">
        <v>11823.793548387028</v>
      </c>
      <c r="AG132" s="36">
        <v>-281952</v>
      </c>
      <c r="AH132" s="36">
        <v>-140976</v>
      </c>
      <c r="AI132" s="36" t="s">
        <v>8</v>
      </c>
      <c r="AJ132" s="36" t="s">
        <v>8</v>
      </c>
      <c r="AK132" s="36" t="s">
        <v>8</v>
      </c>
      <c r="AL132" s="36" t="s">
        <v>10</v>
      </c>
      <c r="AM132" s="36" t="s">
        <v>172</v>
      </c>
      <c r="AN132" s="36" t="s">
        <v>173</v>
      </c>
      <c r="AO132" s="36" t="s">
        <v>10</v>
      </c>
      <c r="AP132" s="36" t="s">
        <v>172</v>
      </c>
      <c r="AQ132" s="36" t="s">
        <v>173</v>
      </c>
      <c r="AR132" s="36" t="s">
        <v>9</v>
      </c>
    </row>
    <row r="133" spans="2:44" s="32" customFormat="1" x14ac:dyDescent="0.15">
      <c r="B133" s="36" t="s">
        <v>150</v>
      </c>
      <c r="C133" s="17">
        <v>41556</v>
      </c>
      <c r="D133" s="16" t="s">
        <v>84</v>
      </c>
      <c r="E133" s="16" t="s">
        <v>132</v>
      </c>
      <c r="F133" s="36" t="s">
        <v>46</v>
      </c>
      <c r="G133" s="39">
        <v>41790</v>
      </c>
      <c r="H133" s="39" t="s">
        <v>47</v>
      </c>
      <c r="I133" s="40" t="s">
        <v>437</v>
      </c>
      <c r="J133" s="39">
        <v>41790</v>
      </c>
      <c r="K133" s="36">
        <v>5120</v>
      </c>
      <c r="L133" s="40">
        <v>0</v>
      </c>
      <c r="M133" s="36">
        <v>1</v>
      </c>
      <c r="N133" s="36">
        <v>1</v>
      </c>
      <c r="O133" s="36">
        <v>0.5</v>
      </c>
      <c r="P133" s="36">
        <v>0.5</v>
      </c>
      <c r="Q133" s="36" t="s">
        <v>175</v>
      </c>
      <c r="R133" s="36" t="s">
        <v>204</v>
      </c>
      <c r="S133" s="36">
        <v>2560</v>
      </c>
      <c r="T133" s="36">
        <v>2560</v>
      </c>
      <c r="U133" s="36">
        <v>5120</v>
      </c>
      <c r="V133" s="36">
        <v>2560</v>
      </c>
      <c r="W133" s="36">
        <v>0</v>
      </c>
      <c r="X133" s="36">
        <v>0</v>
      </c>
      <c r="Y133" s="36">
        <v>0</v>
      </c>
      <c r="Z133" s="36">
        <v>30074880</v>
      </c>
      <c r="AA133" s="36">
        <v>15037440</v>
      </c>
      <c r="AB133" s="36">
        <v>15037440</v>
      </c>
      <c r="AC133" s="36">
        <v>15037440</v>
      </c>
      <c r="AD133" s="36">
        <v>30074880</v>
      </c>
      <c r="AE133" s="36">
        <v>15037440</v>
      </c>
      <c r="AF133" s="36">
        <v>0</v>
      </c>
      <c r="AG133" s="36">
        <v>0</v>
      </c>
      <c r="AH133" s="36">
        <v>0</v>
      </c>
      <c r="AI133" s="36" t="s">
        <v>8</v>
      </c>
      <c r="AJ133" s="36" t="s">
        <v>8</v>
      </c>
      <c r="AK133" s="36" t="s">
        <v>8</v>
      </c>
      <c r="AL133" s="36" t="s">
        <v>10</v>
      </c>
      <c r="AM133" s="36" t="s">
        <v>172</v>
      </c>
      <c r="AN133" s="36" t="s">
        <v>173</v>
      </c>
      <c r="AO133" s="36" t="s">
        <v>10</v>
      </c>
      <c r="AP133" s="36" t="s">
        <v>172</v>
      </c>
      <c r="AQ133" s="36" t="s">
        <v>173</v>
      </c>
      <c r="AR133" s="36" t="s">
        <v>9</v>
      </c>
    </row>
    <row r="134" spans="2:44" s="32" customFormat="1" x14ac:dyDescent="0.15">
      <c r="B134" s="36" t="s">
        <v>150</v>
      </c>
      <c r="C134" s="17">
        <v>41563</v>
      </c>
      <c r="D134" s="16" t="s">
        <v>84</v>
      </c>
      <c r="E134" s="16" t="s">
        <v>132</v>
      </c>
      <c r="F134" s="36" t="s">
        <v>46</v>
      </c>
      <c r="G134" s="39">
        <v>41790</v>
      </c>
      <c r="H134" s="39" t="s">
        <v>47</v>
      </c>
      <c r="I134" s="40" t="s">
        <v>437</v>
      </c>
      <c r="J134" s="39">
        <v>41788</v>
      </c>
      <c r="K134" s="36">
        <v>5089.1566265060237</v>
      </c>
      <c r="L134" s="40">
        <v>-2</v>
      </c>
      <c r="M134" s="36">
        <v>1.0060606060606061</v>
      </c>
      <c r="N134" s="36">
        <v>0.99697885196374625</v>
      </c>
      <c r="O134" s="36">
        <v>0.51875000000000004</v>
      </c>
      <c r="P134" s="36">
        <v>0.515625</v>
      </c>
      <c r="Q134" s="36" t="s">
        <v>175</v>
      </c>
      <c r="R134" s="36" t="s">
        <v>205</v>
      </c>
      <c r="S134" s="36">
        <v>2656</v>
      </c>
      <c r="T134" s="36">
        <v>2648</v>
      </c>
      <c r="U134" s="36">
        <v>5119.4666666666672</v>
      </c>
      <c r="V134" s="36">
        <v>2471.4666666666667</v>
      </c>
      <c r="W134" s="36">
        <v>0.53333333333284827</v>
      </c>
      <c r="X134" s="36">
        <v>16</v>
      </c>
      <c r="Y134" s="36">
        <v>8</v>
      </c>
      <c r="Z134" s="36">
        <v>30074880</v>
      </c>
      <c r="AA134" s="36">
        <v>15507360</v>
      </c>
      <c r="AB134" s="36">
        <v>15601344</v>
      </c>
      <c r="AC134" s="36">
        <v>15554352</v>
      </c>
      <c r="AD134" s="36">
        <v>30071747.200000003</v>
      </c>
      <c r="AE134" s="36">
        <v>14517395.199999999</v>
      </c>
      <c r="AF134" s="36">
        <v>3132.7999999971507</v>
      </c>
      <c r="AG134" s="36">
        <v>93984</v>
      </c>
      <c r="AH134" s="36">
        <v>46992</v>
      </c>
      <c r="AI134" s="36" t="s">
        <v>8</v>
      </c>
      <c r="AJ134" s="36" t="s">
        <v>8</v>
      </c>
      <c r="AK134" s="36" t="s">
        <v>8</v>
      </c>
      <c r="AL134" s="36" t="s">
        <v>10</v>
      </c>
      <c r="AM134" s="36" t="s">
        <v>172</v>
      </c>
      <c r="AN134" s="36" t="s">
        <v>173</v>
      </c>
      <c r="AO134" s="36" t="s">
        <v>10</v>
      </c>
      <c r="AP134" s="36" t="s">
        <v>172</v>
      </c>
      <c r="AQ134" s="36" t="s">
        <v>173</v>
      </c>
      <c r="AR134" s="36" t="s">
        <v>9</v>
      </c>
    </row>
    <row r="135" spans="2:44" s="32" customFormat="1" x14ac:dyDescent="0.15">
      <c r="B135" s="36" t="s">
        <v>150</v>
      </c>
      <c r="C135" s="17">
        <v>41570</v>
      </c>
      <c r="D135" s="16" t="s">
        <v>84</v>
      </c>
      <c r="E135" s="16" t="s">
        <v>132</v>
      </c>
      <c r="F135" s="36" t="s">
        <v>46</v>
      </c>
      <c r="G135" s="39">
        <v>41790</v>
      </c>
      <c r="H135" s="39" t="s">
        <v>47</v>
      </c>
      <c r="I135" s="40" t="s">
        <v>437</v>
      </c>
      <c r="J135" s="39">
        <v>41786</v>
      </c>
      <c r="K135" s="36">
        <v>5060.4651162790697</v>
      </c>
      <c r="L135" s="40">
        <v>-4</v>
      </c>
      <c r="M135" s="36">
        <v>1.0117647058823529</v>
      </c>
      <c r="N135" s="36">
        <v>0.99415204678362568</v>
      </c>
      <c r="O135" s="36">
        <v>0.53749999999999998</v>
      </c>
      <c r="P135" s="36">
        <v>0.53125</v>
      </c>
      <c r="Q135" s="36" t="s">
        <v>175</v>
      </c>
      <c r="R135" s="36" t="s">
        <v>206</v>
      </c>
      <c r="S135" s="36">
        <v>2752</v>
      </c>
      <c r="T135" s="36">
        <v>2736</v>
      </c>
      <c r="U135" s="36">
        <v>5117.9294117647059</v>
      </c>
      <c r="V135" s="36">
        <v>2381.9294117647059</v>
      </c>
      <c r="W135" s="36">
        <v>2.0705882352940534</v>
      </c>
      <c r="X135" s="36">
        <v>32</v>
      </c>
      <c r="Y135" s="36">
        <v>16</v>
      </c>
      <c r="Z135" s="36">
        <v>30074880</v>
      </c>
      <c r="AA135" s="36">
        <v>15977280</v>
      </c>
      <c r="AB135" s="36">
        <v>16165248</v>
      </c>
      <c r="AC135" s="36">
        <v>16071264</v>
      </c>
      <c r="AD135" s="36">
        <v>30062717.364705883</v>
      </c>
      <c r="AE135" s="36">
        <v>13991453.364705883</v>
      </c>
      <c r="AF135" s="36">
        <v>12162.63529411727</v>
      </c>
      <c r="AG135" s="36">
        <v>187968</v>
      </c>
      <c r="AH135" s="36">
        <v>93984</v>
      </c>
      <c r="AI135" s="36" t="s">
        <v>8</v>
      </c>
      <c r="AJ135" s="36" t="s">
        <v>8</v>
      </c>
      <c r="AK135" s="36" t="s">
        <v>8</v>
      </c>
      <c r="AL135" s="36" t="s">
        <v>10</v>
      </c>
      <c r="AM135" s="36" t="s">
        <v>172</v>
      </c>
      <c r="AN135" s="36" t="s">
        <v>173</v>
      </c>
      <c r="AO135" s="36" t="s">
        <v>10</v>
      </c>
      <c r="AP135" s="36" t="s">
        <v>172</v>
      </c>
      <c r="AQ135" s="36" t="s">
        <v>173</v>
      </c>
      <c r="AR135" s="36" t="s">
        <v>9</v>
      </c>
    </row>
    <row r="136" spans="2:44" s="32" customFormat="1" x14ac:dyDescent="0.15">
      <c r="B136" s="36" t="s">
        <v>150</v>
      </c>
      <c r="C136" s="17">
        <v>41577</v>
      </c>
      <c r="D136" s="16" t="s">
        <v>84</v>
      </c>
      <c r="E136" s="16" t="s">
        <v>132</v>
      </c>
      <c r="F136" s="36" t="s">
        <v>46</v>
      </c>
      <c r="G136" s="39">
        <v>41790</v>
      </c>
      <c r="H136" s="39" t="s">
        <v>47</v>
      </c>
      <c r="I136" s="40" t="s">
        <v>437</v>
      </c>
      <c r="J136" s="39">
        <v>41784</v>
      </c>
      <c r="K136" s="36">
        <v>5033.7078651685397</v>
      </c>
      <c r="L136" s="40">
        <v>-6</v>
      </c>
      <c r="M136" s="36">
        <v>1.0171428571428571</v>
      </c>
      <c r="N136" s="36">
        <v>0.99150141643059486</v>
      </c>
      <c r="O136" s="36">
        <v>0.55625000000000002</v>
      </c>
      <c r="P136" s="36">
        <v>0.546875</v>
      </c>
      <c r="Q136" s="36" t="s">
        <v>175</v>
      </c>
      <c r="R136" s="36" t="s">
        <v>207</v>
      </c>
      <c r="S136" s="36">
        <v>2848</v>
      </c>
      <c r="T136" s="36">
        <v>2824</v>
      </c>
      <c r="U136" s="36">
        <v>5115.4742857142865</v>
      </c>
      <c r="V136" s="36">
        <v>2291.474285714286</v>
      </c>
      <c r="W136" s="36">
        <v>4.5257142857135477</v>
      </c>
      <c r="X136" s="36">
        <v>48</v>
      </c>
      <c r="Y136" s="36">
        <v>24</v>
      </c>
      <c r="Z136" s="36">
        <v>30074880</v>
      </c>
      <c r="AA136" s="36">
        <v>16447200</v>
      </c>
      <c r="AB136" s="36">
        <v>16729152</v>
      </c>
      <c r="AC136" s="36">
        <v>16588176</v>
      </c>
      <c r="AD136" s="36">
        <v>30048295.954285719</v>
      </c>
      <c r="AE136" s="36">
        <v>13460119.954285717</v>
      </c>
      <c r="AF136" s="36">
        <v>26584.045714281379</v>
      </c>
      <c r="AG136" s="36">
        <v>281952</v>
      </c>
      <c r="AH136" s="36">
        <v>140976</v>
      </c>
      <c r="AI136" s="36" t="s">
        <v>8</v>
      </c>
      <c r="AJ136" s="36" t="s">
        <v>8</v>
      </c>
      <c r="AK136" s="36" t="s">
        <v>8</v>
      </c>
      <c r="AL136" s="36" t="s">
        <v>10</v>
      </c>
      <c r="AM136" s="36" t="s">
        <v>172</v>
      </c>
      <c r="AN136" s="36" t="s">
        <v>173</v>
      </c>
      <c r="AO136" s="36" t="s">
        <v>10</v>
      </c>
      <c r="AP136" s="36" t="s">
        <v>172</v>
      </c>
      <c r="AQ136" s="36" t="s">
        <v>173</v>
      </c>
      <c r="AR136" s="36" t="s">
        <v>9</v>
      </c>
    </row>
    <row r="137" spans="2:44" s="32" customFormat="1" x14ac:dyDescent="0.15">
      <c r="B137" s="36" t="s">
        <v>150</v>
      </c>
      <c r="C137" s="17">
        <v>41584</v>
      </c>
      <c r="D137" s="16" t="s">
        <v>84</v>
      </c>
      <c r="E137" s="16" t="s">
        <v>132</v>
      </c>
      <c r="F137" s="36" t="s">
        <v>46</v>
      </c>
      <c r="G137" s="39">
        <v>41790</v>
      </c>
      <c r="H137" s="39" t="s">
        <v>47</v>
      </c>
      <c r="I137" s="40" t="s">
        <v>437</v>
      </c>
      <c r="J137" s="39">
        <v>41792</v>
      </c>
      <c r="K137" s="36">
        <v>5148.6033519553075</v>
      </c>
      <c r="L137" s="40">
        <v>2</v>
      </c>
      <c r="M137" s="36">
        <v>0.99444444444444446</v>
      </c>
      <c r="N137" s="36">
        <v>1.0027855153203342</v>
      </c>
      <c r="O137" s="36">
        <v>0.55937499999999996</v>
      </c>
      <c r="P137" s="36">
        <v>0.5625</v>
      </c>
      <c r="Q137" s="36" t="s">
        <v>175</v>
      </c>
      <c r="R137" s="36" t="s">
        <v>208</v>
      </c>
      <c r="S137" s="36">
        <v>2864</v>
      </c>
      <c r="T137" s="36">
        <v>2872</v>
      </c>
      <c r="U137" s="36">
        <v>5121.7333333333336</v>
      </c>
      <c r="V137" s="36">
        <v>2249.7333333333336</v>
      </c>
      <c r="W137" s="36">
        <v>-1.7333333333335759</v>
      </c>
      <c r="X137" s="36">
        <v>-16</v>
      </c>
      <c r="Y137" s="36">
        <v>-8</v>
      </c>
      <c r="Z137" s="36">
        <v>30074880</v>
      </c>
      <c r="AA137" s="36">
        <v>16917120</v>
      </c>
      <c r="AB137" s="36">
        <v>16823136</v>
      </c>
      <c r="AC137" s="36">
        <v>16870128</v>
      </c>
      <c r="AD137" s="36">
        <v>30085061.600000001</v>
      </c>
      <c r="AE137" s="36">
        <v>13214933.600000001</v>
      </c>
      <c r="AF137" s="36">
        <v>-10181.600000001425</v>
      </c>
      <c r="AG137" s="36">
        <v>-93984</v>
      </c>
      <c r="AH137" s="36">
        <v>-46992</v>
      </c>
      <c r="AI137" s="36" t="s">
        <v>8</v>
      </c>
      <c r="AJ137" s="36" t="s">
        <v>8</v>
      </c>
      <c r="AK137" s="36" t="s">
        <v>8</v>
      </c>
      <c r="AL137" s="36" t="s">
        <v>10</v>
      </c>
      <c r="AM137" s="36" t="s">
        <v>172</v>
      </c>
      <c r="AN137" s="36" t="s">
        <v>173</v>
      </c>
      <c r="AO137" s="36" t="s">
        <v>10</v>
      </c>
      <c r="AP137" s="36" t="s">
        <v>172</v>
      </c>
      <c r="AQ137" s="36" t="s">
        <v>173</v>
      </c>
      <c r="AR137" s="36" t="s">
        <v>9</v>
      </c>
    </row>
    <row r="138" spans="2:44" s="32" customFormat="1" x14ac:dyDescent="0.15">
      <c r="B138" s="36" t="s">
        <v>150</v>
      </c>
      <c r="C138" s="17">
        <v>41591</v>
      </c>
      <c r="D138" s="16" t="s">
        <v>84</v>
      </c>
      <c r="E138" s="16" t="s">
        <v>132</v>
      </c>
      <c r="F138" s="36" t="s">
        <v>46</v>
      </c>
      <c r="G138" s="39">
        <v>41790</v>
      </c>
      <c r="H138" s="39" t="s">
        <v>47</v>
      </c>
      <c r="I138" s="40" t="s">
        <v>437</v>
      </c>
      <c r="J138" s="39">
        <v>41794</v>
      </c>
      <c r="K138" s="36">
        <v>5175.9562841530051</v>
      </c>
      <c r="L138" s="40">
        <v>4</v>
      </c>
      <c r="M138" s="36">
        <v>0.98918918918918919</v>
      </c>
      <c r="N138" s="36">
        <v>1.0054347826086956</v>
      </c>
      <c r="O138" s="36">
        <v>0.57187500000000002</v>
      </c>
      <c r="P138" s="36">
        <v>0.578125</v>
      </c>
      <c r="Q138" s="36" t="s">
        <v>175</v>
      </c>
      <c r="R138" s="36" t="s">
        <v>209</v>
      </c>
      <c r="S138" s="36">
        <v>2928</v>
      </c>
      <c r="T138" s="36">
        <v>2944</v>
      </c>
      <c r="U138" s="36">
        <v>5124.151351351351</v>
      </c>
      <c r="V138" s="36">
        <v>2180.1513513513514</v>
      </c>
      <c r="W138" s="36">
        <v>-4.1513513513509679</v>
      </c>
      <c r="X138" s="36">
        <v>-32</v>
      </c>
      <c r="Y138" s="36">
        <v>-16</v>
      </c>
      <c r="Z138" s="36">
        <v>30074880</v>
      </c>
      <c r="AA138" s="36">
        <v>17387040</v>
      </c>
      <c r="AB138" s="36">
        <v>17199072</v>
      </c>
      <c r="AC138" s="36">
        <v>17293056</v>
      </c>
      <c r="AD138" s="36">
        <v>30099265.037837837</v>
      </c>
      <c r="AE138" s="36">
        <v>12806209.037837839</v>
      </c>
      <c r="AF138" s="36">
        <v>-24385.037837835585</v>
      </c>
      <c r="AG138" s="36">
        <v>-187968</v>
      </c>
      <c r="AH138" s="36">
        <v>-93984</v>
      </c>
      <c r="AI138" s="36" t="s">
        <v>8</v>
      </c>
      <c r="AJ138" s="36" t="s">
        <v>8</v>
      </c>
      <c r="AK138" s="36" t="s">
        <v>8</v>
      </c>
      <c r="AL138" s="36" t="s">
        <v>10</v>
      </c>
      <c r="AM138" s="36" t="s">
        <v>172</v>
      </c>
      <c r="AN138" s="36" t="s">
        <v>173</v>
      </c>
      <c r="AO138" s="36" t="s">
        <v>10</v>
      </c>
      <c r="AP138" s="36" t="s">
        <v>172</v>
      </c>
      <c r="AQ138" s="36" t="s">
        <v>173</v>
      </c>
      <c r="AR138" s="36" t="s">
        <v>9</v>
      </c>
    </row>
    <row r="139" spans="2:44" s="32" customFormat="1" x14ac:dyDescent="0.15">
      <c r="B139" s="36" t="s">
        <v>150</v>
      </c>
      <c r="C139" s="17">
        <v>41598</v>
      </c>
      <c r="D139" s="16" t="s">
        <v>84</v>
      </c>
      <c r="E139" s="16" t="s">
        <v>132</v>
      </c>
      <c r="F139" s="36" t="s">
        <v>46</v>
      </c>
      <c r="G139" s="39">
        <v>41790</v>
      </c>
      <c r="H139" s="39" t="s">
        <v>47</v>
      </c>
      <c r="I139" s="40" t="s">
        <v>437</v>
      </c>
      <c r="J139" s="39">
        <v>41796</v>
      </c>
      <c r="K139" s="36">
        <v>5202.139037433155</v>
      </c>
      <c r="L139" s="40">
        <v>6</v>
      </c>
      <c r="M139" s="36">
        <v>0.98421052631578942</v>
      </c>
      <c r="N139" s="36">
        <v>1.0079575596816976</v>
      </c>
      <c r="O139" s="36">
        <v>0.58437499999999998</v>
      </c>
      <c r="P139" s="36">
        <v>0.59375</v>
      </c>
      <c r="Q139" s="36" t="s">
        <v>175</v>
      </c>
      <c r="R139" s="36" t="s">
        <v>210</v>
      </c>
      <c r="S139" s="36">
        <v>2992</v>
      </c>
      <c r="T139" s="36">
        <v>3016</v>
      </c>
      <c r="U139" s="36">
        <v>5127.2</v>
      </c>
      <c r="V139" s="36">
        <v>2111.1999999999998</v>
      </c>
      <c r="W139" s="36">
        <v>-7.1999999999998181</v>
      </c>
      <c r="X139" s="36">
        <v>-48</v>
      </c>
      <c r="Y139" s="36">
        <v>-24</v>
      </c>
      <c r="Z139" s="36">
        <v>30074880</v>
      </c>
      <c r="AA139" s="36">
        <v>17856960</v>
      </c>
      <c r="AB139" s="36">
        <v>17575008</v>
      </c>
      <c r="AC139" s="36">
        <v>17715984</v>
      </c>
      <c r="AD139" s="36">
        <v>30117172.800000001</v>
      </c>
      <c r="AE139" s="36">
        <v>12401188.799999999</v>
      </c>
      <c r="AF139" s="36">
        <v>-42292.799999998933</v>
      </c>
      <c r="AG139" s="36">
        <v>-281952</v>
      </c>
      <c r="AH139" s="36">
        <v>-140976</v>
      </c>
      <c r="AI139" s="36" t="s">
        <v>8</v>
      </c>
      <c r="AJ139" s="36" t="s">
        <v>8</v>
      </c>
      <c r="AK139" s="36" t="s">
        <v>8</v>
      </c>
      <c r="AL139" s="36" t="s">
        <v>10</v>
      </c>
      <c r="AM139" s="36" t="s">
        <v>172</v>
      </c>
      <c r="AN139" s="36" t="s">
        <v>173</v>
      </c>
      <c r="AO139" s="36" t="s">
        <v>10</v>
      </c>
      <c r="AP139" s="36" t="s">
        <v>172</v>
      </c>
      <c r="AQ139" s="36" t="s">
        <v>173</v>
      </c>
      <c r="AR139" s="36" t="s">
        <v>9</v>
      </c>
    </row>
    <row r="140" spans="2:44" s="32" customFormat="1" x14ac:dyDescent="0.15">
      <c r="B140" s="36" t="s">
        <v>150</v>
      </c>
      <c r="C140" s="17">
        <v>41605</v>
      </c>
      <c r="D140" s="16" t="s">
        <v>84</v>
      </c>
      <c r="E140" s="16" t="s">
        <v>132</v>
      </c>
      <c r="F140" s="36" t="s">
        <v>46</v>
      </c>
      <c r="G140" s="39">
        <v>41790</v>
      </c>
      <c r="H140" s="39" t="s">
        <v>47</v>
      </c>
      <c r="I140" s="40" t="s">
        <v>437</v>
      </c>
      <c r="J140" s="39">
        <v>41790</v>
      </c>
      <c r="K140" s="36">
        <v>5120</v>
      </c>
      <c r="L140" s="40">
        <v>0</v>
      </c>
      <c r="M140" s="36">
        <v>1</v>
      </c>
      <c r="N140" s="36">
        <v>1</v>
      </c>
      <c r="O140" s="36">
        <v>0.609375</v>
      </c>
      <c r="P140" s="36">
        <v>0.609375</v>
      </c>
      <c r="Q140" s="36" t="s">
        <v>175</v>
      </c>
      <c r="R140" s="36" t="s">
        <v>211</v>
      </c>
      <c r="S140" s="36">
        <v>3120</v>
      </c>
      <c r="T140" s="36">
        <v>3120</v>
      </c>
      <c r="U140" s="36">
        <v>5120</v>
      </c>
      <c r="V140" s="36">
        <v>2000</v>
      </c>
      <c r="W140" s="36">
        <v>0</v>
      </c>
      <c r="X140" s="36">
        <v>0</v>
      </c>
      <c r="Y140" s="36">
        <v>0</v>
      </c>
      <c r="Z140" s="36">
        <v>30074880</v>
      </c>
      <c r="AA140" s="36">
        <v>18326880</v>
      </c>
      <c r="AB140" s="36">
        <v>18326880</v>
      </c>
      <c r="AC140" s="36">
        <v>18326880</v>
      </c>
      <c r="AD140" s="36">
        <v>30074880</v>
      </c>
      <c r="AE140" s="36">
        <v>11748000</v>
      </c>
      <c r="AF140" s="36">
        <v>0</v>
      </c>
      <c r="AG140" s="36">
        <v>0</v>
      </c>
      <c r="AH140" s="36">
        <v>0</v>
      </c>
      <c r="AI140" s="36" t="s">
        <v>8</v>
      </c>
      <c r="AJ140" s="36" t="s">
        <v>8</v>
      </c>
      <c r="AK140" s="36" t="s">
        <v>8</v>
      </c>
      <c r="AL140" s="36" t="s">
        <v>10</v>
      </c>
      <c r="AM140" s="36" t="s">
        <v>172</v>
      </c>
      <c r="AN140" s="36" t="s">
        <v>173</v>
      </c>
      <c r="AO140" s="36" t="s">
        <v>10</v>
      </c>
      <c r="AP140" s="36" t="s">
        <v>172</v>
      </c>
      <c r="AQ140" s="36" t="s">
        <v>173</v>
      </c>
      <c r="AR140" s="36" t="s">
        <v>9</v>
      </c>
    </row>
    <row r="141" spans="2:44" s="32" customFormat="1" x14ac:dyDescent="0.15">
      <c r="B141" s="36" t="s">
        <v>150</v>
      </c>
      <c r="C141" s="17">
        <v>41612</v>
      </c>
      <c r="D141" s="16" t="s">
        <v>84</v>
      </c>
      <c r="E141" s="16" t="s">
        <v>132</v>
      </c>
      <c r="F141" s="36" t="s">
        <v>46</v>
      </c>
      <c r="G141" s="39">
        <v>41790</v>
      </c>
      <c r="H141" s="39" t="s">
        <v>47</v>
      </c>
      <c r="I141" s="40" t="s">
        <v>437</v>
      </c>
      <c r="J141" s="39">
        <v>41788</v>
      </c>
      <c r="K141" s="36">
        <v>5094.5273631840801</v>
      </c>
      <c r="L141" s="40">
        <v>-2</v>
      </c>
      <c r="M141" s="36">
        <v>1.0049999999999999</v>
      </c>
      <c r="N141" s="36">
        <v>0.99750623441396513</v>
      </c>
      <c r="O141" s="36">
        <v>0.62812500000000004</v>
      </c>
      <c r="P141" s="36">
        <v>0.625</v>
      </c>
      <c r="Q141" s="36" t="s">
        <v>175</v>
      </c>
      <c r="R141" s="36" t="s">
        <v>212</v>
      </c>
      <c r="S141" s="36">
        <v>3216</v>
      </c>
      <c r="T141" s="36">
        <v>3208</v>
      </c>
      <c r="U141" s="36">
        <v>5116.76</v>
      </c>
      <c r="V141" s="36">
        <v>1908.76</v>
      </c>
      <c r="W141" s="36">
        <v>3.2399999999997817</v>
      </c>
      <c r="X141" s="36">
        <v>16</v>
      </c>
      <c r="Y141" s="36">
        <v>8</v>
      </c>
      <c r="Z141" s="36">
        <v>30074880</v>
      </c>
      <c r="AA141" s="36">
        <v>18796800</v>
      </c>
      <c r="AB141" s="36">
        <v>18890784</v>
      </c>
      <c r="AC141" s="36">
        <v>18843792</v>
      </c>
      <c r="AD141" s="36">
        <v>30055848.240000002</v>
      </c>
      <c r="AE141" s="36">
        <v>11212056.24</v>
      </c>
      <c r="AF141" s="36">
        <v>19031.759999998718</v>
      </c>
      <c r="AG141" s="36">
        <v>93984</v>
      </c>
      <c r="AH141" s="36">
        <v>46992</v>
      </c>
      <c r="AI141" s="36" t="s">
        <v>8</v>
      </c>
      <c r="AJ141" s="36" t="s">
        <v>8</v>
      </c>
      <c r="AK141" s="36" t="s">
        <v>8</v>
      </c>
      <c r="AL141" s="36" t="s">
        <v>10</v>
      </c>
      <c r="AM141" s="36" t="s">
        <v>172</v>
      </c>
      <c r="AN141" s="36" t="s">
        <v>173</v>
      </c>
      <c r="AO141" s="36" t="s">
        <v>10</v>
      </c>
      <c r="AP141" s="36" t="s">
        <v>172</v>
      </c>
      <c r="AQ141" s="36" t="s">
        <v>173</v>
      </c>
      <c r="AR141" s="36" t="s">
        <v>9</v>
      </c>
    </row>
    <row r="142" spans="2:44" s="32" customFormat="1" x14ac:dyDescent="0.15">
      <c r="B142" s="36" t="s">
        <v>150</v>
      </c>
      <c r="C142" s="17">
        <v>41619</v>
      </c>
      <c r="D142" s="16" t="s">
        <v>84</v>
      </c>
      <c r="E142" s="16" t="s">
        <v>132</v>
      </c>
      <c r="F142" s="36" t="s">
        <v>46</v>
      </c>
      <c r="G142" s="39">
        <v>41790</v>
      </c>
      <c r="H142" s="39" t="s">
        <v>47</v>
      </c>
      <c r="I142" s="40" t="s">
        <v>437</v>
      </c>
      <c r="J142" s="39">
        <v>41786</v>
      </c>
      <c r="K142" s="36">
        <v>5070.5314009661834</v>
      </c>
      <c r="L142" s="40">
        <v>-4</v>
      </c>
      <c r="M142" s="36">
        <v>1.0097560975609756</v>
      </c>
      <c r="N142" s="36">
        <v>0.99514563106796117</v>
      </c>
      <c r="O142" s="36">
        <v>0.64687499999999998</v>
      </c>
      <c r="P142" s="36">
        <v>0.640625</v>
      </c>
      <c r="Q142" s="36" t="s">
        <v>175</v>
      </c>
      <c r="R142" s="36" t="s">
        <v>213</v>
      </c>
      <c r="S142" s="36">
        <v>3312</v>
      </c>
      <c r="T142" s="36">
        <v>3296</v>
      </c>
      <c r="U142" s="36">
        <v>5112.8195121951221</v>
      </c>
      <c r="V142" s="36">
        <v>1816.8195121951219</v>
      </c>
      <c r="W142" s="36">
        <v>7.1804878048778846</v>
      </c>
      <c r="X142" s="36">
        <v>32</v>
      </c>
      <c r="Y142" s="36">
        <v>16</v>
      </c>
      <c r="Z142" s="36">
        <v>30074880</v>
      </c>
      <c r="AA142" s="36">
        <v>19266720</v>
      </c>
      <c r="AB142" s="36">
        <v>19454688</v>
      </c>
      <c r="AC142" s="36">
        <v>19360704</v>
      </c>
      <c r="AD142" s="36">
        <v>30032701.814634148</v>
      </c>
      <c r="AE142" s="36">
        <v>10671997.814634146</v>
      </c>
      <c r="AF142" s="36">
        <v>42178.185365852696</v>
      </c>
      <c r="AG142" s="36">
        <v>187968</v>
      </c>
      <c r="AH142" s="36">
        <v>93984</v>
      </c>
      <c r="AI142" s="36" t="s">
        <v>8</v>
      </c>
      <c r="AJ142" s="36" t="s">
        <v>8</v>
      </c>
      <c r="AK142" s="36" t="s">
        <v>8</v>
      </c>
      <c r="AL142" s="36" t="s">
        <v>10</v>
      </c>
      <c r="AM142" s="36" t="s">
        <v>172</v>
      </c>
      <c r="AN142" s="36" t="s">
        <v>173</v>
      </c>
      <c r="AO142" s="36" t="s">
        <v>10</v>
      </c>
      <c r="AP142" s="36" t="s">
        <v>172</v>
      </c>
      <c r="AQ142" s="36" t="s">
        <v>173</v>
      </c>
      <c r="AR142" s="36" t="s">
        <v>9</v>
      </c>
    </row>
    <row r="143" spans="2:44" s="32" customFormat="1" x14ac:dyDescent="0.15">
      <c r="B143" s="36" t="s">
        <v>150</v>
      </c>
      <c r="C143" s="17">
        <v>41626</v>
      </c>
      <c r="D143" s="16" t="s">
        <v>84</v>
      </c>
      <c r="E143" s="16" t="s">
        <v>132</v>
      </c>
      <c r="F143" s="36" t="s">
        <v>46</v>
      </c>
      <c r="G143" s="39">
        <v>41790</v>
      </c>
      <c r="H143" s="39" t="s">
        <v>47</v>
      </c>
      <c r="I143" s="40" t="s">
        <v>437</v>
      </c>
      <c r="J143" s="39">
        <v>41784</v>
      </c>
      <c r="K143" s="36">
        <v>5047.8873239436625</v>
      </c>
      <c r="L143" s="40">
        <v>-6</v>
      </c>
      <c r="M143" s="36">
        <v>1.0142857142857142</v>
      </c>
      <c r="N143" s="36">
        <v>0.99290780141843971</v>
      </c>
      <c r="O143" s="36">
        <v>0.66562500000000002</v>
      </c>
      <c r="P143" s="36">
        <v>0.65625</v>
      </c>
      <c r="Q143" s="36" t="s">
        <v>175</v>
      </c>
      <c r="R143" s="36" t="s">
        <v>214</v>
      </c>
      <c r="S143" s="36">
        <v>3408</v>
      </c>
      <c r="T143" s="36">
        <v>3384</v>
      </c>
      <c r="U143" s="36">
        <v>5108.2285714285717</v>
      </c>
      <c r="V143" s="36">
        <v>1724.2285714285715</v>
      </c>
      <c r="W143" s="36">
        <v>11.77142857142826</v>
      </c>
      <c r="X143" s="36">
        <v>48</v>
      </c>
      <c r="Y143" s="36">
        <v>24</v>
      </c>
      <c r="Z143" s="36">
        <v>30074880</v>
      </c>
      <c r="AA143" s="36">
        <v>19736640</v>
      </c>
      <c r="AB143" s="36">
        <v>20018592</v>
      </c>
      <c r="AC143" s="36">
        <v>19877616</v>
      </c>
      <c r="AD143" s="36">
        <v>30005734.628571432</v>
      </c>
      <c r="AE143" s="36">
        <v>10128118.628571428</v>
      </c>
      <c r="AF143" s="36">
        <v>69145.371428569604</v>
      </c>
      <c r="AG143" s="36">
        <v>281952</v>
      </c>
      <c r="AH143" s="36">
        <v>140976</v>
      </c>
      <c r="AI143" s="36" t="s">
        <v>8</v>
      </c>
      <c r="AJ143" s="36" t="s">
        <v>8</v>
      </c>
      <c r="AK143" s="36" t="s">
        <v>8</v>
      </c>
      <c r="AL143" s="36" t="s">
        <v>10</v>
      </c>
      <c r="AM143" s="36" t="s">
        <v>172</v>
      </c>
      <c r="AN143" s="36" t="s">
        <v>173</v>
      </c>
      <c r="AO143" s="36" t="s">
        <v>10</v>
      </c>
      <c r="AP143" s="36" t="s">
        <v>172</v>
      </c>
      <c r="AQ143" s="36" t="s">
        <v>173</v>
      </c>
      <c r="AR143" s="36" t="s">
        <v>9</v>
      </c>
    </row>
    <row r="144" spans="2:44" s="32" customFormat="1" x14ac:dyDescent="0.15">
      <c r="B144" s="36" t="s">
        <v>150</v>
      </c>
      <c r="C144" s="17">
        <v>41633</v>
      </c>
      <c r="D144" s="16" t="s">
        <v>84</v>
      </c>
      <c r="E144" s="16" t="s">
        <v>132</v>
      </c>
      <c r="F144" s="36" t="s">
        <v>46</v>
      </c>
      <c r="G144" s="39">
        <v>41790</v>
      </c>
      <c r="H144" s="39" t="s">
        <v>47</v>
      </c>
      <c r="I144" s="40" t="s">
        <v>437</v>
      </c>
      <c r="J144" s="39">
        <v>41792</v>
      </c>
      <c r="K144" s="36">
        <v>5143.9252336448599</v>
      </c>
      <c r="L144" s="40">
        <v>2</v>
      </c>
      <c r="M144" s="36">
        <v>0.99534883720930234</v>
      </c>
      <c r="N144" s="36">
        <v>1.0023310023310024</v>
      </c>
      <c r="O144" s="36">
        <v>0.66874999999999996</v>
      </c>
      <c r="P144" s="36">
        <v>0.671875</v>
      </c>
      <c r="Q144" s="36" t="s">
        <v>175</v>
      </c>
      <c r="R144" s="36" t="s">
        <v>215</v>
      </c>
      <c r="S144" s="36">
        <v>3424</v>
      </c>
      <c r="T144" s="36">
        <v>3432</v>
      </c>
      <c r="U144" s="36">
        <v>5124.0558139534878</v>
      </c>
      <c r="V144" s="36">
        <v>1692.0558139534883</v>
      </c>
      <c r="W144" s="36">
        <v>-4.0558139534878137</v>
      </c>
      <c r="X144" s="36">
        <v>-16</v>
      </c>
      <c r="Y144" s="36">
        <v>-8</v>
      </c>
      <c r="Z144" s="36">
        <v>30074880</v>
      </c>
      <c r="AA144" s="36">
        <v>20206560</v>
      </c>
      <c r="AB144" s="36">
        <v>20112576</v>
      </c>
      <c r="AC144" s="36">
        <v>20159568</v>
      </c>
      <c r="AD144" s="36">
        <v>30098703.851162788</v>
      </c>
      <c r="AE144" s="36">
        <v>9939135.8511627894</v>
      </c>
      <c r="AF144" s="36">
        <v>-23823.851162787418</v>
      </c>
      <c r="AG144" s="36">
        <v>-93984</v>
      </c>
      <c r="AH144" s="36">
        <v>-46992</v>
      </c>
      <c r="AI144" s="36" t="s">
        <v>8</v>
      </c>
      <c r="AJ144" s="36" t="s">
        <v>8</v>
      </c>
      <c r="AK144" s="36" t="s">
        <v>8</v>
      </c>
      <c r="AL144" s="36" t="s">
        <v>10</v>
      </c>
      <c r="AM144" s="36" t="s">
        <v>172</v>
      </c>
      <c r="AN144" s="36" t="s">
        <v>173</v>
      </c>
      <c r="AO144" s="36" t="s">
        <v>10</v>
      </c>
      <c r="AP144" s="36" t="s">
        <v>172</v>
      </c>
      <c r="AQ144" s="36" t="s">
        <v>173</v>
      </c>
      <c r="AR144" s="36" t="s">
        <v>9</v>
      </c>
    </row>
    <row r="145" spans="2:44" s="32" customFormat="1" x14ac:dyDescent="0.15">
      <c r="B145" s="36" t="s">
        <v>150</v>
      </c>
      <c r="C145" s="17">
        <v>41640</v>
      </c>
      <c r="D145" s="16" t="s">
        <v>84</v>
      </c>
      <c r="E145" s="16" t="s">
        <v>132</v>
      </c>
      <c r="F145" s="36" t="s">
        <v>46</v>
      </c>
      <c r="G145" s="39">
        <v>41790</v>
      </c>
      <c r="H145" s="39" t="s">
        <v>47</v>
      </c>
      <c r="I145" s="40" t="s">
        <v>437</v>
      </c>
      <c r="J145" s="39">
        <v>41794</v>
      </c>
      <c r="K145" s="36">
        <v>5166.9724770642197</v>
      </c>
      <c r="L145" s="40">
        <v>4</v>
      </c>
      <c r="M145" s="36">
        <v>0.99090909090909096</v>
      </c>
      <c r="N145" s="36">
        <v>1.004566210045662</v>
      </c>
      <c r="O145" s="36">
        <v>0.68125000000000002</v>
      </c>
      <c r="P145" s="36">
        <v>0.6875</v>
      </c>
      <c r="Q145" s="36" t="s">
        <v>175</v>
      </c>
      <c r="R145" s="36" t="s">
        <v>216</v>
      </c>
      <c r="S145" s="36">
        <v>3488</v>
      </c>
      <c r="T145" s="36">
        <v>3504</v>
      </c>
      <c r="U145" s="36">
        <v>5128.5818181818186</v>
      </c>
      <c r="V145" s="36">
        <v>1624.5818181818183</v>
      </c>
      <c r="W145" s="36">
        <v>-8.5818181818185622</v>
      </c>
      <c r="X145" s="36">
        <v>-32</v>
      </c>
      <c r="Y145" s="36">
        <v>-16</v>
      </c>
      <c r="Z145" s="36">
        <v>30074880</v>
      </c>
      <c r="AA145" s="36">
        <v>20676480</v>
      </c>
      <c r="AB145" s="36">
        <v>20488512</v>
      </c>
      <c r="AC145" s="36">
        <v>20582496</v>
      </c>
      <c r="AD145" s="36">
        <v>30125289.600000001</v>
      </c>
      <c r="AE145" s="36">
        <v>9542793.6000000015</v>
      </c>
      <c r="AF145" s="36">
        <v>-50409.600000002232</v>
      </c>
      <c r="AG145" s="36">
        <v>-187968</v>
      </c>
      <c r="AH145" s="36">
        <v>-93984</v>
      </c>
      <c r="AI145" s="36" t="s">
        <v>8</v>
      </c>
      <c r="AJ145" s="36" t="s">
        <v>8</v>
      </c>
      <c r="AK145" s="36" t="s">
        <v>8</v>
      </c>
      <c r="AL145" s="36" t="s">
        <v>10</v>
      </c>
      <c r="AM145" s="36" t="s">
        <v>172</v>
      </c>
      <c r="AN145" s="36" t="s">
        <v>173</v>
      </c>
      <c r="AO145" s="36" t="s">
        <v>10</v>
      </c>
      <c r="AP145" s="36" t="s">
        <v>172</v>
      </c>
      <c r="AQ145" s="36" t="s">
        <v>173</v>
      </c>
      <c r="AR145" s="36" t="s">
        <v>9</v>
      </c>
    </row>
    <row r="146" spans="2:44" s="32" customFormat="1" x14ac:dyDescent="0.15">
      <c r="B146" s="36" t="s">
        <v>150</v>
      </c>
      <c r="C146" s="17">
        <v>41647</v>
      </c>
      <c r="D146" s="16" t="s">
        <v>84</v>
      </c>
      <c r="E146" s="16" t="s">
        <v>132</v>
      </c>
      <c r="F146" s="36" t="s">
        <v>46</v>
      </c>
      <c r="G146" s="39">
        <v>41790</v>
      </c>
      <c r="H146" s="39" t="s">
        <v>47</v>
      </c>
      <c r="I146" s="40" t="s">
        <v>437</v>
      </c>
      <c r="J146" s="39">
        <v>41796</v>
      </c>
      <c r="K146" s="36">
        <v>5189.1891891891892</v>
      </c>
      <c r="L146" s="40">
        <v>6</v>
      </c>
      <c r="M146" s="36">
        <v>0.98666666666666669</v>
      </c>
      <c r="N146" s="36">
        <v>1.0067114093959733</v>
      </c>
      <c r="O146" s="36">
        <v>0.69374999999999998</v>
      </c>
      <c r="P146" s="36">
        <v>0.703125</v>
      </c>
      <c r="Q146" s="36" t="s">
        <v>175</v>
      </c>
      <c r="R146" s="36" t="s">
        <v>217</v>
      </c>
      <c r="S146" s="36">
        <v>3552</v>
      </c>
      <c r="T146" s="36">
        <v>3576</v>
      </c>
      <c r="U146" s="36">
        <v>5133.5466666666662</v>
      </c>
      <c r="V146" s="36">
        <v>1557.5466666666664</v>
      </c>
      <c r="W146" s="36">
        <v>-13.546666666666169</v>
      </c>
      <c r="X146" s="36">
        <v>-48</v>
      </c>
      <c r="Y146" s="36">
        <v>-24</v>
      </c>
      <c r="Z146" s="36">
        <v>30074880</v>
      </c>
      <c r="AA146" s="36">
        <v>21146400</v>
      </c>
      <c r="AB146" s="36">
        <v>20864448</v>
      </c>
      <c r="AC146" s="36">
        <v>21005424</v>
      </c>
      <c r="AD146" s="36">
        <v>30154453.119999997</v>
      </c>
      <c r="AE146" s="36">
        <v>9149029.1199999992</v>
      </c>
      <c r="AF146" s="36">
        <v>-79573.119999997085</v>
      </c>
      <c r="AG146" s="36">
        <v>-281952</v>
      </c>
      <c r="AH146" s="36">
        <v>-140976</v>
      </c>
      <c r="AI146" s="36" t="s">
        <v>8</v>
      </c>
      <c r="AJ146" s="36" t="s">
        <v>8</v>
      </c>
      <c r="AK146" s="36" t="s">
        <v>8</v>
      </c>
      <c r="AL146" s="36" t="s">
        <v>10</v>
      </c>
      <c r="AM146" s="36" t="s">
        <v>172</v>
      </c>
      <c r="AN146" s="36" t="s">
        <v>173</v>
      </c>
      <c r="AO146" s="36" t="s">
        <v>10</v>
      </c>
      <c r="AP146" s="36" t="s">
        <v>172</v>
      </c>
      <c r="AQ146" s="36" t="s">
        <v>173</v>
      </c>
      <c r="AR146" s="36" t="s">
        <v>9</v>
      </c>
    </row>
    <row r="147" spans="2:44" s="32" customFormat="1" x14ac:dyDescent="0.15">
      <c r="B147" s="36" t="s">
        <v>150</v>
      </c>
      <c r="C147" s="17">
        <v>41654</v>
      </c>
      <c r="D147" s="16" t="s">
        <v>84</v>
      </c>
      <c r="E147" s="16" t="s">
        <v>132</v>
      </c>
      <c r="F147" s="36" t="s">
        <v>46</v>
      </c>
      <c r="G147" s="39">
        <v>41790</v>
      </c>
      <c r="H147" s="39" t="s">
        <v>47</v>
      </c>
      <c r="I147" s="40" t="s">
        <v>437</v>
      </c>
      <c r="J147" s="39">
        <v>41790</v>
      </c>
      <c r="K147" s="36">
        <v>5120</v>
      </c>
      <c r="L147" s="40">
        <v>0</v>
      </c>
      <c r="M147" s="36">
        <v>1</v>
      </c>
      <c r="N147" s="36">
        <v>1</v>
      </c>
      <c r="O147" s="36">
        <v>0.71875</v>
      </c>
      <c r="P147" s="36">
        <v>0.71875</v>
      </c>
      <c r="Q147" s="36" t="s">
        <v>175</v>
      </c>
      <c r="R147" s="36" t="s">
        <v>218</v>
      </c>
      <c r="S147" s="36">
        <v>3680</v>
      </c>
      <c r="T147" s="36">
        <v>3680</v>
      </c>
      <c r="U147" s="36">
        <v>5120</v>
      </c>
      <c r="V147" s="36">
        <v>1440</v>
      </c>
      <c r="W147" s="36">
        <v>0</v>
      </c>
      <c r="X147" s="36">
        <v>0</v>
      </c>
      <c r="Y147" s="36">
        <v>0</v>
      </c>
      <c r="Z147" s="36">
        <v>30074880</v>
      </c>
      <c r="AA147" s="36">
        <v>21616320</v>
      </c>
      <c r="AB147" s="36">
        <v>21616320</v>
      </c>
      <c r="AC147" s="36">
        <v>21616320</v>
      </c>
      <c r="AD147" s="36">
        <v>30074880</v>
      </c>
      <c r="AE147" s="36">
        <v>8458560</v>
      </c>
      <c r="AF147" s="36">
        <v>0</v>
      </c>
      <c r="AG147" s="36">
        <v>0</v>
      </c>
      <c r="AH147" s="36">
        <v>0</v>
      </c>
      <c r="AI147" s="36" t="s">
        <v>8</v>
      </c>
      <c r="AJ147" s="36" t="s">
        <v>8</v>
      </c>
      <c r="AK147" s="36" t="s">
        <v>8</v>
      </c>
      <c r="AL147" s="36" t="s">
        <v>10</v>
      </c>
      <c r="AM147" s="36" t="s">
        <v>172</v>
      </c>
      <c r="AN147" s="36" t="s">
        <v>173</v>
      </c>
      <c r="AO147" s="36" t="s">
        <v>10</v>
      </c>
      <c r="AP147" s="36" t="s">
        <v>172</v>
      </c>
      <c r="AQ147" s="36" t="s">
        <v>173</v>
      </c>
      <c r="AR147" s="36" t="s">
        <v>9</v>
      </c>
    </row>
    <row r="148" spans="2:44" s="32" customFormat="1" x14ac:dyDescent="0.15">
      <c r="B148" s="36" t="s">
        <v>150</v>
      </c>
      <c r="C148" s="17">
        <v>41661</v>
      </c>
      <c r="D148" s="16" t="s">
        <v>84</v>
      </c>
      <c r="E148" s="16" t="s">
        <v>132</v>
      </c>
      <c r="F148" s="36" t="s">
        <v>46</v>
      </c>
      <c r="G148" s="39">
        <v>41790</v>
      </c>
      <c r="H148" s="39" t="s">
        <v>47</v>
      </c>
      <c r="I148" s="40" t="s">
        <v>437</v>
      </c>
      <c r="J148" s="39">
        <v>41788</v>
      </c>
      <c r="K148" s="36">
        <v>5098.3050847457635</v>
      </c>
      <c r="L148" s="40">
        <v>-2</v>
      </c>
      <c r="M148" s="36">
        <v>1.0042553191489361</v>
      </c>
      <c r="N148" s="36">
        <v>0.99787685774946921</v>
      </c>
      <c r="O148" s="36">
        <v>0.73750000000000004</v>
      </c>
      <c r="P148" s="36">
        <v>0.734375</v>
      </c>
      <c r="Q148" s="36" t="s">
        <v>175</v>
      </c>
      <c r="R148" s="36" t="s">
        <v>219</v>
      </c>
      <c r="S148" s="36">
        <v>3776</v>
      </c>
      <c r="T148" s="36">
        <v>3768</v>
      </c>
      <c r="U148" s="36">
        <v>5114.8595744680852</v>
      </c>
      <c r="V148" s="36">
        <v>1346.8595744680852</v>
      </c>
      <c r="W148" s="36">
        <v>5.1404255319148433</v>
      </c>
      <c r="X148" s="36">
        <v>16</v>
      </c>
      <c r="Y148" s="36">
        <v>8</v>
      </c>
      <c r="Z148" s="36">
        <v>30074880</v>
      </c>
      <c r="AA148" s="36">
        <v>22086240</v>
      </c>
      <c r="AB148" s="36">
        <v>22180224</v>
      </c>
      <c r="AC148" s="36">
        <v>22133232</v>
      </c>
      <c r="AD148" s="36">
        <v>30044685.140425533</v>
      </c>
      <c r="AE148" s="36">
        <v>7911453.1404255321</v>
      </c>
      <c r="AF148" s="36">
        <v>30194.859574467788</v>
      </c>
      <c r="AG148" s="36">
        <v>93984</v>
      </c>
      <c r="AH148" s="36">
        <v>46992</v>
      </c>
      <c r="AI148" s="36" t="s">
        <v>8</v>
      </c>
      <c r="AJ148" s="36" t="s">
        <v>8</v>
      </c>
      <c r="AK148" s="36" t="s">
        <v>8</v>
      </c>
      <c r="AL148" s="36" t="s">
        <v>10</v>
      </c>
      <c r="AM148" s="36" t="s">
        <v>172</v>
      </c>
      <c r="AN148" s="36" t="s">
        <v>173</v>
      </c>
      <c r="AO148" s="36" t="s">
        <v>10</v>
      </c>
      <c r="AP148" s="36" t="s">
        <v>172</v>
      </c>
      <c r="AQ148" s="36" t="s">
        <v>173</v>
      </c>
      <c r="AR148" s="36" t="s">
        <v>9</v>
      </c>
    </row>
    <row r="149" spans="2:44" s="32" customFormat="1" x14ac:dyDescent="0.15">
      <c r="B149" s="36" t="s">
        <v>150</v>
      </c>
      <c r="C149" s="17">
        <v>41668</v>
      </c>
      <c r="D149" s="16" t="s">
        <v>84</v>
      </c>
      <c r="E149" s="16" t="s">
        <v>132</v>
      </c>
      <c r="F149" s="36" t="s">
        <v>46</v>
      </c>
      <c r="G149" s="39">
        <v>41790</v>
      </c>
      <c r="H149" s="39" t="s">
        <v>47</v>
      </c>
      <c r="I149" s="40" t="s">
        <v>437</v>
      </c>
      <c r="J149" s="39">
        <v>41786</v>
      </c>
      <c r="K149" s="36">
        <v>5077.6859504132235</v>
      </c>
      <c r="L149" s="40">
        <v>-4</v>
      </c>
      <c r="M149" s="36">
        <v>1.0083333333333333</v>
      </c>
      <c r="N149" s="36">
        <v>0.99585062240663902</v>
      </c>
      <c r="O149" s="36">
        <v>0.75624999999999998</v>
      </c>
      <c r="P149" s="36">
        <v>0.75</v>
      </c>
      <c r="Q149" s="36" t="s">
        <v>175</v>
      </c>
      <c r="R149" s="36" t="s">
        <v>220</v>
      </c>
      <c r="S149" s="36">
        <v>3872</v>
      </c>
      <c r="T149" s="36">
        <v>3856</v>
      </c>
      <c r="U149" s="36">
        <v>5109.2</v>
      </c>
      <c r="V149" s="36">
        <v>1253.2</v>
      </c>
      <c r="W149" s="36">
        <v>10.800000000000182</v>
      </c>
      <c r="X149" s="36">
        <v>32</v>
      </c>
      <c r="Y149" s="36">
        <v>16</v>
      </c>
      <c r="Z149" s="36">
        <v>30074880</v>
      </c>
      <c r="AA149" s="36">
        <v>22556160</v>
      </c>
      <c r="AB149" s="36">
        <v>22744128</v>
      </c>
      <c r="AC149" s="36">
        <v>22650144</v>
      </c>
      <c r="AD149" s="36">
        <v>30011440.800000001</v>
      </c>
      <c r="AE149" s="36">
        <v>7361296.7999999998</v>
      </c>
      <c r="AF149" s="36">
        <v>63439.200000001067</v>
      </c>
      <c r="AG149" s="36">
        <v>187968</v>
      </c>
      <c r="AH149" s="36">
        <v>93984</v>
      </c>
      <c r="AI149" s="36" t="s">
        <v>8</v>
      </c>
      <c r="AJ149" s="36" t="s">
        <v>8</v>
      </c>
      <c r="AK149" s="36" t="s">
        <v>8</v>
      </c>
      <c r="AL149" s="36" t="s">
        <v>10</v>
      </c>
      <c r="AM149" s="36" t="s">
        <v>172</v>
      </c>
      <c r="AN149" s="36" t="s">
        <v>173</v>
      </c>
      <c r="AO149" s="36" t="s">
        <v>10</v>
      </c>
      <c r="AP149" s="36" t="s">
        <v>172</v>
      </c>
      <c r="AQ149" s="36" t="s">
        <v>173</v>
      </c>
      <c r="AR149" s="36" t="s">
        <v>9</v>
      </c>
    </row>
    <row r="150" spans="2:44" s="32" customFormat="1" x14ac:dyDescent="0.15">
      <c r="B150" s="36" t="s">
        <v>150</v>
      </c>
      <c r="C150" s="17">
        <v>41675</v>
      </c>
      <c r="D150" s="16" t="s">
        <v>84</v>
      </c>
      <c r="E150" s="16" t="s">
        <v>132</v>
      </c>
      <c r="F150" s="36" t="s">
        <v>46</v>
      </c>
      <c r="G150" s="39">
        <v>41790</v>
      </c>
      <c r="H150" s="39" t="s">
        <v>47</v>
      </c>
      <c r="I150" s="40" t="s">
        <v>437</v>
      </c>
      <c r="J150" s="39">
        <v>41784</v>
      </c>
      <c r="K150" s="36">
        <v>5058.0645161290322</v>
      </c>
      <c r="L150" s="40">
        <v>-6</v>
      </c>
      <c r="M150" s="36">
        <v>1.0122448979591836</v>
      </c>
      <c r="N150" s="36">
        <v>0.99391480730223125</v>
      </c>
      <c r="O150" s="36">
        <v>0.77500000000000002</v>
      </c>
      <c r="P150" s="36">
        <v>0.765625</v>
      </c>
      <c r="Q150" s="36" t="s">
        <v>175</v>
      </c>
      <c r="R150" s="36" t="s">
        <v>221</v>
      </c>
      <c r="S150" s="36">
        <v>3968</v>
      </c>
      <c r="T150" s="36">
        <v>3944</v>
      </c>
      <c r="U150" s="36">
        <v>5103.0530612244893</v>
      </c>
      <c r="V150" s="36">
        <v>1159.0530612244897</v>
      </c>
      <c r="W150" s="36">
        <v>16.946938775510716</v>
      </c>
      <c r="X150" s="36">
        <v>48</v>
      </c>
      <c r="Y150" s="36">
        <v>24</v>
      </c>
      <c r="Z150" s="36">
        <v>30074880</v>
      </c>
      <c r="AA150" s="36">
        <v>23026080</v>
      </c>
      <c r="AB150" s="36">
        <v>23308032</v>
      </c>
      <c r="AC150" s="36">
        <v>23167056</v>
      </c>
      <c r="AD150" s="36">
        <v>29975333.681632649</v>
      </c>
      <c r="AE150" s="36">
        <v>6808277.6816326529</v>
      </c>
      <c r="AF150" s="36">
        <v>99546.318367349944</v>
      </c>
      <c r="AG150" s="36">
        <v>281952</v>
      </c>
      <c r="AH150" s="36">
        <v>140976</v>
      </c>
      <c r="AI150" s="36" t="s">
        <v>8</v>
      </c>
      <c r="AJ150" s="36" t="s">
        <v>8</v>
      </c>
      <c r="AK150" s="36" t="s">
        <v>8</v>
      </c>
      <c r="AL150" s="36" t="s">
        <v>10</v>
      </c>
      <c r="AM150" s="36" t="s">
        <v>172</v>
      </c>
      <c r="AN150" s="36" t="s">
        <v>173</v>
      </c>
      <c r="AO150" s="36" t="s">
        <v>10</v>
      </c>
      <c r="AP150" s="36" t="s">
        <v>172</v>
      </c>
      <c r="AQ150" s="36" t="s">
        <v>173</v>
      </c>
      <c r="AR150" s="36" t="s">
        <v>9</v>
      </c>
    </row>
    <row r="151" spans="2:44" s="32" customFormat="1" x14ac:dyDescent="0.15">
      <c r="B151" s="36" t="s">
        <v>150</v>
      </c>
      <c r="C151" s="17">
        <v>41682</v>
      </c>
      <c r="D151" s="16" t="s">
        <v>84</v>
      </c>
      <c r="E151" s="16" t="s">
        <v>132</v>
      </c>
      <c r="F151" s="36" t="s">
        <v>46</v>
      </c>
      <c r="G151" s="39">
        <v>41790</v>
      </c>
      <c r="H151" s="39" t="s">
        <v>47</v>
      </c>
      <c r="I151" s="40" t="s">
        <v>437</v>
      </c>
      <c r="J151" s="39">
        <v>41792</v>
      </c>
      <c r="K151" s="36">
        <v>5140.5622489959842</v>
      </c>
      <c r="L151" s="40">
        <v>2</v>
      </c>
      <c r="M151" s="36">
        <v>0.996</v>
      </c>
      <c r="N151" s="36">
        <v>1.002004008016032</v>
      </c>
      <c r="O151" s="36">
        <v>0.77812499999999996</v>
      </c>
      <c r="P151" s="36">
        <v>0.78125</v>
      </c>
      <c r="Q151" s="36" t="s">
        <v>175</v>
      </c>
      <c r="R151" s="36" t="s">
        <v>222</v>
      </c>
      <c r="S151" s="36">
        <v>3984</v>
      </c>
      <c r="T151" s="36">
        <v>3992</v>
      </c>
      <c r="U151" s="36">
        <v>5125.7280000000001</v>
      </c>
      <c r="V151" s="36">
        <v>1133.7280000000001</v>
      </c>
      <c r="W151" s="36">
        <v>-5.7280000000000655</v>
      </c>
      <c r="X151" s="36">
        <v>-16</v>
      </c>
      <c r="Y151" s="36">
        <v>-8</v>
      </c>
      <c r="Z151" s="36">
        <v>30074880</v>
      </c>
      <c r="AA151" s="36">
        <v>23496000</v>
      </c>
      <c r="AB151" s="36">
        <v>23402016</v>
      </c>
      <c r="AC151" s="36">
        <v>23449008</v>
      </c>
      <c r="AD151" s="36">
        <v>30108526.272</v>
      </c>
      <c r="AE151" s="36">
        <v>6659518.2720000008</v>
      </c>
      <c r="AF151" s="36">
        <v>-33646.272000000383</v>
      </c>
      <c r="AG151" s="36">
        <v>-93984</v>
      </c>
      <c r="AH151" s="36">
        <v>-46992</v>
      </c>
      <c r="AI151" s="36" t="s">
        <v>8</v>
      </c>
      <c r="AJ151" s="36" t="s">
        <v>8</v>
      </c>
      <c r="AK151" s="36" t="s">
        <v>8</v>
      </c>
      <c r="AL151" s="36" t="s">
        <v>10</v>
      </c>
      <c r="AM151" s="36" t="s">
        <v>172</v>
      </c>
      <c r="AN151" s="36" t="s">
        <v>173</v>
      </c>
      <c r="AO151" s="36" t="s">
        <v>10</v>
      </c>
      <c r="AP151" s="36" t="s">
        <v>172</v>
      </c>
      <c r="AQ151" s="36" t="s">
        <v>173</v>
      </c>
      <c r="AR151" s="36" t="s">
        <v>9</v>
      </c>
    </row>
    <row r="152" spans="2:44" s="32" customFormat="1" x14ac:dyDescent="0.15">
      <c r="B152" s="36" t="s">
        <v>150</v>
      </c>
      <c r="C152" s="17">
        <v>41689</v>
      </c>
      <c r="D152" s="16" t="s">
        <v>84</v>
      </c>
      <c r="E152" s="16" t="s">
        <v>132</v>
      </c>
      <c r="F152" s="36" t="s">
        <v>46</v>
      </c>
      <c r="G152" s="39">
        <v>41790</v>
      </c>
      <c r="H152" s="39" t="s">
        <v>47</v>
      </c>
      <c r="I152" s="40" t="s">
        <v>437</v>
      </c>
      <c r="J152" s="39">
        <v>41794</v>
      </c>
      <c r="K152" s="36">
        <v>5160.474308300395</v>
      </c>
      <c r="L152" s="40">
        <v>4</v>
      </c>
      <c r="M152" s="36">
        <v>0.99215686274509807</v>
      </c>
      <c r="N152" s="36">
        <v>1.0039370078740157</v>
      </c>
      <c r="O152" s="36">
        <v>0.79062500000000002</v>
      </c>
      <c r="P152" s="36">
        <v>0.796875</v>
      </c>
      <c r="Q152" s="36" t="s">
        <v>175</v>
      </c>
      <c r="R152" s="36" t="s">
        <v>223</v>
      </c>
      <c r="S152" s="36">
        <v>4048</v>
      </c>
      <c r="T152" s="36">
        <v>4064</v>
      </c>
      <c r="U152" s="36">
        <v>5131.7960784313727</v>
      </c>
      <c r="V152" s="36">
        <v>1067.7960784313725</v>
      </c>
      <c r="W152" s="36">
        <v>-11.796078431372734</v>
      </c>
      <c r="X152" s="36">
        <v>-32</v>
      </c>
      <c r="Y152" s="36">
        <v>-16</v>
      </c>
      <c r="Z152" s="36">
        <v>30074880</v>
      </c>
      <c r="AA152" s="36">
        <v>23965920</v>
      </c>
      <c r="AB152" s="36">
        <v>23777952</v>
      </c>
      <c r="AC152" s="36">
        <v>23871936</v>
      </c>
      <c r="AD152" s="36">
        <v>30144170.164705884</v>
      </c>
      <c r="AE152" s="36">
        <v>6272234.1647058818</v>
      </c>
      <c r="AF152" s="36">
        <v>-69290.16470588345</v>
      </c>
      <c r="AG152" s="36">
        <v>-187968</v>
      </c>
      <c r="AH152" s="36">
        <v>-93984</v>
      </c>
      <c r="AI152" s="36" t="s">
        <v>8</v>
      </c>
      <c r="AJ152" s="36" t="s">
        <v>8</v>
      </c>
      <c r="AK152" s="36" t="s">
        <v>8</v>
      </c>
      <c r="AL152" s="36" t="s">
        <v>10</v>
      </c>
      <c r="AM152" s="36" t="s">
        <v>172</v>
      </c>
      <c r="AN152" s="36" t="s">
        <v>173</v>
      </c>
      <c r="AO152" s="36" t="s">
        <v>10</v>
      </c>
      <c r="AP152" s="36" t="s">
        <v>172</v>
      </c>
      <c r="AQ152" s="36" t="s">
        <v>173</v>
      </c>
      <c r="AR152" s="36" t="s">
        <v>9</v>
      </c>
    </row>
    <row r="153" spans="2:44" s="32" customFormat="1" x14ac:dyDescent="0.15">
      <c r="B153" s="36" t="s">
        <v>150</v>
      </c>
      <c r="C153" s="17">
        <v>41696</v>
      </c>
      <c r="D153" s="16" t="s">
        <v>84</v>
      </c>
      <c r="E153" s="16" t="s">
        <v>132</v>
      </c>
      <c r="F153" s="36" t="s">
        <v>46</v>
      </c>
      <c r="G153" s="39">
        <v>41790</v>
      </c>
      <c r="H153" s="39" t="s">
        <v>47</v>
      </c>
      <c r="I153" s="40" t="s">
        <v>437</v>
      </c>
      <c r="J153" s="39">
        <v>41796</v>
      </c>
      <c r="K153" s="36">
        <v>5179.7665369649803</v>
      </c>
      <c r="L153" s="40">
        <v>6</v>
      </c>
      <c r="M153" s="36">
        <v>0.9884615384615385</v>
      </c>
      <c r="N153" s="36">
        <v>1.0058027079303675</v>
      </c>
      <c r="O153" s="36">
        <v>0.80312499999999998</v>
      </c>
      <c r="P153" s="36">
        <v>0.8125</v>
      </c>
      <c r="Q153" s="36" t="s">
        <v>175</v>
      </c>
      <c r="R153" s="36" t="s">
        <v>224</v>
      </c>
      <c r="S153" s="36">
        <v>4112</v>
      </c>
      <c r="T153" s="36">
        <v>4136</v>
      </c>
      <c r="U153" s="36">
        <v>5138.1846153846154</v>
      </c>
      <c r="V153" s="36">
        <v>1002.1846153846153</v>
      </c>
      <c r="W153" s="36">
        <v>-18.184615384615427</v>
      </c>
      <c r="X153" s="36">
        <v>-48</v>
      </c>
      <c r="Y153" s="36">
        <v>-24</v>
      </c>
      <c r="Z153" s="36">
        <v>30074880</v>
      </c>
      <c r="AA153" s="36">
        <v>24435840</v>
      </c>
      <c r="AB153" s="36">
        <v>24153888</v>
      </c>
      <c r="AC153" s="36">
        <v>24294864</v>
      </c>
      <c r="AD153" s="36">
        <v>30181696.430769231</v>
      </c>
      <c r="AE153" s="36">
        <v>5886832.4307692302</v>
      </c>
      <c r="AF153" s="36">
        <v>-106816.43076923101</v>
      </c>
      <c r="AG153" s="36">
        <v>-281952</v>
      </c>
      <c r="AH153" s="36">
        <v>-140976</v>
      </c>
      <c r="AI153" s="36" t="s">
        <v>8</v>
      </c>
      <c r="AJ153" s="36" t="s">
        <v>8</v>
      </c>
      <c r="AK153" s="36" t="s">
        <v>8</v>
      </c>
      <c r="AL153" s="36" t="s">
        <v>10</v>
      </c>
      <c r="AM153" s="36" t="s">
        <v>172</v>
      </c>
      <c r="AN153" s="36" t="s">
        <v>173</v>
      </c>
      <c r="AO153" s="36" t="s">
        <v>10</v>
      </c>
      <c r="AP153" s="36" t="s">
        <v>172</v>
      </c>
      <c r="AQ153" s="36" t="s">
        <v>173</v>
      </c>
      <c r="AR153" s="36" t="s">
        <v>9</v>
      </c>
    </row>
    <row r="154" spans="2:44" s="32" customFormat="1" x14ac:dyDescent="0.15">
      <c r="B154" s="36" t="s">
        <v>150</v>
      </c>
      <c r="C154" s="17">
        <v>41703</v>
      </c>
      <c r="D154" s="16" t="s">
        <v>84</v>
      </c>
      <c r="E154" s="16" t="s">
        <v>132</v>
      </c>
      <c r="F154" s="36" t="s">
        <v>46</v>
      </c>
      <c r="G154" s="39">
        <v>41790</v>
      </c>
      <c r="H154" s="39" t="s">
        <v>47</v>
      </c>
      <c r="I154" s="40" t="s">
        <v>437</v>
      </c>
      <c r="J154" s="39">
        <v>41790</v>
      </c>
      <c r="K154" s="36">
        <v>5120</v>
      </c>
      <c r="L154" s="40">
        <v>0</v>
      </c>
      <c r="M154" s="36">
        <v>1</v>
      </c>
      <c r="N154" s="36">
        <v>1</v>
      </c>
      <c r="O154" s="36">
        <v>0.828125</v>
      </c>
      <c r="P154" s="36">
        <v>0.828125</v>
      </c>
      <c r="Q154" s="36" t="s">
        <v>175</v>
      </c>
      <c r="R154" s="36" t="s">
        <v>225</v>
      </c>
      <c r="S154" s="36">
        <v>4240</v>
      </c>
      <c r="T154" s="36">
        <v>4240</v>
      </c>
      <c r="U154" s="36">
        <v>5120</v>
      </c>
      <c r="V154" s="36">
        <v>880</v>
      </c>
      <c r="W154" s="36">
        <v>0</v>
      </c>
      <c r="X154" s="36">
        <v>0</v>
      </c>
      <c r="Y154" s="36">
        <v>0</v>
      </c>
      <c r="Z154" s="36">
        <v>30074880</v>
      </c>
      <c r="AA154" s="36">
        <v>24905760</v>
      </c>
      <c r="AB154" s="36">
        <v>24905760</v>
      </c>
      <c r="AC154" s="36">
        <v>24905760</v>
      </c>
      <c r="AD154" s="36">
        <v>30074880</v>
      </c>
      <c r="AE154" s="36">
        <v>5169120</v>
      </c>
      <c r="AF154" s="36">
        <v>0</v>
      </c>
      <c r="AG154" s="36">
        <v>0</v>
      </c>
      <c r="AH154" s="36">
        <v>0</v>
      </c>
      <c r="AI154" s="36" t="s">
        <v>8</v>
      </c>
      <c r="AJ154" s="36" t="s">
        <v>8</v>
      </c>
      <c r="AK154" s="36" t="s">
        <v>8</v>
      </c>
      <c r="AL154" s="36" t="s">
        <v>10</v>
      </c>
      <c r="AM154" s="36" t="s">
        <v>172</v>
      </c>
      <c r="AN154" s="36" t="s">
        <v>173</v>
      </c>
      <c r="AO154" s="36" t="s">
        <v>10</v>
      </c>
      <c r="AP154" s="36" t="s">
        <v>172</v>
      </c>
      <c r="AQ154" s="36" t="s">
        <v>173</v>
      </c>
      <c r="AR154" s="36" t="s">
        <v>9</v>
      </c>
    </row>
    <row r="155" spans="2:44" s="32" customFormat="1" x14ac:dyDescent="0.15">
      <c r="B155" s="36" t="s">
        <v>150</v>
      </c>
      <c r="C155" s="17">
        <v>41710</v>
      </c>
      <c r="D155" s="16" t="s">
        <v>84</v>
      </c>
      <c r="E155" s="16" t="s">
        <v>132</v>
      </c>
      <c r="F155" s="36" t="s">
        <v>46</v>
      </c>
      <c r="G155" s="39">
        <v>41790</v>
      </c>
      <c r="H155" s="39" t="s">
        <v>47</v>
      </c>
      <c r="I155" s="40" t="s">
        <v>437</v>
      </c>
      <c r="J155" s="39">
        <v>41788</v>
      </c>
      <c r="K155" s="36">
        <v>5101.1070110701103</v>
      </c>
      <c r="L155" s="40">
        <v>-2</v>
      </c>
      <c r="M155" s="36">
        <v>1.0037037037037038</v>
      </c>
      <c r="N155" s="36">
        <v>0.99815157116451014</v>
      </c>
      <c r="O155" s="36">
        <v>0.84687500000000004</v>
      </c>
      <c r="P155" s="36">
        <v>0.84375</v>
      </c>
      <c r="Q155" s="36" t="s">
        <v>175</v>
      </c>
      <c r="R155" s="36" t="s">
        <v>226</v>
      </c>
      <c r="S155" s="36">
        <v>4336</v>
      </c>
      <c r="T155" s="36">
        <v>4328</v>
      </c>
      <c r="U155" s="36">
        <v>5113.4518518518516</v>
      </c>
      <c r="V155" s="36">
        <v>785.45185185185187</v>
      </c>
      <c r="W155" s="36">
        <v>6.548148148148357</v>
      </c>
      <c r="X155" s="36">
        <v>16</v>
      </c>
      <c r="Y155" s="36">
        <v>8</v>
      </c>
      <c r="Z155" s="36">
        <v>30074880</v>
      </c>
      <c r="AA155" s="36">
        <v>25375680</v>
      </c>
      <c r="AB155" s="36">
        <v>25469664</v>
      </c>
      <c r="AC155" s="36">
        <v>25422672</v>
      </c>
      <c r="AD155" s="36">
        <v>30036416.177777778</v>
      </c>
      <c r="AE155" s="36">
        <v>4613744.1777777774</v>
      </c>
      <c r="AF155" s="36">
        <v>38463.822222223447</v>
      </c>
      <c r="AG155" s="36">
        <v>93984</v>
      </c>
      <c r="AH155" s="36">
        <v>46992</v>
      </c>
      <c r="AI155" s="36" t="s">
        <v>8</v>
      </c>
      <c r="AJ155" s="36" t="s">
        <v>8</v>
      </c>
      <c r="AK155" s="36" t="s">
        <v>8</v>
      </c>
      <c r="AL155" s="36" t="s">
        <v>10</v>
      </c>
      <c r="AM155" s="36" t="s">
        <v>172</v>
      </c>
      <c r="AN155" s="36" t="s">
        <v>173</v>
      </c>
      <c r="AO155" s="36" t="s">
        <v>10</v>
      </c>
      <c r="AP155" s="36" t="s">
        <v>172</v>
      </c>
      <c r="AQ155" s="36" t="s">
        <v>173</v>
      </c>
      <c r="AR155" s="36" t="s">
        <v>9</v>
      </c>
    </row>
    <row r="156" spans="2:44" s="32" customFormat="1" x14ac:dyDescent="0.15">
      <c r="B156" s="36" t="s">
        <v>150</v>
      </c>
      <c r="C156" s="17">
        <v>41717</v>
      </c>
      <c r="D156" s="16" t="s">
        <v>84</v>
      </c>
      <c r="E156" s="16" t="s">
        <v>132</v>
      </c>
      <c r="F156" s="36" t="s">
        <v>46</v>
      </c>
      <c r="G156" s="39">
        <v>41790</v>
      </c>
      <c r="H156" s="39" t="s">
        <v>47</v>
      </c>
      <c r="I156" s="40" t="s">
        <v>437</v>
      </c>
      <c r="J156" s="39">
        <v>41786</v>
      </c>
      <c r="K156" s="36">
        <v>5083.0324909747287</v>
      </c>
      <c r="L156" s="40">
        <v>-4</v>
      </c>
      <c r="M156" s="36">
        <v>1.0072727272727273</v>
      </c>
      <c r="N156" s="36">
        <v>0.99637681159420288</v>
      </c>
      <c r="O156" s="36">
        <v>0.86562499999999998</v>
      </c>
      <c r="P156" s="36">
        <v>0.859375</v>
      </c>
      <c r="Q156" s="36" t="s">
        <v>175</v>
      </c>
      <c r="R156" s="36" t="s">
        <v>227</v>
      </c>
      <c r="S156" s="36">
        <v>4432</v>
      </c>
      <c r="T156" s="36">
        <v>4416</v>
      </c>
      <c r="U156" s="36">
        <v>5106.5018181818177</v>
      </c>
      <c r="V156" s="36">
        <v>690.50181818181818</v>
      </c>
      <c r="W156" s="36">
        <v>13.498181818182275</v>
      </c>
      <c r="X156" s="36">
        <v>32</v>
      </c>
      <c r="Y156" s="36">
        <v>16</v>
      </c>
      <c r="Z156" s="36">
        <v>30074880</v>
      </c>
      <c r="AA156" s="36">
        <v>25845600</v>
      </c>
      <c r="AB156" s="36">
        <v>26033568</v>
      </c>
      <c r="AC156" s="36">
        <v>25939584</v>
      </c>
      <c r="AD156" s="36">
        <v>29995591.679999996</v>
      </c>
      <c r="AE156" s="36">
        <v>4056007.68</v>
      </c>
      <c r="AF156" s="36">
        <v>79288.320000002685</v>
      </c>
      <c r="AG156" s="36">
        <v>187968</v>
      </c>
      <c r="AH156" s="36">
        <v>93984</v>
      </c>
      <c r="AI156" s="36" t="s">
        <v>8</v>
      </c>
      <c r="AJ156" s="36" t="s">
        <v>8</v>
      </c>
      <c r="AK156" s="36" t="s">
        <v>8</v>
      </c>
      <c r="AL156" s="36" t="s">
        <v>10</v>
      </c>
      <c r="AM156" s="36" t="s">
        <v>172</v>
      </c>
      <c r="AN156" s="36" t="s">
        <v>173</v>
      </c>
      <c r="AO156" s="36" t="s">
        <v>10</v>
      </c>
      <c r="AP156" s="36" t="s">
        <v>172</v>
      </c>
      <c r="AQ156" s="36" t="s">
        <v>173</v>
      </c>
      <c r="AR156" s="36" t="s">
        <v>9</v>
      </c>
    </row>
    <row r="157" spans="2:44" s="32" customFormat="1" x14ac:dyDescent="0.15">
      <c r="B157" s="36" t="s">
        <v>150</v>
      </c>
      <c r="C157" s="17">
        <v>41724</v>
      </c>
      <c r="D157" s="16" t="s">
        <v>84</v>
      </c>
      <c r="E157" s="16" t="s">
        <v>132</v>
      </c>
      <c r="F157" s="36" t="s">
        <v>46</v>
      </c>
      <c r="G157" s="39">
        <v>41790</v>
      </c>
      <c r="H157" s="39" t="s">
        <v>47</v>
      </c>
      <c r="I157" s="40" t="s">
        <v>437</v>
      </c>
      <c r="J157" s="39">
        <v>41784</v>
      </c>
      <c r="K157" s="36">
        <v>5065.7243816254422</v>
      </c>
      <c r="L157" s="40">
        <v>-6</v>
      </c>
      <c r="M157" s="36">
        <v>1.0107142857142857</v>
      </c>
      <c r="N157" s="36">
        <v>0.99467140319715808</v>
      </c>
      <c r="O157" s="36">
        <v>0.88437500000000002</v>
      </c>
      <c r="P157" s="36">
        <v>0.875</v>
      </c>
      <c r="Q157" s="36" t="s">
        <v>175</v>
      </c>
      <c r="R157" s="36" t="s">
        <v>228</v>
      </c>
      <c r="S157" s="36">
        <v>4528</v>
      </c>
      <c r="T157" s="36">
        <v>4504</v>
      </c>
      <c r="U157" s="36">
        <v>5099.1714285714288</v>
      </c>
      <c r="V157" s="36">
        <v>595.17142857142858</v>
      </c>
      <c r="W157" s="36">
        <v>20.828571428571195</v>
      </c>
      <c r="X157" s="36">
        <v>48</v>
      </c>
      <c r="Y157" s="36">
        <v>24</v>
      </c>
      <c r="Z157" s="36">
        <v>30074880</v>
      </c>
      <c r="AA157" s="36">
        <v>26315520</v>
      </c>
      <c r="AB157" s="36">
        <v>26597472</v>
      </c>
      <c r="AC157" s="36">
        <v>26456496</v>
      </c>
      <c r="AD157" s="36">
        <v>29952532.971428573</v>
      </c>
      <c r="AE157" s="36">
        <v>3496036.9714285713</v>
      </c>
      <c r="AF157" s="36">
        <v>122347.0285714272</v>
      </c>
      <c r="AG157" s="36">
        <v>281952</v>
      </c>
      <c r="AH157" s="36">
        <v>140976</v>
      </c>
      <c r="AI157" s="36" t="s">
        <v>8</v>
      </c>
      <c r="AJ157" s="36" t="s">
        <v>8</v>
      </c>
      <c r="AK157" s="36" t="s">
        <v>8</v>
      </c>
      <c r="AL157" s="36" t="s">
        <v>10</v>
      </c>
      <c r="AM157" s="36" t="s">
        <v>172</v>
      </c>
      <c r="AN157" s="36" t="s">
        <v>173</v>
      </c>
      <c r="AO157" s="36" t="s">
        <v>10</v>
      </c>
      <c r="AP157" s="36" t="s">
        <v>172</v>
      </c>
      <c r="AQ157" s="36" t="s">
        <v>173</v>
      </c>
      <c r="AR157" s="36" t="s">
        <v>9</v>
      </c>
    </row>
    <row r="158" spans="2:44" s="32" customFormat="1" x14ac:dyDescent="0.15">
      <c r="B158" s="36" t="s">
        <v>150</v>
      </c>
      <c r="C158" s="17">
        <v>41731</v>
      </c>
      <c r="D158" s="16" t="s">
        <v>84</v>
      </c>
      <c r="E158" s="16" t="s">
        <v>132</v>
      </c>
      <c r="F158" s="36" t="s">
        <v>46</v>
      </c>
      <c r="G158" s="39">
        <v>41790</v>
      </c>
      <c r="H158" s="39" t="s">
        <v>47</v>
      </c>
      <c r="I158" s="40" t="s">
        <v>437</v>
      </c>
      <c r="J158" s="39">
        <v>41792</v>
      </c>
      <c r="K158" s="36">
        <v>5138.0281690140846</v>
      </c>
      <c r="L158" s="40">
        <v>2</v>
      </c>
      <c r="M158" s="36">
        <v>0.99649122807017543</v>
      </c>
      <c r="N158" s="36">
        <v>1.0017574692442883</v>
      </c>
      <c r="O158" s="36">
        <v>0.88749999999999996</v>
      </c>
      <c r="P158" s="36">
        <v>0.890625</v>
      </c>
      <c r="Q158" s="36" t="s">
        <v>175</v>
      </c>
      <c r="R158" s="36" t="s">
        <v>229</v>
      </c>
      <c r="S158" s="36">
        <v>4544</v>
      </c>
      <c r="T158" s="36">
        <v>4552</v>
      </c>
      <c r="U158" s="36">
        <v>5126.9894736842107</v>
      </c>
      <c r="V158" s="36">
        <v>574.98947368421045</v>
      </c>
      <c r="W158" s="36">
        <v>-6.9894736842106795</v>
      </c>
      <c r="X158" s="36">
        <v>-16</v>
      </c>
      <c r="Y158" s="36">
        <v>-8</v>
      </c>
      <c r="Z158" s="36">
        <v>30074880</v>
      </c>
      <c r="AA158" s="36">
        <v>26785440</v>
      </c>
      <c r="AB158" s="36">
        <v>26691456</v>
      </c>
      <c r="AC158" s="36">
        <v>26738448</v>
      </c>
      <c r="AD158" s="36">
        <v>30115936.168421052</v>
      </c>
      <c r="AE158" s="36">
        <v>3377488.1684210524</v>
      </c>
      <c r="AF158" s="36">
        <v>-41056.168421053531</v>
      </c>
      <c r="AG158" s="36">
        <v>-93984</v>
      </c>
      <c r="AH158" s="36">
        <v>-46992</v>
      </c>
      <c r="AI158" s="36" t="s">
        <v>8</v>
      </c>
      <c r="AJ158" s="36" t="s">
        <v>8</v>
      </c>
      <c r="AK158" s="36" t="s">
        <v>8</v>
      </c>
      <c r="AL158" s="36" t="s">
        <v>10</v>
      </c>
      <c r="AM158" s="36" t="s">
        <v>172</v>
      </c>
      <c r="AN158" s="36" t="s">
        <v>173</v>
      </c>
      <c r="AO158" s="36" t="s">
        <v>10</v>
      </c>
      <c r="AP158" s="36" t="s">
        <v>172</v>
      </c>
      <c r="AQ158" s="36" t="s">
        <v>173</v>
      </c>
      <c r="AR158" s="36" t="s">
        <v>9</v>
      </c>
    </row>
    <row r="159" spans="2:44" s="32" customFormat="1" x14ac:dyDescent="0.15">
      <c r="B159" s="36" t="s">
        <v>150</v>
      </c>
      <c r="C159" s="17">
        <v>41738</v>
      </c>
      <c r="D159" s="16" t="s">
        <v>84</v>
      </c>
      <c r="E159" s="16" t="s">
        <v>132</v>
      </c>
      <c r="F159" s="36" t="s">
        <v>46</v>
      </c>
      <c r="G159" s="39">
        <v>41790</v>
      </c>
      <c r="H159" s="39" t="s">
        <v>47</v>
      </c>
      <c r="I159" s="40" t="s">
        <v>437</v>
      </c>
      <c r="J159" s="39">
        <v>41794</v>
      </c>
      <c r="K159" s="36">
        <v>5155.5555555555557</v>
      </c>
      <c r="L159" s="40">
        <v>4</v>
      </c>
      <c r="M159" s="36">
        <v>0.99310344827586206</v>
      </c>
      <c r="N159" s="36">
        <v>1.0034602076124568</v>
      </c>
      <c r="O159" s="36">
        <v>0.9</v>
      </c>
      <c r="P159" s="36">
        <v>0.90625</v>
      </c>
      <c r="Q159" s="36" t="s">
        <v>175</v>
      </c>
      <c r="R159" s="36" t="s">
        <v>230</v>
      </c>
      <c r="S159" s="36">
        <v>4608</v>
      </c>
      <c r="T159" s="36">
        <v>4624</v>
      </c>
      <c r="U159" s="36">
        <v>5134.2344827586203</v>
      </c>
      <c r="V159" s="36">
        <v>510.23448275862069</v>
      </c>
      <c r="W159" s="36">
        <v>-14.234482758620288</v>
      </c>
      <c r="X159" s="36">
        <v>-32</v>
      </c>
      <c r="Y159" s="36">
        <v>-16</v>
      </c>
      <c r="Z159" s="36">
        <v>30074880</v>
      </c>
      <c r="AA159" s="36">
        <v>27255360</v>
      </c>
      <c r="AB159" s="36">
        <v>27067392</v>
      </c>
      <c r="AC159" s="36">
        <v>27161376</v>
      </c>
      <c r="AD159" s="36">
        <v>30158493.351724137</v>
      </c>
      <c r="AE159" s="36">
        <v>2997117.351724138</v>
      </c>
      <c r="AF159" s="36">
        <v>-83613.351724135573</v>
      </c>
      <c r="AG159" s="36">
        <v>-187968</v>
      </c>
      <c r="AH159" s="36">
        <v>-93984</v>
      </c>
      <c r="AI159" s="36" t="s">
        <v>8</v>
      </c>
      <c r="AJ159" s="36" t="s">
        <v>8</v>
      </c>
      <c r="AK159" s="36" t="s">
        <v>8</v>
      </c>
      <c r="AL159" s="36" t="s">
        <v>10</v>
      </c>
      <c r="AM159" s="36" t="s">
        <v>172</v>
      </c>
      <c r="AN159" s="36" t="s">
        <v>173</v>
      </c>
      <c r="AO159" s="36" t="s">
        <v>10</v>
      </c>
      <c r="AP159" s="36" t="s">
        <v>172</v>
      </c>
      <c r="AQ159" s="36" t="s">
        <v>173</v>
      </c>
      <c r="AR159" s="36" t="s">
        <v>9</v>
      </c>
    </row>
    <row r="160" spans="2:44" s="32" customFormat="1" x14ac:dyDescent="0.15">
      <c r="B160" s="36" t="s">
        <v>150</v>
      </c>
      <c r="C160" s="17">
        <v>41745</v>
      </c>
      <c r="D160" s="16" t="s">
        <v>84</v>
      </c>
      <c r="E160" s="16" t="s">
        <v>132</v>
      </c>
      <c r="F160" s="36" t="s">
        <v>46</v>
      </c>
      <c r="G160" s="39">
        <v>41790</v>
      </c>
      <c r="H160" s="39" t="s">
        <v>47</v>
      </c>
      <c r="I160" s="40" t="s">
        <v>437</v>
      </c>
      <c r="J160" s="39">
        <v>41796</v>
      </c>
      <c r="K160" s="36">
        <v>5172.6027397260268</v>
      </c>
      <c r="L160" s="40">
        <v>6</v>
      </c>
      <c r="M160" s="36">
        <v>0.98983050847457632</v>
      </c>
      <c r="N160" s="36">
        <v>1.0051107325383304</v>
      </c>
      <c r="O160" s="36">
        <v>0.91249999999999998</v>
      </c>
      <c r="P160" s="36">
        <v>0.921875</v>
      </c>
      <c r="Q160" s="36" t="s">
        <v>175</v>
      </c>
      <c r="R160" s="36" t="s">
        <v>231</v>
      </c>
      <c r="S160" s="36">
        <v>4672</v>
      </c>
      <c r="T160" s="36">
        <v>4696</v>
      </c>
      <c r="U160" s="36">
        <v>5141.7220338983052</v>
      </c>
      <c r="V160" s="36">
        <v>445.72203389830514</v>
      </c>
      <c r="W160" s="36">
        <v>-21.722033898305199</v>
      </c>
      <c r="X160" s="36">
        <v>-48</v>
      </c>
      <c r="Y160" s="36">
        <v>-24</v>
      </c>
      <c r="Z160" s="36">
        <v>30074880</v>
      </c>
      <c r="AA160" s="36">
        <v>27725280</v>
      </c>
      <c r="AB160" s="36">
        <v>27443328</v>
      </c>
      <c r="AC160" s="36">
        <v>27584304</v>
      </c>
      <c r="AD160" s="36">
        <v>30202475.227118645</v>
      </c>
      <c r="AE160" s="36">
        <v>2618171.2271186444</v>
      </c>
      <c r="AF160" s="36">
        <v>-127595.22711864473</v>
      </c>
      <c r="AG160" s="36">
        <v>-281952</v>
      </c>
      <c r="AH160" s="36">
        <v>-140976</v>
      </c>
      <c r="AI160" s="36" t="s">
        <v>8</v>
      </c>
      <c r="AJ160" s="36" t="s">
        <v>8</v>
      </c>
      <c r="AK160" s="36" t="s">
        <v>8</v>
      </c>
      <c r="AL160" s="36" t="s">
        <v>10</v>
      </c>
      <c r="AM160" s="36" t="s">
        <v>172</v>
      </c>
      <c r="AN160" s="36" t="s">
        <v>173</v>
      </c>
      <c r="AO160" s="36" t="s">
        <v>10</v>
      </c>
      <c r="AP160" s="36" t="s">
        <v>172</v>
      </c>
      <c r="AQ160" s="36" t="s">
        <v>173</v>
      </c>
      <c r="AR160" s="36" t="s">
        <v>9</v>
      </c>
    </row>
    <row r="161" spans="2:44" s="32" customFormat="1" x14ac:dyDescent="0.15">
      <c r="B161" s="36" t="s">
        <v>150</v>
      </c>
      <c r="C161" s="17">
        <v>41752</v>
      </c>
      <c r="D161" s="16" t="s">
        <v>84</v>
      </c>
      <c r="E161" s="16" t="s">
        <v>132</v>
      </c>
      <c r="F161" s="36" t="s">
        <v>46</v>
      </c>
      <c r="G161" s="39">
        <v>41790</v>
      </c>
      <c r="H161" s="39" t="s">
        <v>47</v>
      </c>
      <c r="I161" s="40" t="s">
        <v>437</v>
      </c>
      <c r="J161" s="39">
        <v>41790</v>
      </c>
      <c r="K161" s="36">
        <v>5120</v>
      </c>
      <c r="L161" s="40">
        <v>0</v>
      </c>
      <c r="M161" s="36">
        <v>1</v>
      </c>
      <c r="N161" s="36">
        <v>1</v>
      </c>
      <c r="O161" s="36">
        <v>0.9375</v>
      </c>
      <c r="P161" s="36">
        <v>0.9375</v>
      </c>
      <c r="Q161" s="36" t="s">
        <v>175</v>
      </c>
      <c r="R161" s="36" t="s">
        <v>232</v>
      </c>
      <c r="S161" s="36">
        <v>4800</v>
      </c>
      <c r="T161" s="36">
        <v>4800</v>
      </c>
      <c r="U161" s="36">
        <v>5120</v>
      </c>
      <c r="V161" s="36">
        <v>320</v>
      </c>
      <c r="W161" s="36">
        <v>0</v>
      </c>
      <c r="X161" s="36">
        <v>0</v>
      </c>
      <c r="Y161" s="36">
        <v>0</v>
      </c>
      <c r="Z161" s="36">
        <v>30074880</v>
      </c>
      <c r="AA161" s="36">
        <v>28195200</v>
      </c>
      <c r="AB161" s="36">
        <v>28195200</v>
      </c>
      <c r="AC161" s="36">
        <v>28195200</v>
      </c>
      <c r="AD161" s="36">
        <v>30074880</v>
      </c>
      <c r="AE161" s="36">
        <v>1879680</v>
      </c>
      <c r="AF161" s="36">
        <v>0</v>
      </c>
      <c r="AG161" s="36">
        <v>0</v>
      </c>
      <c r="AH161" s="36">
        <v>0</v>
      </c>
      <c r="AI161" s="36" t="s">
        <v>8</v>
      </c>
      <c r="AJ161" s="36" t="s">
        <v>8</v>
      </c>
      <c r="AK161" s="36" t="s">
        <v>8</v>
      </c>
      <c r="AL161" s="36" t="s">
        <v>10</v>
      </c>
      <c r="AM161" s="36" t="s">
        <v>172</v>
      </c>
      <c r="AN161" s="36" t="s">
        <v>173</v>
      </c>
      <c r="AO161" s="36" t="s">
        <v>10</v>
      </c>
      <c r="AP161" s="36" t="s">
        <v>172</v>
      </c>
      <c r="AQ161" s="36" t="s">
        <v>173</v>
      </c>
      <c r="AR161" s="36" t="s">
        <v>9</v>
      </c>
    </row>
    <row r="162" spans="2:44" s="32" customFormat="1" x14ac:dyDescent="0.15">
      <c r="B162" s="36" t="s">
        <v>150</v>
      </c>
      <c r="C162" s="17">
        <v>41759</v>
      </c>
      <c r="D162" s="16" t="s">
        <v>84</v>
      </c>
      <c r="E162" s="16" t="s">
        <v>132</v>
      </c>
      <c r="F162" s="36" t="s">
        <v>46</v>
      </c>
      <c r="G162" s="39">
        <v>41790</v>
      </c>
      <c r="H162" s="39" t="s">
        <v>47</v>
      </c>
      <c r="I162" s="40" t="s">
        <v>437</v>
      </c>
      <c r="J162" s="39">
        <v>41788</v>
      </c>
      <c r="K162" s="36">
        <v>5103.2679738562092</v>
      </c>
      <c r="L162" s="40">
        <v>-2</v>
      </c>
      <c r="M162" s="36">
        <v>1.0032786885245901</v>
      </c>
      <c r="N162" s="36">
        <v>0.99836333878887074</v>
      </c>
      <c r="O162" s="36">
        <v>0.95625000000000004</v>
      </c>
      <c r="P162" s="36">
        <v>0.953125</v>
      </c>
      <c r="Q162" s="36" t="s">
        <v>175</v>
      </c>
      <c r="R162" s="36" t="s">
        <v>233</v>
      </c>
      <c r="S162" s="36">
        <v>4896</v>
      </c>
      <c r="T162" s="36">
        <v>4888</v>
      </c>
      <c r="U162" s="36">
        <v>5112.3672131147541</v>
      </c>
      <c r="V162" s="36">
        <v>224.36721311475409</v>
      </c>
      <c r="W162" s="36">
        <v>7.6327868852458778</v>
      </c>
      <c r="X162" s="36">
        <v>16</v>
      </c>
      <c r="Y162" s="36">
        <v>8</v>
      </c>
      <c r="Z162" s="36">
        <v>30074880</v>
      </c>
      <c r="AA162" s="36">
        <v>28665120</v>
      </c>
      <c r="AB162" s="36">
        <v>28759104</v>
      </c>
      <c r="AC162" s="36">
        <v>28712112</v>
      </c>
      <c r="AD162" s="36">
        <v>30030045.009836067</v>
      </c>
      <c r="AE162" s="36">
        <v>1317933.0098360656</v>
      </c>
      <c r="AF162" s="36">
        <v>44834.990163934286</v>
      </c>
      <c r="AG162" s="36">
        <v>93984</v>
      </c>
      <c r="AH162" s="36">
        <v>46992</v>
      </c>
      <c r="AI162" s="36" t="s">
        <v>8</v>
      </c>
      <c r="AJ162" s="36" t="s">
        <v>8</v>
      </c>
      <c r="AK162" s="36" t="s">
        <v>8</v>
      </c>
      <c r="AL162" s="36" t="s">
        <v>10</v>
      </c>
      <c r="AM162" s="36" t="s">
        <v>172</v>
      </c>
      <c r="AN162" s="36" t="s">
        <v>173</v>
      </c>
      <c r="AO162" s="36" t="s">
        <v>10</v>
      </c>
      <c r="AP162" s="36" t="s">
        <v>172</v>
      </c>
      <c r="AQ162" s="36" t="s">
        <v>173</v>
      </c>
      <c r="AR162" s="36" t="s">
        <v>9</v>
      </c>
    </row>
    <row r="163" spans="2:44" s="32" customFormat="1" x14ac:dyDescent="0.15">
      <c r="B163" s="36" t="s">
        <v>150</v>
      </c>
      <c r="C163" s="17">
        <v>41766</v>
      </c>
      <c r="D163" s="16" t="s">
        <v>84</v>
      </c>
      <c r="E163" s="16" t="s">
        <v>132</v>
      </c>
      <c r="F163" s="36" t="s">
        <v>46</v>
      </c>
      <c r="G163" s="39">
        <v>41790</v>
      </c>
      <c r="H163" s="39" t="s">
        <v>47</v>
      </c>
      <c r="I163" s="40" t="s">
        <v>437</v>
      </c>
      <c r="J163" s="39">
        <v>41786</v>
      </c>
      <c r="K163" s="36">
        <v>5087.1794871794873</v>
      </c>
      <c r="L163" s="40">
        <v>-4</v>
      </c>
      <c r="M163" s="36">
        <v>1.0064516129032257</v>
      </c>
      <c r="N163" s="36">
        <v>0.99678456591639875</v>
      </c>
      <c r="O163" s="36">
        <v>0.97499999999999998</v>
      </c>
      <c r="P163" s="36">
        <v>0.96875</v>
      </c>
      <c r="Q163" s="36" t="s">
        <v>175</v>
      </c>
      <c r="R163" s="36" t="s">
        <v>234</v>
      </c>
      <c r="S163" s="36">
        <v>4992</v>
      </c>
      <c r="T163" s="36">
        <v>4976</v>
      </c>
      <c r="U163" s="36">
        <v>5104.4129032258061</v>
      </c>
      <c r="V163" s="36">
        <v>128.41290322580645</v>
      </c>
      <c r="W163" s="36">
        <v>15.587096774193924</v>
      </c>
      <c r="X163" s="36">
        <v>32</v>
      </c>
      <c r="Y163" s="36">
        <v>16</v>
      </c>
      <c r="Z163" s="36">
        <v>30074880</v>
      </c>
      <c r="AA163" s="36">
        <v>29135040</v>
      </c>
      <c r="AB163" s="36">
        <v>29323008</v>
      </c>
      <c r="AC163" s="36">
        <v>29229024</v>
      </c>
      <c r="AD163" s="36">
        <v>29983321.393548384</v>
      </c>
      <c r="AE163" s="36">
        <v>754297.3935483871</v>
      </c>
      <c r="AF163" s="36">
        <v>91558.606451615109</v>
      </c>
      <c r="AG163" s="36">
        <v>187968</v>
      </c>
      <c r="AH163" s="36">
        <v>93984</v>
      </c>
      <c r="AI163" s="36" t="s">
        <v>8</v>
      </c>
      <c r="AJ163" s="36" t="s">
        <v>8</v>
      </c>
      <c r="AK163" s="36" t="s">
        <v>8</v>
      </c>
      <c r="AL163" s="36" t="s">
        <v>10</v>
      </c>
      <c r="AM163" s="36" t="s">
        <v>172</v>
      </c>
      <c r="AN163" s="36" t="s">
        <v>173</v>
      </c>
      <c r="AO163" s="36" t="s">
        <v>10</v>
      </c>
      <c r="AP163" s="36" t="s">
        <v>172</v>
      </c>
      <c r="AQ163" s="36" t="s">
        <v>173</v>
      </c>
      <c r="AR163" s="36" t="s">
        <v>9</v>
      </c>
    </row>
    <row r="164" spans="2:44" s="32" customFormat="1" x14ac:dyDescent="0.15">
      <c r="B164" s="36" t="s">
        <v>150</v>
      </c>
      <c r="C164" s="17">
        <v>41773</v>
      </c>
      <c r="D164" s="16" t="s">
        <v>84</v>
      </c>
      <c r="E164" s="16" t="s">
        <v>132</v>
      </c>
      <c r="F164" s="36" t="s">
        <v>46</v>
      </c>
      <c r="G164" s="39">
        <v>41790</v>
      </c>
      <c r="H164" s="39" t="s">
        <v>47</v>
      </c>
      <c r="I164" s="40" t="s">
        <v>437</v>
      </c>
      <c r="J164" s="39">
        <v>41784</v>
      </c>
      <c r="K164" s="36">
        <v>5071.6981132075471</v>
      </c>
      <c r="L164" s="40">
        <v>-6</v>
      </c>
      <c r="M164" s="36">
        <v>1.0095238095238095</v>
      </c>
      <c r="N164" s="36">
        <v>0.99526066350710896</v>
      </c>
      <c r="O164" s="36">
        <v>0.99375000000000002</v>
      </c>
      <c r="P164" s="36">
        <v>0.984375</v>
      </c>
      <c r="Q164" s="36" t="s">
        <v>175</v>
      </c>
      <c r="R164" s="36" t="s">
        <v>235</v>
      </c>
      <c r="S164" s="36">
        <v>5088</v>
      </c>
      <c r="T164" s="36">
        <v>5064</v>
      </c>
      <c r="U164" s="36">
        <v>5096.1523809523806</v>
      </c>
      <c r="V164" s="36">
        <v>32.152380952380952</v>
      </c>
      <c r="W164" s="36">
        <v>23.847619047619446</v>
      </c>
      <c r="X164" s="36">
        <v>48</v>
      </c>
      <c r="Y164" s="36">
        <v>24</v>
      </c>
      <c r="Z164" s="36">
        <v>30074880</v>
      </c>
      <c r="AA164" s="36">
        <v>29604960</v>
      </c>
      <c r="AB164" s="36">
        <v>29886912</v>
      </c>
      <c r="AC164" s="36">
        <v>29745936</v>
      </c>
      <c r="AD164" s="36">
        <v>29934799.085714284</v>
      </c>
      <c r="AE164" s="36">
        <v>188863.0857142857</v>
      </c>
      <c r="AF164" s="36">
        <v>140080.91428571663</v>
      </c>
      <c r="AG164" s="36">
        <v>281952</v>
      </c>
      <c r="AH164" s="36">
        <v>140976</v>
      </c>
      <c r="AI164" s="36" t="s">
        <v>8</v>
      </c>
      <c r="AJ164" s="36" t="s">
        <v>8</v>
      </c>
      <c r="AK164" s="36" t="s">
        <v>8</v>
      </c>
      <c r="AL164" s="36" t="s">
        <v>10</v>
      </c>
      <c r="AM164" s="36" t="s">
        <v>172</v>
      </c>
      <c r="AN164" s="36" t="s">
        <v>173</v>
      </c>
      <c r="AO164" s="36" t="s">
        <v>10</v>
      </c>
      <c r="AP164" s="36" t="s">
        <v>172</v>
      </c>
      <c r="AQ164" s="36" t="s">
        <v>173</v>
      </c>
      <c r="AR164" s="36" t="s">
        <v>9</v>
      </c>
    </row>
    <row r="165" spans="2:44" s="32" customFormat="1" x14ac:dyDescent="0.15">
      <c r="B165" s="36" t="s">
        <v>150</v>
      </c>
      <c r="C165" s="17">
        <v>41780</v>
      </c>
      <c r="D165" s="16" t="s">
        <v>84</v>
      </c>
      <c r="E165" s="16" t="s">
        <v>132</v>
      </c>
      <c r="F165" s="36" t="s">
        <v>46</v>
      </c>
      <c r="G165" s="39">
        <v>41790</v>
      </c>
      <c r="H165" s="39" t="s">
        <v>47</v>
      </c>
      <c r="I165" s="40" t="s">
        <v>437</v>
      </c>
      <c r="J165" s="39">
        <v>41792</v>
      </c>
      <c r="K165" s="36">
        <v>5136.113296616837</v>
      </c>
      <c r="L165" s="40">
        <v>2</v>
      </c>
      <c r="M165" s="36">
        <v>0.99686274509803918</v>
      </c>
      <c r="N165" s="36">
        <v>1.0015710919088767</v>
      </c>
      <c r="O165" s="36">
        <v>0.99296874999999996</v>
      </c>
      <c r="P165" s="36">
        <v>0.99609375</v>
      </c>
      <c r="Q165" s="36" t="s">
        <v>175</v>
      </c>
      <c r="R165" s="36" t="s">
        <v>438</v>
      </c>
      <c r="S165" s="36">
        <v>5084</v>
      </c>
      <c r="T165" s="36">
        <v>5092</v>
      </c>
      <c r="U165" s="36">
        <v>5127.9435294117648</v>
      </c>
      <c r="V165" s="36">
        <v>35.943529411764708</v>
      </c>
      <c r="W165" s="36">
        <v>-7.9435294117647572</v>
      </c>
      <c r="X165" s="36">
        <v>-16</v>
      </c>
      <c r="Y165" s="36">
        <v>-8</v>
      </c>
      <c r="Z165" s="36">
        <v>30074880</v>
      </c>
      <c r="AA165" s="36">
        <v>29957400</v>
      </c>
      <c r="AB165" s="36">
        <v>29863416</v>
      </c>
      <c r="AC165" s="36">
        <v>29910408</v>
      </c>
      <c r="AD165" s="36">
        <v>30121540.291764706</v>
      </c>
      <c r="AE165" s="36">
        <v>211132.29176470588</v>
      </c>
      <c r="AF165" s="36">
        <v>-46660.291764706184</v>
      </c>
      <c r="AG165" s="36">
        <v>-93984</v>
      </c>
      <c r="AH165" s="36">
        <v>-46992</v>
      </c>
      <c r="AI165" s="36" t="s">
        <v>8</v>
      </c>
      <c r="AJ165" s="36" t="s">
        <v>8</v>
      </c>
      <c r="AK165" s="36" t="s">
        <v>8</v>
      </c>
      <c r="AL165" s="36" t="s">
        <v>10</v>
      </c>
      <c r="AM165" s="36" t="s">
        <v>172</v>
      </c>
      <c r="AN165" s="36" t="s">
        <v>173</v>
      </c>
      <c r="AO165" s="36" t="s">
        <v>10</v>
      </c>
      <c r="AP165" s="36" t="s">
        <v>172</v>
      </c>
      <c r="AQ165" s="36" t="s">
        <v>173</v>
      </c>
      <c r="AR165" s="36" t="s">
        <v>9</v>
      </c>
    </row>
    <row r="166" spans="2:44" s="32" customFormat="1" x14ac:dyDescent="0.15">
      <c r="B166" s="36" t="s">
        <v>150</v>
      </c>
      <c r="C166" s="17">
        <v>41787</v>
      </c>
      <c r="D166" s="16" t="s">
        <v>84</v>
      </c>
      <c r="E166" s="16" t="s">
        <v>132</v>
      </c>
      <c r="F166" s="36" t="s">
        <v>46</v>
      </c>
      <c r="G166" s="39">
        <v>41790</v>
      </c>
      <c r="H166" s="39" t="s">
        <v>47</v>
      </c>
      <c r="I166" s="40" t="s">
        <v>439</v>
      </c>
      <c r="J166" s="39">
        <v>41794</v>
      </c>
      <c r="K166" s="36">
        <v>5120</v>
      </c>
      <c r="L166" s="40">
        <v>4</v>
      </c>
      <c r="M166" s="36">
        <v>1</v>
      </c>
      <c r="N166" s="36">
        <v>1.0031347962382444</v>
      </c>
      <c r="O166" s="36">
        <v>1</v>
      </c>
      <c r="P166" s="36">
        <v>1</v>
      </c>
      <c r="Q166" s="36" t="s">
        <v>175</v>
      </c>
      <c r="R166" s="36" t="s">
        <v>175</v>
      </c>
      <c r="S166" s="36" t="s">
        <v>175</v>
      </c>
      <c r="T166" s="36">
        <v>5104</v>
      </c>
      <c r="U166" s="36">
        <v>5104</v>
      </c>
      <c r="V166" s="36">
        <v>0</v>
      </c>
      <c r="W166" s="36">
        <v>16</v>
      </c>
      <c r="X166" s="36">
        <v>0</v>
      </c>
      <c r="Y166" s="36">
        <v>-16</v>
      </c>
      <c r="Z166" s="36">
        <v>30074880</v>
      </c>
      <c r="AA166" s="36">
        <v>30074880</v>
      </c>
      <c r="AB166" s="36">
        <v>30074880</v>
      </c>
      <c r="AC166" s="36">
        <v>29980896</v>
      </c>
      <c r="AD166" s="36">
        <v>29980896</v>
      </c>
      <c r="AE166" s="36">
        <v>0</v>
      </c>
      <c r="AF166" s="36">
        <v>93984</v>
      </c>
      <c r="AG166" s="36">
        <v>0</v>
      </c>
      <c r="AH166" s="36">
        <v>-93984</v>
      </c>
      <c r="AI166" s="36" t="s">
        <v>8</v>
      </c>
      <c r="AJ166" s="36" t="s">
        <v>8</v>
      </c>
      <c r="AK166" s="36" t="s">
        <v>8</v>
      </c>
      <c r="AL166" s="36" t="s">
        <v>10</v>
      </c>
      <c r="AM166" s="36" t="s">
        <v>172</v>
      </c>
      <c r="AN166" s="36" t="s">
        <v>173</v>
      </c>
      <c r="AO166" s="36" t="s">
        <v>10</v>
      </c>
      <c r="AP166" s="36" t="s">
        <v>172</v>
      </c>
      <c r="AQ166" s="36" t="s">
        <v>173</v>
      </c>
      <c r="AR166" s="36" t="s">
        <v>9</v>
      </c>
    </row>
    <row r="167" spans="2:44" s="32" customFormat="1" x14ac:dyDescent="0.15"/>
    <row r="168" spans="2:44" s="32" customFormat="1" x14ac:dyDescent="0.15">
      <c r="B168" s="36" t="s">
        <v>440</v>
      </c>
      <c r="C168" s="17">
        <v>41338</v>
      </c>
      <c r="D168" s="16" t="s">
        <v>84</v>
      </c>
      <c r="E168" s="16" t="s">
        <v>441</v>
      </c>
      <c r="F168" s="36" t="s">
        <v>46</v>
      </c>
      <c r="G168" s="39">
        <v>41729</v>
      </c>
      <c r="H168" s="39" t="s">
        <v>442</v>
      </c>
      <c r="I168" s="40" t="s">
        <v>437</v>
      </c>
      <c r="J168" s="39">
        <v>41731</v>
      </c>
      <c r="K168" s="36">
        <v>6400</v>
      </c>
      <c r="L168" s="40">
        <v>2</v>
      </c>
      <c r="M168" s="36">
        <v>0.8</v>
      </c>
      <c r="N168" s="36">
        <v>1.1111111111111112</v>
      </c>
      <c r="O168" s="36">
        <v>1.2500000000000001E-2</v>
      </c>
      <c r="P168" s="36">
        <v>1.5625E-2</v>
      </c>
      <c r="Q168" s="36" t="s">
        <v>175</v>
      </c>
      <c r="R168" s="36" t="s">
        <v>55</v>
      </c>
      <c r="S168" s="36">
        <v>64</v>
      </c>
      <c r="T168" s="36">
        <v>72</v>
      </c>
      <c r="U168" s="36">
        <v>4622.3999999999996</v>
      </c>
      <c r="V168" s="36">
        <v>4550.3999999999996</v>
      </c>
      <c r="W168" s="36">
        <v>497.60000000000036</v>
      </c>
      <c r="X168" s="36">
        <v>-16</v>
      </c>
      <c r="Y168" s="36">
        <v>-8</v>
      </c>
      <c r="Z168" s="36">
        <v>30074880</v>
      </c>
      <c r="AA168" s="36">
        <v>469920</v>
      </c>
      <c r="AB168" s="36">
        <v>375936</v>
      </c>
      <c r="AC168" s="36">
        <v>422928</v>
      </c>
      <c r="AD168" s="36">
        <v>27151977.599999998</v>
      </c>
      <c r="AE168" s="36">
        <v>26729049.599999998</v>
      </c>
      <c r="AF168" s="36">
        <v>2922902.4000000022</v>
      </c>
      <c r="AG168" s="36">
        <v>-93984</v>
      </c>
      <c r="AH168" s="36">
        <v>-46992</v>
      </c>
      <c r="AI168" s="36" t="s">
        <v>8</v>
      </c>
      <c r="AJ168" s="36" t="s">
        <v>8</v>
      </c>
      <c r="AK168" s="36" t="s">
        <v>8</v>
      </c>
      <c r="AL168" s="36" t="s">
        <v>10</v>
      </c>
      <c r="AM168" s="36" t="s">
        <v>172</v>
      </c>
      <c r="AN168" s="36" t="s">
        <v>173</v>
      </c>
      <c r="AO168" s="36" t="s">
        <v>10</v>
      </c>
      <c r="AP168" s="36" t="s">
        <v>172</v>
      </c>
      <c r="AQ168" s="36" t="s">
        <v>173</v>
      </c>
      <c r="AR168" s="36" t="s">
        <v>9</v>
      </c>
    </row>
    <row r="169" spans="2:44" s="32" customFormat="1" x14ac:dyDescent="0.15">
      <c r="B169" s="36" t="s">
        <v>440</v>
      </c>
      <c r="C169" s="17">
        <v>41345</v>
      </c>
      <c r="D169" s="16" t="s">
        <v>84</v>
      </c>
      <c r="E169" s="16" t="s">
        <v>441</v>
      </c>
      <c r="F169" s="36" t="s">
        <v>46</v>
      </c>
      <c r="G169" s="39">
        <v>41729</v>
      </c>
      <c r="H169" s="39" t="s">
        <v>442</v>
      </c>
      <c r="I169" s="40" t="s">
        <v>437</v>
      </c>
      <c r="J169" s="39">
        <v>41733</v>
      </c>
      <c r="K169" s="36">
        <v>6400</v>
      </c>
      <c r="L169" s="40">
        <v>4</v>
      </c>
      <c r="M169" s="36">
        <v>0.8</v>
      </c>
      <c r="N169" s="36">
        <v>1.1111111111111112</v>
      </c>
      <c r="O169" s="36">
        <v>2.5000000000000001E-2</v>
      </c>
      <c r="P169" s="36">
        <v>3.125E-2</v>
      </c>
      <c r="Q169" s="36" t="s">
        <v>175</v>
      </c>
      <c r="R169" s="36" t="s">
        <v>174</v>
      </c>
      <c r="S169" s="36">
        <v>128</v>
      </c>
      <c r="T169" s="36">
        <v>144</v>
      </c>
      <c r="U169" s="36">
        <v>4636.8</v>
      </c>
      <c r="V169" s="36">
        <v>4492.8</v>
      </c>
      <c r="W169" s="36">
        <v>483.19999999999982</v>
      </c>
      <c r="X169" s="36">
        <v>-32</v>
      </c>
      <c r="Y169" s="36">
        <v>-16</v>
      </c>
      <c r="Z169" s="36">
        <v>30074880</v>
      </c>
      <c r="AA169" s="36">
        <v>939840</v>
      </c>
      <c r="AB169" s="36">
        <v>751872</v>
      </c>
      <c r="AC169" s="36">
        <v>845856</v>
      </c>
      <c r="AD169" s="36">
        <v>27236563.199999999</v>
      </c>
      <c r="AE169" s="36">
        <v>26390707.199999999</v>
      </c>
      <c r="AF169" s="36">
        <v>2838316.7999999989</v>
      </c>
      <c r="AG169" s="36">
        <v>-187968</v>
      </c>
      <c r="AH169" s="36">
        <v>-93984</v>
      </c>
      <c r="AI169" s="36" t="s">
        <v>8</v>
      </c>
      <c r="AJ169" s="36" t="s">
        <v>8</v>
      </c>
      <c r="AK169" s="36" t="s">
        <v>8</v>
      </c>
      <c r="AL169" s="36" t="s">
        <v>10</v>
      </c>
      <c r="AM169" s="36" t="s">
        <v>172</v>
      </c>
      <c r="AN169" s="36" t="s">
        <v>173</v>
      </c>
      <c r="AO169" s="36" t="s">
        <v>10</v>
      </c>
      <c r="AP169" s="36" t="s">
        <v>172</v>
      </c>
      <c r="AQ169" s="36" t="s">
        <v>173</v>
      </c>
      <c r="AR169" s="36" t="s">
        <v>9</v>
      </c>
    </row>
    <row r="170" spans="2:44" s="32" customFormat="1" x14ac:dyDescent="0.15">
      <c r="B170" s="36" t="s">
        <v>440</v>
      </c>
      <c r="C170" s="17">
        <v>41352</v>
      </c>
      <c r="D170" s="16" t="s">
        <v>84</v>
      </c>
      <c r="E170" s="16" t="s">
        <v>441</v>
      </c>
      <c r="F170" s="36" t="s">
        <v>46</v>
      </c>
      <c r="G170" s="39">
        <v>41729</v>
      </c>
      <c r="H170" s="39" t="s">
        <v>442</v>
      </c>
      <c r="I170" s="40" t="s">
        <v>437</v>
      </c>
      <c r="J170" s="39">
        <v>41735</v>
      </c>
      <c r="K170" s="36">
        <v>6400</v>
      </c>
      <c r="L170" s="40">
        <v>6</v>
      </c>
      <c r="M170" s="36">
        <v>0.8</v>
      </c>
      <c r="N170" s="36">
        <v>1.1111111111111112</v>
      </c>
      <c r="O170" s="36">
        <v>3.7499999999999999E-2</v>
      </c>
      <c r="P170" s="36">
        <v>4.6875E-2</v>
      </c>
      <c r="Q170" s="36" t="s">
        <v>175</v>
      </c>
      <c r="R170" s="36" t="s">
        <v>176</v>
      </c>
      <c r="S170" s="36">
        <v>192</v>
      </c>
      <c r="T170" s="36">
        <v>216</v>
      </c>
      <c r="U170" s="36">
        <v>4651.2</v>
      </c>
      <c r="V170" s="36">
        <v>4435.2</v>
      </c>
      <c r="W170" s="36">
        <v>468.80000000000018</v>
      </c>
      <c r="X170" s="36">
        <v>-48</v>
      </c>
      <c r="Y170" s="36">
        <v>-24</v>
      </c>
      <c r="Z170" s="36">
        <v>30074880</v>
      </c>
      <c r="AA170" s="36">
        <v>1409760</v>
      </c>
      <c r="AB170" s="36">
        <v>1127808</v>
      </c>
      <c r="AC170" s="36">
        <v>1268784</v>
      </c>
      <c r="AD170" s="36">
        <v>27321148.800000001</v>
      </c>
      <c r="AE170" s="36">
        <v>26052364.800000001</v>
      </c>
      <c r="AF170" s="36">
        <v>2753731.2000000011</v>
      </c>
      <c r="AG170" s="36">
        <v>-281952</v>
      </c>
      <c r="AH170" s="36">
        <v>-140976</v>
      </c>
      <c r="AI170" s="36" t="s">
        <v>8</v>
      </c>
      <c r="AJ170" s="36" t="s">
        <v>8</v>
      </c>
      <c r="AK170" s="36" t="s">
        <v>8</v>
      </c>
      <c r="AL170" s="36" t="s">
        <v>10</v>
      </c>
      <c r="AM170" s="36" t="s">
        <v>172</v>
      </c>
      <c r="AN170" s="36" t="s">
        <v>173</v>
      </c>
      <c r="AO170" s="36" t="s">
        <v>10</v>
      </c>
      <c r="AP170" s="36" t="s">
        <v>172</v>
      </c>
      <c r="AQ170" s="36" t="s">
        <v>173</v>
      </c>
      <c r="AR170" s="36" t="s">
        <v>9</v>
      </c>
    </row>
    <row r="171" spans="2:44" s="32" customFormat="1" x14ac:dyDescent="0.15">
      <c r="B171" s="36" t="s">
        <v>440</v>
      </c>
      <c r="C171" s="17">
        <v>41359</v>
      </c>
      <c r="D171" s="16" t="s">
        <v>84</v>
      </c>
      <c r="E171" s="16" t="s">
        <v>441</v>
      </c>
      <c r="F171" s="36" t="s">
        <v>46</v>
      </c>
      <c r="G171" s="39">
        <v>41729</v>
      </c>
      <c r="H171" s="39" t="s">
        <v>442</v>
      </c>
      <c r="I171" s="40" t="s">
        <v>437</v>
      </c>
      <c r="J171" s="39">
        <v>41729</v>
      </c>
      <c r="K171" s="36">
        <v>5120</v>
      </c>
      <c r="L171" s="40">
        <v>0</v>
      </c>
      <c r="M171" s="36">
        <v>1</v>
      </c>
      <c r="N171" s="36">
        <v>1</v>
      </c>
      <c r="O171" s="36">
        <v>6.25E-2</v>
      </c>
      <c r="P171" s="36">
        <v>6.25E-2</v>
      </c>
      <c r="Q171" s="36" t="s">
        <v>175</v>
      </c>
      <c r="R171" s="36" t="s">
        <v>177</v>
      </c>
      <c r="S171" s="36">
        <v>320</v>
      </c>
      <c r="T171" s="36">
        <v>320</v>
      </c>
      <c r="U171" s="36">
        <v>5120</v>
      </c>
      <c r="V171" s="36">
        <v>4800</v>
      </c>
      <c r="W171" s="36">
        <v>0</v>
      </c>
      <c r="X171" s="36">
        <v>0</v>
      </c>
      <c r="Y171" s="36">
        <v>0</v>
      </c>
      <c r="Z171" s="36">
        <v>30074880</v>
      </c>
      <c r="AA171" s="36">
        <v>1879680</v>
      </c>
      <c r="AB171" s="36">
        <v>1879680</v>
      </c>
      <c r="AC171" s="36">
        <v>1879680</v>
      </c>
      <c r="AD171" s="36">
        <v>30074880</v>
      </c>
      <c r="AE171" s="36">
        <v>28195200</v>
      </c>
      <c r="AF171" s="36">
        <v>0</v>
      </c>
      <c r="AG171" s="36">
        <v>0</v>
      </c>
      <c r="AH171" s="36">
        <v>0</v>
      </c>
      <c r="AI171" s="36" t="s">
        <v>8</v>
      </c>
      <c r="AJ171" s="36" t="s">
        <v>8</v>
      </c>
      <c r="AK171" s="36" t="s">
        <v>8</v>
      </c>
      <c r="AL171" s="36" t="s">
        <v>10</v>
      </c>
      <c r="AM171" s="36" t="s">
        <v>172</v>
      </c>
      <c r="AN171" s="36" t="s">
        <v>173</v>
      </c>
      <c r="AO171" s="36" t="s">
        <v>10</v>
      </c>
      <c r="AP171" s="36" t="s">
        <v>172</v>
      </c>
      <c r="AQ171" s="36" t="s">
        <v>173</v>
      </c>
      <c r="AR171" s="36" t="s">
        <v>9</v>
      </c>
    </row>
    <row r="172" spans="2:44" s="32" customFormat="1" x14ac:dyDescent="0.15">
      <c r="B172" s="36" t="s">
        <v>440</v>
      </c>
      <c r="C172" s="17">
        <v>41366</v>
      </c>
      <c r="D172" s="16" t="s">
        <v>84</v>
      </c>
      <c r="E172" s="16" t="s">
        <v>441</v>
      </c>
      <c r="F172" s="36" t="s">
        <v>46</v>
      </c>
      <c r="G172" s="39">
        <v>41729</v>
      </c>
      <c r="H172" s="39" t="s">
        <v>442</v>
      </c>
      <c r="I172" s="40" t="s">
        <v>437</v>
      </c>
      <c r="J172" s="39">
        <v>41727</v>
      </c>
      <c r="K172" s="36">
        <v>4923.0769230769229</v>
      </c>
      <c r="L172" s="40">
        <v>-2</v>
      </c>
      <c r="M172" s="36">
        <v>1.04</v>
      </c>
      <c r="N172" s="36">
        <v>0.98039215686274506</v>
      </c>
      <c r="O172" s="36">
        <v>8.1250000000000003E-2</v>
      </c>
      <c r="P172" s="36">
        <v>7.8125E-2</v>
      </c>
      <c r="Q172" s="36" t="s">
        <v>175</v>
      </c>
      <c r="R172" s="36" t="s">
        <v>178</v>
      </c>
      <c r="S172" s="36">
        <v>416</v>
      </c>
      <c r="T172" s="36">
        <v>408</v>
      </c>
      <c r="U172" s="36">
        <v>5206.08</v>
      </c>
      <c r="V172" s="36">
        <v>4798.08</v>
      </c>
      <c r="W172" s="36">
        <v>-86.079999999999927</v>
      </c>
      <c r="X172" s="36">
        <v>16</v>
      </c>
      <c r="Y172" s="36">
        <v>8</v>
      </c>
      <c r="Z172" s="36">
        <v>30074880</v>
      </c>
      <c r="AA172" s="36">
        <v>2349600</v>
      </c>
      <c r="AB172" s="36">
        <v>2443584</v>
      </c>
      <c r="AC172" s="36">
        <v>2396592</v>
      </c>
      <c r="AD172" s="36">
        <v>30580513.919999998</v>
      </c>
      <c r="AE172" s="36">
        <v>28183921.919999998</v>
      </c>
      <c r="AF172" s="36">
        <v>-505633.91999999958</v>
      </c>
      <c r="AG172" s="36">
        <v>93984</v>
      </c>
      <c r="AH172" s="36">
        <v>46992</v>
      </c>
      <c r="AI172" s="36" t="s">
        <v>8</v>
      </c>
      <c r="AJ172" s="36" t="s">
        <v>8</v>
      </c>
      <c r="AK172" s="36" t="s">
        <v>8</v>
      </c>
      <c r="AL172" s="36" t="s">
        <v>10</v>
      </c>
      <c r="AM172" s="36" t="s">
        <v>172</v>
      </c>
      <c r="AN172" s="36" t="s">
        <v>173</v>
      </c>
      <c r="AO172" s="36" t="s">
        <v>10</v>
      </c>
      <c r="AP172" s="36" t="s">
        <v>172</v>
      </c>
      <c r="AQ172" s="36" t="s">
        <v>173</v>
      </c>
      <c r="AR172" s="36" t="s">
        <v>9</v>
      </c>
    </row>
    <row r="173" spans="2:44" s="32" customFormat="1" x14ac:dyDescent="0.15">
      <c r="B173" s="36" t="s">
        <v>440</v>
      </c>
      <c r="C173" s="17">
        <v>41373</v>
      </c>
      <c r="D173" s="16" t="s">
        <v>84</v>
      </c>
      <c r="E173" s="16" t="s">
        <v>441</v>
      </c>
      <c r="F173" s="36" t="s">
        <v>46</v>
      </c>
      <c r="G173" s="39">
        <v>41729</v>
      </c>
      <c r="H173" s="39" t="s">
        <v>442</v>
      </c>
      <c r="I173" s="40" t="s">
        <v>437</v>
      </c>
      <c r="J173" s="39">
        <v>41725</v>
      </c>
      <c r="K173" s="36">
        <v>4800</v>
      </c>
      <c r="L173" s="40">
        <v>-4</v>
      </c>
      <c r="M173" s="36">
        <v>1.0666666666666667</v>
      </c>
      <c r="N173" s="36">
        <v>0.967741935483871</v>
      </c>
      <c r="O173" s="36">
        <v>0.1</v>
      </c>
      <c r="P173" s="36">
        <v>9.375E-2</v>
      </c>
      <c r="Q173" s="36" t="s">
        <v>175</v>
      </c>
      <c r="R173" s="36" t="s">
        <v>179</v>
      </c>
      <c r="S173" s="36">
        <v>512</v>
      </c>
      <c r="T173" s="36">
        <v>496</v>
      </c>
      <c r="U173" s="36">
        <v>5257.5999999999995</v>
      </c>
      <c r="V173" s="36">
        <v>4761.5999999999995</v>
      </c>
      <c r="W173" s="36">
        <v>-137.59999999999945</v>
      </c>
      <c r="X173" s="36">
        <v>32</v>
      </c>
      <c r="Y173" s="36">
        <v>16</v>
      </c>
      <c r="Z173" s="36">
        <v>30074880</v>
      </c>
      <c r="AA173" s="36">
        <v>2819520</v>
      </c>
      <c r="AB173" s="36">
        <v>3007488</v>
      </c>
      <c r="AC173" s="36">
        <v>2913504</v>
      </c>
      <c r="AD173" s="36">
        <v>30883142.399999999</v>
      </c>
      <c r="AE173" s="36">
        <v>27969638.399999999</v>
      </c>
      <c r="AF173" s="36">
        <v>-808262.39999999676</v>
      </c>
      <c r="AG173" s="36">
        <v>187968</v>
      </c>
      <c r="AH173" s="36">
        <v>93984</v>
      </c>
      <c r="AI173" s="36" t="s">
        <v>8</v>
      </c>
      <c r="AJ173" s="36" t="s">
        <v>8</v>
      </c>
      <c r="AK173" s="36" t="s">
        <v>8</v>
      </c>
      <c r="AL173" s="36" t="s">
        <v>10</v>
      </c>
      <c r="AM173" s="36" t="s">
        <v>172</v>
      </c>
      <c r="AN173" s="36" t="s">
        <v>173</v>
      </c>
      <c r="AO173" s="36" t="s">
        <v>10</v>
      </c>
      <c r="AP173" s="36" t="s">
        <v>172</v>
      </c>
      <c r="AQ173" s="36" t="s">
        <v>173</v>
      </c>
      <c r="AR173" s="36" t="s">
        <v>9</v>
      </c>
    </row>
    <row r="174" spans="2:44" s="32" customFormat="1" x14ac:dyDescent="0.15">
      <c r="B174" s="36" t="s">
        <v>440</v>
      </c>
      <c r="C174" s="17">
        <v>41380</v>
      </c>
      <c r="D174" s="16" t="s">
        <v>84</v>
      </c>
      <c r="E174" s="16" t="s">
        <v>441</v>
      </c>
      <c r="F174" s="36" t="s">
        <v>46</v>
      </c>
      <c r="G174" s="39">
        <v>41729</v>
      </c>
      <c r="H174" s="39" t="s">
        <v>442</v>
      </c>
      <c r="I174" s="40" t="s">
        <v>437</v>
      </c>
      <c r="J174" s="39">
        <v>41723</v>
      </c>
      <c r="K174" s="36">
        <v>4715.7894736842109</v>
      </c>
      <c r="L174" s="40">
        <v>-6</v>
      </c>
      <c r="M174" s="36">
        <v>1.0857142857142856</v>
      </c>
      <c r="N174" s="36">
        <v>0.95890410958904104</v>
      </c>
      <c r="O174" s="36">
        <v>0.11874999999999999</v>
      </c>
      <c r="P174" s="36">
        <v>0.109375</v>
      </c>
      <c r="Q174" s="36" t="s">
        <v>175</v>
      </c>
      <c r="R174" s="36" t="s">
        <v>180</v>
      </c>
      <c r="S174" s="36">
        <v>608</v>
      </c>
      <c r="T174" s="36">
        <v>584</v>
      </c>
      <c r="U174" s="36">
        <v>5289.3714285714286</v>
      </c>
      <c r="V174" s="36">
        <v>4705.3714285714286</v>
      </c>
      <c r="W174" s="36">
        <v>-169.37142857142862</v>
      </c>
      <c r="X174" s="36">
        <v>48</v>
      </c>
      <c r="Y174" s="36">
        <v>24</v>
      </c>
      <c r="Z174" s="36">
        <v>30074880</v>
      </c>
      <c r="AA174" s="36">
        <v>3289440</v>
      </c>
      <c r="AB174" s="36">
        <v>3571392</v>
      </c>
      <c r="AC174" s="36">
        <v>3430416</v>
      </c>
      <c r="AD174" s="36">
        <v>31069767.77142857</v>
      </c>
      <c r="AE174" s="36">
        <v>27639351.77142857</v>
      </c>
      <c r="AF174" s="36">
        <v>-994887.77142857178</v>
      </c>
      <c r="AG174" s="36">
        <v>281952</v>
      </c>
      <c r="AH174" s="36">
        <v>140976</v>
      </c>
      <c r="AI174" s="36" t="s">
        <v>8</v>
      </c>
      <c r="AJ174" s="36" t="s">
        <v>8</v>
      </c>
      <c r="AK174" s="36" t="s">
        <v>8</v>
      </c>
      <c r="AL174" s="36" t="s">
        <v>10</v>
      </c>
      <c r="AM174" s="36" t="s">
        <v>172</v>
      </c>
      <c r="AN174" s="36" t="s">
        <v>173</v>
      </c>
      <c r="AO174" s="36" t="s">
        <v>10</v>
      </c>
      <c r="AP174" s="36" t="s">
        <v>172</v>
      </c>
      <c r="AQ174" s="36" t="s">
        <v>173</v>
      </c>
      <c r="AR174" s="36" t="s">
        <v>9</v>
      </c>
    </row>
    <row r="175" spans="2:44" s="32" customFormat="1" x14ac:dyDescent="0.15">
      <c r="B175" s="36" t="s">
        <v>440</v>
      </c>
      <c r="C175" s="17">
        <v>41387</v>
      </c>
      <c r="D175" s="16" t="s">
        <v>84</v>
      </c>
      <c r="E175" s="16" t="s">
        <v>441</v>
      </c>
      <c r="F175" s="36" t="s">
        <v>46</v>
      </c>
      <c r="G175" s="39">
        <v>41729</v>
      </c>
      <c r="H175" s="39" t="s">
        <v>442</v>
      </c>
      <c r="I175" s="40" t="s">
        <v>437</v>
      </c>
      <c r="J175" s="39">
        <v>41731</v>
      </c>
      <c r="K175" s="36">
        <v>5251.2820512820517</v>
      </c>
      <c r="L175" s="40">
        <v>2</v>
      </c>
      <c r="M175" s="36">
        <v>0.97499999999999998</v>
      </c>
      <c r="N175" s="36">
        <v>1.0126582278481013</v>
      </c>
      <c r="O175" s="36">
        <v>0.121875</v>
      </c>
      <c r="P175" s="36">
        <v>0.125</v>
      </c>
      <c r="Q175" s="36" t="s">
        <v>175</v>
      </c>
      <c r="R175" s="36" t="s">
        <v>56</v>
      </c>
      <c r="S175" s="36">
        <v>624</v>
      </c>
      <c r="T175" s="36">
        <v>632</v>
      </c>
      <c r="U175" s="36">
        <v>5071.7999999999993</v>
      </c>
      <c r="V175" s="36">
        <v>4439.7999999999993</v>
      </c>
      <c r="W175" s="36">
        <v>48.200000000000728</v>
      </c>
      <c r="X175" s="36">
        <v>-16</v>
      </c>
      <c r="Y175" s="36">
        <v>-8</v>
      </c>
      <c r="Z175" s="36">
        <v>30074880</v>
      </c>
      <c r="AA175" s="36">
        <v>3759360</v>
      </c>
      <c r="AB175" s="36">
        <v>3665376</v>
      </c>
      <c r="AC175" s="36">
        <v>3712368</v>
      </c>
      <c r="AD175" s="36">
        <v>29791753.199999996</v>
      </c>
      <c r="AE175" s="36">
        <v>26079385.199999996</v>
      </c>
      <c r="AF175" s="36">
        <v>283126.8000000043</v>
      </c>
      <c r="AG175" s="36">
        <v>-93984</v>
      </c>
      <c r="AH175" s="36">
        <v>-46992</v>
      </c>
      <c r="AI175" s="36" t="s">
        <v>8</v>
      </c>
      <c r="AJ175" s="36" t="s">
        <v>8</v>
      </c>
      <c r="AK175" s="36" t="s">
        <v>8</v>
      </c>
      <c r="AL175" s="36" t="s">
        <v>10</v>
      </c>
      <c r="AM175" s="36" t="s">
        <v>172</v>
      </c>
      <c r="AN175" s="36" t="s">
        <v>173</v>
      </c>
      <c r="AO175" s="36" t="s">
        <v>10</v>
      </c>
      <c r="AP175" s="36" t="s">
        <v>172</v>
      </c>
      <c r="AQ175" s="36" t="s">
        <v>173</v>
      </c>
      <c r="AR175" s="36" t="s">
        <v>9</v>
      </c>
    </row>
    <row r="176" spans="2:44" s="32" customFormat="1" x14ac:dyDescent="0.15">
      <c r="B176" s="36" t="s">
        <v>440</v>
      </c>
      <c r="C176" s="17">
        <v>41394</v>
      </c>
      <c r="D176" s="16" t="s">
        <v>84</v>
      </c>
      <c r="E176" s="16" t="s">
        <v>441</v>
      </c>
      <c r="F176" s="36" t="s">
        <v>46</v>
      </c>
      <c r="G176" s="39">
        <v>41729</v>
      </c>
      <c r="H176" s="39" t="s">
        <v>442</v>
      </c>
      <c r="I176" s="40" t="s">
        <v>437</v>
      </c>
      <c r="J176" s="39">
        <v>41733</v>
      </c>
      <c r="K176" s="36">
        <v>5358.1395348837204</v>
      </c>
      <c r="L176" s="40">
        <v>4</v>
      </c>
      <c r="M176" s="36">
        <v>0.9555555555555556</v>
      </c>
      <c r="N176" s="36">
        <v>1.0227272727272727</v>
      </c>
      <c r="O176" s="36">
        <v>0.13437499999999999</v>
      </c>
      <c r="P176" s="36">
        <v>0.140625</v>
      </c>
      <c r="Q176" s="36" t="s">
        <v>175</v>
      </c>
      <c r="R176" s="36" t="s">
        <v>181</v>
      </c>
      <c r="S176" s="36">
        <v>688</v>
      </c>
      <c r="T176" s="36">
        <v>704</v>
      </c>
      <c r="U176" s="36">
        <v>5037.5111111111109</v>
      </c>
      <c r="V176" s="36">
        <v>4333.5111111111109</v>
      </c>
      <c r="W176" s="36">
        <v>82.488888888889051</v>
      </c>
      <c r="X176" s="36">
        <v>-32</v>
      </c>
      <c r="Y176" s="36">
        <v>-16</v>
      </c>
      <c r="Z176" s="36">
        <v>30074880</v>
      </c>
      <c r="AA176" s="36">
        <v>4229280</v>
      </c>
      <c r="AB176" s="36">
        <v>4041312</v>
      </c>
      <c r="AC176" s="36">
        <v>4135296</v>
      </c>
      <c r="AD176" s="36">
        <v>29590340.266666666</v>
      </c>
      <c r="AE176" s="36">
        <v>25455044.266666666</v>
      </c>
      <c r="AF176" s="36">
        <v>484539.73333333427</v>
      </c>
      <c r="AG176" s="36">
        <v>-187968</v>
      </c>
      <c r="AH176" s="36">
        <v>-93984</v>
      </c>
      <c r="AI176" s="36" t="s">
        <v>8</v>
      </c>
      <c r="AJ176" s="36" t="s">
        <v>8</v>
      </c>
      <c r="AK176" s="36" t="s">
        <v>8</v>
      </c>
      <c r="AL176" s="36" t="s">
        <v>10</v>
      </c>
      <c r="AM176" s="36" t="s">
        <v>172</v>
      </c>
      <c r="AN176" s="36" t="s">
        <v>173</v>
      </c>
      <c r="AO176" s="36" t="s">
        <v>10</v>
      </c>
      <c r="AP176" s="36" t="s">
        <v>172</v>
      </c>
      <c r="AQ176" s="36" t="s">
        <v>173</v>
      </c>
      <c r="AR176" s="36" t="s">
        <v>9</v>
      </c>
    </row>
    <row r="177" spans="2:44" s="32" customFormat="1" x14ac:dyDescent="0.15">
      <c r="B177" s="36" t="s">
        <v>440</v>
      </c>
      <c r="C177" s="17">
        <v>41401</v>
      </c>
      <c r="D177" s="16" t="s">
        <v>84</v>
      </c>
      <c r="E177" s="16" t="s">
        <v>441</v>
      </c>
      <c r="F177" s="36" t="s">
        <v>46</v>
      </c>
      <c r="G177" s="39">
        <v>41729</v>
      </c>
      <c r="H177" s="39" t="s">
        <v>442</v>
      </c>
      <c r="I177" s="40" t="s">
        <v>437</v>
      </c>
      <c r="J177" s="39">
        <v>41735</v>
      </c>
      <c r="K177" s="36">
        <v>5446.8085106382978</v>
      </c>
      <c r="L177" s="40">
        <v>6</v>
      </c>
      <c r="M177" s="36">
        <v>0.94</v>
      </c>
      <c r="N177" s="36">
        <v>1.0309278350515463</v>
      </c>
      <c r="O177" s="36">
        <v>0.14687500000000001</v>
      </c>
      <c r="P177" s="36">
        <v>0.15625</v>
      </c>
      <c r="Q177" s="36" t="s">
        <v>175</v>
      </c>
      <c r="R177" s="36" t="s">
        <v>182</v>
      </c>
      <c r="S177" s="36">
        <v>752</v>
      </c>
      <c r="T177" s="36">
        <v>776</v>
      </c>
      <c r="U177" s="36">
        <v>5012.96</v>
      </c>
      <c r="V177" s="36">
        <v>4236.96</v>
      </c>
      <c r="W177" s="36">
        <v>107.03999999999996</v>
      </c>
      <c r="X177" s="36">
        <v>-48</v>
      </c>
      <c r="Y177" s="36">
        <v>-24</v>
      </c>
      <c r="Z177" s="36">
        <v>30074880</v>
      </c>
      <c r="AA177" s="36">
        <v>4699200</v>
      </c>
      <c r="AB177" s="36">
        <v>4417248</v>
      </c>
      <c r="AC177" s="36">
        <v>4558224</v>
      </c>
      <c r="AD177" s="36">
        <v>29446127.039999999</v>
      </c>
      <c r="AE177" s="36">
        <v>24887903.039999999</v>
      </c>
      <c r="AF177" s="36">
        <v>628752.95999999973</v>
      </c>
      <c r="AG177" s="36">
        <v>-281952</v>
      </c>
      <c r="AH177" s="36">
        <v>-140976</v>
      </c>
      <c r="AI177" s="36" t="s">
        <v>8</v>
      </c>
      <c r="AJ177" s="36" t="s">
        <v>8</v>
      </c>
      <c r="AK177" s="36" t="s">
        <v>8</v>
      </c>
      <c r="AL177" s="36" t="s">
        <v>10</v>
      </c>
      <c r="AM177" s="36" t="s">
        <v>172</v>
      </c>
      <c r="AN177" s="36" t="s">
        <v>173</v>
      </c>
      <c r="AO177" s="36" t="s">
        <v>10</v>
      </c>
      <c r="AP177" s="36" t="s">
        <v>172</v>
      </c>
      <c r="AQ177" s="36" t="s">
        <v>173</v>
      </c>
      <c r="AR177" s="36" t="s">
        <v>9</v>
      </c>
    </row>
    <row r="178" spans="2:44" s="32" customFormat="1" x14ac:dyDescent="0.15">
      <c r="B178" s="36" t="s">
        <v>440</v>
      </c>
      <c r="C178" s="17">
        <v>41408</v>
      </c>
      <c r="D178" s="16" t="s">
        <v>84</v>
      </c>
      <c r="E178" s="16" t="s">
        <v>441</v>
      </c>
      <c r="F178" s="36" t="s">
        <v>46</v>
      </c>
      <c r="G178" s="39">
        <v>41729</v>
      </c>
      <c r="H178" s="39" t="s">
        <v>442</v>
      </c>
      <c r="I178" s="40" t="s">
        <v>437</v>
      </c>
      <c r="J178" s="39">
        <v>41729</v>
      </c>
      <c r="K178" s="36">
        <v>5120</v>
      </c>
      <c r="L178" s="40">
        <v>0</v>
      </c>
      <c r="M178" s="36">
        <v>1</v>
      </c>
      <c r="N178" s="36">
        <v>1</v>
      </c>
      <c r="O178" s="36">
        <v>0.171875</v>
      </c>
      <c r="P178" s="36">
        <v>0.171875</v>
      </c>
      <c r="Q178" s="36" t="s">
        <v>175</v>
      </c>
      <c r="R178" s="36" t="s">
        <v>183</v>
      </c>
      <c r="S178" s="36">
        <v>880</v>
      </c>
      <c r="T178" s="36">
        <v>880</v>
      </c>
      <c r="U178" s="36">
        <v>5120</v>
      </c>
      <c r="V178" s="36">
        <v>4240</v>
      </c>
      <c r="W178" s="36">
        <v>0</v>
      </c>
      <c r="X178" s="36">
        <v>0</v>
      </c>
      <c r="Y178" s="36">
        <v>0</v>
      </c>
      <c r="Z178" s="36">
        <v>30074880</v>
      </c>
      <c r="AA178" s="36">
        <v>5169120</v>
      </c>
      <c r="AB178" s="36">
        <v>5169120</v>
      </c>
      <c r="AC178" s="36">
        <v>5169120</v>
      </c>
      <c r="AD178" s="36">
        <v>30074880</v>
      </c>
      <c r="AE178" s="36">
        <v>24905760</v>
      </c>
      <c r="AF178" s="36">
        <v>0</v>
      </c>
      <c r="AG178" s="36">
        <v>0</v>
      </c>
      <c r="AH178" s="36">
        <v>0</v>
      </c>
      <c r="AI178" s="36" t="s">
        <v>8</v>
      </c>
      <c r="AJ178" s="36" t="s">
        <v>8</v>
      </c>
      <c r="AK178" s="36" t="s">
        <v>8</v>
      </c>
      <c r="AL178" s="36" t="s">
        <v>10</v>
      </c>
      <c r="AM178" s="36" t="s">
        <v>172</v>
      </c>
      <c r="AN178" s="36" t="s">
        <v>173</v>
      </c>
      <c r="AO178" s="36" t="s">
        <v>10</v>
      </c>
      <c r="AP178" s="36" t="s">
        <v>172</v>
      </c>
      <c r="AQ178" s="36" t="s">
        <v>173</v>
      </c>
      <c r="AR178" s="36" t="s">
        <v>9</v>
      </c>
    </row>
    <row r="179" spans="2:44" s="32" customFormat="1" x14ac:dyDescent="0.15">
      <c r="B179" s="36" t="s">
        <v>440</v>
      </c>
      <c r="C179" s="17">
        <v>41415</v>
      </c>
      <c r="D179" s="16" t="s">
        <v>84</v>
      </c>
      <c r="E179" s="16" t="s">
        <v>441</v>
      </c>
      <c r="F179" s="36" t="s">
        <v>46</v>
      </c>
      <c r="G179" s="39">
        <v>41729</v>
      </c>
      <c r="H179" s="39" t="s">
        <v>442</v>
      </c>
      <c r="I179" s="40" t="s">
        <v>437</v>
      </c>
      <c r="J179" s="39">
        <v>41727</v>
      </c>
      <c r="K179" s="36">
        <v>5036.0655737704919</v>
      </c>
      <c r="L179" s="40">
        <v>-2</v>
      </c>
      <c r="M179" s="36">
        <v>1.0166666666666666</v>
      </c>
      <c r="N179" s="36">
        <v>0.99173553719008267</v>
      </c>
      <c r="O179" s="36">
        <v>0.19062499999999999</v>
      </c>
      <c r="P179" s="36">
        <v>0.1875</v>
      </c>
      <c r="Q179" s="36" t="s">
        <v>175</v>
      </c>
      <c r="R179" s="36" t="s">
        <v>184</v>
      </c>
      <c r="S179" s="36">
        <v>976</v>
      </c>
      <c r="T179" s="36">
        <v>968</v>
      </c>
      <c r="U179" s="36">
        <v>5146.5333333333328</v>
      </c>
      <c r="V179" s="36">
        <v>4178.5333333333328</v>
      </c>
      <c r="W179" s="36">
        <v>-26.533333333332848</v>
      </c>
      <c r="X179" s="36">
        <v>16</v>
      </c>
      <c r="Y179" s="36">
        <v>8</v>
      </c>
      <c r="Z179" s="36">
        <v>30074880</v>
      </c>
      <c r="AA179" s="36">
        <v>5639040</v>
      </c>
      <c r="AB179" s="36">
        <v>5733024</v>
      </c>
      <c r="AC179" s="36">
        <v>5686032</v>
      </c>
      <c r="AD179" s="36">
        <v>30230736.799999997</v>
      </c>
      <c r="AE179" s="36">
        <v>24544704.799999997</v>
      </c>
      <c r="AF179" s="36">
        <v>-155856.79999999714</v>
      </c>
      <c r="AG179" s="36">
        <v>93984</v>
      </c>
      <c r="AH179" s="36">
        <v>46992</v>
      </c>
      <c r="AI179" s="36" t="s">
        <v>8</v>
      </c>
      <c r="AJ179" s="36" t="s">
        <v>8</v>
      </c>
      <c r="AK179" s="36" t="s">
        <v>8</v>
      </c>
      <c r="AL179" s="36" t="s">
        <v>10</v>
      </c>
      <c r="AM179" s="36" t="s">
        <v>172</v>
      </c>
      <c r="AN179" s="36" t="s">
        <v>173</v>
      </c>
      <c r="AO179" s="36" t="s">
        <v>10</v>
      </c>
      <c r="AP179" s="36" t="s">
        <v>172</v>
      </c>
      <c r="AQ179" s="36" t="s">
        <v>173</v>
      </c>
      <c r="AR179" s="36" t="s">
        <v>9</v>
      </c>
    </row>
    <row r="180" spans="2:44" s="32" customFormat="1" x14ac:dyDescent="0.15">
      <c r="B180" s="36" t="s">
        <v>440</v>
      </c>
      <c r="C180" s="17">
        <v>41422</v>
      </c>
      <c r="D180" s="16" t="s">
        <v>84</v>
      </c>
      <c r="E180" s="16" t="s">
        <v>441</v>
      </c>
      <c r="F180" s="36" t="s">
        <v>46</v>
      </c>
      <c r="G180" s="39">
        <v>41729</v>
      </c>
      <c r="H180" s="39" t="s">
        <v>442</v>
      </c>
      <c r="I180" s="40" t="s">
        <v>437</v>
      </c>
      <c r="J180" s="39">
        <v>41725</v>
      </c>
      <c r="K180" s="36">
        <v>4967.1641791044785</v>
      </c>
      <c r="L180" s="40">
        <v>-4</v>
      </c>
      <c r="M180" s="36">
        <v>1.0307692307692307</v>
      </c>
      <c r="N180" s="36">
        <v>0.98484848484848486</v>
      </c>
      <c r="O180" s="36">
        <v>0.20937500000000001</v>
      </c>
      <c r="P180" s="36">
        <v>0.203125</v>
      </c>
      <c r="Q180" s="36" t="s">
        <v>175</v>
      </c>
      <c r="R180" s="36" t="s">
        <v>185</v>
      </c>
      <c r="S180" s="36">
        <v>1072</v>
      </c>
      <c r="T180" s="36">
        <v>1056</v>
      </c>
      <c r="U180" s="36">
        <v>5166.2769230769227</v>
      </c>
      <c r="V180" s="36">
        <v>4110.2769230769227</v>
      </c>
      <c r="W180" s="36">
        <v>-46.276923076922685</v>
      </c>
      <c r="X180" s="36">
        <v>32</v>
      </c>
      <c r="Y180" s="36">
        <v>16</v>
      </c>
      <c r="Z180" s="36">
        <v>30074880</v>
      </c>
      <c r="AA180" s="36">
        <v>6108960</v>
      </c>
      <c r="AB180" s="36">
        <v>6296928</v>
      </c>
      <c r="AC180" s="36">
        <v>6202944</v>
      </c>
      <c r="AD180" s="36">
        <v>30346710.646153845</v>
      </c>
      <c r="AE180" s="36">
        <v>24143766.646153845</v>
      </c>
      <c r="AF180" s="36">
        <v>-271830.64615384385</v>
      </c>
      <c r="AG180" s="36">
        <v>187968</v>
      </c>
      <c r="AH180" s="36">
        <v>93984</v>
      </c>
      <c r="AI180" s="36" t="s">
        <v>8</v>
      </c>
      <c r="AJ180" s="36" t="s">
        <v>8</v>
      </c>
      <c r="AK180" s="36" t="s">
        <v>8</v>
      </c>
      <c r="AL180" s="36" t="s">
        <v>10</v>
      </c>
      <c r="AM180" s="36" t="s">
        <v>172</v>
      </c>
      <c r="AN180" s="36" t="s">
        <v>173</v>
      </c>
      <c r="AO180" s="36" t="s">
        <v>10</v>
      </c>
      <c r="AP180" s="36" t="s">
        <v>172</v>
      </c>
      <c r="AQ180" s="36" t="s">
        <v>173</v>
      </c>
      <c r="AR180" s="36" t="s">
        <v>9</v>
      </c>
    </row>
    <row r="181" spans="2:44" s="32" customFormat="1" x14ac:dyDescent="0.15">
      <c r="B181" s="36" t="s">
        <v>440</v>
      </c>
      <c r="C181" s="17">
        <v>41429</v>
      </c>
      <c r="D181" s="16" t="s">
        <v>84</v>
      </c>
      <c r="E181" s="16" t="s">
        <v>441</v>
      </c>
      <c r="F181" s="36" t="s">
        <v>46</v>
      </c>
      <c r="G181" s="39">
        <v>41729</v>
      </c>
      <c r="H181" s="39" t="s">
        <v>442</v>
      </c>
      <c r="I181" s="40" t="s">
        <v>437</v>
      </c>
      <c r="J181" s="39">
        <v>41723</v>
      </c>
      <c r="K181" s="36">
        <v>4909.58904109589</v>
      </c>
      <c r="L181" s="40">
        <v>-6</v>
      </c>
      <c r="M181" s="36">
        <v>1.0428571428571429</v>
      </c>
      <c r="N181" s="36">
        <v>0.97902097902097907</v>
      </c>
      <c r="O181" s="36">
        <v>0.22812499999999999</v>
      </c>
      <c r="P181" s="36">
        <v>0.21875</v>
      </c>
      <c r="Q181" s="36" t="s">
        <v>175</v>
      </c>
      <c r="R181" s="36" t="s">
        <v>186</v>
      </c>
      <c r="S181" s="36">
        <v>1168</v>
      </c>
      <c r="T181" s="36">
        <v>1144</v>
      </c>
      <c r="U181" s="36">
        <v>5180.6857142857143</v>
      </c>
      <c r="V181" s="36">
        <v>4036.6857142857143</v>
      </c>
      <c r="W181" s="36">
        <v>-60.685714285714312</v>
      </c>
      <c r="X181" s="36">
        <v>48</v>
      </c>
      <c r="Y181" s="36">
        <v>24</v>
      </c>
      <c r="Z181" s="36">
        <v>30074880</v>
      </c>
      <c r="AA181" s="36">
        <v>6578880</v>
      </c>
      <c r="AB181" s="36">
        <v>6860832</v>
      </c>
      <c r="AC181" s="36">
        <v>6719856</v>
      </c>
      <c r="AD181" s="36">
        <v>30431347.885714285</v>
      </c>
      <c r="AE181" s="36">
        <v>23711491.885714285</v>
      </c>
      <c r="AF181" s="36">
        <v>-356467.88571428589</v>
      </c>
      <c r="AG181" s="36">
        <v>281952</v>
      </c>
      <c r="AH181" s="36">
        <v>140976</v>
      </c>
      <c r="AI181" s="36" t="s">
        <v>8</v>
      </c>
      <c r="AJ181" s="36" t="s">
        <v>8</v>
      </c>
      <c r="AK181" s="36" t="s">
        <v>8</v>
      </c>
      <c r="AL181" s="36" t="s">
        <v>10</v>
      </c>
      <c r="AM181" s="36" t="s">
        <v>172</v>
      </c>
      <c r="AN181" s="36" t="s">
        <v>173</v>
      </c>
      <c r="AO181" s="36" t="s">
        <v>10</v>
      </c>
      <c r="AP181" s="36" t="s">
        <v>172</v>
      </c>
      <c r="AQ181" s="36" t="s">
        <v>173</v>
      </c>
      <c r="AR181" s="36" t="s">
        <v>9</v>
      </c>
    </row>
    <row r="182" spans="2:44" s="32" customFormat="1" x14ac:dyDescent="0.15">
      <c r="B182" s="36" t="s">
        <v>440</v>
      </c>
      <c r="C182" s="17">
        <v>41436</v>
      </c>
      <c r="D182" s="16" t="s">
        <v>84</v>
      </c>
      <c r="E182" s="16" t="s">
        <v>441</v>
      </c>
      <c r="F182" s="36" t="s">
        <v>46</v>
      </c>
      <c r="G182" s="39">
        <v>41729</v>
      </c>
      <c r="H182" s="39" t="s">
        <v>442</v>
      </c>
      <c r="I182" s="40" t="s">
        <v>437</v>
      </c>
      <c r="J182" s="39">
        <v>41731</v>
      </c>
      <c r="K182" s="36">
        <v>5189.1891891891892</v>
      </c>
      <c r="L182" s="40">
        <v>2</v>
      </c>
      <c r="M182" s="36">
        <v>0.98666666666666669</v>
      </c>
      <c r="N182" s="36">
        <v>1.0067114093959733</v>
      </c>
      <c r="O182" s="36">
        <v>0.23125000000000001</v>
      </c>
      <c r="P182" s="36">
        <v>0.234375</v>
      </c>
      <c r="Q182" s="36" t="s">
        <v>175</v>
      </c>
      <c r="R182" s="36" t="s">
        <v>187</v>
      </c>
      <c r="S182" s="36">
        <v>1184</v>
      </c>
      <c r="T182" s="36">
        <v>1192</v>
      </c>
      <c r="U182" s="36">
        <v>5101.76</v>
      </c>
      <c r="V182" s="36">
        <v>3909.7599999999998</v>
      </c>
      <c r="W182" s="36">
        <v>18.239999999999782</v>
      </c>
      <c r="X182" s="36">
        <v>-16</v>
      </c>
      <c r="Y182" s="36">
        <v>-8</v>
      </c>
      <c r="Z182" s="36">
        <v>30074880</v>
      </c>
      <c r="AA182" s="36">
        <v>7048800</v>
      </c>
      <c r="AB182" s="36">
        <v>6954816</v>
      </c>
      <c r="AC182" s="36">
        <v>7001808</v>
      </c>
      <c r="AD182" s="36">
        <v>29967738.240000002</v>
      </c>
      <c r="AE182" s="36">
        <v>22965930.239999998</v>
      </c>
      <c r="AF182" s="36">
        <v>107141.75999999871</v>
      </c>
      <c r="AG182" s="36">
        <v>-93984</v>
      </c>
      <c r="AH182" s="36">
        <v>-46992</v>
      </c>
      <c r="AI182" s="36" t="s">
        <v>8</v>
      </c>
      <c r="AJ182" s="36" t="s">
        <v>8</v>
      </c>
      <c r="AK182" s="36" t="s">
        <v>8</v>
      </c>
      <c r="AL182" s="36" t="s">
        <v>10</v>
      </c>
      <c r="AM182" s="36" t="s">
        <v>172</v>
      </c>
      <c r="AN182" s="36" t="s">
        <v>173</v>
      </c>
      <c r="AO182" s="36" t="s">
        <v>10</v>
      </c>
      <c r="AP182" s="36" t="s">
        <v>172</v>
      </c>
      <c r="AQ182" s="36" t="s">
        <v>173</v>
      </c>
      <c r="AR182" s="36" t="s">
        <v>9</v>
      </c>
    </row>
    <row r="183" spans="2:44" s="32" customFormat="1" x14ac:dyDescent="0.15">
      <c r="B183" s="36" t="s">
        <v>440</v>
      </c>
      <c r="C183" s="17">
        <v>41443</v>
      </c>
      <c r="D183" s="16" t="s">
        <v>84</v>
      </c>
      <c r="E183" s="16" t="s">
        <v>441</v>
      </c>
      <c r="F183" s="36" t="s">
        <v>46</v>
      </c>
      <c r="G183" s="39">
        <v>41729</v>
      </c>
      <c r="H183" s="39" t="s">
        <v>442</v>
      </c>
      <c r="I183" s="40" t="s">
        <v>437</v>
      </c>
      <c r="J183" s="39">
        <v>41733</v>
      </c>
      <c r="K183" s="36">
        <v>5251.2820512820517</v>
      </c>
      <c r="L183" s="40">
        <v>4</v>
      </c>
      <c r="M183" s="36">
        <v>0.97499999999999998</v>
      </c>
      <c r="N183" s="36">
        <v>1.0126582278481013</v>
      </c>
      <c r="O183" s="36">
        <v>0.24374999999999999</v>
      </c>
      <c r="P183" s="36">
        <v>0.25</v>
      </c>
      <c r="Q183" s="36" t="s">
        <v>175</v>
      </c>
      <c r="R183" s="36" t="s">
        <v>188</v>
      </c>
      <c r="S183" s="36">
        <v>1248</v>
      </c>
      <c r="T183" s="36">
        <v>1264</v>
      </c>
      <c r="U183" s="36">
        <v>5087.6000000000004</v>
      </c>
      <c r="V183" s="36">
        <v>3823.6</v>
      </c>
      <c r="W183" s="36">
        <v>32.399999999999636</v>
      </c>
      <c r="X183" s="36">
        <v>-32</v>
      </c>
      <c r="Y183" s="36">
        <v>-16</v>
      </c>
      <c r="Z183" s="36">
        <v>30074880</v>
      </c>
      <c r="AA183" s="36">
        <v>7518720</v>
      </c>
      <c r="AB183" s="36">
        <v>7330752</v>
      </c>
      <c r="AC183" s="36">
        <v>7424736</v>
      </c>
      <c r="AD183" s="36">
        <v>29884562.400000002</v>
      </c>
      <c r="AE183" s="36">
        <v>22459826.399999999</v>
      </c>
      <c r="AF183" s="36">
        <v>190317.59999999785</v>
      </c>
      <c r="AG183" s="36">
        <v>-187968</v>
      </c>
      <c r="AH183" s="36">
        <v>-93984</v>
      </c>
      <c r="AI183" s="36" t="s">
        <v>8</v>
      </c>
      <c r="AJ183" s="36" t="s">
        <v>8</v>
      </c>
      <c r="AK183" s="36" t="s">
        <v>8</v>
      </c>
      <c r="AL183" s="36" t="s">
        <v>10</v>
      </c>
      <c r="AM183" s="36" t="s">
        <v>172</v>
      </c>
      <c r="AN183" s="36" t="s">
        <v>173</v>
      </c>
      <c r="AO183" s="36" t="s">
        <v>10</v>
      </c>
      <c r="AP183" s="36" t="s">
        <v>172</v>
      </c>
      <c r="AQ183" s="36" t="s">
        <v>173</v>
      </c>
      <c r="AR183" s="36" t="s">
        <v>9</v>
      </c>
    </row>
    <row r="184" spans="2:44" s="32" customFormat="1" x14ac:dyDescent="0.15">
      <c r="B184" s="36" t="s">
        <v>440</v>
      </c>
      <c r="C184" s="17">
        <v>41450</v>
      </c>
      <c r="D184" s="16" t="s">
        <v>84</v>
      </c>
      <c r="E184" s="16" t="s">
        <v>441</v>
      </c>
      <c r="F184" s="36" t="s">
        <v>46</v>
      </c>
      <c r="G184" s="39">
        <v>41729</v>
      </c>
      <c r="H184" s="39" t="s">
        <v>442</v>
      </c>
      <c r="I184" s="40" t="s">
        <v>437</v>
      </c>
      <c r="J184" s="39">
        <v>41735</v>
      </c>
      <c r="K184" s="36">
        <v>5307.3170731707314</v>
      </c>
      <c r="L184" s="40">
        <v>6</v>
      </c>
      <c r="M184" s="36">
        <v>0.96470588235294119</v>
      </c>
      <c r="N184" s="36">
        <v>1.0179640718562875</v>
      </c>
      <c r="O184" s="36">
        <v>0.25624999999999998</v>
      </c>
      <c r="P184" s="36">
        <v>0.265625</v>
      </c>
      <c r="Q184" s="36" t="s">
        <v>175</v>
      </c>
      <c r="R184" s="36" t="s">
        <v>189</v>
      </c>
      <c r="S184" s="36">
        <v>1312</v>
      </c>
      <c r="T184" s="36">
        <v>1336</v>
      </c>
      <c r="U184" s="36">
        <v>5076.7999999999993</v>
      </c>
      <c r="V184" s="36">
        <v>3740.7999999999997</v>
      </c>
      <c r="W184" s="36">
        <v>43.200000000000728</v>
      </c>
      <c r="X184" s="36">
        <v>-48</v>
      </c>
      <c r="Y184" s="36">
        <v>-24</v>
      </c>
      <c r="Z184" s="36">
        <v>30074880</v>
      </c>
      <c r="AA184" s="36">
        <v>7988640</v>
      </c>
      <c r="AB184" s="36">
        <v>7706688</v>
      </c>
      <c r="AC184" s="36">
        <v>7847664</v>
      </c>
      <c r="AD184" s="36">
        <v>29821123.199999996</v>
      </c>
      <c r="AE184" s="36">
        <v>21973459.199999999</v>
      </c>
      <c r="AF184" s="36">
        <v>253756.80000000427</v>
      </c>
      <c r="AG184" s="36">
        <v>-281952</v>
      </c>
      <c r="AH184" s="36">
        <v>-140976</v>
      </c>
      <c r="AI184" s="36" t="s">
        <v>8</v>
      </c>
      <c r="AJ184" s="36" t="s">
        <v>8</v>
      </c>
      <c r="AK184" s="36" t="s">
        <v>8</v>
      </c>
      <c r="AL184" s="36" t="s">
        <v>10</v>
      </c>
      <c r="AM184" s="36" t="s">
        <v>172</v>
      </c>
      <c r="AN184" s="36" t="s">
        <v>173</v>
      </c>
      <c r="AO184" s="36" t="s">
        <v>10</v>
      </c>
      <c r="AP184" s="36" t="s">
        <v>172</v>
      </c>
      <c r="AQ184" s="36" t="s">
        <v>173</v>
      </c>
      <c r="AR184" s="36" t="s">
        <v>9</v>
      </c>
    </row>
    <row r="185" spans="2:44" s="32" customFormat="1" x14ac:dyDescent="0.15">
      <c r="B185" s="36" t="s">
        <v>440</v>
      </c>
      <c r="C185" s="17">
        <v>41457</v>
      </c>
      <c r="D185" s="16" t="s">
        <v>84</v>
      </c>
      <c r="E185" s="16" t="s">
        <v>441</v>
      </c>
      <c r="F185" s="36" t="s">
        <v>46</v>
      </c>
      <c r="G185" s="39">
        <v>41729</v>
      </c>
      <c r="H185" s="39" t="s">
        <v>442</v>
      </c>
      <c r="I185" s="40" t="s">
        <v>437</v>
      </c>
      <c r="J185" s="39">
        <v>41729</v>
      </c>
      <c r="K185" s="36">
        <v>5120</v>
      </c>
      <c r="L185" s="40">
        <v>0</v>
      </c>
      <c r="M185" s="36">
        <v>1</v>
      </c>
      <c r="N185" s="36">
        <v>1</v>
      </c>
      <c r="O185" s="36">
        <v>0.28125</v>
      </c>
      <c r="P185" s="36">
        <v>0.28125</v>
      </c>
      <c r="Q185" s="36" t="s">
        <v>175</v>
      </c>
      <c r="R185" s="36" t="s">
        <v>190</v>
      </c>
      <c r="S185" s="36">
        <v>1440</v>
      </c>
      <c r="T185" s="36">
        <v>1440</v>
      </c>
      <c r="U185" s="36">
        <v>5120</v>
      </c>
      <c r="V185" s="36">
        <v>3680</v>
      </c>
      <c r="W185" s="36">
        <v>0</v>
      </c>
      <c r="X185" s="36">
        <v>0</v>
      </c>
      <c r="Y185" s="36">
        <v>0</v>
      </c>
      <c r="Z185" s="36">
        <v>30074880</v>
      </c>
      <c r="AA185" s="36">
        <v>8458560</v>
      </c>
      <c r="AB185" s="36">
        <v>8458560</v>
      </c>
      <c r="AC185" s="36">
        <v>8458560</v>
      </c>
      <c r="AD185" s="36">
        <v>30074880</v>
      </c>
      <c r="AE185" s="36">
        <v>21616320</v>
      </c>
      <c r="AF185" s="36">
        <v>0</v>
      </c>
      <c r="AG185" s="36">
        <v>0</v>
      </c>
      <c r="AH185" s="36">
        <v>0</v>
      </c>
      <c r="AI185" s="36" t="s">
        <v>8</v>
      </c>
      <c r="AJ185" s="36" t="s">
        <v>8</v>
      </c>
      <c r="AK185" s="36" t="s">
        <v>8</v>
      </c>
      <c r="AL185" s="36" t="s">
        <v>10</v>
      </c>
      <c r="AM185" s="36" t="s">
        <v>172</v>
      </c>
      <c r="AN185" s="36" t="s">
        <v>173</v>
      </c>
      <c r="AO185" s="36" t="s">
        <v>10</v>
      </c>
      <c r="AP185" s="36" t="s">
        <v>172</v>
      </c>
      <c r="AQ185" s="36" t="s">
        <v>173</v>
      </c>
      <c r="AR185" s="36" t="s">
        <v>9</v>
      </c>
    </row>
    <row r="186" spans="2:44" s="32" customFormat="1" x14ac:dyDescent="0.15">
      <c r="B186" s="36" t="s">
        <v>440</v>
      </c>
      <c r="C186" s="17">
        <v>41464</v>
      </c>
      <c r="D186" s="16" t="s">
        <v>84</v>
      </c>
      <c r="E186" s="16" t="s">
        <v>441</v>
      </c>
      <c r="F186" s="36" t="s">
        <v>46</v>
      </c>
      <c r="G186" s="39">
        <v>41729</v>
      </c>
      <c r="H186" s="39" t="s">
        <v>442</v>
      </c>
      <c r="I186" s="40" t="s">
        <v>437</v>
      </c>
      <c r="J186" s="39">
        <v>41727</v>
      </c>
      <c r="K186" s="36">
        <v>5066.6666666666661</v>
      </c>
      <c r="L186" s="40">
        <v>-2</v>
      </c>
      <c r="M186" s="36">
        <v>1.0105263157894737</v>
      </c>
      <c r="N186" s="36">
        <v>0.99476439790575921</v>
      </c>
      <c r="O186" s="36">
        <v>0.3</v>
      </c>
      <c r="P186" s="36">
        <v>0.296875</v>
      </c>
      <c r="Q186" s="36" t="s">
        <v>175</v>
      </c>
      <c r="R186" s="36" t="s">
        <v>191</v>
      </c>
      <c r="S186" s="36">
        <v>1536</v>
      </c>
      <c r="T186" s="36">
        <v>1528</v>
      </c>
      <c r="U186" s="36">
        <v>5130.863157894737</v>
      </c>
      <c r="V186" s="36">
        <v>3602.8631578947366</v>
      </c>
      <c r="W186" s="36">
        <v>-10.863157894737014</v>
      </c>
      <c r="X186" s="36">
        <v>16</v>
      </c>
      <c r="Y186" s="36">
        <v>8</v>
      </c>
      <c r="Z186" s="36">
        <v>30074880</v>
      </c>
      <c r="AA186" s="36">
        <v>8928480</v>
      </c>
      <c r="AB186" s="36">
        <v>9022464</v>
      </c>
      <c r="AC186" s="36">
        <v>8975472</v>
      </c>
      <c r="AD186" s="36">
        <v>30138690.189473685</v>
      </c>
      <c r="AE186" s="36">
        <v>21163218.189473681</v>
      </c>
      <c r="AF186" s="36">
        <v>-63810.189473685226</v>
      </c>
      <c r="AG186" s="36">
        <v>93984</v>
      </c>
      <c r="AH186" s="36">
        <v>46992</v>
      </c>
      <c r="AI186" s="36" t="s">
        <v>8</v>
      </c>
      <c r="AJ186" s="36" t="s">
        <v>8</v>
      </c>
      <c r="AK186" s="36" t="s">
        <v>8</v>
      </c>
      <c r="AL186" s="36" t="s">
        <v>10</v>
      </c>
      <c r="AM186" s="36" t="s">
        <v>172</v>
      </c>
      <c r="AN186" s="36" t="s">
        <v>173</v>
      </c>
      <c r="AO186" s="36" t="s">
        <v>10</v>
      </c>
      <c r="AP186" s="36" t="s">
        <v>172</v>
      </c>
      <c r="AQ186" s="36" t="s">
        <v>173</v>
      </c>
      <c r="AR186" s="36" t="s">
        <v>9</v>
      </c>
    </row>
    <row r="187" spans="2:44" s="32" customFormat="1" x14ac:dyDescent="0.15">
      <c r="B187" s="36" t="s">
        <v>440</v>
      </c>
      <c r="C187" s="17">
        <v>41471</v>
      </c>
      <c r="D187" s="16" t="s">
        <v>84</v>
      </c>
      <c r="E187" s="16" t="s">
        <v>441</v>
      </c>
      <c r="F187" s="36" t="s">
        <v>46</v>
      </c>
      <c r="G187" s="39">
        <v>41729</v>
      </c>
      <c r="H187" s="39" t="s">
        <v>442</v>
      </c>
      <c r="I187" s="40" t="s">
        <v>437</v>
      </c>
      <c r="J187" s="39">
        <v>41725</v>
      </c>
      <c r="K187" s="36">
        <v>5019.6078431372553</v>
      </c>
      <c r="L187" s="40">
        <v>-4</v>
      </c>
      <c r="M187" s="36">
        <v>1.02</v>
      </c>
      <c r="N187" s="36">
        <v>0.99009900990099009</v>
      </c>
      <c r="O187" s="36">
        <v>0.31874999999999998</v>
      </c>
      <c r="P187" s="36">
        <v>0.3125</v>
      </c>
      <c r="Q187" s="36" t="s">
        <v>175</v>
      </c>
      <c r="R187" s="36" t="s">
        <v>192</v>
      </c>
      <c r="S187" s="36">
        <v>1632</v>
      </c>
      <c r="T187" s="36">
        <v>1616</v>
      </c>
      <c r="U187" s="36">
        <v>5138.88</v>
      </c>
      <c r="V187" s="36">
        <v>3522.88</v>
      </c>
      <c r="W187" s="36">
        <v>-18.880000000000109</v>
      </c>
      <c r="X187" s="36">
        <v>32</v>
      </c>
      <c r="Y187" s="36">
        <v>16</v>
      </c>
      <c r="Z187" s="36">
        <v>30074880</v>
      </c>
      <c r="AA187" s="36">
        <v>9398400</v>
      </c>
      <c r="AB187" s="36">
        <v>9586368</v>
      </c>
      <c r="AC187" s="36">
        <v>9492384</v>
      </c>
      <c r="AD187" s="36">
        <v>30185781.120000001</v>
      </c>
      <c r="AE187" s="36">
        <v>20693397.120000001</v>
      </c>
      <c r="AF187" s="36">
        <v>-110901.12000000064</v>
      </c>
      <c r="AG187" s="36">
        <v>187968</v>
      </c>
      <c r="AH187" s="36">
        <v>93984</v>
      </c>
      <c r="AI187" s="36" t="s">
        <v>8</v>
      </c>
      <c r="AJ187" s="36" t="s">
        <v>8</v>
      </c>
      <c r="AK187" s="36" t="s">
        <v>8</v>
      </c>
      <c r="AL187" s="36" t="s">
        <v>10</v>
      </c>
      <c r="AM187" s="36" t="s">
        <v>172</v>
      </c>
      <c r="AN187" s="36" t="s">
        <v>173</v>
      </c>
      <c r="AO187" s="36" t="s">
        <v>10</v>
      </c>
      <c r="AP187" s="36" t="s">
        <v>172</v>
      </c>
      <c r="AQ187" s="36" t="s">
        <v>173</v>
      </c>
      <c r="AR187" s="36" t="s">
        <v>9</v>
      </c>
    </row>
    <row r="188" spans="2:44" s="32" customFormat="1" x14ac:dyDescent="0.15">
      <c r="B188" s="36" t="s">
        <v>440</v>
      </c>
      <c r="C188" s="17">
        <v>41478</v>
      </c>
      <c r="D188" s="16" t="s">
        <v>84</v>
      </c>
      <c r="E188" s="16" t="s">
        <v>441</v>
      </c>
      <c r="F188" s="36" t="s">
        <v>46</v>
      </c>
      <c r="G188" s="39">
        <v>41729</v>
      </c>
      <c r="H188" s="39" t="s">
        <v>442</v>
      </c>
      <c r="I188" s="40" t="s">
        <v>437</v>
      </c>
      <c r="J188" s="39">
        <v>41723</v>
      </c>
      <c r="K188" s="36">
        <v>4977.7777777777783</v>
      </c>
      <c r="L188" s="40">
        <v>-6</v>
      </c>
      <c r="M188" s="36">
        <v>1.0285714285714285</v>
      </c>
      <c r="N188" s="36">
        <v>0.9859154929577465</v>
      </c>
      <c r="O188" s="36">
        <v>0.33750000000000002</v>
      </c>
      <c r="P188" s="36">
        <v>0.328125</v>
      </c>
      <c r="Q188" s="36" t="s">
        <v>175</v>
      </c>
      <c r="R188" s="36" t="s">
        <v>193</v>
      </c>
      <c r="S188" s="36">
        <v>1728</v>
      </c>
      <c r="T188" s="36">
        <v>1704</v>
      </c>
      <c r="U188" s="36">
        <v>5144.4571428571426</v>
      </c>
      <c r="V188" s="36">
        <v>3440.4571428571426</v>
      </c>
      <c r="W188" s="36">
        <v>-24.457142857142571</v>
      </c>
      <c r="X188" s="36">
        <v>48</v>
      </c>
      <c r="Y188" s="36">
        <v>24</v>
      </c>
      <c r="Z188" s="36">
        <v>30074880</v>
      </c>
      <c r="AA188" s="36">
        <v>9868320</v>
      </c>
      <c r="AB188" s="36">
        <v>10150272</v>
      </c>
      <c r="AC188" s="36">
        <v>10009296</v>
      </c>
      <c r="AD188" s="36">
        <v>30218541.257142857</v>
      </c>
      <c r="AE188" s="36">
        <v>20209245.257142857</v>
      </c>
      <c r="AF188" s="36">
        <v>-143661.25714285547</v>
      </c>
      <c r="AG188" s="36">
        <v>281952</v>
      </c>
      <c r="AH188" s="36">
        <v>140976</v>
      </c>
      <c r="AI188" s="36" t="s">
        <v>8</v>
      </c>
      <c r="AJ188" s="36" t="s">
        <v>8</v>
      </c>
      <c r="AK188" s="36" t="s">
        <v>8</v>
      </c>
      <c r="AL188" s="36" t="s">
        <v>10</v>
      </c>
      <c r="AM188" s="36" t="s">
        <v>172</v>
      </c>
      <c r="AN188" s="36" t="s">
        <v>173</v>
      </c>
      <c r="AO188" s="36" t="s">
        <v>10</v>
      </c>
      <c r="AP188" s="36" t="s">
        <v>172</v>
      </c>
      <c r="AQ188" s="36" t="s">
        <v>173</v>
      </c>
      <c r="AR188" s="36" t="s">
        <v>9</v>
      </c>
    </row>
    <row r="189" spans="2:44" s="32" customFormat="1" x14ac:dyDescent="0.15">
      <c r="B189" s="36" t="s">
        <v>440</v>
      </c>
      <c r="C189" s="17">
        <v>41485</v>
      </c>
      <c r="D189" s="16" t="s">
        <v>84</v>
      </c>
      <c r="E189" s="16" t="s">
        <v>441</v>
      </c>
      <c r="F189" s="36" t="s">
        <v>46</v>
      </c>
      <c r="G189" s="39">
        <v>41729</v>
      </c>
      <c r="H189" s="39" t="s">
        <v>442</v>
      </c>
      <c r="I189" s="40" t="s">
        <v>437</v>
      </c>
      <c r="J189" s="39">
        <v>41731</v>
      </c>
      <c r="K189" s="36">
        <v>5166.9724770642197</v>
      </c>
      <c r="L189" s="40">
        <v>2</v>
      </c>
      <c r="M189" s="36">
        <v>0.99090909090909096</v>
      </c>
      <c r="N189" s="36">
        <v>1.004566210045662</v>
      </c>
      <c r="O189" s="36">
        <v>0.34062500000000001</v>
      </c>
      <c r="P189" s="36">
        <v>0.34375</v>
      </c>
      <c r="Q189" s="36" t="s">
        <v>175</v>
      </c>
      <c r="R189" s="36" t="s">
        <v>194</v>
      </c>
      <c r="S189" s="36">
        <v>1744</v>
      </c>
      <c r="T189" s="36">
        <v>1752</v>
      </c>
      <c r="U189" s="36">
        <v>5112.6545454545458</v>
      </c>
      <c r="V189" s="36">
        <v>3360.6545454545458</v>
      </c>
      <c r="W189" s="36">
        <v>7.3454545454542313</v>
      </c>
      <c r="X189" s="36">
        <v>-16</v>
      </c>
      <c r="Y189" s="36">
        <v>-8</v>
      </c>
      <c r="Z189" s="36">
        <v>30074880</v>
      </c>
      <c r="AA189" s="36">
        <v>10338240</v>
      </c>
      <c r="AB189" s="36">
        <v>10244256</v>
      </c>
      <c r="AC189" s="36">
        <v>10291248</v>
      </c>
      <c r="AD189" s="36">
        <v>30031732.800000001</v>
      </c>
      <c r="AE189" s="36">
        <v>19740484.800000001</v>
      </c>
      <c r="AF189" s="36">
        <v>43147.199999998156</v>
      </c>
      <c r="AG189" s="36">
        <v>-93984</v>
      </c>
      <c r="AH189" s="36">
        <v>-46992</v>
      </c>
      <c r="AI189" s="36" t="s">
        <v>8</v>
      </c>
      <c r="AJ189" s="36" t="s">
        <v>8</v>
      </c>
      <c r="AK189" s="36" t="s">
        <v>8</v>
      </c>
      <c r="AL189" s="36" t="s">
        <v>10</v>
      </c>
      <c r="AM189" s="36" t="s">
        <v>172</v>
      </c>
      <c r="AN189" s="36" t="s">
        <v>173</v>
      </c>
      <c r="AO189" s="36" t="s">
        <v>10</v>
      </c>
      <c r="AP189" s="36" t="s">
        <v>172</v>
      </c>
      <c r="AQ189" s="36" t="s">
        <v>173</v>
      </c>
      <c r="AR189" s="36" t="s">
        <v>9</v>
      </c>
    </row>
    <row r="190" spans="2:44" s="32" customFormat="1" x14ac:dyDescent="0.15">
      <c r="B190" s="36" t="s">
        <v>440</v>
      </c>
      <c r="C190" s="17">
        <v>41492</v>
      </c>
      <c r="D190" s="16" t="s">
        <v>84</v>
      </c>
      <c r="E190" s="16" t="s">
        <v>441</v>
      </c>
      <c r="F190" s="36" t="s">
        <v>46</v>
      </c>
      <c r="G190" s="39">
        <v>41729</v>
      </c>
      <c r="H190" s="39" t="s">
        <v>442</v>
      </c>
      <c r="I190" s="40" t="s">
        <v>437</v>
      </c>
      <c r="J190" s="39">
        <v>41733</v>
      </c>
      <c r="K190" s="36">
        <v>5210.6194690265484</v>
      </c>
      <c r="L190" s="40">
        <v>4</v>
      </c>
      <c r="M190" s="36">
        <v>0.9826086956521739</v>
      </c>
      <c r="N190" s="36">
        <v>1.0087719298245614</v>
      </c>
      <c r="O190" s="36">
        <v>0.35312500000000002</v>
      </c>
      <c r="P190" s="36">
        <v>0.359375</v>
      </c>
      <c r="Q190" s="36" t="s">
        <v>175</v>
      </c>
      <c r="R190" s="36" t="s">
        <v>195</v>
      </c>
      <c r="S190" s="36">
        <v>1808</v>
      </c>
      <c r="T190" s="36">
        <v>1824</v>
      </c>
      <c r="U190" s="36">
        <v>5107.2</v>
      </c>
      <c r="V190" s="36">
        <v>3283.2</v>
      </c>
      <c r="W190" s="36">
        <v>12.800000000000182</v>
      </c>
      <c r="X190" s="36">
        <v>-32</v>
      </c>
      <c r="Y190" s="36">
        <v>-16</v>
      </c>
      <c r="Z190" s="36">
        <v>30074880</v>
      </c>
      <c r="AA190" s="36">
        <v>10808160</v>
      </c>
      <c r="AB190" s="36">
        <v>10620192</v>
      </c>
      <c r="AC190" s="36">
        <v>10714176</v>
      </c>
      <c r="AD190" s="36">
        <v>29999692.800000001</v>
      </c>
      <c r="AE190" s="36">
        <v>19285516.800000001</v>
      </c>
      <c r="AF190" s="36">
        <v>75187.200000001074</v>
      </c>
      <c r="AG190" s="36">
        <v>-187968</v>
      </c>
      <c r="AH190" s="36">
        <v>-93984</v>
      </c>
      <c r="AI190" s="36" t="s">
        <v>8</v>
      </c>
      <c r="AJ190" s="36" t="s">
        <v>8</v>
      </c>
      <c r="AK190" s="36" t="s">
        <v>8</v>
      </c>
      <c r="AL190" s="36" t="s">
        <v>10</v>
      </c>
      <c r="AM190" s="36" t="s">
        <v>172</v>
      </c>
      <c r="AN190" s="36" t="s">
        <v>173</v>
      </c>
      <c r="AO190" s="36" t="s">
        <v>10</v>
      </c>
      <c r="AP190" s="36" t="s">
        <v>172</v>
      </c>
      <c r="AQ190" s="36" t="s">
        <v>173</v>
      </c>
      <c r="AR190" s="36" t="s">
        <v>9</v>
      </c>
    </row>
    <row r="191" spans="2:44" s="32" customFormat="1" x14ac:dyDescent="0.15">
      <c r="B191" s="36" t="s">
        <v>440</v>
      </c>
      <c r="C191" s="17">
        <v>41499</v>
      </c>
      <c r="D191" s="16" t="s">
        <v>84</v>
      </c>
      <c r="E191" s="16" t="s">
        <v>441</v>
      </c>
      <c r="F191" s="36" t="s">
        <v>46</v>
      </c>
      <c r="G191" s="39">
        <v>41729</v>
      </c>
      <c r="H191" s="39" t="s">
        <v>442</v>
      </c>
      <c r="I191" s="40" t="s">
        <v>437</v>
      </c>
      <c r="J191" s="39">
        <v>41735</v>
      </c>
      <c r="K191" s="36">
        <v>5251.2820512820517</v>
      </c>
      <c r="L191" s="40">
        <v>6</v>
      </c>
      <c r="M191" s="36">
        <v>0.97499999999999998</v>
      </c>
      <c r="N191" s="36">
        <v>1.0126582278481013</v>
      </c>
      <c r="O191" s="36">
        <v>0.36562499999999998</v>
      </c>
      <c r="P191" s="36">
        <v>0.375</v>
      </c>
      <c r="Q191" s="36" t="s">
        <v>175</v>
      </c>
      <c r="R191" s="36" t="s">
        <v>196</v>
      </c>
      <c r="S191" s="36">
        <v>1872</v>
      </c>
      <c r="T191" s="36">
        <v>1896</v>
      </c>
      <c r="U191" s="36">
        <v>5103.3999999999996</v>
      </c>
      <c r="V191" s="36">
        <v>3207.3999999999996</v>
      </c>
      <c r="W191" s="36">
        <v>16.600000000000364</v>
      </c>
      <c r="X191" s="36">
        <v>-48</v>
      </c>
      <c r="Y191" s="36">
        <v>-24</v>
      </c>
      <c r="Z191" s="36">
        <v>30074880</v>
      </c>
      <c r="AA191" s="36">
        <v>11278080</v>
      </c>
      <c r="AB191" s="36">
        <v>10996128</v>
      </c>
      <c r="AC191" s="36">
        <v>11137104</v>
      </c>
      <c r="AD191" s="36">
        <v>29977371.599999998</v>
      </c>
      <c r="AE191" s="36">
        <v>18840267.599999998</v>
      </c>
      <c r="AF191" s="36">
        <v>97508.400000002133</v>
      </c>
      <c r="AG191" s="36">
        <v>-281952</v>
      </c>
      <c r="AH191" s="36">
        <v>-140976</v>
      </c>
      <c r="AI191" s="36" t="s">
        <v>8</v>
      </c>
      <c r="AJ191" s="36" t="s">
        <v>8</v>
      </c>
      <c r="AK191" s="36" t="s">
        <v>8</v>
      </c>
      <c r="AL191" s="36" t="s">
        <v>10</v>
      </c>
      <c r="AM191" s="36" t="s">
        <v>172</v>
      </c>
      <c r="AN191" s="36" t="s">
        <v>173</v>
      </c>
      <c r="AO191" s="36" t="s">
        <v>10</v>
      </c>
      <c r="AP191" s="36" t="s">
        <v>172</v>
      </c>
      <c r="AQ191" s="36" t="s">
        <v>173</v>
      </c>
      <c r="AR191" s="36" t="s">
        <v>9</v>
      </c>
    </row>
    <row r="192" spans="2:44" s="32" customFormat="1" x14ac:dyDescent="0.15">
      <c r="B192" s="36" t="s">
        <v>440</v>
      </c>
      <c r="C192" s="17">
        <v>41506</v>
      </c>
      <c r="D192" s="16" t="s">
        <v>84</v>
      </c>
      <c r="E192" s="16" t="s">
        <v>441</v>
      </c>
      <c r="F192" s="36" t="s">
        <v>46</v>
      </c>
      <c r="G192" s="39">
        <v>41729</v>
      </c>
      <c r="H192" s="39" t="s">
        <v>442</v>
      </c>
      <c r="I192" s="40" t="s">
        <v>437</v>
      </c>
      <c r="J192" s="39">
        <v>41729</v>
      </c>
      <c r="K192" s="36">
        <v>5120</v>
      </c>
      <c r="L192" s="40">
        <v>0</v>
      </c>
      <c r="M192" s="36">
        <v>1</v>
      </c>
      <c r="N192" s="36">
        <v>1</v>
      </c>
      <c r="O192" s="36">
        <v>0.390625</v>
      </c>
      <c r="P192" s="36">
        <v>0.390625</v>
      </c>
      <c r="Q192" s="36" t="s">
        <v>175</v>
      </c>
      <c r="R192" s="36" t="s">
        <v>197</v>
      </c>
      <c r="S192" s="36">
        <v>2000</v>
      </c>
      <c r="T192" s="36">
        <v>2000</v>
      </c>
      <c r="U192" s="36">
        <v>5120</v>
      </c>
      <c r="V192" s="36">
        <v>3120</v>
      </c>
      <c r="W192" s="36">
        <v>0</v>
      </c>
      <c r="X192" s="36">
        <v>0</v>
      </c>
      <c r="Y192" s="36">
        <v>0</v>
      </c>
      <c r="Z192" s="36">
        <v>30074880</v>
      </c>
      <c r="AA192" s="36">
        <v>11748000</v>
      </c>
      <c r="AB192" s="36">
        <v>11748000</v>
      </c>
      <c r="AC192" s="36">
        <v>11748000</v>
      </c>
      <c r="AD192" s="36">
        <v>30074880</v>
      </c>
      <c r="AE192" s="36">
        <v>18326880</v>
      </c>
      <c r="AF192" s="36">
        <v>0</v>
      </c>
      <c r="AG192" s="36">
        <v>0</v>
      </c>
      <c r="AH192" s="36">
        <v>0</v>
      </c>
      <c r="AI192" s="36" t="s">
        <v>8</v>
      </c>
      <c r="AJ192" s="36" t="s">
        <v>8</v>
      </c>
      <c r="AK192" s="36" t="s">
        <v>8</v>
      </c>
      <c r="AL192" s="36" t="s">
        <v>10</v>
      </c>
      <c r="AM192" s="36" t="s">
        <v>172</v>
      </c>
      <c r="AN192" s="36" t="s">
        <v>173</v>
      </c>
      <c r="AO192" s="36" t="s">
        <v>10</v>
      </c>
      <c r="AP192" s="36" t="s">
        <v>172</v>
      </c>
      <c r="AQ192" s="36" t="s">
        <v>173</v>
      </c>
      <c r="AR192" s="36" t="s">
        <v>9</v>
      </c>
    </row>
    <row r="193" spans="2:44" s="32" customFormat="1" x14ac:dyDescent="0.15">
      <c r="B193" s="36" t="s">
        <v>440</v>
      </c>
      <c r="C193" s="17">
        <v>41513</v>
      </c>
      <c r="D193" s="16" t="s">
        <v>84</v>
      </c>
      <c r="E193" s="16" t="s">
        <v>441</v>
      </c>
      <c r="F193" s="36" t="s">
        <v>46</v>
      </c>
      <c r="G193" s="39">
        <v>41729</v>
      </c>
      <c r="H193" s="39" t="s">
        <v>442</v>
      </c>
      <c r="I193" s="40" t="s">
        <v>437</v>
      </c>
      <c r="J193" s="39">
        <v>41727</v>
      </c>
      <c r="K193" s="36">
        <v>5080.9160305343512</v>
      </c>
      <c r="L193" s="40">
        <v>-2</v>
      </c>
      <c r="M193" s="36">
        <v>1.0076923076923077</v>
      </c>
      <c r="N193" s="36">
        <v>0.99616858237547889</v>
      </c>
      <c r="O193" s="36">
        <v>0.40937499999999999</v>
      </c>
      <c r="P193" s="36">
        <v>0.40625</v>
      </c>
      <c r="Q193" s="36" t="s">
        <v>175</v>
      </c>
      <c r="R193" s="36" t="s">
        <v>198</v>
      </c>
      <c r="S193" s="36">
        <v>2096</v>
      </c>
      <c r="T193" s="36">
        <v>2088</v>
      </c>
      <c r="U193" s="36">
        <v>5123.6307692307691</v>
      </c>
      <c r="V193" s="36">
        <v>3035.6307692307691</v>
      </c>
      <c r="W193" s="36">
        <v>-3.6307692307691468</v>
      </c>
      <c r="X193" s="36">
        <v>16</v>
      </c>
      <c r="Y193" s="36">
        <v>8</v>
      </c>
      <c r="Z193" s="36">
        <v>30074880</v>
      </c>
      <c r="AA193" s="36">
        <v>12217920</v>
      </c>
      <c r="AB193" s="36">
        <v>12311904</v>
      </c>
      <c r="AC193" s="36">
        <v>12264912</v>
      </c>
      <c r="AD193" s="36">
        <v>30096207.138461538</v>
      </c>
      <c r="AE193" s="36">
        <v>17831295.138461538</v>
      </c>
      <c r="AF193" s="36">
        <v>-21327.138461537968</v>
      </c>
      <c r="AG193" s="36">
        <v>93984</v>
      </c>
      <c r="AH193" s="36">
        <v>46992</v>
      </c>
      <c r="AI193" s="36" t="s">
        <v>8</v>
      </c>
      <c r="AJ193" s="36" t="s">
        <v>8</v>
      </c>
      <c r="AK193" s="36" t="s">
        <v>8</v>
      </c>
      <c r="AL193" s="36" t="s">
        <v>10</v>
      </c>
      <c r="AM193" s="36" t="s">
        <v>172</v>
      </c>
      <c r="AN193" s="36" t="s">
        <v>173</v>
      </c>
      <c r="AO193" s="36" t="s">
        <v>10</v>
      </c>
      <c r="AP193" s="36" t="s">
        <v>172</v>
      </c>
      <c r="AQ193" s="36" t="s">
        <v>173</v>
      </c>
      <c r="AR193" s="36" t="s">
        <v>9</v>
      </c>
    </row>
    <row r="194" spans="2:44" s="32" customFormat="1" x14ac:dyDescent="0.15">
      <c r="B194" s="36" t="s">
        <v>440</v>
      </c>
      <c r="C194" s="17">
        <v>41520</v>
      </c>
      <c r="D194" s="16" t="s">
        <v>84</v>
      </c>
      <c r="E194" s="16" t="s">
        <v>441</v>
      </c>
      <c r="F194" s="36" t="s">
        <v>46</v>
      </c>
      <c r="G194" s="39">
        <v>41729</v>
      </c>
      <c r="H194" s="39" t="s">
        <v>442</v>
      </c>
      <c r="I194" s="40" t="s">
        <v>437</v>
      </c>
      <c r="J194" s="39">
        <v>41725</v>
      </c>
      <c r="K194" s="36">
        <v>5045.2554744525551</v>
      </c>
      <c r="L194" s="40">
        <v>-4</v>
      </c>
      <c r="M194" s="36">
        <v>1.0148148148148148</v>
      </c>
      <c r="N194" s="36">
        <v>0.99264705882352944</v>
      </c>
      <c r="O194" s="36">
        <v>0.42812499999999998</v>
      </c>
      <c r="P194" s="36">
        <v>0.421875</v>
      </c>
      <c r="Q194" s="36" t="s">
        <v>175</v>
      </c>
      <c r="R194" s="36" t="s">
        <v>199</v>
      </c>
      <c r="S194" s="36">
        <v>2192</v>
      </c>
      <c r="T194" s="36">
        <v>2176</v>
      </c>
      <c r="U194" s="36">
        <v>5125.6888888888889</v>
      </c>
      <c r="V194" s="36">
        <v>2949.6888888888889</v>
      </c>
      <c r="W194" s="36">
        <v>-5.6888888888888687</v>
      </c>
      <c r="X194" s="36">
        <v>32</v>
      </c>
      <c r="Y194" s="36">
        <v>16</v>
      </c>
      <c r="Z194" s="36">
        <v>30074880</v>
      </c>
      <c r="AA194" s="36">
        <v>12687840</v>
      </c>
      <c r="AB194" s="36">
        <v>12875808</v>
      </c>
      <c r="AC194" s="36">
        <v>12781824</v>
      </c>
      <c r="AD194" s="36">
        <v>30108296.533333335</v>
      </c>
      <c r="AE194" s="36">
        <v>17326472.533333335</v>
      </c>
      <c r="AF194" s="36">
        <v>-33416.533333333216</v>
      </c>
      <c r="AG194" s="36">
        <v>187968</v>
      </c>
      <c r="AH194" s="36">
        <v>93984</v>
      </c>
      <c r="AI194" s="36" t="s">
        <v>8</v>
      </c>
      <c r="AJ194" s="36" t="s">
        <v>8</v>
      </c>
      <c r="AK194" s="36" t="s">
        <v>8</v>
      </c>
      <c r="AL194" s="36" t="s">
        <v>10</v>
      </c>
      <c r="AM194" s="36" t="s">
        <v>172</v>
      </c>
      <c r="AN194" s="36" t="s">
        <v>173</v>
      </c>
      <c r="AO194" s="36" t="s">
        <v>10</v>
      </c>
      <c r="AP194" s="36" t="s">
        <v>172</v>
      </c>
      <c r="AQ194" s="36" t="s">
        <v>173</v>
      </c>
      <c r="AR194" s="36" t="s">
        <v>9</v>
      </c>
    </row>
    <row r="195" spans="2:44" s="32" customFormat="1" x14ac:dyDescent="0.15">
      <c r="B195" s="36" t="s">
        <v>440</v>
      </c>
      <c r="C195" s="17">
        <v>41527</v>
      </c>
      <c r="D195" s="16" t="s">
        <v>84</v>
      </c>
      <c r="E195" s="16" t="s">
        <v>441</v>
      </c>
      <c r="F195" s="36" t="s">
        <v>46</v>
      </c>
      <c r="G195" s="39">
        <v>41729</v>
      </c>
      <c r="H195" s="39" t="s">
        <v>442</v>
      </c>
      <c r="I195" s="40" t="s">
        <v>437</v>
      </c>
      <c r="J195" s="39">
        <v>41723</v>
      </c>
      <c r="K195" s="36">
        <v>5012.5874125874134</v>
      </c>
      <c r="L195" s="40">
        <v>-6</v>
      </c>
      <c r="M195" s="36">
        <v>1.0214285714285714</v>
      </c>
      <c r="N195" s="36">
        <v>0.98939929328621912</v>
      </c>
      <c r="O195" s="36">
        <v>0.44687500000000002</v>
      </c>
      <c r="P195" s="36">
        <v>0.4375</v>
      </c>
      <c r="Q195" s="36" t="s">
        <v>175</v>
      </c>
      <c r="R195" s="36" t="s">
        <v>200</v>
      </c>
      <c r="S195" s="36">
        <v>2288</v>
      </c>
      <c r="T195" s="36">
        <v>2264</v>
      </c>
      <c r="U195" s="36">
        <v>5126.3428571428576</v>
      </c>
      <c r="V195" s="36">
        <v>2862.3428571428572</v>
      </c>
      <c r="W195" s="36">
        <v>-6.3428571428576106</v>
      </c>
      <c r="X195" s="36">
        <v>48</v>
      </c>
      <c r="Y195" s="36">
        <v>24</v>
      </c>
      <c r="Z195" s="36">
        <v>30074880</v>
      </c>
      <c r="AA195" s="36">
        <v>13157760</v>
      </c>
      <c r="AB195" s="36">
        <v>13439712</v>
      </c>
      <c r="AC195" s="36">
        <v>13298736</v>
      </c>
      <c r="AD195" s="36">
        <v>30112137.942857146</v>
      </c>
      <c r="AE195" s="36">
        <v>16813401.942857143</v>
      </c>
      <c r="AF195" s="36">
        <v>-37257.942857145608</v>
      </c>
      <c r="AG195" s="36">
        <v>281952</v>
      </c>
      <c r="AH195" s="36">
        <v>140976</v>
      </c>
      <c r="AI195" s="36" t="s">
        <v>8</v>
      </c>
      <c r="AJ195" s="36" t="s">
        <v>8</v>
      </c>
      <c r="AK195" s="36" t="s">
        <v>8</v>
      </c>
      <c r="AL195" s="36" t="s">
        <v>10</v>
      </c>
      <c r="AM195" s="36" t="s">
        <v>172</v>
      </c>
      <c r="AN195" s="36" t="s">
        <v>173</v>
      </c>
      <c r="AO195" s="36" t="s">
        <v>10</v>
      </c>
      <c r="AP195" s="36" t="s">
        <v>172</v>
      </c>
      <c r="AQ195" s="36" t="s">
        <v>173</v>
      </c>
      <c r="AR195" s="36" t="s">
        <v>9</v>
      </c>
    </row>
    <row r="196" spans="2:44" s="32" customFormat="1" x14ac:dyDescent="0.15">
      <c r="B196" s="36" t="s">
        <v>440</v>
      </c>
      <c r="C196" s="17">
        <v>41534</v>
      </c>
      <c r="D196" s="16" t="s">
        <v>84</v>
      </c>
      <c r="E196" s="16" t="s">
        <v>441</v>
      </c>
      <c r="F196" s="36" t="s">
        <v>46</v>
      </c>
      <c r="G196" s="39">
        <v>41729</v>
      </c>
      <c r="H196" s="39" t="s">
        <v>442</v>
      </c>
      <c r="I196" s="40" t="s">
        <v>437</v>
      </c>
      <c r="J196" s="39">
        <v>41731</v>
      </c>
      <c r="K196" s="36">
        <v>5155.5555555555557</v>
      </c>
      <c r="L196" s="40">
        <v>2</v>
      </c>
      <c r="M196" s="36">
        <v>0.99310344827586206</v>
      </c>
      <c r="N196" s="36">
        <v>1.0034602076124568</v>
      </c>
      <c r="O196" s="36">
        <v>0.45</v>
      </c>
      <c r="P196" s="36">
        <v>0.453125</v>
      </c>
      <c r="Q196" s="36" t="s">
        <v>175</v>
      </c>
      <c r="R196" s="36" t="s">
        <v>201</v>
      </c>
      <c r="S196" s="36">
        <v>2304</v>
      </c>
      <c r="T196" s="36">
        <v>2312</v>
      </c>
      <c r="U196" s="36">
        <v>5118.2896551724134</v>
      </c>
      <c r="V196" s="36">
        <v>2806.2896551724139</v>
      </c>
      <c r="W196" s="36">
        <v>1.7103448275865958</v>
      </c>
      <c r="X196" s="36">
        <v>-16</v>
      </c>
      <c r="Y196" s="36">
        <v>-8</v>
      </c>
      <c r="Z196" s="36">
        <v>30074880</v>
      </c>
      <c r="AA196" s="36">
        <v>13627680</v>
      </c>
      <c r="AB196" s="36">
        <v>13533696</v>
      </c>
      <c r="AC196" s="36">
        <v>13580688</v>
      </c>
      <c r="AD196" s="36">
        <v>30064833.434482757</v>
      </c>
      <c r="AE196" s="36">
        <v>16484145.434482759</v>
      </c>
      <c r="AF196" s="36">
        <v>10046.565517243664</v>
      </c>
      <c r="AG196" s="36">
        <v>-93984</v>
      </c>
      <c r="AH196" s="36">
        <v>-46992</v>
      </c>
      <c r="AI196" s="36" t="s">
        <v>8</v>
      </c>
      <c r="AJ196" s="36" t="s">
        <v>8</v>
      </c>
      <c r="AK196" s="36" t="s">
        <v>8</v>
      </c>
      <c r="AL196" s="36" t="s">
        <v>10</v>
      </c>
      <c r="AM196" s="36" t="s">
        <v>172</v>
      </c>
      <c r="AN196" s="36" t="s">
        <v>173</v>
      </c>
      <c r="AO196" s="36" t="s">
        <v>10</v>
      </c>
      <c r="AP196" s="36" t="s">
        <v>172</v>
      </c>
      <c r="AQ196" s="36" t="s">
        <v>173</v>
      </c>
      <c r="AR196" s="36" t="s">
        <v>9</v>
      </c>
    </row>
    <row r="197" spans="2:44" s="32" customFormat="1" x14ac:dyDescent="0.15">
      <c r="B197" s="36" t="s">
        <v>440</v>
      </c>
      <c r="C197" s="17">
        <v>41541</v>
      </c>
      <c r="D197" s="16" t="s">
        <v>84</v>
      </c>
      <c r="E197" s="16" t="s">
        <v>441</v>
      </c>
      <c r="F197" s="36" t="s">
        <v>46</v>
      </c>
      <c r="G197" s="39">
        <v>41729</v>
      </c>
      <c r="H197" s="39" t="s">
        <v>442</v>
      </c>
      <c r="I197" s="40" t="s">
        <v>437</v>
      </c>
      <c r="J197" s="39">
        <v>41733</v>
      </c>
      <c r="K197" s="36">
        <v>5189.1891891891892</v>
      </c>
      <c r="L197" s="40">
        <v>4</v>
      </c>
      <c r="M197" s="36">
        <v>0.98666666666666669</v>
      </c>
      <c r="N197" s="36">
        <v>1.0067114093959733</v>
      </c>
      <c r="O197" s="36">
        <v>0.46250000000000002</v>
      </c>
      <c r="P197" s="36">
        <v>0.46875</v>
      </c>
      <c r="Q197" s="36" t="s">
        <v>175</v>
      </c>
      <c r="R197" s="36" t="s">
        <v>202</v>
      </c>
      <c r="S197" s="36">
        <v>2368</v>
      </c>
      <c r="T197" s="36">
        <v>2384</v>
      </c>
      <c r="U197" s="36">
        <v>5117.6533333333336</v>
      </c>
      <c r="V197" s="36">
        <v>2733.6533333333332</v>
      </c>
      <c r="W197" s="36">
        <v>2.3466666666663514</v>
      </c>
      <c r="X197" s="36">
        <v>-32</v>
      </c>
      <c r="Y197" s="36">
        <v>-16</v>
      </c>
      <c r="Z197" s="36">
        <v>30074880</v>
      </c>
      <c r="AA197" s="36">
        <v>14097600</v>
      </c>
      <c r="AB197" s="36">
        <v>13909632</v>
      </c>
      <c r="AC197" s="36">
        <v>14003616</v>
      </c>
      <c r="AD197" s="36">
        <v>30061095.680000003</v>
      </c>
      <c r="AE197" s="36">
        <v>16057479.68</v>
      </c>
      <c r="AF197" s="36">
        <v>13784.319999998148</v>
      </c>
      <c r="AG197" s="36">
        <v>-187968</v>
      </c>
      <c r="AH197" s="36">
        <v>-93984</v>
      </c>
      <c r="AI197" s="36" t="s">
        <v>8</v>
      </c>
      <c r="AJ197" s="36" t="s">
        <v>8</v>
      </c>
      <c r="AK197" s="36" t="s">
        <v>8</v>
      </c>
      <c r="AL197" s="36" t="s">
        <v>10</v>
      </c>
      <c r="AM197" s="36" t="s">
        <v>172</v>
      </c>
      <c r="AN197" s="36" t="s">
        <v>173</v>
      </c>
      <c r="AO197" s="36" t="s">
        <v>10</v>
      </c>
      <c r="AP197" s="36" t="s">
        <v>172</v>
      </c>
      <c r="AQ197" s="36" t="s">
        <v>173</v>
      </c>
      <c r="AR197" s="36" t="s">
        <v>9</v>
      </c>
    </row>
    <row r="198" spans="2:44" s="32" customFormat="1" x14ac:dyDescent="0.15">
      <c r="B198" s="36" t="s">
        <v>440</v>
      </c>
      <c r="C198" s="17">
        <v>41548</v>
      </c>
      <c r="D198" s="16" t="s">
        <v>84</v>
      </c>
      <c r="E198" s="16" t="s">
        <v>441</v>
      </c>
      <c r="F198" s="36" t="s">
        <v>46</v>
      </c>
      <c r="G198" s="39">
        <v>41729</v>
      </c>
      <c r="H198" s="39" t="s">
        <v>442</v>
      </c>
      <c r="I198" s="40" t="s">
        <v>437</v>
      </c>
      <c r="J198" s="39">
        <v>41735</v>
      </c>
      <c r="K198" s="36">
        <v>5221.0526315789475</v>
      </c>
      <c r="L198" s="40">
        <v>6</v>
      </c>
      <c r="M198" s="36">
        <v>0.98064516129032253</v>
      </c>
      <c r="N198" s="36">
        <v>1.009771986970684</v>
      </c>
      <c r="O198" s="36">
        <v>0.47499999999999998</v>
      </c>
      <c r="P198" s="36">
        <v>0.484375</v>
      </c>
      <c r="Q198" s="36" t="s">
        <v>175</v>
      </c>
      <c r="R198" s="36" t="s">
        <v>203</v>
      </c>
      <c r="S198" s="36">
        <v>2432</v>
      </c>
      <c r="T198" s="36">
        <v>2456</v>
      </c>
      <c r="U198" s="36">
        <v>5117.9870967741936</v>
      </c>
      <c r="V198" s="36">
        <v>2661.9870967741936</v>
      </c>
      <c r="W198" s="36">
        <v>2.0129032258064399</v>
      </c>
      <c r="X198" s="36">
        <v>-48</v>
      </c>
      <c r="Y198" s="36">
        <v>-24</v>
      </c>
      <c r="Z198" s="36">
        <v>30074880</v>
      </c>
      <c r="AA198" s="36">
        <v>14567520</v>
      </c>
      <c r="AB198" s="36">
        <v>14285568</v>
      </c>
      <c r="AC198" s="36">
        <v>14426544</v>
      </c>
      <c r="AD198" s="36">
        <v>30063056.206451613</v>
      </c>
      <c r="AE198" s="36">
        <v>15636512.206451613</v>
      </c>
      <c r="AF198" s="36">
        <v>11823.793548387028</v>
      </c>
      <c r="AG198" s="36">
        <v>-281952</v>
      </c>
      <c r="AH198" s="36">
        <v>-140976</v>
      </c>
      <c r="AI198" s="36" t="s">
        <v>8</v>
      </c>
      <c r="AJ198" s="36" t="s">
        <v>8</v>
      </c>
      <c r="AK198" s="36" t="s">
        <v>8</v>
      </c>
      <c r="AL198" s="36" t="s">
        <v>10</v>
      </c>
      <c r="AM198" s="36" t="s">
        <v>172</v>
      </c>
      <c r="AN198" s="36" t="s">
        <v>173</v>
      </c>
      <c r="AO198" s="36" t="s">
        <v>10</v>
      </c>
      <c r="AP198" s="36" t="s">
        <v>172</v>
      </c>
      <c r="AQ198" s="36" t="s">
        <v>173</v>
      </c>
      <c r="AR198" s="36" t="s">
        <v>9</v>
      </c>
    </row>
    <row r="199" spans="2:44" s="32" customFormat="1" x14ac:dyDescent="0.15">
      <c r="B199" s="36" t="s">
        <v>440</v>
      </c>
      <c r="C199" s="17">
        <v>41555</v>
      </c>
      <c r="D199" s="16" t="s">
        <v>84</v>
      </c>
      <c r="E199" s="16" t="s">
        <v>441</v>
      </c>
      <c r="F199" s="36" t="s">
        <v>46</v>
      </c>
      <c r="G199" s="39">
        <v>41729</v>
      </c>
      <c r="H199" s="39" t="s">
        <v>442</v>
      </c>
      <c r="I199" s="40" t="s">
        <v>437</v>
      </c>
      <c r="J199" s="39">
        <v>41729</v>
      </c>
      <c r="K199" s="36">
        <v>5120</v>
      </c>
      <c r="L199" s="40">
        <v>0</v>
      </c>
      <c r="M199" s="36">
        <v>1</v>
      </c>
      <c r="N199" s="36">
        <v>1</v>
      </c>
      <c r="O199" s="36">
        <v>0.5</v>
      </c>
      <c r="P199" s="36">
        <v>0.5</v>
      </c>
      <c r="Q199" s="36" t="s">
        <v>175</v>
      </c>
      <c r="R199" s="36" t="s">
        <v>204</v>
      </c>
      <c r="S199" s="36">
        <v>2560</v>
      </c>
      <c r="T199" s="36">
        <v>2560</v>
      </c>
      <c r="U199" s="36">
        <v>5120</v>
      </c>
      <c r="V199" s="36">
        <v>2560</v>
      </c>
      <c r="W199" s="36">
        <v>0</v>
      </c>
      <c r="X199" s="36">
        <v>0</v>
      </c>
      <c r="Y199" s="36">
        <v>0</v>
      </c>
      <c r="Z199" s="36">
        <v>30074880</v>
      </c>
      <c r="AA199" s="36">
        <v>15037440</v>
      </c>
      <c r="AB199" s="36">
        <v>15037440</v>
      </c>
      <c r="AC199" s="36">
        <v>15037440</v>
      </c>
      <c r="AD199" s="36">
        <v>30074880</v>
      </c>
      <c r="AE199" s="36">
        <v>15037440</v>
      </c>
      <c r="AF199" s="36">
        <v>0</v>
      </c>
      <c r="AG199" s="36">
        <v>0</v>
      </c>
      <c r="AH199" s="36">
        <v>0</v>
      </c>
      <c r="AI199" s="36" t="s">
        <v>8</v>
      </c>
      <c r="AJ199" s="36" t="s">
        <v>8</v>
      </c>
      <c r="AK199" s="36" t="s">
        <v>8</v>
      </c>
      <c r="AL199" s="36" t="s">
        <v>10</v>
      </c>
      <c r="AM199" s="36" t="s">
        <v>172</v>
      </c>
      <c r="AN199" s="36" t="s">
        <v>173</v>
      </c>
      <c r="AO199" s="36" t="s">
        <v>10</v>
      </c>
      <c r="AP199" s="36" t="s">
        <v>172</v>
      </c>
      <c r="AQ199" s="36" t="s">
        <v>173</v>
      </c>
      <c r="AR199" s="36" t="s">
        <v>9</v>
      </c>
    </row>
    <row r="200" spans="2:44" s="32" customFormat="1" x14ac:dyDescent="0.15">
      <c r="B200" s="36" t="s">
        <v>440</v>
      </c>
      <c r="C200" s="17">
        <v>41562</v>
      </c>
      <c r="D200" s="16" t="s">
        <v>84</v>
      </c>
      <c r="E200" s="16" t="s">
        <v>441</v>
      </c>
      <c r="F200" s="36" t="s">
        <v>46</v>
      </c>
      <c r="G200" s="39">
        <v>41729</v>
      </c>
      <c r="H200" s="39" t="s">
        <v>442</v>
      </c>
      <c r="I200" s="40" t="s">
        <v>437</v>
      </c>
      <c r="J200" s="39">
        <v>41727</v>
      </c>
      <c r="K200" s="36">
        <v>5089.1566265060237</v>
      </c>
      <c r="L200" s="40">
        <v>-2</v>
      </c>
      <c r="M200" s="36">
        <v>1.0060606060606061</v>
      </c>
      <c r="N200" s="36">
        <v>0.99697885196374625</v>
      </c>
      <c r="O200" s="36">
        <v>0.51875000000000004</v>
      </c>
      <c r="P200" s="36">
        <v>0.515625</v>
      </c>
      <c r="Q200" s="36" t="s">
        <v>175</v>
      </c>
      <c r="R200" s="36" t="s">
        <v>205</v>
      </c>
      <c r="S200" s="36">
        <v>2656</v>
      </c>
      <c r="T200" s="36">
        <v>2648</v>
      </c>
      <c r="U200" s="36">
        <v>5119.4666666666672</v>
      </c>
      <c r="V200" s="36">
        <v>2471.4666666666667</v>
      </c>
      <c r="W200" s="36">
        <v>0.53333333333284827</v>
      </c>
      <c r="X200" s="36">
        <v>16</v>
      </c>
      <c r="Y200" s="36">
        <v>8</v>
      </c>
      <c r="Z200" s="36">
        <v>30074880</v>
      </c>
      <c r="AA200" s="36">
        <v>15507360</v>
      </c>
      <c r="AB200" s="36">
        <v>15601344</v>
      </c>
      <c r="AC200" s="36">
        <v>15554352</v>
      </c>
      <c r="AD200" s="36">
        <v>30071747.200000003</v>
      </c>
      <c r="AE200" s="36">
        <v>14517395.199999999</v>
      </c>
      <c r="AF200" s="36">
        <v>3132.7999999971507</v>
      </c>
      <c r="AG200" s="36">
        <v>93984</v>
      </c>
      <c r="AH200" s="36">
        <v>46992</v>
      </c>
      <c r="AI200" s="36" t="s">
        <v>8</v>
      </c>
      <c r="AJ200" s="36" t="s">
        <v>8</v>
      </c>
      <c r="AK200" s="36" t="s">
        <v>8</v>
      </c>
      <c r="AL200" s="36" t="s">
        <v>10</v>
      </c>
      <c r="AM200" s="36" t="s">
        <v>172</v>
      </c>
      <c r="AN200" s="36" t="s">
        <v>173</v>
      </c>
      <c r="AO200" s="36" t="s">
        <v>10</v>
      </c>
      <c r="AP200" s="36" t="s">
        <v>172</v>
      </c>
      <c r="AQ200" s="36" t="s">
        <v>173</v>
      </c>
      <c r="AR200" s="36" t="s">
        <v>9</v>
      </c>
    </row>
    <row r="201" spans="2:44" s="32" customFormat="1" x14ac:dyDescent="0.15">
      <c r="B201" s="36" t="s">
        <v>440</v>
      </c>
      <c r="C201" s="17">
        <v>41569</v>
      </c>
      <c r="D201" s="16" t="s">
        <v>84</v>
      </c>
      <c r="E201" s="16" t="s">
        <v>441</v>
      </c>
      <c r="F201" s="36" t="s">
        <v>46</v>
      </c>
      <c r="G201" s="39">
        <v>41729</v>
      </c>
      <c r="H201" s="39" t="s">
        <v>442</v>
      </c>
      <c r="I201" s="40" t="s">
        <v>437</v>
      </c>
      <c r="J201" s="39">
        <v>41725</v>
      </c>
      <c r="K201" s="36">
        <v>5060.4651162790697</v>
      </c>
      <c r="L201" s="40">
        <v>-4</v>
      </c>
      <c r="M201" s="36">
        <v>1.0117647058823529</v>
      </c>
      <c r="N201" s="36">
        <v>0.99415204678362568</v>
      </c>
      <c r="O201" s="36">
        <v>0.53749999999999998</v>
      </c>
      <c r="P201" s="36">
        <v>0.53125</v>
      </c>
      <c r="Q201" s="36" t="s">
        <v>175</v>
      </c>
      <c r="R201" s="36" t="s">
        <v>206</v>
      </c>
      <c r="S201" s="36">
        <v>2752</v>
      </c>
      <c r="T201" s="36">
        <v>2736</v>
      </c>
      <c r="U201" s="36">
        <v>5117.9294117647059</v>
      </c>
      <c r="V201" s="36">
        <v>2381.9294117647059</v>
      </c>
      <c r="W201" s="36">
        <v>2.0705882352940534</v>
      </c>
      <c r="X201" s="36">
        <v>32</v>
      </c>
      <c r="Y201" s="36">
        <v>16</v>
      </c>
      <c r="Z201" s="36">
        <v>30074880</v>
      </c>
      <c r="AA201" s="36">
        <v>15977280</v>
      </c>
      <c r="AB201" s="36">
        <v>16165248</v>
      </c>
      <c r="AC201" s="36">
        <v>16071264</v>
      </c>
      <c r="AD201" s="36">
        <v>30062717.364705883</v>
      </c>
      <c r="AE201" s="36">
        <v>13991453.364705883</v>
      </c>
      <c r="AF201" s="36">
        <v>12162.63529411727</v>
      </c>
      <c r="AG201" s="36">
        <v>187968</v>
      </c>
      <c r="AH201" s="36">
        <v>93984</v>
      </c>
      <c r="AI201" s="36" t="s">
        <v>8</v>
      </c>
      <c r="AJ201" s="36" t="s">
        <v>8</v>
      </c>
      <c r="AK201" s="36" t="s">
        <v>8</v>
      </c>
      <c r="AL201" s="36" t="s">
        <v>10</v>
      </c>
      <c r="AM201" s="36" t="s">
        <v>172</v>
      </c>
      <c r="AN201" s="36" t="s">
        <v>173</v>
      </c>
      <c r="AO201" s="36" t="s">
        <v>10</v>
      </c>
      <c r="AP201" s="36" t="s">
        <v>172</v>
      </c>
      <c r="AQ201" s="36" t="s">
        <v>173</v>
      </c>
      <c r="AR201" s="36" t="s">
        <v>9</v>
      </c>
    </row>
    <row r="202" spans="2:44" s="32" customFormat="1" x14ac:dyDescent="0.15">
      <c r="B202" s="36" t="s">
        <v>440</v>
      </c>
      <c r="C202" s="17">
        <v>41576</v>
      </c>
      <c r="D202" s="16" t="s">
        <v>84</v>
      </c>
      <c r="E202" s="16" t="s">
        <v>441</v>
      </c>
      <c r="F202" s="36" t="s">
        <v>46</v>
      </c>
      <c r="G202" s="39">
        <v>41729</v>
      </c>
      <c r="H202" s="39" t="s">
        <v>442</v>
      </c>
      <c r="I202" s="40" t="s">
        <v>437</v>
      </c>
      <c r="J202" s="39">
        <v>41723</v>
      </c>
      <c r="K202" s="36">
        <v>5033.7078651685397</v>
      </c>
      <c r="L202" s="40">
        <v>-6</v>
      </c>
      <c r="M202" s="36">
        <v>1.0171428571428571</v>
      </c>
      <c r="N202" s="36">
        <v>0.99150141643059486</v>
      </c>
      <c r="O202" s="36">
        <v>0.55625000000000002</v>
      </c>
      <c r="P202" s="36">
        <v>0.546875</v>
      </c>
      <c r="Q202" s="36" t="s">
        <v>175</v>
      </c>
      <c r="R202" s="36" t="s">
        <v>207</v>
      </c>
      <c r="S202" s="36">
        <v>2848</v>
      </c>
      <c r="T202" s="36">
        <v>2824</v>
      </c>
      <c r="U202" s="36">
        <v>5115.4742857142865</v>
      </c>
      <c r="V202" s="36">
        <v>2291.474285714286</v>
      </c>
      <c r="W202" s="36">
        <v>4.5257142857135477</v>
      </c>
      <c r="X202" s="36">
        <v>48</v>
      </c>
      <c r="Y202" s="36">
        <v>24</v>
      </c>
      <c r="Z202" s="36">
        <v>30074880</v>
      </c>
      <c r="AA202" s="36">
        <v>16447200</v>
      </c>
      <c r="AB202" s="36">
        <v>16729152</v>
      </c>
      <c r="AC202" s="36">
        <v>16588176</v>
      </c>
      <c r="AD202" s="36">
        <v>30048295.954285719</v>
      </c>
      <c r="AE202" s="36">
        <v>13460119.954285717</v>
      </c>
      <c r="AF202" s="36">
        <v>26584.045714281379</v>
      </c>
      <c r="AG202" s="36">
        <v>281952</v>
      </c>
      <c r="AH202" s="36">
        <v>140976</v>
      </c>
      <c r="AI202" s="36" t="s">
        <v>8</v>
      </c>
      <c r="AJ202" s="36" t="s">
        <v>8</v>
      </c>
      <c r="AK202" s="36" t="s">
        <v>8</v>
      </c>
      <c r="AL202" s="36" t="s">
        <v>10</v>
      </c>
      <c r="AM202" s="36" t="s">
        <v>172</v>
      </c>
      <c r="AN202" s="36" t="s">
        <v>173</v>
      </c>
      <c r="AO202" s="36" t="s">
        <v>10</v>
      </c>
      <c r="AP202" s="36" t="s">
        <v>172</v>
      </c>
      <c r="AQ202" s="36" t="s">
        <v>173</v>
      </c>
      <c r="AR202" s="36" t="s">
        <v>9</v>
      </c>
    </row>
    <row r="203" spans="2:44" s="32" customFormat="1" x14ac:dyDescent="0.15">
      <c r="B203" s="36" t="s">
        <v>440</v>
      </c>
      <c r="C203" s="17">
        <v>41583</v>
      </c>
      <c r="D203" s="16" t="s">
        <v>84</v>
      </c>
      <c r="E203" s="16" t="s">
        <v>441</v>
      </c>
      <c r="F203" s="36" t="s">
        <v>46</v>
      </c>
      <c r="G203" s="39">
        <v>41729</v>
      </c>
      <c r="H203" s="39" t="s">
        <v>442</v>
      </c>
      <c r="I203" s="40" t="s">
        <v>437</v>
      </c>
      <c r="J203" s="39">
        <v>41731</v>
      </c>
      <c r="K203" s="36">
        <v>5148.6033519553075</v>
      </c>
      <c r="L203" s="40">
        <v>2</v>
      </c>
      <c r="M203" s="36">
        <v>0.99444444444444446</v>
      </c>
      <c r="N203" s="36">
        <v>1.0027855153203342</v>
      </c>
      <c r="O203" s="36">
        <v>0.55937499999999996</v>
      </c>
      <c r="P203" s="36">
        <v>0.5625</v>
      </c>
      <c r="Q203" s="36" t="s">
        <v>175</v>
      </c>
      <c r="R203" s="36" t="s">
        <v>208</v>
      </c>
      <c r="S203" s="36">
        <v>2864</v>
      </c>
      <c r="T203" s="36">
        <v>2872</v>
      </c>
      <c r="U203" s="36">
        <v>5121.7333333333336</v>
      </c>
      <c r="V203" s="36">
        <v>2249.7333333333336</v>
      </c>
      <c r="W203" s="36">
        <v>-1.7333333333335759</v>
      </c>
      <c r="X203" s="36">
        <v>-16</v>
      </c>
      <c r="Y203" s="36">
        <v>-8</v>
      </c>
      <c r="Z203" s="36">
        <v>30074880</v>
      </c>
      <c r="AA203" s="36">
        <v>16917120</v>
      </c>
      <c r="AB203" s="36">
        <v>16823136</v>
      </c>
      <c r="AC203" s="36">
        <v>16870128</v>
      </c>
      <c r="AD203" s="36">
        <v>30085061.600000001</v>
      </c>
      <c r="AE203" s="36">
        <v>13214933.600000001</v>
      </c>
      <c r="AF203" s="36">
        <v>-10181.600000001425</v>
      </c>
      <c r="AG203" s="36">
        <v>-93984</v>
      </c>
      <c r="AH203" s="36">
        <v>-46992</v>
      </c>
      <c r="AI203" s="36" t="s">
        <v>8</v>
      </c>
      <c r="AJ203" s="36" t="s">
        <v>8</v>
      </c>
      <c r="AK203" s="36" t="s">
        <v>8</v>
      </c>
      <c r="AL203" s="36" t="s">
        <v>10</v>
      </c>
      <c r="AM203" s="36" t="s">
        <v>172</v>
      </c>
      <c r="AN203" s="36" t="s">
        <v>173</v>
      </c>
      <c r="AO203" s="36" t="s">
        <v>10</v>
      </c>
      <c r="AP203" s="36" t="s">
        <v>172</v>
      </c>
      <c r="AQ203" s="36" t="s">
        <v>173</v>
      </c>
      <c r="AR203" s="36" t="s">
        <v>9</v>
      </c>
    </row>
    <row r="204" spans="2:44" s="32" customFormat="1" x14ac:dyDescent="0.15">
      <c r="B204" s="36" t="s">
        <v>440</v>
      </c>
      <c r="C204" s="17">
        <v>41590</v>
      </c>
      <c r="D204" s="16" t="s">
        <v>84</v>
      </c>
      <c r="E204" s="16" t="s">
        <v>441</v>
      </c>
      <c r="F204" s="36" t="s">
        <v>46</v>
      </c>
      <c r="G204" s="39">
        <v>41729</v>
      </c>
      <c r="H204" s="39" t="s">
        <v>442</v>
      </c>
      <c r="I204" s="40" t="s">
        <v>437</v>
      </c>
      <c r="J204" s="39">
        <v>41733</v>
      </c>
      <c r="K204" s="36">
        <v>5175.9562841530051</v>
      </c>
      <c r="L204" s="40">
        <v>4</v>
      </c>
      <c r="M204" s="36">
        <v>0.98918918918918919</v>
      </c>
      <c r="N204" s="36">
        <v>1.0054347826086956</v>
      </c>
      <c r="O204" s="36">
        <v>0.57187500000000002</v>
      </c>
      <c r="P204" s="36">
        <v>0.578125</v>
      </c>
      <c r="Q204" s="36" t="s">
        <v>175</v>
      </c>
      <c r="R204" s="36" t="s">
        <v>209</v>
      </c>
      <c r="S204" s="36">
        <v>2928</v>
      </c>
      <c r="T204" s="36">
        <v>2944</v>
      </c>
      <c r="U204" s="36">
        <v>5124.151351351351</v>
      </c>
      <c r="V204" s="36">
        <v>2180.1513513513514</v>
      </c>
      <c r="W204" s="36">
        <v>-4.1513513513509679</v>
      </c>
      <c r="X204" s="36">
        <v>-32</v>
      </c>
      <c r="Y204" s="36">
        <v>-16</v>
      </c>
      <c r="Z204" s="36">
        <v>30074880</v>
      </c>
      <c r="AA204" s="36">
        <v>17387040</v>
      </c>
      <c r="AB204" s="36">
        <v>17199072</v>
      </c>
      <c r="AC204" s="36">
        <v>17293056</v>
      </c>
      <c r="AD204" s="36">
        <v>30099265.037837837</v>
      </c>
      <c r="AE204" s="36">
        <v>12806209.037837839</v>
      </c>
      <c r="AF204" s="36">
        <v>-24385.037837835585</v>
      </c>
      <c r="AG204" s="36">
        <v>-187968</v>
      </c>
      <c r="AH204" s="36">
        <v>-93984</v>
      </c>
      <c r="AI204" s="36" t="s">
        <v>8</v>
      </c>
      <c r="AJ204" s="36" t="s">
        <v>8</v>
      </c>
      <c r="AK204" s="36" t="s">
        <v>8</v>
      </c>
      <c r="AL204" s="36" t="s">
        <v>10</v>
      </c>
      <c r="AM204" s="36" t="s">
        <v>172</v>
      </c>
      <c r="AN204" s="36" t="s">
        <v>173</v>
      </c>
      <c r="AO204" s="36" t="s">
        <v>10</v>
      </c>
      <c r="AP204" s="36" t="s">
        <v>172</v>
      </c>
      <c r="AQ204" s="36" t="s">
        <v>173</v>
      </c>
      <c r="AR204" s="36" t="s">
        <v>9</v>
      </c>
    </row>
    <row r="205" spans="2:44" s="32" customFormat="1" x14ac:dyDescent="0.15">
      <c r="B205" s="36" t="s">
        <v>440</v>
      </c>
      <c r="C205" s="17">
        <v>41597</v>
      </c>
      <c r="D205" s="16" t="s">
        <v>84</v>
      </c>
      <c r="E205" s="16" t="s">
        <v>441</v>
      </c>
      <c r="F205" s="36" t="s">
        <v>46</v>
      </c>
      <c r="G205" s="39">
        <v>41729</v>
      </c>
      <c r="H205" s="39" t="s">
        <v>442</v>
      </c>
      <c r="I205" s="40" t="s">
        <v>437</v>
      </c>
      <c r="J205" s="39">
        <v>41735</v>
      </c>
      <c r="K205" s="36">
        <v>5202.139037433155</v>
      </c>
      <c r="L205" s="40">
        <v>6</v>
      </c>
      <c r="M205" s="36">
        <v>0.98421052631578942</v>
      </c>
      <c r="N205" s="36">
        <v>1.0079575596816976</v>
      </c>
      <c r="O205" s="36">
        <v>0.58437499999999998</v>
      </c>
      <c r="P205" s="36">
        <v>0.59375</v>
      </c>
      <c r="Q205" s="36" t="s">
        <v>175</v>
      </c>
      <c r="R205" s="36" t="s">
        <v>210</v>
      </c>
      <c r="S205" s="36">
        <v>2992</v>
      </c>
      <c r="T205" s="36">
        <v>3016</v>
      </c>
      <c r="U205" s="36">
        <v>5127.2</v>
      </c>
      <c r="V205" s="36">
        <v>2111.1999999999998</v>
      </c>
      <c r="W205" s="36">
        <v>-7.1999999999998181</v>
      </c>
      <c r="X205" s="36">
        <v>-48</v>
      </c>
      <c r="Y205" s="36">
        <v>-24</v>
      </c>
      <c r="Z205" s="36">
        <v>30074880</v>
      </c>
      <c r="AA205" s="36">
        <v>17856960</v>
      </c>
      <c r="AB205" s="36">
        <v>17575008</v>
      </c>
      <c r="AC205" s="36">
        <v>17715984</v>
      </c>
      <c r="AD205" s="36">
        <v>30117172.800000001</v>
      </c>
      <c r="AE205" s="36">
        <v>12401188.799999999</v>
      </c>
      <c r="AF205" s="36">
        <v>-42292.799999998933</v>
      </c>
      <c r="AG205" s="36">
        <v>-281952</v>
      </c>
      <c r="AH205" s="36">
        <v>-140976</v>
      </c>
      <c r="AI205" s="36" t="s">
        <v>8</v>
      </c>
      <c r="AJ205" s="36" t="s">
        <v>8</v>
      </c>
      <c r="AK205" s="36" t="s">
        <v>8</v>
      </c>
      <c r="AL205" s="36" t="s">
        <v>10</v>
      </c>
      <c r="AM205" s="36" t="s">
        <v>172</v>
      </c>
      <c r="AN205" s="36" t="s">
        <v>173</v>
      </c>
      <c r="AO205" s="36" t="s">
        <v>10</v>
      </c>
      <c r="AP205" s="36" t="s">
        <v>172</v>
      </c>
      <c r="AQ205" s="36" t="s">
        <v>173</v>
      </c>
      <c r="AR205" s="36" t="s">
        <v>9</v>
      </c>
    </row>
    <row r="206" spans="2:44" s="32" customFormat="1" x14ac:dyDescent="0.15">
      <c r="B206" s="36" t="s">
        <v>440</v>
      </c>
      <c r="C206" s="17">
        <v>41604</v>
      </c>
      <c r="D206" s="16" t="s">
        <v>84</v>
      </c>
      <c r="E206" s="16" t="s">
        <v>441</v>
      </c>
      <c r="F206" s="36" t="s">
        <v>46</v>
      </c>
      <c r="G206" s="39">
        <v>41729</v>
      </c>
      <c r="H206" s="39" t="s">
        <v>442</v>
      </c>
      <c r="I206" s="40" t="s">
        <v>437</v>
      </c>
      <c r="J206" s="39">
        <v>41729</v>
      </c>
      <c r="K206" s="36">
        <v>5120</v>
      </c>
      <c r="L206" s="40">
        <v>0</v>
      </c>
      <c r="M206" s="36">
        <v>1</v>
      </c>
      <c r="N206" s="36">
        <v>1</v>
      </c>
      <c r="O206" s="36">
        <v>0.609375</v>
      </c>
      <c r="P206" s="36">
        <v>0.609375</v>
      </c>
      <c r="Q206" s="36" t="s">
        <v>175</v>
      </c>
      <c r="R206" s="36" t="s">
        <v>211</v>
      </c>
      <c r="S206" s="36">
        <v>3120</v>
      </c>
      <c r="T206" s="36">
        <v>3120</v>
      </c>
      <c r="U206" s="36">
        <v>5120</v>
      </c>
      <c r="V206" s="36">
        <v>2000</v>
      </c>
      <c r="W206" s="36">
        <v>0</v>
      </c>
      <c r="X206" s="36">
        <v>0</v>
      </c>
      <c r="Y206" s="36">
        <v>0</v>
      </c>
      <c r="Z206" s="36">
        <v>30074880</v>
      </c>
      <c r="AA206" s="36">
        <v>18326880</v>
      </c>
      <c r="AB206" s="36">
        <v>18326880</v>
      </c>
      <c r="AC206" s="36">
        <v>18326880</v>
      </c>
      <c r="AD206" s="36">
        <v>30074880</v>
      </c>
      <c r="AE206" s="36">
        <v>11748000</v>
      </c>
      <c r="AF206" s="36">
        <v>0</v>
      </c>
      <c r="AG206" s="36">
        <v>0</v>
      </c>
      <c r="AH206" s="36">
        <v>0</v>
      </c>
      <c r="AI206" s="36" t="s">
        <v>8</v>
      </c>
      <c r="AJ206" s="36" t="s">
        <v>8</v>
      </c>
      <c r="AK206" s="36" t="s">
        <v>8</v>
      </c>
      <c r="AL206" s="36" t="s">
        <v>10</v>
      </c>
      <c r="AM206" s="36" t="s">
        <v>172</v>
      </c>
      <c r="AN206" s="36" t="s">
        <v>173</v>
      </c>
      <c r="AO206" s="36" t="s">
        <v>10</v>
      </c>
      <c r="AP206" s="36" t="s">
        <v>172</v>
      </c>
      <c r="AQ206" s="36" t="s">
        <v>173</v>
      </c>
      <c r="AR206" s="36" t="s">
        <v>9</v>
      </c>
    </row>
    <row r="207" spans="2:44" s="32" customFormat="1" x14ac:dyDescent="0.15">
      <c r="B207" s="36" t="s">
        <v>440</v>
      </c>
      <c r="C207" s="17">
        <v>41611</v>
      </c>
      <c r="D207" s="16" t="s">
        <v>84</v>
      </c>
      <c r="E207" s="16" t="s">
        <v>441</v>
      </c>
      <c r="F207" s="36" t="s">
        <v>46</v>
      </c>
      <c r="G207" s="39">
        <v>41729</v>
      </c>
      <c r="H207" s="39" t="s">
        <v>442</v>
      </c>
      <c r="I207" s="40" t="s">
        <v>437</v>
      </c>
      <c r="J207" s="39">
        <v>41727</v>
      </c>
      <c r="K207" s="36">
        <v>5094.5273631840801</v>
      </c>
      <c r="L207" s="40">
        <v>-2</v>
      </c>
      <c r="M207" s="36">
        <v>1.0049999999999999</v>
      </c>
      <c r="N207" s="36">
        <v>0.99750623441396513</v>
      </c>
      <c r="O207" s="36">
        <v>0.62812500000000004</v>
      </c>
      <c r="P207" s="36">
        <v>0.625</v>
      </c>
      <c r="Q207" s="36" t="s">
        <v>175</v>
      </c>
      <c r="R207" s="36" t="s">
        <v>212</v>
      </c>
      <c r="S207" s="36">
        <v>3216</v>
      </c>
      <c r="T207" s="36">
        <v>3208</v>
      </c>
      <c r="U207" s="36">
        <v>5116.76</v>
      </c>
      <c r="V207" s="36">
        <v>1908.76</v>
      </c>
      <c r="W207" s="36">
        <v>3.2399999999997817</v>
      </c>
      <c r="X207" s="36">
        <v>16</v>
      </c>
      <c r="Y207" s="36">
        <v>8</v>
      </c>
      <c r="Z207" s="36">
        <v>30074880</v>
      </c>
      <c r="AA207" s="36">
        <v>18796800</v>
      </c>
      <c r="AB207" s="36">
        <v>18890784</v>
      </c>
      <c r="AC207" s="36">
        <v>18843792</v>
      </c>
      <c r="AD207" s="36">
        <v>30055848.240000002</v>
      </c>
      <c r="AE207" s="36">
        <v>11212056.24</v>
      </c>
      <c r="AF207" s="36">
        <v>19031.759999998718</v>
      </c>
      <c r="AG207" s="36">
        <v>93984</v>
      </c>
      <c r="AH207" s="36">
        <v>46992</v>
      </c>
      <c r="AI207" s="36" t="s">
        <v>8</v>
      </c>
      <c r="AJ207" s="36" t="s">
        <v>8</v>
      </c>
      <c r="AK207" s="36" t="s">
        <v>8</v>
      </c>
      <c r="AL207" s="36" t="s">
        <v>10</v>
      </c>
      <c r="AM207" s="36" t="s">
        <v>172</v>
      </c>
      <c r="AN207" s="36" t="s">
        <v>173</v>
      </c>
      <c r="AO207" s="36" t="s">
        <v>10</v>
      </c>
      <c r="AP207" s="36" t="s">
        <v>172</v>
      </c>
      <c r="AQ207" s="36" t="s">
        <v>173</v>
      </c>
      <c r="AR207" s="36" t="s">
        <v>9</v>
      </c>
    </row>
    <row r="208" spans="2:44" s="32" customFormat="1" x14ac:dyDescent="0.15">
      <c r="B208" s="36" t="s">
        <v>440</v>
      </c>
      <c r="C208" s="17">
        <v>41618</v>
      </c>
      <c r="D208" s="16" t="s">
        <v>84</v>
      </c>
      <c r="E208" s="16" t="s">
        <v>441</v>
      </c>
      <c r="F208" s="36" t="s">
        <v>46</v>
      </c>
      <c r="G208" s="39">
        <v>41729</v>
      </c>
      <c r="H208" s="39" t="s">
        <v>442</v>
      </c>
      <c r="I208" s="40" t="s">
        <v>437</v>
      </c>
      <c r="J208" s="39">
        <v>41725</v>
      </c>
      <c r="K208" s="36">
        <v>5070.5314009661834</v>
      </c>
      <c r="L208" s="40">
        <v>-4</v>
      </c>
      <c r="M208" s="36">
        <v>1.0097560975609756</v>
      </c>
      <c r="N208" s="36">
        <v>0.99514563106796117</v>
      </c>
      <c r="O208" s="36">
        <v>0.64687499999999998</v>
      </c>
      <c r="P208" s="36">
        <v>0.640625</v>
      </c>
      <c r="Q208" s="36" t="s">
        <v>175</v>
      </c>
      <c r="R208" s="36" t="s">
        <v>213</v>
      </c>
      <c r="S208" s="36">
        <v>3312</v>
      </c>
      <c r="T208" s="36">
        <v>3296</v>
      </c>
      <c r="U208" s="36">
        <v>5112.8195121951221</v>
      </c>
      <c r="V208" s="36">
        <v>1816.8195121951219</v>
      </c>
      <c r="W208" s="36">
        <v>7.1804878048778846</v>
      </c>
      <c r="X208" s="36">
        <v>32</v>
      </c>
      <c r="Y208" s="36">
        <v>16</v>
      </c>
      <c r="Z208" s="36">
        <v>30074880</v>
      </c>
      <c r="AA208" s="36">
        <v>19266720</v>
      </c>
      <c r="AB208" s="36">
        <v>19454688</v>
      </c>
      <c r="AC208" s="36">
        <v>19360704</v>
      </c>
      <c r="AD208" s="36">
        <v>30032701.814634148</v>
      </c>
      <c r="AE208" s="36">
        <v>10671997.814634146</v>
      </c>
      <c r="AF208" s="36">
        <v>42178.185365852696</v>
      </c>
      <c r="AG208" s="36">
        <v>187968</v>
      </c>
      <c r="AH208" s="36">
        <v>93984</v>
      </c>
      <c r="AI208" s="36" t="s">
        <v>8</v>
      </c>
      <c r="AJ208" s="36" t="s">
        <v>8</v>
      </c>
      <c r="AK208" s="36" t="s">
        <v>8</v>
      </c>
      <c r="AL208" s="36" t="s">
        <v>10</v>
      </c>
      <c r="AM208" s="36" t="s">
        <v>172</v>
      </c>
      <c r="AN208" s="36" t="s">
        <v>173</v>
      </c>
      <c r="AO208" s="36" t="s">
        <v>10</v>
      </c>
      <c r="AP208" s="36" t="s">
        <v>172</v>
      </c>
      <c r="AQ208" s="36" t="s">
        <v>173</v>
      </c>
      <c r="AR208" s="36" t="s">
        <v>9</v>
      </c>
    </row>
    <row r="209" spans="2:44" s="32" customFormat="1" x14ac:dyDescent="0.15">
      <c r="B209" s="36" t="s">
        <v>440</v>
      </c>
      <c r="C209" s="17">
        <v>41625</v>
      </c>
      <c r="D209" s="16" t="s">
        <v>84</v>
      </c>
      <c r="E209" s="16" t="s">
        <v>441</v>
      </c>
      <c r="F209" s="36" t="s">
        <v>46</v>
      </c>
      <c r="G209" s="39">
        <v>41729</v>
      </c>
      <c r="H209" s="39" t="s">
        <v>442</v>
      </c>
      <c r="I209" s="40" t="s">
        <v>437</v>
      </c>
      <c r="J209" s="39">
        <v>41723</v>
      </c>
      <c r="K209" s="36">
        <v>5047.8873239436625</v>
      </c>
      <c r="L209" s="40">
        <v>-6</v>
      </c>
      <c r="M209" s="36">
        <v>1.0142857142857142</v>
      </c>
      <c r="N209" s="36">
        <v>0.99290780141843971</v>
      </c>
      <c r="O209" s="36">
        <v>0.66562500000000002</v>
      </c>
      <c r="P209" s="36">
        <v>0.65625</v>
      </c>
      <c r="Q209" s="36" t="s">
        <v>175</v>
      </c>
      <c r="R209" s="36" t="s">
        <v>214</v>
      </c>
      <c r="S209" s="36">
        <v>3408</v>
      </c>
      <c r="T209" s="36">
        <v>3384</v>
      </c>
      <c r="U209" s="36">
        <v>5108.2285714285717</v>
      </c>
      <c r="V209" s="36">
        <v>1724.2285714285715</v>
      </c>
      <c r="W209" s="36">
        <v>11.77142857142826</v>
      </c>
      <c r="X209" s="36">
        <v>48</v>
      </c>
      <c r="Y209" s="36">
        <v>24</v>
      </c>
      <c r="Z209" s="36">
        <v>30074880</v>
      </c>
      <c r="AA209" s="36">
        <v>19736640</v>
      </c>
      <c r="AB209" s="36">
        <v>20018592</v>
      </c>
      <c r="AC209" s="36">
        <v>19877616</v>
      </c>
      <c r="AD209" s="36">
        <v>30005734.628571432</v>
      </c>
      <c r="AE209" s="36">
        <v>10128118.628571428</v>
      </c>
      <c r="AF209" s="36">
        <v>69145.371428569604</v>
      </c>
      <c r="AG209" s="36">
        <v>281952</v>
      </c>
      <c r="AH209" s="36">
        <v>140976</v>
      </c>
      <c r="AI209" s="36" t="s">
        <v>8</v>
      </c>
      <c r="AJ209" s="36" t="s">
        <v>8</v>
      </c>
      <c r="AK209" s="36" t="s">
        <v>8</v>
      </c>
      <c r="AL209" s="36" t="s">
        <v>10</v>
      </c>
      <c r="AM209" s="36" t="s">
        <v>172</v>
      </c>
      <c r="AN209" s="36" t="s">
        <v>173</v>
      </c>
      <c r="AO209" s="36" t="s">
        <v>10</v>
      </c>
      <c r="AP209" s="36" t="s">
        <v>172</v>
      </c>
      <c r="AQ209" s="36" t="s">
        <v>173</v>
      </c>
      <c r="AR209" s="36" t="s">
        <v>9</v>
      </c>
    </row>
    <row r="210" spans="2:44" s="32" customFormat="1" x14ac:dyDescent="0.15">
      <c r="B210" s="36" t="s">
        <v>440</v>
      </c>
      <c r="C210" s="17">
        <v>41632</v>
      </c>
      <c r="D210" s="16" t="s">
        <v>84</v>
      </c>
      <c r="E210" s="16" t="s">
        <v>441</v>
      </c>
      <c r="F210" s="36" t="s">
        <v>46</v>
      </c>
      <c r="G210" s="39">
        <v>41729</v>
      </c>
      <c r="H210" s="39" t="s">
        <v>442</v>
      </c>
      <c r="I210" s="40" t="s">
        <v>437</v>
      </c>
      <c r="J210" s="39">
        <v>41731</v>
      </c>
      <c r="K210" s="36">
        <v>5143.9252336448599</v>
      </c>
      <c r="L210" s="40">
        <v>2</v>
      </c>
      <c r="M210" s="36">
        <v>0.99534883720930234</v>
      </c>
      <c r="N210" s="36">
        <v>1.0023310023310024</v>
      </c>
      <c r="O210" s="36">
        <v>0.66874999999999996</v>
      </c>
      <c r="P210" s="36">
        <v>0.671875</v>
      </c>
      <c r="Q210" s="36" t="s">
        <v>175</v>
      </c>
      <c r="R210" s="36" t="s">
        <v>215</v>
      </c>
      <c r="S210" s="36">
        <v>3424</v>
      </c>
      <c r="T210" s="36">
        <v>3432</v>
      </c>
      <c r="U210" s="36">
        <v>5124.0558139534878</v>
      </c>
      <c r="V210" s="36">
        <v>1692.0558139534883</v>
      </c>
      <c r="W210" s="36">
        <v>-4.0558139534878137</v>
      </c>
      <c r="X210" s="36">
        <v>-16</v>
      </c>
      <c r="Y210" s="36">
        <v>-8</v>
      </c>
      <c r="Z210" s="36">
        <v>30074880</v>
      </c>
      <c r="AA210" s="36">
        <v>20206560</v>
      </c>
      <c r="AB210" s="36">
        <v>20112576</v>
      </c>
      <c r="AC210" s="36">
        <v>20159568</v>
      </c>
      <c r="AD210" s="36">
        <v>30098703.851162788</v>
      </c>
      <c r="AE210" s="36">
        <v>9939135.8511627894</v>
      </c>
      <c r="AF210" s="36">
        <v>-23823.851162787418</v>
      </c>
      <c r="AG210" s="36">
        <v>-93984</v>
      </c>
      <c r="AH210" s="36">
        <v>-46992</v>
      </c>
      <c r="AI210" s="36" t="s">
        <v>8</v>
      </c>
      <c r="AJ210" s="36" t="s">
        <v>8</v>
      </c>
      <c r="AK210" s="36" t="s">
        <v>8</v>
      </c>
      <c r="AL210" s="36" t="s">
        <v>10</v>
      </c>
      <c r="AM210" s="36" t="s">
        <v>172</v>
      </c>
      <c r="AN210" s="36" t="s">
        <v>173</v>
      </c>
      <c r="AO210" s="36" t="s">
        <v>10</v>
      </c>
      <c r="AP210" s="36" t="s">
        <v>172</v>
      </c>
      <c r="AQ210" s="36" t="s">
        <v>173</v>
      </c>
      <c r="AR210" s="36" t="s">
        <v>9</v>
      </c>
    </row>
    <row r="211" spans="2:44" s="32" customFormat="1" x14ac:dyDescent="0.15">
      <c r="B211" s="36" t="s">
        <v>440</v>
      </c>
      <c r="C211" s="17">
        <v>41639</v>
      </c>
      <c r="D211" s="16" t="s">
        <v>84</v>
      </c>
      <c r="E211" s="16" t="s">
        <v>441</v>
      </c>
      <c r="F211" s="36" t="s">
        <v>46</v>
      </c>
      <c r="G211" s="39">
        <v>41729</v>
      </c>
      <c r="H211" s="39" t="s">
        <v>442</v>
      </c>
      <c r="I211" s="40" t="s">
        <v>437</v>
      </c>
      <c r="J211" s="39">
        <v>41733</v>
      </c>
      <c r="K211" s="36">
        <v>5166.9724770642197</v>
      </c>
      <c r="L211" s="40">
        <v>4</v>
      </c>
      <c r="M211" s="36">
        <v>0.99090909090909096</v>
      </c>
      <c r="N211" s="36">
        <v>1.004566210045662</v>
      </c>
      <c r="O211" s="36">
        <v>0.68125000000000002</v>
      </c>
      <c r="P211" s="36">
        <v>0.6875</v>
      </c>
      <c r="Q211" s="36" t="s">
        <v>175</v>
      </c>
      <c r="R211" s="36" t="s">
        <v>216</v>
      </c>
      <c r="S211" s="36">
        <v>3488</v>
      </c>
      <c r="T211" s="36">
        <v>3504</v>
      </c>
      <c r="U211" s="36">
        <v>5128.5818181818186</v>
      </c>
      <c r="V211" s="36">
        <v>1624.5818181818183</v>
      </c>
      <c r="W211" s="36">
        <v>-8.5818181818185622</v>
      </c>
      <c r="X211" s="36">
        <v>-32</v>
      </c>
      <c r="Y211" s="36">
        <v>-16</v>
      </c>
      <c r="Z211" s="36">
        <v>30074880</v>
      </c>
      <c r="AA211" s="36">
        <v>20676480</v>
      </c>
      <c r="AB211" s="36">
        <v>20488512</v>
      </c>
      <c r="AC211" s="36">
        <v>20582496</v>
      </c>
      <c r="AD211" s="36">
        <v>30125289.600000001</v>
      </c>
      <c r="AE211" s="36">
        <v>9542793.6000000015</v>
      </c>
      <c r="AF211" s="36">
        <v>-50409.600000002232</v>
      </c>
      <c r="AG211" s="36">
        <v>-187968</v>
      </c>
      <c r="AH211" s="36">
        <v>-93984</v>
      </c>
      <c r="AI211" s="36" t="s">
        <v>8</v>
      </c>
      <c r="AJ211" s="36" t="s">
        <v>8</v>
      </c>
      <c r="AK211" s="36" t="s">
        <v>8</v>
      </c>
      <c r="AL211" s="36" t="s">
        <v>10</v>
      </c>
      <c r="AM211" s="36" t="s">
        <v>172</v>
      </c>
      <c r="AN211" s="36" t="s">
        <v>173</v>
      </c>
      <c r="AO211" s="36" t="s">
        <v>10</v>
      </c>
      <c r="AP211" s="36" t="s">
        <v>172</v>
      </c>
      <c r="AQ211" s="36" t="s">
        <v>173</v>
      </c>
      <c r="AR211" s="36" t="s">
        <v>9</v>
      </c>
    </row>
    <row r="212" spans="2:44" s="32" customFormat="1" x14ac:dyDescent="0.15">
      <c r="B212" s="36" t="s">
        <v>440</v>
      </c>
      <c r="C212" s="17">
        <v>41646</v>
      </c>
      <c r="D212" s="16" t="s">
        <v>84</v>
      </c>
      <c r="E212" s="16" t="s">
        <v>441</v>
      </c>
      <c r="F212" s="36" t="s">
        <v>46</v>
      </c>
      <c r="G212" s="39">
        <v>41729</v>
      </c>
      <c r="H212" s="39" t="s">
        <v>442</v>
      </c>
      <c r="I212" s="40" t="s">
        <v>437</v>
      </c>
      <c r="J212" s="39">
        <v>41735</v>
      </c>
      <c r="K212" s="36">
        <v>5189.1891891891892</v>
      </c>
      <c r="L212" s="40">
        <v>6</v>
      </c>
      <c r="M212" s="36">
        <v>0.98666666666666669</v>
      </c>
      <c r="N212" s="36">
        <v>1.0067114093959733</v>
      </c>
      <c r="O212" s="36">
        <v>0.69374999999999998</v>
      </c>
      <c r="P212" s="36">
        <v>0.703125</v>
      </c>
      <c r="Q212" s="36" t="s">
        <v>175</v>
      </c>
      <c r="R212" s="36" t="s">
        <v>217</v>
      </c>
      <c r="S212" s="36">
        <v>3552</v>
      </c>
      <c r="T212" s="36">
        <v>3576</v>
      </c>
      <c r="U212" s="36">
        <v>5133.5466666666662</v>
      </c>
      <c r="V212" s="36">
        <v>1557.5466666666664</v>
      </c>
      <c r="W212" s="36">
        <v>-13.546666666666169</v>
      </c>
      <c r="X212" s="36">
        <v>-48</v>
      </c>
      <c r="Y212" s="36">
        <v>-24</v>
      </c>
      <c r="Z212" s="36">
        <v>30074880</v>
      </c>
      <c r="AA212" s="36">
        <v>21146400</v>
      </c>
      <c r="AB212" s="36">
        <v>20864448</v>
      </c>
      <c r="AC212" s="36">
        <v>21005424</v>
      </c>
      <c r="AD212" s="36">
        <v>30154453.119999997</v>
      </c>
      <c r="AE212" s="36">
        <v>9149029.1199999992</v>
      </c>
      <c r="AF212" s="36">
        <v>-79573.119999997085</v>
      </c>
      <c r="AG212" s="36">
        <v>-281952</v>
      </c>
      <c r="AH212" s="36">
        <v>-140976</v>
      </c>
      <c r="AI212" s="36" t="s">
        <v>8</v>
      </c>
      <c r="AJ212" s="36" t="s">
        <v>8</v>
      </c>
      <c r="AK212" s="36" t="s">
        <v>8</v>
      </c>
      <c r="AL212" s="36" t="s">
        <v>10</v>
      </c>
      <c r="AM212" s="36" t="s">
        <v>172</v>
      </c>
      <c r="AN212" s="36" t="s">
        <v>173</v>
      </c>
      <c r="AO212" s="36" t="s">
        <v>10</v>
      </c>
      <c r="AP212" s="36" t="s">
        <v>172</v>
      </c>
      <c r="AQ212" s="36" t="s">
        <v>173</v>
      </c>
      <c r="AR212" s="36" t="s">
        <v>9</v>
      </c>
    </row>
    <row r="213" spans="2:44" s="32" customFormat="1" x14ac:dyDescent="0.15">
      <c r="B213" s="36" t="s">
        <v>440</v>
      </c>
      <c r="C213" s="17">
        <v>41653</v>
      </c>
      <c r="D213" s="16" t="s">
        <v>84</v>
      </c>
      <c r="E213" s="16" t="s">
        <v>441</v>
      </c>
      <c r="F213" s="36" t="s">
        <v>46</v>
      </c>
      <c r="G213" s="39">
        <v>41729</v>
      </c>
      <c r="H213" s="39" t="s">
        <v>442</v>
      </c>
      <c r="I213" s="40" t="s">
        <v>437</v>
      </c>
      <c r="J213" s="39">
        <v>41729</v>
      </c>
      <c r="K213" s="36">
        <v>5120</v>
      </c>
      <c r="L213" s="40">
        <v>0</v>
      </c>
      <c r="M213" s="36">
        <v>1</v>
      </c>
      <c r="N213" s="36">
        <v>1</v>
      </c>
      <c r="O213" s="36">
        <v>0.71875</v>
      </c>
      <c r="P213" s="36">
        <v>0.71875</v>
      </c>
      <c r="Q213" s="36" t="s">
        <v>175</v>
      </c>
      <c r="R213" s="36" t="s">
        <v>218</v>
      </c>
      <c r="S213" s="36">
        <v>3680</v>
      </c>
      <c r="T213" s="36">
        <v>3680</v>
      </c>
      <c r="U213" s="36">
        <v>5120</v>
      </c>
      <c r="V213" s="36">
        <v>1440</v>
      </c>
      <c r="W213" s="36">
        <v>0</v>
      </c>
      <c r="X213" s="36">
        <v>0</v>
      </c>
      <c r="Y213" s="36">
        <v>0</v>
      </c>
      <c r="Z213" s="36">
        <v>30074880</v>
      </c>
      <c r="AA213" s="36">
        <v>21616320</v>
      </c>
      <c r="AB213" s="36">
        <v>21616320</v>
      </c>
      <c r="AC213" s="36">
        <v>21616320</v>
      </c>
      <c r="AD213" s="36">
        <v>30074880</v>
      </c>
      <c r="AE213" s="36">
        <v>8458560</v>
      </c>
      <c r="AF213" s="36">
        <v>0</v>
      </c>
      <c r="AG213" s="36">
        <v>0</v>
      </c>
      <c r="AH213" s="36">
        <v>0</v>
      </c>
      <c r="AI213" s="36" t="s">
        <v>8</v>
      </c>
      <c r="AJ213" s="36" t="s">
        <v>8</v>
      </c>
      <c r="AK213" s="36" t="s">
        <v>8</v>
      </c>
      <c r="AL213" s="36" t="s">
        <v>10</v>
      </c>
      <c r="AM213" s="36" t="s">
        <v>172</v>
      </c>
      <c r="AN213" s="36" t="s">
        <v>173</v>
      </c>
      <c r="AO213" s="36" t="s">
        <v>10</v>
      </c>
      <c r="AP213" s="36" t="s">
        <v>172</v>
      </c>
      <c r="AQ213" s="36" t="s">
        <v>173</v>
      </c>
      <c r="AR213" s="36" t="s">
        <v>9</v>
      </c>
    </row>
    <row r="214" spans="2:44" s="32" customFormat="1" x14ac:dyDescent="0.15">
      <c r="B214" s="36" t="s">
        <v>440</v>
      </c>
      <c r="C214" s="17">
        <v>41660</v>
      </c>
      <c r="D214" s="16" t="s">
        <v>84</v>
      </c>
      <c r="E214" s="16" t="s">
        <v>441</v>
      </c>
      <c r="F214" s="36" t="s">
        <v>46</v>
      </c>
      <c r="G214" s="39">
        <v>41729</v>
      </c>
      <c r="H214" s="39" t="s">
        <v>442</v>
      </c>
      <c r="I214" s="40" t="s">
        <v>437</v>
      </c>
      <c r="J214" s="39">
        <v>41727</v>
      </c>
      <c r="K214" s="36">
        <v>5098.3050847457635</v>
      </c>
      <c r="L214" s="40">
        <v>-2</v>
      </c>
      <c r="M214" s="36">
        <v>1.0042553191489361</v>
      </c>
      <c r="N214" s="36">
        <v>0.99787685774946921</v>
      </c>
      <c r="O214" s="36">
        <v>0.73750000000000004</v>
      </c>
      <c r="P214" s="36">
        <v>0.734375</v>
      </c>
      <c r="Q214" s="36" t="s">
        <v>175</v>
      </c>
      <c r="R214" s="36" t="s">
        <v>219</v>
      </c>
      <c r="S214" s="36">
        <v>3776</v>
      </c>
      <c r="T214" s="36">
        <v>3768</v>
      </c>
      <c r="U214" s="36">
        <v>5114.8595744680852</v>
      </c>
      <c r="V214" s="36">
        <v>1346.8595744680852</v>
      </c>
      <c r="W214" s="36">
        <v>5.1404255319148433</v>
      </c>
      <c r="X214" s="36">
        <v>16</v>
      </c>
      <c r="Y214" s="36">
        <v>8</v>
      </c>
      <c r="Z214" s="36">
        <v>30074880</v>
      </c>
      <c r="AA214" s="36">
        <v>22086240</v>
      </c>
      <c r="AB214" s="36">
        <v>22180224</v>
      </c>
      <c r="AC214" s="36">
        <v>22133232</v>
      </c>
      <c r="AD214" s="36">
        <v>30044685.140425533</v>
      </c>
      <c r="AE214" s="36">
        <v>7911453.1404255321</v>
      </c>
      <c r="AF214" s="36">
        <v>30194.859574467788</v>
      </c>
      <c r="AG214" s="36">
        <v>93984</v>
      </c>
      <c r="AH214" s="36">
        <v>46992</v>
      </c>
      <c r="AI214" s="36" t="s">
        <v>8</v>
      </c>
      <c r="AJ214" s="36" t="s">
        <v>8</v>
      </c>
      <c r="AK214" s="36" t="s">
        <v>8</v>
      </c>
      <c r="AL214" s="36" t="s">
        <v>10</v>
      </c>
      <c r="AM214" s="36" t="s">
        <v>172</v>
      </c>
      <c r="AN214" s="36" t="s">
        <v>173</v>
      </c>
      <c r="AO214" s="36" t="s">
        <v>10</v>
      </c>
      <c r="AP214" s="36" t="s">
        <v>172</v>
      </c>
      <c r="AQ214" s="36" t="s">
        <v>173</v>
      </c>
      <c r="AR214" s="36" t="s">
        <v>9</v>
      </c>
    </row>
    <row r="215" spans="2:44" s="32" customFormat="1" x14ac:dyDescent="0.15">
      <c r="B215" s="36" t="s">
        <v>440</v>
      </c>
      <c r="C215" s="17">
        <v>41667</v>
      </c>
      <c r="D215" s="16" t="s">
        <v>84</v>
      </c>
      <c r="E215" s="16" t="s">
        <v>441</v>
      </c>
      <c r="F215" s="36" t="s">
        <v>46</v>
      </c>
      <c r="G215" s="39">
        <v>41729</v>
      </c>
      <c r="H215" s="39" t="s">
        <v>442</v>
      </c>
      <c r="I215" s="40" t="s">
        <v>437</v>
      </c>
      <c r="J215" s="39">
        <v>41725</v>
      </c>
      <c r="K215" s="36">
        <v>5077.6859504132235</v>
      </c>
      <c r="L215" s="40">
        <v>-4</v>
      </c>
      <c r="M215" s="36">
        <v>1.0083333333333333</v>
      </c>
      <c r="N215" s="36">
        <v>0.99585062240663902</v>
      </c>
      <c r="O215" s="36">
        <v>0.75624999999999998</v>
      </c>
      <c r="P215" s="36">
        <v>0.75</v>
      </c>
      <c r="Q215" s="36" t="s">
        <v>175</v>
      </c>
      <c r="R215" s="36" t="s">
        <v>220</v>
      </c>
      <c r="S215" s="36">
        <v>3872</v>
      </c>
      <c r="T215" s="36">
        <v>3856</v>
      </c>
      <c r="U215" s="36">
        <v>5109.2</v>
      </c>
      <c r="V215" s="36">
        <v>1253.2</v>
      </c>
      <c r="W215" s="36">
        <v>10.800000000000182</v>
      </c>
      <c r="X215" s="36">
        <v>32</v>
      </c>
      <c r="Y215" s="36">
        <v>16</v>
      </c>
      <c r="Z215" s="36">
        <v>30074880</v>
      </c>
      <c r="AA215" s="36">
        <v>22556160</v>
      </c>
      <c r="AB215" s="36">
        <v>22744128</v>
      </c>
      <c r="AC215" s="36">
        <v>22650144</v>
      </c>
      <c r="AD215" s="36">
        <v>30011440.800000001</v>
      </c>
      <c r="AE215" s="36">
        <v>7361296.7999999998</v>
      </c>
      <c r="AF215" s="36">
        <v>63439.200000001067</v>
      </c>
      <c r="AG215" s="36">
        <v>187968</v>
      </c>
      <c r="AH215" s="36">
        <v>93984</v>
      </c>
      <c r="AI215" s="36" t="s">
        <v>8</v>
      </c>
      <c r="AJ215" s="36" t="s">
        <v>8</v>
      </c>
      <c r="AK215" s="36" t="s">
        <v>8</v>
      </c>
      <c r="AL215" s="36" t="s">
        <v>10</v>
      </c>
      <c r="AM215" s="36" t="s">
        <v>172</v>
      </c>
      <c r="AN215" s="36" t="s">
        <v>173</v>
      </c>
      <c r="AO215" s="36" t="s">
        <v>10</v>
      </c>
      <c r="AP215" s="36" t="s">
        <v>172</v>
      </c>
      <c r="AQ215" s="36" t="s">
        <v>173</v>
      </c>
      <c r="AR215" s="36" t="s">
        <v>9</v>
      </c>
    </row>
    <row r="216" spans="2:44" s="32" customFormat="1" x14ac:dyDescent="0.15">
      <c r="B216" s="36" t="s">
        <v>440</v>
      </c>
      <c r="C216" s="17">
        <v>41674</v>
      </c>
      <c r="D216" s="16" t="s">
        <v>84</v>
      </c>
      <c r="E216" s="16" t="s">
        <v>441</v>
      </c>
      <c r="F216" s="36" t="s">
        <v>46</v>
      </c>
      <c r="G216" s="39">
        <v>41729</v>
      </c>
      <c r="H216" s="39" t="s">
        <v>442</v>
      </c>
      <c r="I216" s="40" t="s">
        <v>437</v>
      </c>
      <c r="J216" s="39">
        <v>41723</v>
      </c>
      <c r="K216" s="36">
        <v>5058.0645161290322</v>
      </c>
      <c r="L216" s="40">
        <v>-6</v>
      </c>
      <c r="M216" s="36">
        <v>1.0122448979591836</v>
      </c>
      <c r="N216" s="36">
        <v>0.99391480730223125</v>
      </c>
      <c r="O216" s="36">
        <v>0.77500000000000002</v>
      </c>
      <c r="P216" s="36">
        <v>0.765625</v>
      </c>
      <c r="Q216" s="36" t="s">
        <v>175</v>
      </c>
      <c r="R216" s="36" t="s">
        <v>221</v>
      </c>
      <c r="S216" s="36">
        <v>3968</v>
      </c>
      <c r="T216" s="36">
        <v>3944</v>
      </c>
      <c r="U216" s="36">
        <v>5103.0530612244893</v>
      </c>
      <c r="V216" s="36">
        <v>1159.0530612244897</v>
      </c>
      <c r="W216" s="36">
        <v>16.946938775510716</v>
      </c>
      <c r="X216" s="36">
        <v>48</v>
      </c>
      <c r="Y216" s="36">
        <v>24</v>
      </c>
      <c r="Z216" s="36">
        <v>30074880</v>
      </c>
      <c r="AA216" s="36">
        <v>23026080</v>
      </c>
      <c r="AB216" s="36">
        <v>23308032</v>
      </c>
      <c r="AC216" s="36">
        <v>23167056</v>
      </c>
      <c r="AD216" s="36">
        <v>29975333.681632649</v>
      </c>
      <c r="AE216" s="36">
        <v>6808277.6816326529</v>
      </c>
      <c r="AF216" s="36">
        <v>99546.318367349944</v>
      </c>
      <c r="AG216" s="36">
        <v>281952</v>
      </c>
      <c r="AH216" s="36">
        <v>140976</v>
      </c>
      <c r="AI216" s="36" t="s">
        <v>8</v>
      </c>
      <c r="AJ216" s="36" t="s">
        <v>8</v>
      </c>
      <c r="AK216" s="36" t="s">
        <v>8</v>
      </c>
      <c r="AL216" s="36" t="s">
        <v>10</v>
      </c>
      <c r="AM216" s="36" t="s">
        <v>172</v>
      </c>
      <c r="AN216" s="36" t="s">
        <v>173</v>
      </c>
      <c r="AO216" s="36" t="s">
        <v>10</v>
      </c>
      <c r="AP216" s="36" t="s">
        <v>172</v>
      </c>
      <c r="AQ216" s="36" t="s">
        <v>173</v>
      </c>
      <c r="AR216" s="36" t="s">
        <v>9</v>
      </c>
    </row>
    <row r="217" spans="2:44" s="32" customFormat="1" x14ac:dyDescent="0.15">
      <c r="B217" s="36" t="s">
        <v>440</v>
      </c>
      <c r="C217" s="17">
        <v>41681</v>
      </c>
      <c r="D217" s="16" t="s">
        <v>84</v>
      </c>
      <c r="E217" s="16" t="s">
        <v>441</v>
      </c>
      <c r="F217" s="36" t="s">
        <v>46</v>
      </c>
      <c r="G217" s="39">
        <v>41729</v>
      </c>
      <c r="H217" s="39" t="s">
        <v>442</v>
      </c>
      <c r="I217" s="40" t="s">
        <v>437</v>
      </c>
      <c r="J217" s="39">
        <v>41731</v>
      </c>
      <c r="K217" s="36">
        <v>5140.5622489959842</v>
      </c>
      <c r="L217" s="40">
        <v>2</v>
      </c>
      <c r="M217" s="36">
        <v>0.996</v>
      </c>
      <c r="N217" s="36">
        <v>1.002004008016032</v>
      </c>
      <c r="O217" s="36">
        <v>0.77812499999999996</v>
      </c>
      <c r="P217" s="36">
        <v>0.78125</v>
      </c>
      <c r="Q217" s="36" t="s">
        <v>175</v>
      </c>
      <c r="R217" s="36" t="s">
        <v>222</v>
      </c>
      <c r="S217" s="36">
        <v>3984</v>
      </c>
      <c r="T217" s="36">
        <v>3992</v>
      </c>
      <c r="U217" s="36">
        <v>5125.7280000000001</v>
      </c>
      <c r="V217" s="36">
        <v>1133.7280000000001</v>
      </c>
      <c r="W217" s="36">
        <v>-5.7280000000000655</v>
      </c>
      <c r="X217" s="36">
        <v>-16</v>
      </c>
      <c r="Y217" s="36">
        <v>-8</v>
      </c>
      <c r="Z217" s="36">
        <v>30074880</v>
      </c>
      <c r="AA217" s="36">
        <v>23496000</v>
      </c>
      <c r="AB217" s="36">
        <v>23402016</v>
      </c>
      <c r="AC217" s="36">
        <v>23449008</v>
      </c>
      <c r="AD217" s="36">
        <v>30108526.272</v>
      </c>
      <c r="AE217" s="36">
        <v>6659518.2720000008</v>
      </c>
      <c r="AF217" s="36">
        <v>-33646.272000000383</v>
      </c>
      <c r="AG217" s="36">
        <v>-93984</v>
      </c>
      <c r="AH217" s="36">
        <v>-46992</v>
      </c>
      <c r="AI217" s="36" t="s">
        <v>8</v>
      </c>
      <c r="AJ217" s="36" t="s">
        <v>8</v>
      </c>
      <c r="AK217" s="36" t="s">
        <v>8</v>
      </c>
      <c r="AL217" s="36" t="s">
        <v>10</v>
      </c>
      <c r="AM217" s="36" t="s">
        <v>172</v>
      </c>
      <c r="AN217" s="36" t="s">
        <v>173</v>
      </c>
      <c r="AO217" s="36" t="s">
        <v>10</v>
      </c>
      <c r="AP217" s="36" t="s">
        <v>172</v>
      </c>
      <c r="AQ217" s="36" t="s">
        <v>173</v>
      </c>
      <c r="AR217" s="36" t="s">
        <v>9</v>
      </c>
    </row>
    <row r="218" spans="2:44" s="32" customFormat="1" x14ac:dyDescent="0.15">
      <c r="B218" s="36" t="s">
        <v>440</v>
      </c>
      <c r="C218" s="17">
        <v>41688</v>
      </c>
      <c r="D218" s="16" t="s">
        <v>84</v>
      </c>
      <c r="E218" s="16" t="s">
        <v>441</v>
      </c>
      <c r="F218" s="36" t="s">
        <v>46</v>
      </c>
      <c r="G218" s="39">
        <v>41729</v>
      </c>
      <c r="H218" s="39" t="s">
        <v>442</v>
      </c>
      <c r="I218" s="40" t="s">
        <v>437</v>
      </c>
      <c r="J218" s="39">
        <v>41733</v>
      </c>
      <c r="K218" s="36">
        <v>5160.474308300395</v>
      </c>
      <c r="L218" s="40">
        <v>4</v>
      </c>
      <c r="M218" s="36">
        <v>0.99215686274509807</v>
      </c>
      <c r="N218" s="36">
        <v>1.0039370078740157</v>
      </c>
      <c r="O218" s="36">
        <v>0.79062500000000002</v>
      </c>
      <c r="P218" s="36">
        <v>0.796875</v>
      </c>
      <c r="Q218" s="36" t="s">
        <v>175</v>
      </c>
      <c r="R218" s="36" t="s">
        <v>223</v>
      </c>
      <c r="S218" s="36">
        <v>4048</v>
      </c>
      <c r="T218" s="36">
        <v>4064</v>
      </c>
      <c r="U218" s="36">
        <v>5131.7960784313727</v>
      </c>
      <c r="V218" s="36">
        <v>1067.7960784313725</v>
      </c>
      <c r="W218" s="36">
        <v>-11.796078431372734</v>
      </c>
      <c r="X218" s="36">
        <v>-32</v>
      </c>
      <c r="Y218" s="36">
        <v>-16</v>
      </c>
      <c r="Z218" s="36">
        <v>30074880</v>
      </c>
      <c r="AA218" s="36">
        <v>23965920</v>
      </c>
      <c r="AB218" s="36">
        <v>23777952</v>
      </c>
      <c r="AC218" s="36">
        <v>23871936</v>
      </c>
      <c r="AD218" s="36">
        <v>30144170.164705884</v>
      </c>
      <c r="AE218" s="36">
        <v>6272234.1647058818</v>
      </c>
      <c r="AF218" s="36">
        <v>-69290.16470588345</v>
      </c>
      <c r="AG218" s="36">
        <v>-187968</v>
      </c>
      <c r="AH218" s="36">
        <v>-93984</v>
      </c>
      <c r="AI218" s="36" t="s">
        <v>8</v>
      </c>
      <c r="AJ218" s="36" t="s">
        <v>8</v>
      </c>
      <c r="AK218" s="36" t="s">
        <v>8</v>
      </c>
      <c r="AL218" s="36" t="s">
        <v>10</v>
      </c>
      <c r="AM218" s="36" t="s">
        <v>172</v>
      </c>
      <c r="AN218" s="36" t="s">
        <v>173</v>
      </c>
      <c r="AO218" s="36" t="s">
        <v>10</v>
      </c>
      <c r="AP218" s="36" t="s">
        <v>172</v>
      </c>
      <c r="AQ218" s="36" t="s">
        <v>173</v>
      </c>
      <c r="AR218" s="36" t="s">
        <v>9</v>
      </c>
    </row>
    <row r="219" spans="2:44" s="32" customFormat="1" x14ac:dyDescent="0.15">
      <c r="B219" s="36" t="s">
        <v>440</v>
      </c>
      <c r="C219" s="17">
        <v>41695</v>
      </c>
      <c r="D219" s="16" t="s">
        <v>84</v>
      </c>
      <c r="E219" s="16" t="s">
        <v>441</v>
      </c>
      <c r="F219" s="36" t="s">
        <v>46</v>
      </c>
      <c r="G219" s="39">
        <v>41729</v>
      </c>
      <c r="H219" s="39" t="s">
        <v>442</v>
      </c>
      <c r="I219" s="40" t="s">
        <v>437</v>
      </c>
      <c r="J219" s="39">
        <v>41735</v>
      </c>
      <c r="K219" s="36">
        <v>5179.7665369649803</v>
      </c>
      <c r="L219" s="40">
        <v>6</v>
      </c>
      <c r="M219" s="36">
        <v>0.9884615384615385</v>
      </c>
      <c r="N219" s="36">
        <v>1.0058027079303675</v>
      </c>
      <c r="O219" s="36">
        <v>0.80312499999999998</v>
      </c>
      <c r="P219" s="36">
        <v>0.8125</v>
      </c>
      <c r="Q219" s="36" t="s">
        <v>175</v>
      </c>
      <c r="R219" s="36" t="s">
        <v>224</v>
      </c>
      <c r="S219" s="36">
        <v>4112</v>
      </c>
      <c r="T219" s="36">
        <v>4136</v>
      </c>
      <c r="U219" s="36">
        <v>5138.1846153846154</v>
      </c>
      <c r="V219" s="36">
        <v>1002.1846153846153</v>
      </c>
      <c r="W219" s="36">
        <v>-18.184615384615427</v>
      </c>
      <c r="X219" s="36">
        <v>-48</v>
      </c>
      <c r="Y219" s="36">
        <v>-24</v>
      </c>
      <c r="Z219" s="36">
        <v>30074880</v>
      </c>
      <c r="AA219" s="36">
        <v>24435840</v>
      </c>
      <c r="AB219" s="36">
        <v>24153888</v>
      </c>
      <c r="AC219" s="36">
        <v>24294864</v>
      </c>
      <c r="AD219" s="36">
        <v>30181696.430769231</v>
      </c>
      <c r="AE219" s="36">
        <v>5886832.4307692302</v>
      </c>
      <c r="AF219" s="36">
        <v>-106816.43076923101</v>
      </c>
      <c r="AG219" s="36">
        <v>-281952</v>
      </c>
      <c r="AH219" s="36">
        <v>-140976</v>
      </c>
      <c r="AI219" s="36" t="s">
        <v>8</v>
      </c>
      <c r="AJ219" s="36" t="s">
        <v>8</v>
      </c>
      <c r="AK219" s="36" t="s">
        <v>8</v>
      </c>
      <c r="AL219" s="36" t="s">
        <v>10</v>
      </c>
      <c r="AM219" s="36" t="s">
        <v>172</v>
      </c>
      <c r="AN219" s="36" t="s">
        <v>173</v>
      </c>
      <c r="AO219" s="36" t="s">
        <v>10</v>
      </c>
      <c r="AP219" s="36" t="s">
        <v>172</v>
      </c>
      <c r="AQ219" s="36" t="s">
        <v>173</v>
      </c>
      <c r="AR219" s="36" t="s">
        <v>9</v>
      </c>
    </row>
    <row r="220" spans="2:44" s="32" customFormat="1" x14ac:dyDescent="0.15">
      <c r="B220" s="36" t="s">
        <v>440</v>
      </c>
      <c r="C220" s="17">
        <v>41702</v>
      </c>
      <c r="D220" s="16" t="s">
        <v>84</v>
      </c>
      <c r="E220" s="16" t="s">
        <v>441</v>
      </c>
      <c r="F220" s="36" t="s">
        <v>46</v>
      </c>
      <c r="G220" s="39">
        <v>41729</v>
      </c>
      <c r="H220" s="39" t="s">
        <v>442</v>
      </c>
      <c r="I220" s="40" t="s">
        <v>437</v>
      </c>
      <c r="J220" s="39">
        <v>41729</v>
      </c>
      <c r="K220" s="36">
        <v>5120</v>
      </c>
      <c r="L220" s="40">
        <v>0</v>
      </c>
      <c r="M220" s="36">
        <v>1</v>
      </c>
      <c r="N220" s="36">
        <v>1</v>
      </c>
      <c r="O220" s="36">
        <v>0.828125</v>
      </c>
      <c r="P220" s="36">
        <v>0.828125</v>
      </c>
      <c r="Q220" s="36" t="s">
        <v>175</v>
      </c>
      <c r="R220" s="36" t="s">
        <v>225</v>
      </c>
      <c r="S220" s="36">
        <v>4240</v>
      </c>
      <c r="T220" s="36">
        <v>4240</v>
      </c>
      <c r="U220" s="36">
        <v>5120</v>
      </c>
      <c r="V220" s="36">
        <v>880</v>
      </c>
      <c r="W220" s="36">
        <v>0</v>
      </c>
      <c r="X220" s="36">
        <v>0</v>
      </c>
      <c r="Y220" s="36">
        <v>0</v>
      </c>
      <c r="Z220" s="36">
        <v>30074880</v>
      </c>
      <c r="AA220" s="36">
        <v>24905760</v>
      </c>
      <c r="AB220" s="36">
        <v>24905760</v>
      </c>
      <c r="AC220" s="36">
        <v>24905760</v>
      </c>
      <c r="AD220" s="36">
        <v>30074880</v>
      </c>
      <c r="AE220" s="36">
        <v>5169120</v>
      </c>
      <c r="AF220" s="36">
        <v>0</v>
      </c>
      <c r="AG220" s="36">
        <v>0</v>
      </c>
      <c r="AH220" s="36">
        <v>0</v>
      </c>
      <c r="AI220" s="36" t="s">
        <v>8</v>
      </c>
      <c r="AJ220" s="36" t="s">
        <v>8</v>
      </c>
      <c r="AK220" s="36" t="s">
        <v>8</v>
      </c>
      <c r="AL220" s="36" t="s">
        <v>10</v>
      </c>
      <c r="AM220" s="36" t="s">
        <v>172</v>
      </c>
      <c r="AN220" s="36" t="s">
        <v>173</v>
      </c>
      <c r="AO220" s="36" t="s">
        <v>10</v>
      </c>
      <c r="AP220" s="36" t="s">
        <v>172</v>
      </c>
      <c r="AQ220" s="36" t="s">
        <v>173</v>
      </c>
      <c r="AR220" s="36" t="s">
        <v>9</v>
      </c>
    </row>
    <row r="221" spans="2:44" s="32" customFormat="1" x14ac:dyDescent="0.15">
      <c r="B221" s="36" t="s">
        <v>440</v>
      </c>
      <c r="C221" s="17">
        <v>41709</v>
      </c>
      <c r="D221" s="16" t="s">
        <v>84</v>
      </c>
      <c r="E221" s="16" t="s">
        <v>441</v>
      </c>
      <c r="F221" s="36" t="s">
        <v>46</v>
      </c>
      <c r="G221" s="39">
        <v>41729</v>
      </c>
      <c r="H221" s="39" t="s">
        <v>442</v>
      </c>
      <c r="I221" s="40" t="s">
        <v>437</v>
      </c>
      <c r="J221" s="39">
        <v>41727</v>
      </c>
      <c r="K221" s="36">
        <v>5101.1070110701103</v>
      </c>
      <c r="L221" s="40">
        <v>-2</v>
      </c>
      <c r="M221" s="36">
        <v>1.0037037037037038</v>
      </c>
      <c r="N221" s="36">
        <v>0.99815157116451014</v>
      </c>
      <c r="O221" s="36">
        <v>0.84687500000000004</v>
      </c>
      <c r="P221" s="36">
        <v>0.84375</v>
      </c>
      <c r="Q221" s="36" t="s">
        <v>175</v>
      </c>
      <c r="R221" s="36" t="s">
        <v>226</v>
      </c>
      <c r="S221" s="36">
        <v>4336</v>
      </c>
      <c r="T221" s="36">
        <v>4328</v>
      </c>
      <c r="U221" s="36">
        <v>5113.4518518518516</v>
      </c>
      <c r="V221" s="36">
        <v>785.45185185185187</v>
      </c>
      <c r="W221" s="36">
        <v>6.548148148148357</v>
      </c>
      <c r="X221" s="36">
        <v>16</v>
      </c>
      <c r="Y221" s="36">
        <v>8</v>
      </c>
      <c r="Z221" s="36">
        <v>30074880</v>
      </c>
      <c r="AA221" s="36">
        <v>25375680</v>
      </c>
      <c r="AB221" s="36">
        <v>25469664</v>
      </c>
      <c r="AC221" s="36">
        <v>25422672</v>
      </c>
      <c r="AD221" s="36">
        <v>30036416.177777778</v>
      </c>
      <c r="AE221" s="36">
        <v>4613744.1777777774</v>
      </c>
      <c r="AF221" s="36">
        <v>38463.822222223447</v>
      </c>
      <c r="AG221" s="36">
        <v>93984</v>
      </c>
      <c r="AH221" s="36">
        <v>46992</v>
      </c>
      <c r="AI221" s="36" t="s">
        <v>8</v>
      </c>
      <c r="AJ221" s="36" t="s">
        <v>8</v>
      </c>
      <c r="AK221" s="36" t="s">
        <v>8</v>
      </c>
      <c r="AL221" s="36" t="s">
        <v>10</v>
      </c>
      <c r="AM221" s="36" t="s">
        <v>172</v>
      </c>
      <c r="AN221" s="36" t="s">
        <v>173</v>
      </c>
      <c r="AO221" s="36" t="s">
        <v>10</v>
      </c>
      <c r="AP221" s="36" t="s">
        <v>172</v>
      </c>
      <c r="AQ221" s="36" t="s">
        <v>173</v>
      </c>
      <c r="AR221" s="36" t="s">
        <v>9</v>
      </c>
    </row>
    <row r="222" spans="2:44" s="32" customFormat="1" x14ac:dyDescent="0.15">
      <c r="B222" s="36" t="s">
        <v>440</v>
      </c>
      <c r="C222" s="17">
        <v>41716</v>
      </c>
      <c r="D222" s="16" t="s">
        <v>84</v>
      </c>
      <c r="E222" s="16" t="s">
        <v>441</v>
      </c>
      <c r="F222" s="36" t="s">
        <v>46</v>
      </c>
      <c r="G222" s="39">
        <v>41729</v>
      </c>
      <c r="H222" s="39" t="s">
        <v>442</v>
      </c>
      <c r="I222" s="40" t="s">
        <v>437</v>
      </c>
      <c r="J222" s="39">
        <v>41725</v>
      </c>
      <c r="K222" s="36">
        <v>5083.0324909747287</v>
      </c>
      <c r="L222" s="40">
        <v>-4</v>
      </c>
      <c r="M222" s="36">
        <v>1.0072727272727273</v>
      </c>
      <c r="N222" s="36">
        <v>0.99637681159420288</v>
      </c>
      <c r="O222" s="36">
        <v>0.86562499999999998</v>
      </c>
      <c r="P222" s="36">
        <v>0.859375</v>
      </c>
      <c r="Q222" s="36" t="s">
        <v>175</v>
      </c>
      <c r="R222" s="36" t="s">
        <v>227</v>
      </c>
      <c r="S222" s="36">
        <v>4432</v>
      </c>
      <c r="T222" s="36">
        <v>4416</v>
      </c>
      <c r="U222" s="36">
        <v>5106.5018181818177</v>
      </c>
      <c r="V222" s="36">
        <v>690.50181818181818</v>
      </c>
      <c r="W222" s="36">
        <v>13.498181818182275</v>
      </c>
      <c r="X222" s="36">
        <v>32</v>
      </c>
      <c r="Y222" s="36">
        <v>16</v>
      </c>
      <c r="Z222" s="36">
        <v>30074880</v>
      </c>
      <c r="AA222" s="36">
        <v>25845600</v>
      </c>
      <c r="AB222" s="36">
        <v>26033568</v>
      </c>
      <c r="AC222" s="36">
        <v>25939584</v>
      </c>
      <c r="AD222" s="36">
        <v>29995591.679999996</v>
      </c>
      <c r="AE222" s="36">
        <v>4056007.68</v>
      </c>
      <c r="AF222" s="36">
        <v>79288.320000002685</v>
      </c>
      <c r="AG222" s="36">
        <v>187968</v>
      </c>
      <c r="AH222" s="36">
        <v>93984</v>
      </c>
      <c r="AI222" s="36" t="s">
        <v>8</v>
      </c>
      <c r="AJ222" s="36" t="s">
        <v>8</v>
      </c>
      <c r="AK222" s="36" t="s">
        <v>8</v>
      </c>
      <c r="AL222" s="36" t="s">
        <v>10</v>
      </c>
      <c r="AM222" s="36" t="s">
        <v>172</v>
      </c>
      <c r="AN222" s="36" t="s">
        <v>173</v>
      </c>
      <c r="AO222" s="36" t="s">
        <v>10</v>
      </c>
      <c r="AP222" s="36" t="s">
        <v>172</v>
      </c>
      <c r="AQ222" s="36" t="s">
        <v>173</v>
      </c>
      <c r="AR222" s="36" t="s">
        <v>9</v>
      </c>
    </row>
    <row r="223" spans="2:44" s="32" customFormat="1" x14ac:dyDescent="0.15">
      <c r="B223" s="36" t="s">
        <v>440</v>
      </c>
      <c r="C223" s="17">
        <v>41723</v>
      </c>
      <c r="D223" s="16" t="s">
        <v>84</v>
      </c>
      <c r="E223" s="16" t="s">
        <v>441</v>
      </c>
      <c r="F223" s="36" t="s">
        <v>46</v>
      </c>
      <c r="G223" s="39">
        <v>41729</v>
      </c>
      <c r="H223" s="39" t="s">
        <v>442</v>
      </c>
      <c r="I223" s="40" t="s">
        <v>437</v>
      </c>
      <c r="J223" s="39">
        <v>41737</v>
      </c>
      <c r="K223" s="36">
        <v>5242.88</v>
      </c>
      <c r="L223" s="40">
        <v>8</v>
      </c>
      <c r="M223" s="36">
        <v>0.9765625</v>
      </c>
      <c r="N223" s="36">
        <v>1.0062893081761006</v>
      </c>
      <c r="O223" s="36">
        <v>0.9765625</v>
      </c>
      <c r="P223" s="36">
        <v>1</v>
      </c>
      <c r="Q223" s="36" t="s">
        <v>175</v>
      </c>
      <c r="R223" s="36" t="s">
        <v>175</v>
      </c>
      <c r="S223" s="36">
        <v>5000</v>
      </c>
      <c r="T223" s="36">
        <v>5088</v>
      </c>
      <c r="U223" s="36">
        <v>5207.25</v>
      </c>
      <c r="V223" s="36">
        <v>119.25</v>
      </c>
      <c r="W223" s="36">
        <v>-87.25</v>
      </c>
      <c r="X223" s="36">
        <v>-120</v>
      </c>
      <c r="Y223" s="36">
        <v>-32</v>
      </c>
      <c r="Z223" s="36">
        <v>30074880</v>
      </c>
      <c r="AA223" s="36">
        <v>30074880</v>
      </c>
      <c r="AB223" s="36">
        <v>29370000</v>
      </c>
      <c r="AC223" s="36">
        <v>29886912</v>
      </c>
      <c r="AD223" s="36">
        <v>30587386.5</v>
      </c>
      <c r="AE223" s="36">
        <v>700474.5</v>
      </c>
      <c r="AF223" s="36">
        <v>-512506.5</v>
      </c>
      <c r="AG223" s="36">
        <v>-704880</v>
      </c>
      <c r="AH223" s="36">
        <v>-187968</v>
      </c>
      <c r="AI223" s="36" t="s">
        <v>8</v>
      </c>
      <c r="AJ223" s="36" t="s">
        <v>8</v>
      </c>
      <c r="AK223" s="36" t="s">
        <v>8</v>
      </c>
      <c r="AL223" s="36" t="s">
        <v>10</v>
      </c>
      <c r="AM223" s="36" t="s">
        <v>172</v>
      </c>
      <c r="AN223" s="36" t="s">
        <v>173</v>
      </c>
      <c r="AO223" s="36" t="s">
        <v>10</v>
      </c>
      <c r="AP223" s="36" t="s">
        <v>172</v>
      </c>
      <c r="AQ223" s="36" t="s">
        <v>173</v>
      </c>
      <c r="AR223" s="36" t="s">
        <v>9</v>
      </c>
    </row>
    <row r="224" spans="2:44" s="32" customFormat="1" x14ac:dyDescent="0.15">
      <c r="B224" s="36" t="s">
        <v>440</v>
      </c>
      <c r="C224" s="17">
        <v>41730</v>
      </c>
      <c r="D224" s="16" t="s">
        <v>84</v>
      </c>
      <c r="E224" s="16" t="s">
        <v>441</v>
      </c>
      <c r="F224" s="36" t="s">
        <v>46</v>
      </c>
      <c r="G224" s="39">
        <v>41729</v>
      </c>
      <c r="H224" s="39" t="s">
        <v>442</v>
      </c>
      <c r="I224" s="40" t="s">
        <v>437</v>
      </c>
      <c r="J224" s="39">
        <v>41737</v>
      </c>
      <c r="K224" s="36">
        <v>5140.0784313725489</v>
      </c>
      <c r="L224" s="40">
        <v>8</v>
      </c>
      <c r="M224" s="36">
        <v>0.99609375</v>
      </c>
      <c r="N224" s="36">
        <v>0.98461538461538467</v>
      </c>
      <c r="O224" s="36">
        <v>0.99609375</v>
      </c>
      <c r="P224" s="36">
        <v>1</v>
      </c>
      <c r="Q224" s="36" t="s">
        <v>175</v>
      </c>
      <c r="R224" s="36" t="s">
        <v>175</v>
      </c>
      <c r="S224" s="36">
        <v>5100</v>
      </c>
      <c r="T224" s="36">
        <v>5200</v>
      </c>
      <c r="U224" s="36">
        <v>5220.3125</v>
      </c>
      <c r="V224" s="36">
        <v>20.3125</v>
      </c>
      <c r="W224" s="36">
        <v>-100.3125</v>
      </c>
      <c r="X224" s="36">
        <v>-20</v>
      </c>
      <c r="Y224" s="36">
        <v>80</v>
      </c>
      <c r="Z224" s="36">
        <v>30074880</v>
      </c>
      <c r="AA224" s="36">
        <v>30074880</v>
      </c>
      <c r="AB224" s="36">
        <v>29957400</v>
      </c>
      <c r="AC224" s="36">
        <v>30544800</v>
      </c>
      <c r="AD224" s="36">
        <v>30664115.625</v>
      </c>
      <c r="AE224" s="36">
        <v>119315.625</v>
      </c>
      <c r="AF224" s="36">
        <v>-589235.625</v>
      </c>
      <c r="AG224" s="36">
        <v>-117480</v>
      </c>
      <c r="AH224" s="36">
        <v>469920</v>
      </c>
      <c r="AI224" s="36" t="s">
        <v>8</v>
      </c>
      <c r="AJ224" s="36" t="s">
        <v>9</v>
      </c>
      <c r="AK224" s="36" t="s">
        <v>8</v>
      </c>
      <c r="AL224" s="36" t="s">
        <v>10</v>
      </c>
      <c r="AM224" s="36" t="s">
        <v>172</v>
      </c>
      <c r="AN224" s="36" t="s">
        <v>173</v>
      </c>
      <c r="AO224" s="36" t="s">
        <v>10</v>
      </c>
      <c r="AP224" s="36" t="s">
        <v>172</v>
      </c>
      <c r="AQ224" s="36" t="s">
        <v>173</v>
      </c>
      <c r="AR224" s="36" t="s">
        <v>9</v>
      </c>
    </row>
    <row r="225" spans="2:44" s="32" customFormat="1" x14ac:dyDescent="0.15">
      <c r="B225" s="36" t="s">
        <v>440</v>
      </c>
      <c r="C225" s="17">
        <v>41737</v>
      </c>
      <c r="D225" s="16" t="s">
        <v>84</v>
      </c>
      <c r="E225" s="16" t="s">
        <v>441</v>
      </c>
      <c r="F225" s="36" t="s">
        <v>46</v>
      </c>
      <c r="G225" s="39">
        <v>41729</v>
      </c>
      <c r="H225" s="39" t="s">
        <v>442</v>
      </c>
      <c r="I225" s="40" t="s">
        <v>443</v>
      </c>
      <c r="J225" s="39">
        <v>41737</v>
      </c>
      <c r="K225" s="36">
        <v>5120</v>
      </c>
      <c r="L225" s="40">
        <v>8</v>
      </c>
      <c r="M225" s="36">
        <v>1</v>
      </c>
      <c r="N225" s="36">
        <v>0.94814814814814818</v>
      </c>
      <c r="O225" s="36">
        <v>1</v>
      </c>
      <c r="P225" s="36">
        <v>1</v>
      </c>
      <c r="Q225" s="36" t="s">
        <v>175</v>
      </c>
      <c r="R225" s="36" t="s">
        <v>175</v>
      </c>
      <c r="S225" s="36">
        <v>5120</v>
      </c>
      <c r="T225" s="36">
        <v>5400</v>
      </c>
      <c r="U225" s="36">
        <v>5400</v>
      </c>
      <c r="V225" s="36">
        <v>0</v>
      </c>
      <c r="W225" s="36">
        <v>-280</v>
      </c>
      <c r="X225" s="36">
        <v>0</v>
      </c>
      <c r="Y225" s="36">
        <v>280</v>
      </c>
      <c r="Z225" s="36">
        <v>30074880</v>
      </c>
      <c r="AA225" s="36">
        <v>30074880</v>
      </c>
      <c r="AB225" s="36">
        <v>30074880</v>
      </c>
      <c r="AC225" s="36">
        <v>31719600</v>
      </c>
      <c r="AD225" s="36">
        <v>31719600</v>
      </c>
      <c r="AE225" s="36">
        <v>0</v>
      </c>
      <c r="AF225" s="36">
        <v>-1644720</v>
      </c>
      <c r="AG225" s="36">
        <v>0</v>
      </c>
      <c r="AH225" s="36">
        <v>1644720</v>
      </c>
      <c r="AI225" s="36" t="s">
        <v>8</v>
      </c>
      <c r="AJ225" s="36" t="s">
        <v>9</v>
      </c>
      <c r="AK225" s="36" t="s">
        <v>8</v>
      </c>
      <c r="AL225" s="36" t="s">
        <v>10</v>
      </c>
      <c r="AM225" s="36" t="s">
        <v>172</v>
      </c>
      <c r="AN225" s="36" t="s">
        <v>173</v>
      </c>
      <c r="AO225" s="36" t="s">
        <v>10</v>
      </c>
      <c r="AP225" s="36" t="s">
        <v>172</v>
      </c>
      <c r="AQ225" s="36" t="s">
        <v>173</v>
      </c>
      <c r="AR225" s="36" t="s">
        <v>9</v>
      </c>
    </row>
    <row r="226" spans="2:44" s="32" customFormat="1" x14ac:dyDescent="0.15">
      <c r="B226" s="36" t="s">
        <v>440</v>
      </c>
      <c r="C226" s="17">
        <v>41744</v>
      </c>
      <c r="D226" s="16" t="s">
        <v>84</v>
      </c>
      <c r="E226" s="16" t="s">
        <v>441</v>
      </c>
      <c r="F226" s="36" t="s">
        <v>46</v>
      </c>
      <c r="G226" s="39">
        <v>41729</v>
      </c>
      <c r="H226" s="39" t="s">
        <v>442</v>
      </c>
      <c r="I226" s="40" t="s">
        <v>443</v>
      </c>
      <c r="J226" s="39">
        <v>41737</v>
      </c>
      <c r="K226" s="36">
        <v>5120</v>
      </c>
      <c r="L226" s="40">
        <v>8</v>
      </c>
      <c r="M226" s="36">
        <v>1</v>
      </c>
      <c r="N226" s="36">
        <v>0.94814814814814818</v>
      </c>
      <c r="O226" s="36">
        <v>1</v>
      </c>
      <c r="P226" s="36">
        <v>1</v>
      </c>
      <c r="Q226" s="36" t="s">
        <v>175</v>
      </c>
      <c r="R226" s="36" t="s">
        <v>175</v>
      </c>
      <c r="S226" s="36">
        <v>5120</v>
      </c>
      <c r="T226" s="36">
        <v>5400</v>
      </c>
      <c r="U226" s="36">
        <v>5400</v>
      </c>
      <c r="V226" s="36">
        <v>0</v>
      </c>
      <c r="W226" s="36">
        <v>-280</v>
      </c>
      <c r="X226" s="36">
        <v>0</v>
      </c>
      <c r="Y226" s="36">
        <v>280</v>
      </c>
      <c r="Z226" s="36">
        <v>30074880</v>
      </c>
      <c r="AA226" s="36">
        <v>30074880</v>
      </c>
      <c r="AB226" s="36">
        <v>30074880</v>
      </c>
      <c r="AC226" s="36">
        <v>31719600</v>
      </c>
      <c r="AD226" s="36">
        <v>31719600</v>
      </c>
      <c r="AE226" s="36">
        <v>0</v>
      </c>
      <c r="AF226" s="36">
        <v>-1644720</v>
      </c>
      <c r="AG226" s="36">
        <v>0</v>
      </c>
      <c r="AH226" s="36">
        <v>1644720</v>
      </c>
      <c r="AI226" s="36" t="s">
        <v>8</v>
      </c>
      <c r="AJ226" s="36" t="s">
        <v>8</v>
      </c>
      <c r="AK226" s="36" t="s">
        <v>8</v>
      </c>
      <c r="AL226" s="36" t="s">
        <v>10</v>
      </c>
      <c r="AM226" s="36" t="s">
        <v>172</v>
      </c>
      <c r="AN226" s="36" t="s">
        <v>173</v>
      </c>
      <c r="AO226" s="36" t="s">
        <v>10</v>
      </c>
      <c r="AP226" s="36" t="s">
        <v>172</v>
      </c>
      <c r="AQ226" s="36" t="s">
        <v>173</v>
      </c>
      <c r="AR226" s="36" t="s">
        <v>9</v>
      </c>
    </row>
    <row r="227" spans="2:44" s="32" customFormat="1" x14ac:dyDescent="0.15">
      <c r="B227" s="36" t="s">
        <v>440</v>
      </c>
      <c r="C227" s="17">
        <v>41751</v>
      </c>
      <c r="D227" s="16" t="s">
        <v>84</v>
      </c>
      <c r="E227" s="16" t="s">
        <v>441</v>
      </c>
      <c r="F227" s="36" t="s">
        <v>46</v>
      </c>
      <c r="G227" s="39">
        <v>41729</v>
      </c>
      <c r="H227" s="39" t="s">
        <v>442</v>
      </c>
      <c r="I227" s="40" t="s">
        <v>443</v>
      </c>
      <c r="J227" s="39">
        <v>41737</v>
      </c>
      <c r="K227" s="36">
        <v>5120</v>
      </c>
      <c r="L227" s="40">
        <v>8</v>
      </c>
      <c r="M227" s="36">
        <v>1</v>
      </c>
      <c r="N227" s="36">
        <v>0.94814814814814818</v>
      </c>
      <c r="O227" s="36">
        <v>1</v>
      </c>
      <c r="P227" s="36">
        <v>1</v>
      </c>
      <c r="Q227" s="36" t="s">
        <v>175</v>
      </c>
      <c r="R227" s="36" t="s">
        <v>175</v>
      </c>
      <c r="S227" s="36">
        <v>5120</v>
      </c>
      <c r="T227" s="36">
        <v>5400</v>
      </c>
      <c r="U227" s="36">
        <v>5400</v>
      </c>
      <c r="V227" s="36">
        <v>0</v>
      </c>
      <c r="W227" s="36">
        <v>-280</v>
      </c>
      <c r="X227" s="36">
        <v>0</v>
      </c>
      <c r="Y227" s="36">
        <v>280</v>
      </c>
      <c r="Z227" s="36">
        <v>30074880</v>
      </c>
      <c r="AA227" s="36">
        <v>30074880</v>
      </c>
      <c r="AB227" s="36">
        <v>30074880</v>
      </c>
      <c r="AC227" s="36">
        <v>31719600</v>
      </c>
      <c r="AD227" s="36">
        <v>31719600</v>
      </c>
      <c r="AE227" s="36">
        <v>0</v>
      </c>
      <c r="AF227" s="36">
        <v>-1644720</v>
      </c>
      <c r="AG227" s="36">
        <v>0</v>
      </c>
      <c r="AH227" s="36">
        <v>1644720</v>
      </c>
      <c r="AI227" s="36" t="s">
        <v>8</v>
      </c>
      <c r="AJ227" s="36" t="s">
        <v>8</v>
      </c>
      <c r="AK227" s="36" t="s">
        <v>8</v>
      </c>
      <c r="AL227" s="36" t="s">
        <v>10</v>
      </c>
      <c r="AM227" s="36" t="s">
        <v>172</v>
      </c>
      <c r="AN227" s="36" t="s">
        <v>173</v>
      </c>
      <c r="AO227" s="36" t="s">
        <v>10</v>
      </c>
      <c r="AP227" s="36" t="s">
        <v>172</v>
      </c>
      <c r="AQ227" s="36" t="s">
        <v>173</v>
      </c>
      <c r="AR227" s="36" t="s">
        <v>9</v>
      </c>
    </row>
    <row r="228" spans="2:44" s="32" customFormat="1" x14ac:dyDescent="0.15">
      <c r="B228" s="36" t="s">
        <v>440</v>
      </c>
      <c r="C228" s="17">
        <v>41758</v>
      </c>
      <c r="D228" s="16" t="s">
        <v>84</v>
      </c>
      <c r="E228" s="16" t="s">
        <v>441</v>
      </c>
      <c r="F228" s="36" t="s">
        <v>46</v>
      </c>
      <c r="G228" s="39">
        <v>41729</v>
      </c>
      <c r="H228" s="39" t="s">
        <v>442</v>
      </c>
      <c r="I228" s="40" t="s">
        <v>443</v>
      </c>
      <c r="J228" s="39">
        <v>41737</v>
      </c>
      <c r="K228" s="36">
        <v>5120</v>
      </c>
      <c r="L228" s="40">
        <v>8</v>
      </c>
      <c r="M228" s="36">
        <v>1</v>
      </c>
      <c r="N228" s="36">
        <v>0.94814814814814818</v>
      </c>
      <c r="O228" s="36">
        <v>1</v>
      </c>
      <c r="P228" s="36">
        <v>1</v>
      </c>
      <c r="Q228" s="36" t="s">
        <v>175</v>
      </c>
      <c r="R228" s="36" t="s">
        <v>175</v>
      </c>
      <c r="S228" s="36">
        <v>5120</v>
      </c>
      <c r="T228" s="36">
        <v>5400</v>
      </c>
      <c r="U228" s="36">
        <v>5400</v>
      </c>
      <c r="V228" s="36">
        <v>0</v>
      </c>
      <c r="W228" s="36">
        <v>-280</v>
      </c>
      <c r="X228" s="36">
        <v>0</v>
      </c>
      <c r="Y228" s="36">
        <v>280</v>
      </c>
      <c r="Z228" s="36">
        <v>30074880</v>
      </c>
      <c r="AA228" s="36">
        <v>30074880</v>
      </c>
      <c r="AB228" s="36">
        <v>30074880</v>
      </c>
      <c r="AC228" s="36">
        <v>31719600</v>
      </c>
      <c r="AD228" s="36">
        <v>31719600</v>
      </c>
      <c r="AE228" s="36">
        <v>0</v>
      </c>
      <c r="AF228" s="36">
        <v>-1644720</v>
      </c>
      <c r="AG228" s="36">
        <v>0</v>
      </c>
      <c r="AH228" s="36">
        <v>1644720</v>
      </c>
      <c r="AI228" s="36" t="s">
        <v>8</v>
      </c>
      <c r="AJ228" s="36" t="s">
        <v>8</v>
      </c>
      <c r="AK228" s="36" t="s">
        <v>8</v>
      </c>
      <c r="AL228" s="36" t="s">
        <v>10</v>
      </c>
      <c r="AM228" s="36" t="s">
        <v>172</v>
      </c>
      <c r="AN228" s="36" t="s">
        <v>173</v>
      </c>
      <c r="AO228" s="36" t="s">
        <v>10</v>
      </c>
      <c r="AP228" s="36" t="s">
        <v>172</v>
      </c>
      <c r="AQ228" s="36" t="s">
        <v>173</v>
      </c>
      <c r="AR228" s="36" t="s">
        <v>9</v>
      </c>
    </row>
    <row r="229" spans="2:44" s="32" customFormat="1" x14ac:dyDescent="0.15">
      <c r="B229" s="36" t="s">
        <v>440</v>
      </c>
      <c r="C229" s="17">
        <v>41765</v>
      </c>
      <c r="D229" s="16" t="s">
        <v>84</v>
      </c>
      <c r="E229" s="16" t="s">
        <v>441</v>
      </c>
      <c r="F229" s="36" t="s">
        <v>46</v>
      </c>
      <c r="G229" s="39">
        <v>41729</v>
      </c>
      <c r="H229" s="39" t="s">
        <v>442</v>
      </c>
      <c r="I229" s="40" t="s">
        <v>443</v>
      </c>
      <c r="J229" s="39">
        <v>41737</v>
      </c>
      <c r="K229" s="36">
        <v>5120</v>
      </c>
      <c r="L229" s="40">
        <v>8</v>
      </c>
      <c r="M229" s="36">
        <v>1</v>
      </c>
      <c r="N229" s="36">
        <v>0.94814814814814818</v>
      </c>
      <c r="O229" s="36">
        <v>1</v>
      </c>
      <c r="P229" s="36">
        <v>1</v>
      </c>
      <c r="Q229" s="36" t="s">
        <v>175</v>
      </c>
      <c r="R229" s="36" t="s">
        <v>175</v>
      </c>
      <c r="S229" s="36">
        <v>5120</v>
      </c>
      <c r="T229" s="36">
        <v>5400</v>
      </c>
      <c r="U229" s="36">
        <v>5400</v>
      </c>
      <c r="V229" s="36">
        <v>0</v>
      </c>
      <c r="W229" s="36">
        <v>-280</v>
      </c>
      <c r="X229" s="36">
        <v>0</v>
      </c>
      <c r="Y229" s="36">
        <v>280</v>
      </c>
      <c r="Z229" s="36">
        <v>30074880</v>
      </c>
      <c r="AA229" s="36">
        <v>30074880</v>
      </c>
      <c r="AB229" s="36">
        <v>30074880</v>
      </c>
      <c r="AC229" s="36">
        <v>31719600</v>
      </c>
      <c r="AD229" s="36">
        <v>31719600</v>
      </c>
      <c r="AE229" s="36">
        <v>0</v>
      </c>
      <c r="AF229" s="36">
        <v>-1644720</v>
      </c>
      <c r="AG229" s="36">
        <v>0</v>
      </c>
      <c r="AH229" s="36">
        <v>1644720</v>
      </c>
      <c r="AI229" s="36" t="s">
        <v>8</v>
      </c>
      <c r="AJ229" s="36" t="s">
        <v>8</v>
      </c>
      <c r="AK229" s="36" t="s">
        <v>8</v>
      </c>
      <c r="AL229" s="36" t="s">
        <v>10</v>
      </c>
      <c r="AM229" s="36" t="s">
        <v>172</v>
      </c>
      <c r="AN229" s="36" t="s">
        <v>173</v>
      </c>
      <c r="AO229" s="36" t="s">
        <v>10</v>
      </c>
      <c r="AP229" s="36" t="s">
        <v>172</v>
      </c>
      <c r="AQ229" s="36" t="s">
        <v>173</v>
      </c>
      <c r="AR229" s="36" t="s">
        <v>9</v>
      </c>
    </row>
    <row r="230" spans="2:44" s="32" customFormat="1" x14ac:dyDescent="0.15">
      <c r="B230" s="36" t="s">
        <v>440</v>
      </c>
      <c r="C230" s="17">
        <v>41772</v>
      </c>
      <c r="D230" s="16" t="s">
        <v>84</v>
      </c>
      <c r="E230" s="16" t="s">
        <v>441</v>
      </c>
      <c r="F230" s="36" t="s">
        <v>46</v>
      </c>
      <c r="G230" s="39">
        <v>41729</v>
      </c>
      <c r="H230" s="39" t="s">
        <v>442</v>
      </c>
      <c r="I230" s="40" t="s">
        <v>443</v>
      </c>
      <c r="J230" s="39">
        <v>41737</v>
      </c>
      <c r="K230" s="36">
        <v>5120</v>
      </c>
      <c r="L230" s="40">
        <v>8</v>
      </c>
      <c r="M230" s="36">
        <v>1</v>
      </c>
      <c r="N230" s="36">
        <v>0.94814814814814818</v>
      </c>
      <c r="O230" s="36">
        <v>1</v>
      </c>
      <c r="P230" s="36">
        <v>1</v>
      </c>
      <c r="Q230" s="36" t="s">
        <v>175</v>
      </c>
      <c r="R230" s="36" t="s">
        <v>175</v>
      </c>
      <c r="S230" s="36">
        <v>5120</v>
      </c>
      <c r="T230" s="36">
        <v>5400</v>
      </c>
      <c r="U230" s="36">
        <v>5400</v>
      </c>
      <c r="V230" s="36">
        <v>0</v>
      </c>
      <c r="W230" s="36">
        <v>-280</v>
      </c>
      <c r="X230" s="36">
        <v>0</v>
      </c>
      <c r="Y230" s="36">
        <v>280</v>
      </c>
      <c r="Z230" s="36">
        <v>30074880</v>
      </c>
      <c r="AA230" s="36">
        <v>30074880</v>
      </c>
      <c r="AB230" s="36">
        <v>30074880</v>
      </c>
      <c r="AC230" s="36">
        <v>31719600</v>
      </c>
      <c r="AD230" s="36">
        <v>31719600</v>
      </c>
      <c r="AE230" s="36">
        <v>0</v>
      </c>
      <c r="AF230" s="36">
        <v>-1644720</v>
      </c>
      <c r="AG230" s="36">
        <v>0</v>
      </c>
      <c r="AH230" s="36">
        <v>1644720</v>
      </c>
      <c r="AI230" s="36" t="s">
        <v>8</v>
      </c>
      <c r="AJ230" s="36" t="s">
        <v>8</v>
      </c>
      <c r="AK230" s="36" t="s">
        <v>8</v>
      </c>
      <c r="AL230" s="36" t="s">
        <v>10</v>
      </c>
      <c r="AM230" s="36" t="s">
        <v>172</v>
      </c>
      <c r="AN230" s="36" t="s">
        <v>173</v>
      </c>
      <c r="AO230" s="36" t="s">
        <v>10</v>
      </c>
      <c r="AP230" s="36" t="s">
        <v>172</v>
      </c>
      <c r="AQ230" s="36" t="s">
        <v>173</v>
      </c>
      <c r="AR230" s="36" t="s">
        <v>9</v>
      </c>
    </row>
    <row r="231" spans="2:44" s="32" customFormat="1" x14ac:dyDescent="0.15">
      <c r="B231" s="36" t="s">
        <v>440</v>
      </c>
      <c r="C231" s="17">
        <v>41779</v>
      </c>
      <c r="D231" s="16" t="s">
        <v>84</v>
      </c>
      <c r="E231" s="16" t="s">
        <v>441</v>
      </c>
      <c r="F231" s="36" t="s">
        <v>46</v>
      </c>
      <c r="G231" s="39">
        <v>41729</v>
      </c>
      <c r="H231" s="39" t="s">
        <v>442</v>
      </c>
      <c r="I231" s="40" t="s">
        <v>443</v>
      </c>
      <c r="J231" s="39">
        <v>41737</v>
      </c>
      <c r="K231" s="36">
        <v>5120</v>
      </c>
      <c r="L231" s="40">
        <v>8</v>
      </c>
      <c r="M231" s="36">
        <v>1</v>
      </c>
      <c r="N231" s="36">
        <v>0.94814814814814818</v>
      </c>
      <c r="O231" s="36">
        <v>1</v>
      </c>
      <c r="P231" s="36">
        <v>1</v>
      </c>
      <c r="Q231" s="36" t="s">
        <v>175</v>
      </c>
      <c r="R231" s="36" t="s">
        <v>175</v>
      </c>
      <c r="S231" s="36">
        <v>5120</v>
      </c>
      <c r="T231" s="36">
        <v>5400</v>
      </c>
      <c r="U231" s="36">
        <v>5400</v>
      </c>
      <c r="V231" s="36">
        <v>0</v>
      </c>
      <c r="W231" s="36">
        <v>-280</v>
      </c>
      <c r="X231" s="36">
        <v>0</v>
      </c>
      <c r="Y231" s="36">
        <v>280</v>
      </c>
      <c r="Z231" s="36">
        <v>30074880</v>
      </c>
      <c r="AA231" s="36">
        <v>30074880</v>
      </c>
      <c r="AB231" s="36">
        <v>30074880</v>
      </c>
      <c r="AC231" s="36">
        <v>31719600</v>
      </c>
      <c r="AD231" s="36">
        <v>31719600</v>
      </c>
      <c r="AE231" s="36">
        <v>0</v>
      </c>
      <c r="AF231" s="36">
        <v>-1644720</v>
      </c>
      <c r="AG231" s="36">
        <v>0</v>
      </c>
      <c r="AH231" s="36">
        <v>1644720</v>
      </c>
      <c r="AI231" s="36" t="s">
        <v>8</v>
      </c>
      <c r="AJ231" s="36" t="s">
        <v>8</v>
      </c>
      <c r="AK231" s="36" t="s">
        <v>8</v>
      </c>
      <c r="AL231" s="36" t="s">
        <v>10</v>
      </c>
      <c r="AM231" s="36" t="s">
        <v>172</v>
      </c>
      <c r="AN231" s="36" t="s">
        <v>173</v>
      </c>
      <c r="AO231" s="36" t="s">
        <v>10</v>
      </c>
      <c r="AP231" s="36" t="s">
        <v>172</v>
      </c>
      <c r="AQ231" s="36" t="s">
        <v>173</v>
      </c>
      <c r="AR231" s="36" t="s">
        <v>9</v>
      </c>
    </row>
    <row r="232" spans="2:44" s="32" customFormat="1" x14ac:dyDescent="0.15">
      <c r="B232" s="36" t="s">
        <v>440</v>
      </c>
      <c r="C232" s="17">
        <v>41786</v>
      </c>
      <c r="D232" s="16" t="s">
        <v>84</v>
      </c>
      <c r="E232" s="16" t="s">
        <v>441</v>
      </c>
      <c r="F232" s="36" t="s">
        <v>46</v>
      </c>
      <c r="G232" s="39">
        <v>41729</v>
      </c>
      <c r="H232" s="39" t="s">
        <v>442</v>
      </c>
      <c r="I232" s="40" t="s">
        <v>443</v>
      </c>
      <c r="J232" s="39">
        <v>41737</v>
      </c>
      <c r="K232" s="36">
        <v>5120</v>
      </c>
      <c r="L232" s="40">
        <v>8</v>
      </c>
      <c r="M232" s="36">
        <v>1</v>
      </c>
      <c r="N232" s="36">
        <v>0.94814814814814818</v>
      </c>
      <c r="O232" s="36">
        <v>1</v>
      </c>
      <c r="P232" s="36">
        <v>1</v>
      </c>
      <c r="Q232" s="36" t="s">
        <v>175</v>
      </c>
      <c r="R232" s="36" t="s">
        <v>175</v>
      </c>
      <c r="S232" s="36">
        <v>5120</v>
      </c>
      <c r="T232" s="36">
        <v>5400</v>
      </c>
      <c r="U232" s="36">
        <v>5400</v>
      </c>
      <c r="V232" s="36">
        <v>0</v>
      </c>
      <c r="W232" s="36">
        <v>-280</v>
      </c>
      <c r="X232" s="36">
        <v>0</v>
      </c>
      <c r="Y232" s="36">
        <v>280</v>
      </c>
      <c r="Z232" s="36">
        <v>30074880</v>
      </c>
      <c r="AA232" s="36">
        <v>30074880</v>
      </c>
      <c r="AB232" s="36">
        <v>30074880</v>
      </c>
      <c r="AC232" s="36">
        <v>31719600</v>
      </c>
      <c r="AD232" s="36">
        <v>31719600</v>
      </c>
      <c r="AE232" s="36">
        <v>0</v>
      </c>
      <c r="AF232" s="36">
        <v>-1644720</v>
      </c>
      <c r="AG232" s="36">
        <v>0</v>
      </c>
      <c r="AH232" s="36">
        <v>1644720</v>
      </c>
      <c r="AI232" s="36" t="s">
        <v>8</v>
      </c>
      <c r="AJ232" s="36" t="s">
        <v>8</v>
      </c>
      <c r="AK232" s="36" t="s">
        <v>8</v>
      </c>
      <c r="AL232" s="36" t="s">
        <v>10</v>
      </c>
      <c r="AM232" s="36" t="s">
        <v>172</v>
      </c>
      <c r="AN232" s="36" t="s">
        <v>173</v>
      </c>
      <c r="AO232" s="36" t="s">
        <v>10</v>
      </c>
      <c r="AP232" s="36" t="s">
        <v>172</v>
      </c>
      <c r="AQ232" s="36" t="s">
        <v>173</v>
      </c>
      <c r="AR232" s="36" t="s">
        <v>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0"/>
  <sheetViews>
    <sheetView zoomScale="80" zoomScaleNormal="80" workbookViewId="0"/>
  </sheetViews>
  <sheetFormatPr defaultRowHeight="13.5" x14ac:dyDescent="0.15"/>
  <cols>
    <col min="1" max="1" width="2.625" style="5" customWidth="1"/>
    <col min="2" max="256" width="9" style="5"/>
    <col min="257" max="257" width="2.625" style="5" customWidth="1"/>
    <col min="258" max="512" width="9" style="5"/>
    <col min="513" max="513" width="2.625" style="5" customWidth="1"/>
    <col min="514" max="768" width="9" style="5"/>
    <col min="769" max="769" width="2.625" style="5" customWidth="1"/>
    <col min="770" max="1024" width="9" style="5"/>
    <col min="1025" max="1025" width="2.625" style="5" customWidth="1"/>
    <col min="1026" max="1280" width="9" style="5"/>
    <col min="1281" max="1281" width="2.625" style="5" customWidth="1"/>
    <col min="1282" max="1536" width="9" style="5"/>
    <col min="1537" max="1537" width="2.625" style="5" customWidth="1"/>
    <col min="1538" max="1792" width="9" style="5"/>
    <col min="1793" max="1793" width="2.625" style="5" customWidth="1"/>
    <col min="1794" max="2048" width="9" style="5"/>
    <col min="2049" max="2049" width="2.625" style="5" customWidth="1"/>
    <col min="2050" max="2304" width="9" style="5"/>
    <col min="2305" max="2305" width="2.625" style="5" customWidth="1"/>
    <col min="2306" max="2560" width="9" style="5"/>
    <col min="2561" max="2561" width="2.625" style="5" customWidth="1"/>
    <col min="2562" max="2816" width="9" style="5"/>
    <col min="2817" max="2817" width="2.625" style="5" customWidth="1"/>
    <col min="2818" max="3072" width="9" style="5"/>
    <col min="3073" max="3073" width="2.625" style="5" customWidth="1"/>
    <col min="3074" max="3328" width="9" style="5"/>
    <col min="3329" max="3329" width="2.625" style="5" customWidth="1"/>
    <col min="3330" max="3584" width="9" style="5"/>
    <col min="3585" max="3585" width="2.625" style="5" customWidth="1"/>
    <col min="3586" max="3840" width="9" style="5"/>
    <col min="3841" max="3841" width="2.625" style="5" customWidth="1"/>
    <col min="3842" max="4096" width="9" style="5"/>
    <col min="4097" max="4097" width="2.625" style="5" customWidth="1"/>
    <col min="4098" max="4352" width="9" style="5"/>
    <col min="4353" max="4353" width="2.625" style="5" customWidth="1"/>
    <col min="4354" max="4608" width="9" style="5"/>
    <col min="4609" max="4609" width="2.625" style="5" customWidth="1"/>
    <col min="4610" max="4864" width="9" style="5"/>
    <col min="4865" max="4865" width="2.625" style="5" customWidth="1"/>
    <col min="4866" max="5120" width="9" style="5"/>
    <col min="5121" max="5121" width="2.625" style="5" customWidth="1"/>
    <col min="5122" max="5376" width="9" style="5"/>
    <col min="5377" max="5377" width="2.625" style="5" customWidth="1"/>
    <col min="5378" max="5632" width="9" style="5"/>
    <col min="5633" max="5633" width="2.625" style="5" customWidth="1"/>
    <col min="5634" max="5888" width="9" style="5"/>
    <col min="5889" max="5889" width="2.625" style="5" customWidth="1"/>
    <col min="5890" max="6144" width="9" style="5"/>
    <col min="6145" max="6145" width="2.625" style="5" customWidth="1"/>
    <col min="6146" max="6400" width="9" style="5"/>
    <col min="6401" max="6401" width="2.625" style="5" customWidth="1"/>
    <col min="6402" max="6656" width="9" style="5"/>
    <col min="6657" max="6657" width="2.625" style="5" customWidth="1"/>
    <col min="6658" max="6912" width="9" style="5"/>
    <col min="6913" max="6913" width="2.625" style="5" customWidth="1"/>
    <col min="6914" max="7168" width="9" style="5"/>
    <col min="7169" max="7169" width="2.625" style="5" customWidth="1"/>
    <col min="7170" max="7424" width="9" style="5"/>
    <col min="7425" max="7425" width="2.625" style="5" customWidth="1"/>
    <col min="7426" max="7680" width="9" style="5"/>
    <col min="7681" max="7681" width="2.625" style="5" customWidth="1"/>
    <col min="7682" max="7936" width="9" style="5"/>
    <col min="7937" max="7937" width="2.625" style="5" customWidth="1"/>
    <col min="7938" max="8192" width="9" style="5"/>
    <col min="8193" max="8193" width="2.625" style="5" customWidth="1"/>
    <col min="8194" max="8448" width="9" style="5"/>
    <col min="8449" max="8449" width="2.625" style="5" customWidth="1"/>
    <col min="8450" max="8704" width="9" style="5"/>
    <col min="8705" max="8705" width="2.625" style="5" customWidth="1"/>
    <col min="8706" max="8960" width="9" style="5"/>
    <col min="8961" max="8961" width="2.625" style="5" customWidth="1"/>
    <col min="8962" max="9216" width="9" style="5"/>
    <col min="9217" max="9217" width="2.625" style="5" customWidth="1"/>
    <col min="9218" max="9472" width="9" style="5"/>
    <col min="9473" max="9473" width="2.625" style="5" customWidth="1"/>
    <col min="9474" max="9728" width="9" style="5"/>
    <col min="9729" max="9729" width="2.625" style="5" customWidth="1"/>
    <col min="9730" max="9984" width="9" style="5"/>
    <col min="9985" max="9985" width="2.625" style="5" customWidth="1"/>
    <col min="9986" max="10240" width="9" style="5"/>
    <col min="10241" max="10241" width="2.625" style="5" customWidth="1"/>
    <col min="10242" max="10496" width="9" style="5"/>
    <col min="10497" max="10497" width="2.625" style="5" customWidth="1"/>
    <col min="10498" max="10752" width="9" style="5"/>
    <col min="10753" max="10753" width="2.625" style="5" customWidth="1"/>
    <col min="10754" max="11008" width="9" style="5"/>
    <col min="11009" max="11009" width="2.625" style="5" customWidth="1"/>
    <col min="11010" max="11264" width="9" style="5"/>
    <col min="11265" max="11265" width="2.625" style="5" customWidth="1"/>
    <col min="11266" max="11520" width="9" style="5"/>
    <col min="11521" max="11521" width="2.625" style="5" customWidth="1"/>
    <col min="11522" max="11776" width="9" style="5"/>
    <col min="11777" max="11777" width="2.625" style="5" customWidth="1"/>
    <col min="11778" max="12032" width="9" style="5"/>
    <col min="12033" max="12033" width="2.625" style="5" customWidth="1"/>
    <col min="12034" max="12288" width="9" style="5"/>
    <col min="12289" max="12289" width="2.625" style="5" customWidth="1"/>
    <col min="12290" max="12544" width="9" style="5"/>
    <col min="12545" max="12545" width="2.625" style="5" customWidth="1"/>
    <col min="12546" max="12800" width="9" style="5"/>
    <col min="12801" max="12801" width="2.625" style="5" customWidth="1"/>
    <col min="12802" max="13056" width="9" style="5"/>
    <col min="13057" max="13057" width="2.625" style="5" customWidth="1"/>
    <col min="13058" max="13312" width="9" style="5"/>
    <col min="13313" max="13313" width="2.625" style="5" customWidth="1"/>
    <col min="13314" max="13568" width="9" style="5"/>
    <col min="13569" max="13569" width="2.625" style="5" customWidth="1"/>
    <col min="13570" max="13824" width="9" style="5"/>
    <col min="13825" max="13825" width="2.625" style="5" customWidth="1"/>
    <col min="13826" max="14080" width="9" style="5"/>
    <col min="14081" max="14081" width="2.625" style="5" customWidth="1"/>
    <col min="14082" max="14336" width="9" style="5"/>
    <col min="14337" max="14337" width="2.625" style="5" customWidth="1"/>
    <col min="14338" max="14592" width="9" style="5"/>
    <col min="14593" max="14593" width="2.625" style="5" customWidth="1"/>
    <col min="14594" max="14848" width="9" style="5"/>
    <col min="14849" max="14849" width="2.625" style="5" customWidth="1"/>
    <col min="14850" max="15104" width="9" style="5"/>
    <col min="15105" max="15105" width="2.625" style="5" customWidth="1"/>
    <col min="15106" max="15360" width="9" style="5"/>
    <col min="15361" max="15361" width="2.625" style="5" customWidth="1"/>
    <col min="15362" max="15616" width="9" style="5"/>
    <col min="15617" max="15617" width="2.625" style="5" customWidth="1"/>
    <col min="15618" max="15872" width="9" style="5"/>
    <col min="15873" max="15873" width="2.625" style="5" customWidth="1"/>
    <col min="15874" max="16128" width="9" style="5"/>
    <col min="16129" max="16129" width="2.625" style="5" customWidth="1"/>
    <col min="16130" max="16384" width="9" style="5"/>
  </cols>
  <sheetData>
    <row r="1" spans="2:49" x14ac:dyDescent="0.15">
      <c r="B1" s="13" t="s">
        <v>159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</row>
    <row r="2" spans="2:49" x14ac:dyDescent="0.15">
      <c r="B2" s="15" t="s">
        <v>13</v>
      </c>
      <c r="C2" s="15" t="s">
        <v>15</v>
      </c>
      <c r="D2" s="15" t="s">
        <v>11</v>
      </c>
      <c r="E2" s="15" t="s">
        <v>160</v>
      </c>
      <c r="F2" s="15" t="s">
        <v>161</v>
      </c>
      <c r="G2" s="15" t="s">
        <v>162</v>
      </c>
      <c r="H2" s="15" t="s">
        <v>163</v>
      </c>
      <c r="I2" s="15" t="s">
        <v>16</v>
      </c>
      <c r="J2" s="15" t="s">
        <v>17</v>
      </c>
      <c r="K2" s="15" t="s">
        <v>18</v>
      </c>
      <c r="L2" s="15" t="s">
        <v>19</v>
      </c>
      <c r="M2" s="15" t="s">
        <v>20</v>
      </c>
      <c r="N2" s="15" t="s">
        <v>21</v>
      </c>
      <c r="O2" s="15" t="s">
        <v>22</v>
      </c>
      <c r="P2" s="15" t="s">
        <v>23</v>
      </c>
      <c r="Q2" s="15" t="s">
        <v>24</v>
      </c>
      <c r="R2" s="15" t="s">
        <v>25</v>
      </c>
      <c r="S2" s="15" t="s">
        <v>26</v>
      </c>
      <c r="T2" s="15" t="s">
        <v>27</v>
      </c>
      <c r="U2" s="15" t="s">
        <v>28</v>
      </c>
      <c r="V2" s="15" t="s">
        <v>29</v>
      </c>
      <c r="W2" s="15" t="s">
        <v>30</v>
      </c>
      <c r="X2" s="15" t="s">
        <v>31</v>
      </c>
      <c r="Y2" s="15" t="s">
        <v>32</v>
      </c>
      <c r="Z2" s="15" t="s">
        <v>33</v>
      </c>
      <c r="AA2" s="15" t="s">
        <v>34</v>
      </c>
      <c r="AB2" s="15" t="s">
        <v>35</v>
      </c>
      <c r="AC2" s="15" t="s">
        <v>36</v>
      </c>
      <c r="AD2" s="15" t="s">
        <v>37</v>
      </c>
      <c r="AE2" s="15" t="s">
        <v>38</v>
      </c>
      <c r="AF2" s="15" t="s">
        <v>39</v>
      </c>
      <c r="AG2" s="15" t="s">
        <v>40</v>
      </c>
      <c r="AH2" s="15" t="s">
        <v>164</v>
      </c>
      <c r="AI2" s="15" t="s">
        <v>165</v>
      </c>
      <c r="AJ2" s="15" t="s">
        <v>166</v>
      </c>
      <c r="AK2" s="15" t="s">
        <v>167</v>
      </c>
      <c r="AL2" s="15" t="s">
        <v>168</v>
      </c>
      <c r="AM2" s="15" t="s">
        <v>169</v>
      </c>
      <c r="AN2" s="15" t="s">
        <v>170</v>
      </c>
      <c r="AO2" s="15" t="s">
        <v>171</v>
      </c>
      <c r="AP2" s="15" t="s">
        <v>0</v>
      </c>
      <c r="AQ2" s="15" t="s">
        <v>1</v>
      </c>
      <c r="AR2" s="15" t="s">
        <v>2</v>
      </c>
      <c r="AS2" s="15" t="s">
        <v>3</v>
      </c>
      <c r="AT2" s="15" t="s">
        <v>4</v>
      </c>
      <c r="AU2" s="15" t="s">
        <v>5</v>
      </c>
      <c r="AV2" s="15" t="s">
        <v>6</v>
      </c>
      <c r="AW2" s="15" t="s">
        <v>7</v>
      </c>
    </row>
    <row r="3" spans="2:49" x14ac:dyDescent="0.15">
      <c r="B3" s="16" t="s">
        <v>132</v>
      </c>
      <c r="C3" s="17">
        <v>41339</v>
      </c>
      <c r="D3" s="16" t="s">
        <v>84</v>
      </c>
      <c r="E3" s="16" t="s">
        <v>46</v>
      </c>
      <c r="F3" s="17">
        <v>41790</v>
      </c>
      <c r="G3" s="16" t="s">
        <v>47</v>
      </c>
      <c r="H3" s="16"/>
      <c r="I3" s="17">
        <v>41427</v>
      </c>
      <c r="J3" s="22">
        <v>6400</v>
      </c>
      <c r="K3" s="23">
        <v>2</v>
      </c>
      <c r="L3" s="24">
        <v>0.8</v>
      </c>
      <c r="M3" s="24">
        <v>0.9</v>
      </c>
      <c r="N3" s="24">
        <v>1.2500000000000001E-2</v>
      </c>
      <c r="O3" s="24">
        <v>1.5625E-2</v>
      </c>
      <c r="P3" s="22" t="s">
        <v>175</v>
      </c>
      <c r="Q3" s="22" t="s">
        <v>55</v>
      </c>
      <c r="R3" s="25">
        <v>64</v>
      </c>
      <c r="S3" s="25">
        <v>72</v>
      </c>
      <c r="T3" s="24">
        <v>5689.7777777777774</v>
      </c>
      <c r="U3" s="24">
        <v>5617.7777777777774</v>
      </c>
      <c r="V3" s="24">
        <v>-569.77777777777737</v>
      </c>
      <c r="W3" s="24">
        <v>-16</v>
      </c>
      <c r="X3" s="24">
        <v>-8</v>
      </c>
      <c r="Y3" s="24">
        <v>30074880</v>
      </c>
      <c r="Z3" s="24">
        <v>469920</v>
      </c>
      <c r="AA3" s="24">
        <v>375936</v>
      </c>
      <c r="AB3" s="24">
        <v>422928</v>
      </c>
      <c r="AC3" s="24">
        <v>33421754.666666664</v>
      </c>
      <c r="AD3" s="24">
        <v>32998826.666666664</v>
      </c>
      <c r="AE3" s="24">
        <v>-3346874.6666666642</v>
      </c>
      <c r="AF3" s="24">
        <v>-93984</v>
      </c>
      <c r="AG3" s="24">
        <v>-46992</v>
      </c>
      <c r="AH3" s="24">
        <v>422927</v>
      </c>
      <c r="AI3" s="24">
        <v>33421753.666666664</v>
      </c>
      <c r="AJ3" s="24">
        <v>32998825.666666664</v>
      </c>
      <c r="AK3" s="24">
        <v>-3346875.6666666642</v>
      </c>
      <c r="AL3" s="24">
        <v>-46993</v>
      </c>
      <c r="AM3" s="18" t="s">
        <v>368</v>
      </c>
      <c r="AN3" s="16" t="s">
        <v>8</v>
      </c>
      <c r="AO3" s="16" t="s">
        <v>8</v>
      </c>
      <c r="AP3" s="16" t="s">
        <v>8</v>
      </c>
      <c r="AQ3" s="16" t="s">
        <v>10</v>
      </c>
      <c r="AR3" s="16" t="s">
        <v>172</v>
      </c>
      <c r="AS3" s="20" t="s">
        <v>173</v>
      </c>
      <c r="AT3" s="16" t="s">
        <v>10</v>
      </c>
      <c r="AU3" s="16" t="s">
        <v>172</v>
      </c>
      <c r="AV3" s="20" t="s">
        <v>173</v>
      </c>
      <c r="AW3" s="16" t="s">
        <v>9</v>
      </c>
    </row>
    <row r="5" spans="2:49" x14ac:dyDescent="0.15">
      <c r="B5" s="7" t="s">
        <v>435</v>
      </c>
    </row>
    <row r="6" spans="2:49" s="12" customFormat="1" ht="10.5" x14ac:dyDescent="0.15">
      <c r="B6" s="8" t="s">
        <v>45</v>
      </c>
      <c r="C6" s="8" t="s">
        <v>15</v>
      </c>
      <c r="D6" s="8" t="s">
        <v>11</v>
      </c>
      <c r="E6" s="8" t="s">
        <v>13</v>
      </c>
      <c r="F6" s="8" t="s">
        <v>160</v>
      </c>
      <c r="G6" s="8" t="s">
        <v>161</v>
      </c>
      <c r="H6" s="8" t="s">
        <v>162</v>
      </c>
      <c r="I6" s="8" t="s">
        <v>163</v>
      </c>
      <c r="J6" s="8" t="s">
        <v>16</v>
      </c>
      <c r="K6" s="8" t="s">
        <v>17</v>
      </c>
      <c r="L6" s="8" t="s">
        <v>18</v>
      </c>
      <c r="M6" s="8" t="s">
        <v>19</v>
      </c>
      <c r="N6" s="8" t="s">
        <v>20</v>
      </c>
      <c r="O6" s="8" t="s">
        <v>21</v>
      </c>
      <c r="P6" s="8" t="s">
        <v>22</v>
      </c>
      <c r="Q6" s="8" t="s">
        <v>23</v>
      </c>
      <c r="R6" s="8" t="s">
        <v>24</v>
      </c>
      <c r="S6" s="8" t="s">
        <v>25</v>
      </c>
      <c r="T6" s="8" t="s">
        <v>26</v>
      </c>
      <c r="U6" s="8" t="s">
        <v>27</v>
      </c>
      <c r="V6" s="8" t="s">
        <v>28</v>
      </c>
      <c r="W6" s="8" t="s">
        <v>29</v>
      </c>
      <c r="X6" s="8" t="s">
        <v>30</v>
      </c>
      <c r="Y6" s="8" t="s">
        <v>31</v>
      </c>
      <c r="Z6" s="8" t="s">
        <v>32</v>
      </c>
      <c r="AA6" s="8" t="s">
        <v>33</v>
      </c>
      <c r="AB6" s="8" t="s">
        <v>34</v>
      </c>
      <c r="AC6" s="8" t="s">
        <v>35</v>
      </c>
      <c r="AD6" s="8" t="s">
        <v>36</v>
      </c>
      <c r="AE6" s="8" t="s">
        <v>37</v>
      </c>
      <c r="AF6" s="8" t="s">
        <v>38</v>
      </c>
      <c r="AG6" s="8" t="s">
        <v>39</v>
      </c>
      <c r="AH6" s="8" t="s">
        <v>40</v>
      </c>
      <c r="AI6" s="8" t="s">
        <v>169</v>
      </c>
      <c r="AJ6" s="8" t="s">
        <v>170</v>
      </c>
      <c r="AK6" s="8" t="s">
        <v>0</v>
      </c>
      <c r="AL6" s="8" t="s">
        <v>1</v>
      </c>
      <c r="AM6" s="8" t="s">
        <v>2</v>
      </c>
      <c r="AN6" s="8" t="s">
        <v>3</v>
      </c>
      <c r="AO6" s="8" t="s">
        <v>4</v>
      </c>
      <c r="AP6" s="8" t="s">
        <v>5</v>
      </c>
      <c r="AQ6" s="8" t="s">
        <v>6</v>
      </c>
      <c r="AR6" s="8" t="s">
        <v>7</v>
      </c>
    </row>
    <row r="7" spans="2:49" s="12" customFormat="1" ht="10.5" x14ac:dyDescent="0.15">
      <c r="B7" s="9" t="s">
        <v>150</v>
      </c>
      <c r="C7" s="9" t="s">
        <v>237</v>
      </c>
      <c r="D7" s="9" t="s">
        <v>84</v>
      </c>
      <c r="E7" s="9" t="s">
        <v>132</v>
      </c>
      <c r="F7" s="9" t="s">
        <v>46</v>
      </c>
      <c r="G7" s="9" t="s">
        <v>86</v>
      </c>
      <c r="H7" s="9" t="s">
        <v>47</v>
      </c>
      <c r="I7" s="9"/>
      <c r="J7" s="9" t="s">
        <v>412</v>
      </c>
      <c r="K7" s="9" t="s">
        <v>413</v>
      </c>
      <c r="L7" s="9" t="s">
        <v>158</v>
      </c>
      <c r="M7" s="9" t="s">
        <v>414</v>
      </c>
      <c r="N7" s="9" t="s">
        <v>415</v>
      </c>
      <c r="O7" s="9" t="s">
        <v>416</v>
      </c>
      <c r="P7" s="9" t="s">
        <v>417</v>
      </c>
      <c r="Q7" s="9" t="s">
        <v>175</v>
      </c>
      <c r="R7" s="9" t="s">
        <v>55</v>
      </c>
      <c r="S7" s="9" t="s">
        <v>418</v>
      </c>
      <c r="T7" s="9" t="s">
        <v>419</v>
      </c>
      <c r="U7" s="9" t="s">
        <v>420</v>
      </c>
      <c r="V7" s="9" t="s">
        <v>421</v>
      </c>
      <c r="W7" s="9" t="s">
        <v>422</v>
      </c>
      <c r="X7" s="9" t="s">
        <v>423</v>
      </c>
      <c r="Y7" s="9" t="s">
        <v>424</v>
      </c>
      <c r="Z7" s="9" t="s">
        <v>425</v>
      </c>
      <c r="AA7" s="9" t="s">
        <v>426</v>
      </c>
      <c r="AB7" s="9" t="s">
        <v>427</v>
      </c>
      <c r="AC7" s="9" t="s">
        <v>428</v>
      </c>
      <c r="AD7" s="9" t="s">
        <v>429</v>
      </c>
      <c r="AE7" s="9" t="s">
        <v>430</v>
      </c>
      <c r="AF7" s="9" t="s">
        <v>431</v>
      </c>
      <c r="AG7" s="9" t="s">
        <v>432</v>
      </c>
      <c r="AH7" s="9" t="s">
        <v>433</v>
      </c>
      <c r="AI7" s="38" t="s">
        <v>9</v>
      </c>
      <c r="AJ7" s="9" t="s">
        <v>8</v>
      </c>
      <c r="AK7" s="9" t="s">
        <v>8</v>
      </c>
      <c r="AL7" s="9" t="s">
        <v>10</v>
      </c>
      <c r="AM7" s="9" t="s">
        <v>172</v>
      </c>
      <c r="AN7" s="9" t="s">
        <v>434</v>
      </c>
      <c r="AO7" s="9" t="s">
        <v>10</v>
      </c>
      <c r="AP7" s="9" t="s">
        <v>172</v>
      </c>
      <c r="AQ7" s="9" t="s">
        <v>434</v>
      </c>
      <c r="AR7" s="9" t="s">
        <v>9</v>
      </c>
    </row>
    <row r="40" spans="2:49" x14ac:dyDescent="0.15">
      <c r="B40" s="21" t="s">
        <v>236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</row>
    <row r="41" spans="2:49" x14ac:dyDescent="0.15">
      <c r="B41" s="15" t="s">
        <v>45</v>
      </c>
      <c r="C41" s="15" t="s">
        <v>15</v>
      </c>
      <c r="D41" s="15" t="s">
        <v>11</v>
      </c>
      <c r="E41" s="15" t="s">
        <v>13</v>
      </c>
      <c r="F41" s="15" t="s">
        <v>160</v>
      </c>
      <c r="G41" s="15" t="s">
        <v>161</v>
      </c>
      <c r="H41" s="15" t="s">
        <v>162</v>
      </c>
      <c r="I41" s="15" t="s">
        <v>163</v>
      </c>
      <c r="J41" s="15" t="s">
        <v>16</v>
      </c>
      <c r="K41" s="15" t="s">
        <v>17</v>
      </c>
      <c r="L41" s="15" t="s">
        <v>18</v>
      </c>
      <c r="M41" s="15" t="s">
        <v>19</v>
      </c>
      <c r="N41" s="15" t="s">
        <v>20</v>
      </c>
      <c r="O41" s="15" t="s">
        <v>21</v>
      </c>
      <c r="P41" s="15" t="s">
        <v>22</v>
      </c>
      <c r="Q41" s="15" t="s">
        <v>23</v>
      </c>
      <c r="R41" s="15" t="s">
        <v>24</v>
      </c>
      <c r="S41" s="15" t="s">
        <v>25</v>
      </c>
      <c r="T41" s="15" t="s">
        <v>26</v>
      </c>
      <c r="U41" s="15" t="s">
        <v>27</v>
      </c>
      <c r="V41" s="15" t="s">
        <v>28</v>
      </c>
      <c r="W41" s="15" t="s">
        <v>29</v>
      </c>
      <c r="X41" s="15" t="s">
        <v>30</v>
      </c>
      <c r="Y41" s="15" t="s">
        <v>31</v>
      </c>
      <c r="Z41" s="15" t="s">
        <v>32</v>
      </c>
      <c r="AA41" s="15" t="s">
        <v>33</v>
      </c>
      <c r="AB41" s="15" t="s">
        <v>34</v>
      </c>
      <c r="AC41" s="15" t="s">
        <v>35</v>
      </c>
      <c r="AD41" s="15" t="s">
        <v>36</v>
      </c>
      <c r="AE41" s="15" t="s">
        <v>37</v>
      </c>
      <c r="AF41" s="15" t="s">
        <v>38</v>
      </c>
      <c r="AG41" s="15" t="s">
        <v>39</v>
      </c>
      <c r="AH41" s="15" t="s">
        <v>40</v>
      </c>
      <c r="AI41" s="15" t="s">
        <v>169</v>
      </c>
      <c r="AJ41" s="15" t="s">
        <v>170</v>
      </c>
      <c r="AK41" s="15" t="s">
        <v>0</v>
      </c>
      <c r="AL41" s="15" t="s">
        <v>1</v>
      </c>
      <c r="AM41" s="15" t="s">
        <v>2</v>
      </c>
      <c r="AN41" s="15" t="s">
        <v>3</v>
      </c>
      <c r="AO41" s="15" t="s">
        <v>4</v>
      </c>
      <c r="AP41" s="15" t="s">
        <v>5</v>
      </c>
      <c r="AQ41" s="15" t="s">
        <v>6</v>
      </c>
      <c r="AR41" s="15" t="s">
        <v>7</v>
      </c>
      <c r="AS41" s="14"/>
      <c r="AT41" s="14"/>
      <c r="AU41" s="14"/>
      <c r="AV41" s="14"/>
      <c r="AW41" s="14"/>
    </row>
    <row r="42" spans="2:49" x14ac:dyDescent="0.15">
      <c r="B42" s="16" t="s">
        <v>9</v>
      </c>
      <c r="C42" s="16" t="s">
        <v>237</v>
      </c>
      <c r="D42" s="16" t="s">
        <v>12</v>
      </c>
      <c r="E42" s="16" t="s">
        <v>14</v>
      </c>
      <c r="F42" s="16" t="s">
        <v>46</v>
      </c>
      <c r="G42" s="16" t="s">
        <v>54</v>
      </c>
      <c r="H42" s="16" t="s">
        <v>47</v>
      </c>
      <c r="I42" s="16"/>
      <c r="J42" s="16" t="s">
        <v>238</v>
      </c>
      <c r="K42" s="18" t="s">
        <v>239</v>
      </c>
      <c r="L42" s="18" t="s">
        <v>9</v>
      </c>
      <c r="M42" s="18" t="s">
        <v>240</v>
      </c>
      <c r="N42" s="18" t="s">
        <v>241</v>
      </c>
      <c r="O42" s="18" t="s">
        <v>242</v>
      </c>
      <c r="P42" s="18" t="s">
        <v>51</v>
      </c>
      <c r="Q42" s="18" t="s">
        <v>177</v>
      </c>
      <c r="R42" s="18" t="s">
        <v>55</v>
      </c>
      <c r="S42" s="18" t="s">
        <v>243</v>
      </c>
      <c r="T42" s="18" t="s">
        <v>244</v>
      </c>
      <c r="U42" s="18" t="s">
        <v>245</v>
      </c>
      <c r="V42" s="18" t="s">
        <v>246</v>
      </c>
      <c r="W42" s="18" t="s">
        <v>247</v>
      </c>
      <c r="X42" s="18" t="s">
        <v>248</v>
      </c>
      <c r="Y42" s="18" t="s">
        <v>249</v>
      </c>
      <c r="Z42" s="18" t="s">
        <v>250</v>
      </c>
      <c r="AA42" s="18" t="s">
        <v>251</v>
      </c>
      <c r="AB42" s="18" t="s">
        <v>252</v>
      </c>
      <c r="AC42" s="18" t="s">
        <v>253</v>
      </c>
      <c r="AD42" s="18" t="s">
        <v>254</v>
      </c>
      <c r="AE42" s="18" t="s">
        <v>255</v>
      </c>
      <c r="AF42" s="18" t="s">
        <v>256</v>
      </c>
      <c r="AG42" s="18" t="s">
        <v>257</v>
      </c>
      <c r="AH42" s="18" t="s">
        <v>258</v>
      </c>
      <c r="AI42" s="16" t="s">
        <v>8</v>
      </c>
      <c r="AJ42" s="16" t="s">
        <v>8</v>
      </c>
      <c r="AK42" s="16" t="s">
        <v>8</v>
      </c>
      <c r="AL42" s="16" t="s">
        <v>10</v>
      </c>
      <c r="AM42" s="16" t="s">
        <v>259</v>
      </c>
      <c r="AN42" s="20" t="s">
        <v>173</v>
      </c>
      <c r="AO42" s="16" t="s">
        <v>10</v>
      </c>
      <c r="AP42" s="16" t="s">
        <v>259</v>
      </c>
      <c r="AQ42" s="20" t="s">
        <v>173</v>
      </c>
      <c r="AR42" s="16" t="s">
        <v>9</v>
      </c>
      <c r="AS42" s="14"/>
      <c r="AT42" s="14"/>
      <c r="AU42" s="14"/>
      <c r="AV42" s="14"/>
      <c r="AW42" s="14"/>
    </row>
    <row r="43" spans="2:49" x14ac:dyDescent="0.15">
      <c r="B43" s="16" t="s">
        <v>9</v>
      </c>
      <c r="C43" s="16" t="s">
        <v>41</v>
      </c>
      <c r="D43" s="16" t="s">
        <v>12</v>
      </c>
      <c r="E43" s="16" t="s">
        <v>14</v>
      </c>
      <c r="F43" s="16" t="s">
        <v>46</v>
      </c>
      <c r="G43" s="16" t="s">
        <v>54</v>
      </c>
      <c r="H43" s="16" t="s">
        <v>47</v>
      </c>
      <c r="I43" s="16"/>
      <c r="J43" s="16" t="s">
        <v>260</v>
      </c>
      <c r="K43" s="18" t="s">
        <v>261</v>
      </c>
      <c r="L43" s="18" t="s">
        <v>158</v>
      </c>
      <c r="M43" s="18" t="s">
        <v>262</v>
      </c>
      <c r="N43" s="18" t="s">
        <v>240</v>
      </c>
      <c r="O43" s="18" t="s">
        <v>263</v>
      </c>
      <c r="P43" s="18" t="s">
        <v>53</v>
      </c>
      <c r="Q43" s="18" t="s">
        <v>177</v>
      </c>
      <c r="R43" s="18" t="s">
        <v>174</v>
      </c>
      <c r="S43" s="18" t="s">
        <v>264</v>
      </c>
      <c r="T43" s="18" t="s">
        <v>265</v>
      </c>
      <c r="U43" s="18" t="s">
        <v>266</v>
      </c>
      <c r="V43" s="18" t="s">
        <v>267</v>
      </c>
      <c r="W43" s="18" t="s">
        <v>268</v>
      </c>
      <c r="X43" s="18" t="s">
        <v>248</v>
      </c>
      <c r="Y43" s="18" t="s">
        <v>249</v>
      </c>
      <c r="Z43" s="18" t="s">
        <v>250</v>
      </c>
      <c r="AA43" s="18" t="s">
        <v>269</v>
      </c>
      <c r="AB43" s="18" t="s">
        <v>270</v>
      </c>
      <c r="AC43" s="18" t="s">
        <v>271</v>
      </c>
      <c r="AD43" s="18" t="s">
        <v>272</v>
      </c>
      <c r="AE43" s="18" t="s">
        <v>273</v>
      </c>
      <c r="AF43" s="18" t="s">
        <v>274</v>
      </c>
      <c r="AG43" s="18" t="s">
        <v>257</v>
      </c>
      <c r="AH43" s="18" t="s">
        <v>258</v>
      </c>
      <c r="AI43" s="16" t="s">
        <v>8</v>
      </c>
      <c r="AJ43" s="16" t="s">
        <v>8</v>
      </c>
      <c r="AK43" s="16" t="s">
        <v>8</v>
      </c>
      <c r="AL43" s="16" t="s">
        <v>10</v>
      </c>
      <c r="AM43" s="16" t="s">
        <v>259</v>
      </c>
      <c r="AN43" s="20" t="s">
        <v>173</v>
      </c>
      <c r="AO43" s="16" t="s">
        <v>10</v>
      </c>
      <c r="AP43" s="16" t="s">
        <v>259</v>
      </c>
      <c r="AQ43" s="20" t="s">
        <v>173</v>
      </c>
      <c r="AR43" s="16" t="s">
        <v>9</v>
      </c>
      <c r="AS43" s="14"/>
      <c r="AT43" s="14"/>
      <c r="AU43" s="14"/>
      <c r="AV43" s="14"/>
      <c r="AW43" s="14"/>
    </row>
    <row r="44" spans="2:49" x14ac:dyDescent="0.15">
      <c r="B44" s="16" t="s">
        <v>9</v>
      </c>
      <c r="C44" s="16" t="s">
        <v>42</v>
      </c>
      <c r="D44" s="16" t="s">
        <v>12</v>
      </c>
      <c r="E44" s="16" t="s">
        <v>14</v>
      </c>
      <c r="F44" s="16" t="s">
        <v>46</v>
      </c>
      <c r="G44" s="16" t="s">
        <v>54</v>
      </c>
      <c r="H44" s="16" t="s">
        <v>47</v>
      </c>
      <c r="I44" s="16"/>
      <c r="J44" s="16" t="s">
        <v>238</v>
      </c>
      <c r="K44" s="18" t="s">
        <v>275</v>
      </c>
      <c r="L44" s="18" t="s">
        <v>9</v>
      </c>
      <c r="M44" s="18" t="s">
        <v>276</v>
      </c>
      <c r="N44" s="18" t="s">
        <v>277</v>
      </c>
      <c r="O44" s="18" t="s">
        <v>278</v>
      </c>
      <c r="P44" s="18" t="s">
        <v>49</v>
      </c>
      <c r="Q44" s="18" t="s">
        <v>177</v>
      </c>
      <c r="R44" s="18" t="s">
        <v>176</v>
      </c>
      <c r="S44" s="18" t="s">
        <v>279</v>
      </c>
      <c r="T44" s="18" t="s">
        <v>280</v>
      </c>
      <c r="U44" s="18" t="s">
        <v>281</v>
      </c>
      <c r="V44" s="18" t="s">
        <v>282</v>
      </c>
      <c r="W44" s="18" t="s">
        <v>283</v>
      </c>
      <c r="X44" s="18" t="s">
        <v>248</v>
      </c>
      <c r="Y44" s="18" t="s">
        <v>249</v>
      </c>
      <c r="Z44" s="18" t="s">
        <v>250</v>
      </c>
      <c r="AA44" s="18" t="s">
        <v>284</v>
      </c>
      <c r="AB44" s="18" t="s">
        <v>285</v>
      </c>
      <c r="AC44" s="18" t="s">
        <v>286</v>
      </c>
      <c r="AD44" s="18" t="s">
        <v>287</v>
      </c>
      <c r="AE44" s="18" t="s">
        <v>288</v>
      </c>
      <c r="AF44" s="18" t="s">
        <v>289</v>
      </c>
      <c r="AG44" s="18" t="s">
        <v>257</v>
      </c>
      <c r="AH44" s="18" t="s">
        <v>258</v>
      </c>
      <c r="AI44" s="16" t="s">
        <v>9</v>
      </c>
      <c r="AJ44" s="16" t="s">
        <v>8</v>
      </c>
      <c r="AK44" s="16" t="s">
        <v>8</v>
      </c>
      <c r="AL44" s="16" t="s">
        <v>10</v>
      </c>
      <c r="AM44" s="16" t="s">
        <v>259</v>
      </c>
      <c r="AN44" s="20" t="s">
        <v>173</v>
      </c>
      <c r="AO44" s="16" t="s">
        <v>10</v>
      </c>
      <c r="AP44" s="16" t="s">
        <v>259</v>
      </c>
      <c r="AQ44" s="20" t="s">
        <v>173</v>
      </c>
      <c r="AR44" s="16" t="s">
        <v>9</v>
      </c>
      <c r="AS44" s="14"/>
      <c r="AT44" s="14"/>
      <c r="AU44" s="14"/>
      <c r="AV44" s="14"/>
      <c r="AW44" s="14"/>
    </row>
    <row r="45" spans="2:49" x14ac:dyDescent="0.15">
      <c r="B45" s="16" t="s">
        <v>9</v>
      </c>
      <c r="C45" s="16" t="s">
        <v>290</v>
      </c>
      <c r="D45" s="16" t="s">
        <v>12</v>
      </c>
      <c r="E45" s="16" t="s">
        <v>14</v>
      </c>
      <c r="F45" s="16" t="s">
        <v>46</v>
      </c>
      <c r="G45" s="16" t="s">
        <v>54</v>
      </c>
      <c r="H45" s="16" t="s">
        <v>47</v>
      </c>
      <c r="I45" s="16" t="s">
        <v>54</v>
      </c>
      <c r="J45" s="16" t="s">
        <v>54</v>
      </c>
      <c r="K45" s="18" t="s">
        <v>177</v>
      </c>
      <c r="L45" s="18" t="s">
        <v>8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177</v>
      </c>
      <c r="R45" s="18" t="s">
        <v>177</v>
      </c>
      <c r="S45" s="18" t="s">
        <v>177</v>
      </c>
      <c r="T45" s="18" t="s">
        <v>177</v>
      </c>
      <c r="U45" s="18" t="s">
        <v>177</v>
      </c>
      <c r="V45" s="18" t="s">
        <v>8</v>
      </c>
      <c r="W45" s="18" t="s">
        <v>8</v>
      </c>
      <c r="X45" s="18" t="s">
        <v>8</v>
      </c>
      <c r="Y45" s="18" t="s">
        <v>8</v>
      </c>
      <c r="Z45" s="18" t="s">
        <v>250</v>
      </c>
      <c r="AA45" s="18" t="s">
        <v>250</v>
      </c>
      <c r="AB45" s="18" t="s">
        <v>250</v>
      </c>
      <c r="AC45" s="18" t="s">
        <v>250</v>
      </c>
      <c r="AD45" s="18" t="s">
        <v>250</v>
      </c>
      <c r="AE45" s="18" t="s">
        <v>8</v>
      </c>
      <c r="AF45" s="18" t="s">
        <v>8</v>
      </c>
      <c r="AG45" s="18" t="s">
        <v>8</v>
      </c>
      <c r="AH45" s="18" t="s">
        <v>8</v>
      </c>
      <c r="AI45" s="16" t="s">
        <v>9</v>
      </c>
      <c r="AJ45" s="16" t="s">
        <v>9</v>
      </c>
      <c r="AK45" s="16" t="s">
        <v>8</v>
      </c>
      <c r="AL45" s="16" t="s">
        <v>10</v>
      </c>
      <c r="AM45" s="16" t="s">
        <v>259</v>
      </c>
      <c r="AN45" s="20" t="s">
        <v>173</v>
      </c>
      <c r="AO45" s="16" t="s">
        <v>10</v>
      </c>
      <c r="AP45" s="16" t="s">
        <v>259</v>
      </c>
      <c r="AQ45" s="20" t="s">
        <v>173</v>
      </c>
      <c r="AR45" s="16" t="s">
        <v>9</v>
      </c>
      <c r="AS45" s="14"/>
      <c r="AT45" s="14"/>
      <c r="AU45" s="14"/>
      <c r="AV45" s="14"/>
      <c r="AW45" s="14"/>
    </row>
    <row r="46" spans="2:49" x14ac:dyDescent="0.15">
      <c r="B46" s="16" t="s">
        <v>158</v>
      </c>
      <c r="C46" s="16" t="s">
        <v>41</v>
      </c>
      <c r="D46" s="16" t="s">
        <v>12</v>
      </c>
      <c r="E46" s="16" t="s">
        <v>291</v>
      </c>
      <c r="F46" s="16" t="s">
        <v>292</v>
      </c>
      <c r="G46" s="16" t="s">
        <v>293</v>
      </c>
      <c r="H46" s="16" t="s">
        <v>292</v>
      </c>
      <c r="I46" s="16"/>
      <c r="J46" s="16" t="s">
        <v>294</v>
      </c>
      <c r="K46" s="16" t="s">
        <v>295</v>
      </c>
      <c r="L46" s="16" t="s">
        <v>158</v>
      </c>
      <c r="M46" s="16" t="s">
        <v>296</v>
      </c>
      <c r="N46" s="16" t="s">
        <v>296</v>
      </c>
      <c r="O46" s="16" t="s">
        <v>297</v>
      </c>
      <c r="P46" s="16" t="s">
        <v>298</v>
      </c>
      <c r="Q46" s="16" t="s">
        <v>299</v>
      </c>
      <c r="R46" s="16" t="s">
        <v>300</v>
      </c>
      <c r="S46" s="16" t="s">
        <v>301</v>
      </c>
      <c r="T46" s="16" t="s">
        <v>300</v>
      </c>
      <c r="U46" s="16" t="s">
        <v>295</v>
      </c>
      <c r="V46" s="16" t="s">
        <v>302</v>
      </c>
      <c r="W46" s="16" t="s">
        <v>303</v>
      </c>
      <c r="X46" s="16" t="s">
        <v>304</v>
      </c>
      <c r="Y46" s="16" t="s">
        <v>304</v>
      </c>
      <c r="Z46" s="16" t="s">
        <v>305</v>
      </c>
      <c r="AA46" s="16" t="s">
        <v>306</v>
      </c>
      <c r="AB46" s="16" t="s">
        <v>307</v>
      </c>
      <c r="AC46" s="16" t="s">
        <v>308</v>
      </c>
      <c r="AD46" s="16" t="s">
        <v>309</v>
      </c>
      <c r="AE46" s="16" t="s">
        <v>310</v>
      </c>
      <c r="AF46" s="16" t="s">
        <v>311</v>
      </c>
      <c r="AG46" s="16" t="s">
        <v>312</v>
      </c>
      <c r="AH46" s="16" t="s">
        <v>313</v>
      </c>
      <c r="AI46" s="16" t="s">
        <v>8</v>
      </c>
      <c r="AJ46" s="16" t="s">
        <v>8</v>
      </c>
      <c r="AK46" s="16" t="s">
        <v>8</v>
      </c>
      <c r="AL46" s="16" t="s">
        <v>10</v>
      </c>
      <c r="AM46" s="16" t="s">
        <v>314</v>
      </c>
      <c r="AN46" s="20" t="s">
        <v>173</v>
      </c>
      <c r="AO46" s="16" t="s">
        <v>10</v>
      </c>
      <c r="AP46" s="16" t="s">
        <v>314</v>
      </c>
      <c r="AQ46" s="20" t="s">
        <v>173</v>
      </c>
      <c r="AR46" s="16" t="s">
        <v>9</v>
      </c>
    </row>
    <row r="47" spans="2:49" x14ac:dyDescent="0.15">
      <c r="B47" s="16" t="s">
        <v>158</v>
      </c>
      <c r="C47" s="16" t="s">
        <v>42</v>
      </c>
      <c r="D47" s="16" t="s">
        <v>12</v>
      </c>
      <c r="E47" s="16" t="s">
        <v>291</v>
      </c>
      <c r="F47" s="16" t="s">
        <v>292</v>
      </c>
      <c r="G47" s="16" t="s">
        <v>293</v>
      </c>
      <c r="H47" s="16" t="s">
        <v>292</v>
      </c>
      <c r="I47" s="16"/>
      <c r="J47" s="16" t="s">
        <v>294</v>
      </c>
      <c r="K47" s="16" t="s">
        <v>295</v>
      </c>
      <c r="L47" s="16" t="s">
        <v>315</v>
      </c>
      <c r="M47" s="16" t="s">
        <v>296</v>
      </c>
      <c r="N47" s="16" t="s">
        <v>296</v>
      </c>
      <c r="O47" s="16" t="s">
        <v>316</v>
      </c>
      <c r="P47" s="16" t="s">
        <v>9</v>
      </c>
      <c r="Q47" s="16" t="s">
        <v>299</v>
      </c>
      <c r="R47" s="16" t="s">
        <v>299</v>
      </c>
      <c r="S47" s="16" t="s">
        <v>317</v>
      </c>
      <c r="T47" s="16" t="s">
        <v>318</v>
      </c>
      <c r="U47" s="16" t="s">
        <v>295</v>
      </c>
      <c r="V47" s="16" t="s">
        <v>319</v>
      </c>
      <c r="W47" s="16" t="s">
        <v>303</v>
      </c>
      <c r="X47" s="16" t="s">
        <v>320</v>
      </c>
      <c r="Y47" s="16" t="s">
        <v>321</v>
      </c>
      <c r="Z47" s="16" t="s">
        <v>305</v>
      </c>
      <c r="AA47" s="16" t="s">
        <v>305</v>
      </c>
      <c r="AB47" s="16" t="s">
        <v>322</v>
      </c>
      <c r="AC47" s="16" t="s">
        <v>323</v>
      </c>
      <c r="AD47" s="16" t="s">
        <v>324</v>
      </c>
      <c r="AE47" s="16" t="s">
        <v>325</v>
      </c>
      <c r="AF47" s="16" t="s">
        <v>326</v>
      </c>
      <c r="AG47" s="16" t="s">
        <v>327</v>
      </c>
      <c r="AH47" s="16" t="s">
        <v>328</v>
      </c>
      <c r="AI47" s="16" t="s">
        <v>9</v>
      </c>
      <c r="AJ47" s="16" t="s">
        <v>8</v>
      </c>
      <c r="AK47" s="16" t="s">
        <v>8</v>
      </c>
      <c r="AL47" s="16" t="s">
        <v>10</v>
      </c>
      <c r="AM47" s="16" t="s">
        <v>314</v>
      </c>
      <c r="AN47" s="20" t="s">
        <v>173</v>
      </c>
      <c r="AO47" s="16" t="s">
        <v>10</v>
      </c>
      <c r="AP47" s="16" t="s">
        <v>314</v>
      </c>
      <c r="AQ47" s="20" t="s">
        <v>173</v>
      </c>
      <c r="AR47" s="16" t="s">
        <v>9</v>
      </c>
    </row>
    <row r="48" spans="2:49" x14ac:dyDescent="0.15">
      <c r="B48" s="16" t="s">
        <v>158</v>
      </c>
      <c r="C48" s="16" t="s">
        <v>290</v>
      </c>
      <c r="D48" s="16" t="s">
        <v>12</v>
      </c>
      <c r="E48" s="16" t="s">
        <v>291</v>
      </c>
      <c r="F48" s="16" t="s">
        <v>292</v>
      </c>
      <c r="G48" s="16" t="s">
        <v>293</v>
      </c>
      <c r="H48" s="16" t="s">
        <v>292</v>
      </c>
      <c r="I48" s="16"/>
      <c r="J48" s="16" t="s">
        <v>294</v>
      </c>
      <c r="K48" s="16" t="s">
        <v>295</v>
      </c>
      <c r="L48" s="16" t="s">
        <v>8</v>
      </c>
      <c r="M48" s="16" t="s">
        <v>296</v>
      </c>
      <c r="N48" s="16" t="s">
        <v>296</v>
      </c>
      <c r="O48" s="16" t="s">
        <v>9</v>
      </c>
      <c r="P48" s="16" t="s">
        <v>9</v>
      </c>
      <c r="Q48" s="16" t="s">
        <v>299</v>
      </c>
      <c r="R48" s="16" t="s">
        <v>299</v>
      </c>
      <c r="S48" s="16" t="s">
        <v>299</v>
      </c>
      <c r="T48" s="16" t="s">
        <v>295</v>
      </c>
      <c r="U48" s="16" t="s">
        <v>295</v>
      </c>
      <c r="V48" s="16" t="s">
        <v>8</v>
      </c>
      <c r="W48" s="16" t="s">
        <v>303</v>
      </c>
      <c r="X48" s="16" t="s">
        <v>8</v>
      </c>
      <c r="Y48" s="16" t="s">
        <v>303</v>
      </c>
      <c r="Z48" s="16" t="s">
        <v>305</v>
      </c>
      <c r="AA48" s="16" t="s">
        <v>305</v>
      </c>
      <c r="AB48" s="16" t="s">
        <v>329</v>
      </c>
      <c r="AC48" s="16" t="s">
        <v>330</v>
      </c>
      <c r="AD48" s="16" t="s">
        <v>331</v>
      </c>
      <c r="AE48" s="16" t="s">
        <v>332</v>
      </c>
      <c r="AF48" s="16" t="s">
        <v>333</v>
      </c>
      <c r="AG48" s="16" t="s">
        <v>334</v>
      </c>
      <c r="AH48" s="16" t="s">
        <v>335</v>
      </c>
      <c r="AI48" s="16" t="s">
        <v>9</v>
      </c>
      <c r="AJ48" s="16" t="s">
        <v>9</v>
      </c>
      <c r="AK48" s="16" t="s">
        <v>8</v>
      </c>
      <c r="AL48" s="16" t="s">
        <v>10</v>
      </c>
      <c r="AM48" s="16" t="s">
        <v>314</v>
      </c>
      <c r="AN48" s="20" t="s">
        <v>173</v>
      </c>
      <c r="AO48" s="16" t="s">
        <v>10</v>
      </c>
      <c r="AP48" s="16" t="s">
        <v>314</v>
      </c>
      <c r="AQ48" s="20" t="s">
        <v>173</v>
      </c>
      <c r="AR48" s="16" t="s">
        <v>9</v>
      </c>
    </row>
    <row r="49" spans="2:44" x14ac:dyDescent="0.15">
      <c r="B49" s="16" t="s">
        <v>336</v>
      </c>
      <c r="C49" s="16" t="s">
        <v>41</v>
      </c>
      <c r="D49" s="16" t="s">
        <v>337</v>
      </c>
      <c r="E49" s="16" t="s">
        <v>338</v>
      </c>
      <c r="F49" s="16" t="s">
        <v>339</v>
      </c>
      <c r="G49" s="16" t="s">
        <v>293</v>
      </c>
      <c r="H49" s="16" t="s">
        <v>292</v>
      </c>
      <c r="I49" s="16"/>
      <c r="J49" s="16" t="s">
        <v>52</v>
      </c>
      <c r="K49" s="16" t="s">
        <v>340</v>
      </c>
      <c r="L49" s="16" t="s">
        <v>9</v>
      </c>
      <c r="M49" s="16" t="s">
        <v>341</v>
      </c>
      <c r="N49" s="16" t="s">
        <v>342</v>
      </c>
      <c r="O49" s="16" t="s">
        <v>343</v>
      </c>
      <c r="P49" s="16" t="s">
        <v>344</v>
      </c>
      <c r="Q49" s="16" t="s">
        <v>55</v>
      </c>
      <c r="R49" s="16" t="s">
        <v>48</v>
      </c>
      <c r="S49" s="16" t="s">
        <v>345</v>
      </c>
      <c r="T49" s="16" t="s">
        <v>346</v>
      </c>
      <c r="U49" s="16" t="s">
        <v>347</v>
      </c>
      <c r="V49" s="16" t="s">
        <v>348</v>
      </c>
      <c r="W49" s="16" t="s">
        <v>349</v>
      </c>
      <c r="X49" s="16" t="s">
        <v>350</v>
      </c>
      <c r="Y49" s="16" t="s">
        <v>351</v>
      </c>
      <c r="Z49" s="16" t="s">
        <v>352</v>
      </c>
      <c r="AA49" s="16" t="s">
        <v>353</v>
      </c>
      <c r="AB49" s="16" t="s">
        <v>354</v>
      </c>
      <c r="AC49" s="16" t="s">
        <v>355</v>
      </c>
      <c r="AD49" s="16" t="s">
        <v>356</v>
      </c>
      <c r="AE49" s="16" t="s">
        <v>357</v>
      </c>
      <c r="AF49" s="16" t="s">
        <v>358</v>
      </c>
      <c r="AG49" s="16" t="s">
        <v>359</v>
      </c>
      <c r="AH49" s="16" t="s">
        <v>360</v>
      </c>
      <c r="AI49" s="16" t="s">
        <v>8</v>
      </c>
      <c r="AJ49" s="16" t="s">
        <v>8</v>
      </c>
      <c r="AK49" s="16" t="s">
        <v>8</v>
      </c>
      <c r="AL49" s="16" t="s">
        <v>10</v>
      </c>
      <c r="AM49" s="16" t="s">
        <v>361</v>
      </c>
      <c r="AN49" s="20" t="s">
        <v>173</v>
      </c>
      <c r="AO49" s="16" t="s">
        <v>10</v>
      </c>
      <c r="AP49" s="16" t="s">
        <v>361</v>
      </c>
      <c r="AQ49" s="20" t="s">
        <v>173</v>
      </c>
      <c r="AR49" s="16" t="s">
        <v>9</v>
      </c>
    </row>
    <row r="50" spans="2:44" x14ac:dyDescent="0.15">
      <c r="B50" s="16" t="s">
        <v>336</v>
      </c>
      <c r="C50" s="16" t="s">
        <v>42</v>
      </c>
      <c r="D50" s="16" t="s">
        <v>337</v>
      </c>
      <c r="E50" s="16" t="s">
        <v>338</v>
      </c>
      <c r="F50" s="16" t="s">
        <v>339</v>
      </c>
      <c r="G50" s="16" t="s">
        <v>293</v>
      </c>
      <c r="H50" s="16" t="s">
        <v>292</v>
      </c>
      <c r="I50" s="16"/>
      <c r="J50" s="16" t="s">
        <v>52</v>
      </c>
      <c r="K50" s="16" t="s">
        <v>340</v>
      </c>
      <c r="L50" s="16" t="s">
        <v>8</v>
      </c>
      <c r="M50" s="16" t="s">
        <v>341</v>
      </c>
      <c r="N50" s="16" t="s">
        <v>342</v>
      </c>
      <c r="O50" s="16" t="s">
        <v>9</v>
      </c>
      <c r="P50" s="16" t="s">
        <v>9</v>
      </c>
      <c r="Q50" s="16" t="s">
        <v>55</v>
      </c>
      <c r="R50" s="16" t="s">
        <v>55</v>
      </c>
      <c r="S50" s="16" t="s">
        <v>55</v>
      </c>
      <c r="T50" s="16" t="s">
        <v>347</v>
      </c>
      <c r="U50" s="16" t="s">
        <v>347</v>
      </c>
      <c r="V50" s="16" t="s">
        <v>8</v>
      </c>
      <c r="W50" s="16" t="s">
        <v>349</v>
      </c>
      <c r="X50" s="16" t="s">
        <v>8</v>
      </c>
      <c r="Y50" s="16" t="s">
        <v>349</v>
      </c>
      <c r="Z50" s="16" t="s">
        <v>352</v>
      </c>
      <c r="AA50" s="16" t="s">
        <v>352</v>
      </c>
      <c r="AB50" s="16" t="s">
        <v>352</v>
      </c>
      <c r="AC50" s="16" t="s">
        <v>362</v>
      </c>
      <c r="AD50" s="16" t="s">
        <v>362</v>
      </c>
      <c r="AE50" s="16" t="s">
        <v>8</v>
      </c>
      <c r="AF50" s="16" t="s">
        <v>363</v>
      </c>
      <c r="AG50" s="16" t="s">
        <v>8</v>
      </c>
      <c r="AH50" s="16" t="s">
        <v>363</v>
      </c>
      <c r="AI50" s="16" t="s">
        <v>9</v>
      </c>
      <c r="AJ50" s="16" t="s">
        <v>8</v>
      </c>
      <c r="AK50" s="16" t="s">
        <v>8</v>
      </c>
      <c r="AL50" s="16" t="s">
        <v>10</v>
      </c>
      <c r="AM50" s="16" t="s">
        <v>361</v>
      </c>
      <c r="AN50" s="20" t="s">
        <v>173</v>
      </c>
      <c r="AO50" s="16" t="s">
        <v>10</v>
      </c>
      <c r="AP50" s="16" t="s">
        <v>361</v>
      </c>
      <c r="AQ50" s="20" t="s">
        <v>173</v>
      </c>
      <c r="AR50" s="16" t="s">
        <v>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9"/>
  <sheetViews>
    <sheetView zoomScale="80" zoomScaleNormal="80" workbookViewId="0"/>
  </sheetViews>
  <sheetFormatPr defaultRowHeight="13.5" x14ac:dyDescent="0.15"/>
  <cols>
    <col min="1" max="1" width="2.625" style="5" customWidth="1"/>
    <col min="2" max="256" width="9" style="5"/>
    <col min="257" max="257" width="2.625" style="5" customWidth="1"/>
    <col min="258" max="512" width="9" style="5"/>
    <col min="513" max="513" width="2.625" style="5" customWidth="1"/>
    <col min="514" max="768" width="9" style="5"/>
    <col min="769" max="769" width="2.625" style="5" customWidth="1"/>
    <col min="770" max="1024" width="9" style="5"/>
    <col min="1025" max="1025" width="2.625" style="5" customWidth="1"/>
    <col min="1026" max="1280" width="9" style="5"/>
    <col min="1281" max="1281" width="2.625" style="5" customWidth="1"/>
    <col min="1282" max="1536" width="9" style="5"/>
    <col min="1537" max="1537" width="2.625" style="5" customWidth="1"/>
    <col min="1538" max="1792" width="9" style="5"/>
    <col min="1793" max="1793" width="2.625" style="5" customWidth="1"/>
    <col min="1794" max="2048" width="9" style="5"/>
    <col min="2049" max="2049" width="2.625" style="5" customWidth="1"/>
    <col min="2050" max="2304" width="9" style="5"/>
    <col min="2305" max="2305" width="2.625" style="5" customWidth="1"/>
    <col min="2306" max="2560" width="9" style="5"/>
    <col min="2561" max="2561" width="2.625" style="5" customWidth="1"/>
    <col min="2562" max="2816" width="9" style="5"/>
    <col min="2817" max="2817" width="2.625" style="5" customWidth="1"/>
    <col min="2818" max="3072" width="9" style="5"/>
    <col min="3073" max="3073" width="2.625" style="5" customWidth="1"/>
    <col min="3074" max="3328" width="9" style="5"/>
    <col min="3329" max="3329" width="2.625" style="5" customWidth="1"/>
    <col min="3330" max="3584" width="9" style="5"/>
    <col min="3585" max="3585" width="2.625" style="5" customWidth="1"/>
    <col min="3586" max="3840" width="9" style="5"/>
    <col min="3841" max="3841" width="2.625" style="5" customWidth="1"/>
    <col min="3842" max="4096" width="9" style="5"/>
    <col min="4097" max="4097" width="2.625" style="5" customWidth="1"/>
    <col min="4098" max="4352" width="9" style="5"/>
    <col min="4353" max="4353" width="2.625" style="5" customWidth="1"/>
    <col min="4354" max="4608" width="9" style="5"/>
    <col min="4609" max="4609" width="2.625" style="5" customWidth="1"/>
    <col min="4610" max="4864" width="9" style="5"/>
    <col min="4865" max="4865" width="2.625" style="5" customWidth="1"/>
    <col min="4866" max="5120" width="9" style="5"/>
    <col min="5121" max="5121" width="2.625" style="5" customWidth="1"/>
    <col min="5122" max="5376" width="9" style="5"/>
    <col min="5377" max="5377" width="2.625" style="5" customWidth="1"/>
    <col min="5378" max="5632" width="9" style="5"/>
    <col min="5633" max="5633" width="2.625" style="5" customWidth="1"/>
    <col min="5634" max="5888" width="9" style="5"/>
    <col min="5889" max="5889" width="2.625" style="5" customWidth="1"/>
    <col min="5890" max="6144" width="9" style="5"/>
    <col min="6145" max="6145" width="2.625" style="5" customWidth="1"/>
    <col min="6146" max="6400" width="9" style="5"/>
    <col min="6401" max="6401" width="2.625" style="5" customWidth="1"/>
    <col min="6402" max="6656" width="9" style="5"/>
    <col min="6657" max="6657" width="2.625" style="5" customWidth="1"/>
    <col min="6658" max="6912" width="9" style="5"/>
    <col min="6913" max="6913" width="2.625" style="5" customWidth="1"/>
    <col min="6914" max="7168" width="9" style="5"/>
    <col min="7169" max="7169" width="2.625" style="5" customWidth="1"/>
    <col min="7170" max="7424" width="9" style="5"/>
    <col min="7425" max="7425" width="2.625" style="5" customWidth="1"/>
    <col min="7426" max="7680" width="9" style="5"/>
    <col min="7681" max="7681" width="2.625" style="5" customWidth="1"/>
    <col min="7682" max="7936" width="9" style="5"/>
    <col min="7937" max="7937" width="2.625" style="5" customWidth="1"/>
    <col min="7938" max="8192" width="9" style="5"/>
    <col min="8193" max="8193" width="2.625" style="5" customWidth="1"/>
    <col min="8194" max="8448" width="9" style="5"/>
    <col min="8449" max="8449" width="2.625" style="5" customWidth="1"/>
    <col min="8450" max="8704" width="9" style="5"/>
    <col min="8705" max="8705" width="2.625" style="5" customWidth="1"/>
    <col min="8706" max="8960" width="9" style="5"/>
    <col min="8961" max="8961" width="2.625" style="5" customWidth="1"/>
    <col min="8962" max="9216" width="9" style="5"/>
    <col min="9217" max="9217" width="2.625" style="5" customWidth="1"/>
    <col min="9218" max="9472" width="9" style="5"/>
    <col min="9473" max="9473" width="2.625" style="5" customWidth="1"/>
    <col min="9474" max="9728" width="9" style="5"/>
    <col min="9729" max="9729" width="2.625" style="5" customWidth="1"/>
    <col min="9730" max="9984" width="9" style="5"/>
    <col min="9985" max="9985" width="2.625" style="5" customWidth="1"/>
    <col min="9986" max="10240" width="9" style="5"/>
    <col min="10241" max="10241" width="2.625" style="5" customWidth="1"/>
    <col min="10242" max="10496" width="9" style="5"/>
    <col min="10497" max="10497" width="2.625" style="5" customWidth="1"/>
    <col min="10498" max="10752" width="9" style="5"/>
    <col min="10753" max="10753" width="2.625" style="5" customWidth="1"/>
    <col min="10754" max="11008" width="9" style="5"/>
    <col min="11009" max="11009" width="2.625" style="5" customWidth="1"/>
    <col min="11010" max="11264" width="9" style="5"/>
    <col min="11265" max="11265" width="2.625" style="5" customWidth="1"/>
    <col min="11266" max="11520" width="9" style="5"/>
    <col min="11521" max="11521" width="2.625" style="5" customWidth="1"/>
    <col min="11522" max="11776" width="9" style="5"/>
    <col min="11777" max="11777" width="2.625" style="5" customWidth="1"/>
    <col min="11778" max="12032" width="9" style="5"/>
    <col min="12033" max="12033" width="2.625" style="5" customWidth="1"/>
    <col min="12034" max="12288" width="9" style="5"/>
    <col min="12289" max="12289" width="2.625" style="5" customWidth="1"/>
    <col min="12290" max="12544" width="9" style="5"/>
    <col min="12545" max="12545" width="2.625" style="5" customWidth="1"/>
    <col min="12546" max="12800" width="9" style="5"/>
    <col min="12801" max="12801" width="2.625" style="5" customWidth="1"/>
    <col min="12802" max="13056" width="9" style="5"/>
    <col min="13057" max="13057" width="2.625" style="5" customWidth="1"/>
    <col min="13058" max="13312" width="9" style="5"/>
    <col min="13313" max="13313" width="2.625" style="5" customWidth="1"/>
    <col min="13314" max="13568" width="9" style="5"/>
    <col min="13569" max="13569" width="2.625" style="5" customWidth="1"/>
    <col min="13570" max="13824" width="9" style="5"/>
    <col min="13825" max="13825" width="2.625" style="5" customWidth="1"/>
    <col min="13826" max="14080" width="9" style="5"/>
    <col min="14081" max="14081" width="2.625" style="5" customWidth="1"/>
    <col min="14082" max="14336" width="9" style="5"/>
    <col min="14337" max="14337" width="2.625" style="5" customWidth="1"/>
    <col min="14338" max="14592" width="9" style="5"/>
    <col min="14593" max="14593" width="2.625" style="5" customWidth="1"/>
    <col min="14594" max="14848" width="9" style="5"/>
    <col min="14849" max="14849" width="2.625" style="5" customWidth="1"/>
    <col min="14850" max="15104" width="9" style="5"/>
    <col min="15105" max="15105" width="2.625" style="5" customWidth="1"/>
    <col min="15106" max="15360" width="9" style="5"/>
    <col min="15361" max="15361" width="2.625" style="5" customWidth="1"/>
    <col min="15362" max="15616" width="9" style="5"/>
    <col min="15617" max="15617" width="2.625" style="5" customWidth="1"/>
    <col min="15618" max="15872" width="9" style="5"/>
    <col min="15873" max="15873" width="2.625" style="5" customWidth="1"/>
    <col min="15874" max="16128" width="9" style="5"/>
    <col min="16129" max="16129" width="2.625" style="5" customWidth="1"/>
    <col min="16130" max="16384" width="9" style="5"/>
  </cols>
  <sheetData>
    <row r="1" spans="2:49" x14ac:dyDescent="0.15">
      <c r="B1" s="13" t="s">
        <v>159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</row>
    <row r="2" spans="2:49" x14ac:dyDescent="0.15">
      <c r="B2" s="15" t="s">
        <v>13</v>
      </c>
      <c r="C2" s="15" t="s">
        <v>15</v>
      </c>
      <c r="D2" s="15" t="s">
        <v>11</v>
      </c>
      <c r="E2" s="15" t="s">
        <v>160</v>
      </c>
      <c r="F2" s="15" t="s">
        <v>161</v>
      </c>
      <c r="G2" s="15" t="s">
        <v>162</v>
      </c>
      <c r="H2" s="15" t="s">
        <v>163</v>
      </c>
      <c r="I2" s="15" t="s">
        <v>16</v>
      </c>
      <c r="J2" s="15" t="s">
        <v>17</v>
      </c>
      <c r="K2" s="15" t="s">
        <v>18</v>
      </c>
      <c r="L2" s="15" t="s">
        <v>19</v>
      </c>
      <c r="M2" s="15" t="s">
        <v>20</v>
      </c>
      <c r="N2" s="15" t="s">
        <v>21</v>
      </c>
      <c r="O2" s="15" t="s">
        <v>22</v>
      </c>
      <c r="P2" s="15" t="s">
        <v>23</v>
      </c>
      <c r="Q2" s="15" t="s">
        <v>24</v>
      </c>
      <c r="R2" s="15" t="s">
        <v>25</v>
      </c>
      <c r="S2" s="15" t="s">
        <v>26</v>
      </c>
      <c r="T2" s="15" t="s">
        <v>27</v>
      </c>
      <c r="U2" s="15" t="s">
        <v>28</v>
      </c>
      <c r="V2" s="15" t="s">
        <v>29</v>
      </c>
      <c r="W2" s="15" t="s">
        <v>30</v>
      </c>
      <c r="X2" s="15" t="s">
        <v>31</v>
      </c>
      <c r="Y2" s="15" t="s">
        <v>32</v>
      </c>
      <c r="Z2" s="15" t="s">
        <v>33</v>
      </c>
      <c r="AA2" s="15" t="s">
        <v>34</v>
      </c>
      <c r="AB2" s="15" t="s">
        <v>35</v>
      </c>
      <c r="AC2" s="15" t="s">
        <v>36</v>
      </c>
      <c r="AD2" s="15" t="s">
        <v>37</v>
      </c>
      <c r="AE2" s="15" t="s">
        <v>38</v>
      </c>
      <c r="AF2" s="15" t="s">
        <v>39</v>
      </c>
      <c r="AG2" s="15" t="s">
        <v>40</v>
      </c>
      <c r="AH2" s="15" t="s">
        <v>164</v>
      </c>
      <c r="AI2" s="15" t="s">
        <v>165</v>
      </c>
      <c r="AJ2" s="15" t="s">
        <v>166</v>
      </c>
      <c r="AK2" s="15" t="s">
        <v>167</v>
      </c>
      <c r="AL2" s="15" t="s">
        <v>168</v>
      </c>
      <c r="AM2" s="15" t="s">
        <v>169</v>
      </c>
      <c r="AN2" s="15" t="s">
        <v>170</v>
      </c>
      <c r="AO2" s="15" t="s">
        <v>171</v>
      </c>
      <c r="AP2" s="15" t="s">
        <v>0</v>
      </c>
      <c r="AQ2" s="15" t="s">
        <v>1</v>
      </c>
      <c r="AR2" s="15" t="s">
        <v>2</v>
      </c>
      <c r="AS2" s="15" t="s">
        <v>3</v>
      </c>
      <c r="AT2" s="15" t="s">
        <v>4</v>
      </c>
      <c r="AU2" s="15" t="s">
        <v>5</v>
      </c>
      <c r="AV2" s="15" t="s">
        <v>6</v>
      </c>
      <c r="AW2" s="15" t="s">
        <v>7</v>
      </c>
    </row>
    <row r="4" spans="2:49" x14ac:dyDescent="0.15">
      <c r="B4" s="7" t="s">
        <v>435</v>
      </c>
    </row>
    <row r="5" spans="2:49" s="12" customFormat="1" ht="10.5" x14ac:dyDescent="0.15">
      <c r="B5" s="8" t="s">
        <v>45</v>
      </c>
      <c r="C5" s="8" t="s">
        <v>15</v>
      </c>
      <c r="D5" s="8" t="s">
        <v>11</v>
      </c>
      <c r="E5" s="8" t="s">
        <v>13</v>
      </c>
      <c r="F5" s="8" t="s">
        <v>160</v>
      </c>
      <c r="G5" s="8" t="s">
        <v>161</v>
      </c>
      <c r="H5" s="8" t="s">
        <v>162</v>
      </c>
      <c r="I5" s="8" t="s">
        <v>163</v>
      </c>
      <c r="J5" s="8" t="s">
        <v>16</v>
      </c>
      <c r="K5" s="8" t="s">
        <v>17</v>
      </c>
      <c r="L5" s="8" t="s">
        <v>18</v>
      </c>
      <c r="M5" s="8" t="s">
        <v>19</v>
      </c>
      <c r="N5" s="8" t="s">
        <v>20</v>
      </c>
      <c r="O5" s="8" t="s">
        <v>21</v>
      </c>
      <c r="P5" s="8" t="s">
        <v>22</v>
      </c>
      <c r="Q5" s="8" t="s">
        <v>23</v>
      </c>
      <c r="R5" s="8" t="s">
        <v>24</v>
      </c>
      <c r="S5" s="8" t="s">
        <v>25</v>
      </c>
      <c r="T5" s="8" t="s">
        <v>26</v>
      </c>
      <c r="U5" s="8" t="s">
        <v>27</v>
      </c>
      <c r="V5" s="8" t="s">
        <v>28</v>
      </c>
      <c r="W5" s="8" t="s">
        <v>29</v>
      </c>
      <c r="X5" s="8" t="s">
        <v>30</v>
      </c>
      <c r="Y5" s="8" t="s">
        <v>31</v>
      </c>
      <c r="Z5" s="8" t="s">
        <v>32</v>
      </c>
      <c r="AA5" s="8" t="s">
        <v>33</v>
      </c>
      <c r="AB5" s="8" t="s">
        <v>34</v>
      </c>
      <c r="AC5" s="8" t="s">
        <v>35</v>
      </c>
      <c r="AD5" s="8" t="s">
        <v>36</v>
      </c>
      <c r="AE5" s="8" t="s">
        <v>37</v>
      </c>
      <c r="AF5" s="8" t="s">
        <v>38</v>
      </c>
      <c r="AG5" s="8" t="s">
        <v>39</v>
      </c>
      <c r="AH5" s="8" t="s">
        <v>40</v>
      </c>
      <c r="AI5" s="8" t="s">
        <v>169</v>
      </c>
      <c r="AJ5" s="8" t="s">
        <v>170</v>
      </c>
      <c r="AK5" s="8" t="s">
        <v>0</v>
      </c>
      <c r="AL5" s="8" t="s">
        <v>1</v>
      </c>
      <c r="AM5" s="8" t="s">
        <v>2</v>
      </c>
      <c r="AN5" s="8" t="s">
        <v>3</v>
      </c>
      <c r="AO5" s="8" t="s">
        <v>4</v>
      </c>
      <c r="AP5" s="8" t="s">
        <v>5</v>
      </c>
      <c r="AQ5" s="8" t="s">
        <v>6</v>
      </c>
      <c r="AR5" s="8" t="s">
        <v>7</v>
      </c>
    </row>
    <row r="39" spans="2:49" x14ac:dyDescent="0.15">
      <c r="B39" s="21" t="s">
        <v>236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</row>
    <row r="40" spans="2:49" x14ac:dyDescent="0.15">
      <c r="B40" s="15" t="s">
        <v>45</v>
      </c>
      <c r="C40" s="15" t="s">
        <v>15</v>
      </c>
      <c r="D40" s="15" t="s">
        <v>11</v>
      </c>
      <c r="E40" s="15" t="s">
        <v>13</v>
      </c>
      <c r="F40" s="15" t="s">
        <v>160</v>
      </c>
      <c r="G40" s="15" t="s">
        <v>161</v>
      </c>
      <c r="H40" s="15" t="s">
        <v>162</v>
      </c>
      <c r="I40" s="15" t="s">
        <v>163</v>
      </c>
      <c r="J40" s="15" t="s">
        <v>16</v>
      </c>
      <c r="K40" s="15" t="s">
        <v>17</v>
      </c>
      <c r="L40" s="15" t="s">
        <v>18</v>
      </c>
      <c r="M40" s="15" t="s">
        <v>19</v>
      </c>
      <c r="N40" s="15" t="s">
        <v>20</v>
      </c>
      <c r="O40" s="15" t="s">
        <v>21</v>
      </c>
      <c r="P40" s="15" t="s">
        <v>22</v>
      </c>
      <c r="Q40" s="15" t="s">
        <v>23</v>
      </c>
      <c r="R40" s="15" t="s">
        <v>24</v>
      </c>
      <c r="S40" s="15" t="s">
        <v>25</v>
      </c>
      <c r="T40" s="15" t="s">
        <v>26</v>
      </c>
      <c r="U40" s="15" t="s">
        <v>27</v>
      </c>
      <c r="V40" s="15" t="s">
        <v>28</v>
      </c>
      <c r="W40" s="15" t="s">
        <v>29</v>
      </c>
      <c r="X40" s="15" t="s">
        <v>30</v>
      </c>
      <c r="Y40" s="15" t="s">
        <v>31</v>
      </c>
      <c r="Z40" s="15" t="s">
        <v>32</v>
      </c>
      <c r="AA40" s="15" t="s">
        <v>33</v>
      </c>
      <c r="AB40" s="15" t="s">
        <v>34</v>
      </c>
      <c r="AC40" s="15" t="s">
        <v>35</v>
      </c>
      <c r="AD40" s="15" t="s">
        <v>36</v>
      </c>
      <c r="AE40" s="15" t="s">
        <v>37</v>
      </c>
      <c r="AF40" s="15" t="s">
        <v>38</v>
      </c>
      <c r="AG40" s="15" t="s">
        <v>39</v>
      </c>
      <c r="AH40" s="15" t="s">
        <v>40</v>
      </c>
      <c r="AI40" s="15" t="s">
        <v>169</v>
      </c>
      <c r="AJ40" s="15" t="s">
        <v>170</v>
      </c>
      <c r="AK40" s="15" t="s">
        <v>0</v>
      </c>
      <c r="AL40" s="15" t="s">
        <v>1</v>
      </c>
      <c r="AM40" s="15" t="s">
        <v>2</v>
      </c>
      <c r="AN40" s="15" t="s">
        <v>3</v>
      </c>
      <c r="AO40" s="15" t="s">
        <v>4</v>
      </c>
      <c r="AP40" s="15" t="s">
        <v>5</v>
      </c>
      <c r="AQ40" s="15" t="s">
        <v>6</v>
      </c>
      <c r="AR40" s="15" t="s">
        <v>7</v>
      </c>
      <c r="AS40" s="14"/>
      <c r="AT40" s="14"/>
      <c r="AU40" s="14"/>
      <c r="AV40" s="14"/>
      <c r="AW40" s="14"/>
    </row>
    <row r="41" spans="2:49" x14ac:dyDescent="0.15">
      <c r="B41" s="16" t="s">
        <v>9</v>
      </c>
      <c r="C41" s="16" t="s">
        <v>237</v>
      </c>
      <c r="D41" s="16" t="s">
        <v>12</v>
      </c>
      <c r="E41" s="16" t="s">
        <v>14</v>
      </c>
      <c r="F41" s="16" t="s">
        <v>46</v>
      </c>
      <c r="G41" s="16" t="s">
        <v>54</v>
      </c>
      <c r="H41" s="16" t="s">
        <v>47</v>
      </c>
      <c r="I41" s="16"/>
      <c r="J41" s="16" t="s">
        <v>238</v>
      </c>
      <c r="K41" s="18" t="s">
        <v>239</v>
      </c>
      <c r="L41" s="18" t="s">
        <v>9</v>
      </c>
      <c r="M41" s="18" t="s">
        <v>240</v>
      </c>
      <c r="N41" s="18" t="s">
        <v>241</v>
      </c>
      <c r="O41" s="18" t="s">
        <v>242</v>
      </c>
      <c r="P41" s="18" t="s">
        <v>51</v>
      </c>
      <c r="Q41" s="18" t="s">
        <v>177</v>
      </c>
      <c r="R41" s="18" t="s">
        <v>55</v>
      </c>
      <c r="S41" s="18" t="s">
        <v>243</v>
      </c>
      <c r="T41" s="18" t="s">
        <v>244</v>
      </c>
      <c r="U41" s="18" t="s">
        <v>245</v>
      </c>
      <c r="V41" s="18" t="s">
        <v>246</v>
      </c>
      <c r="W41" s="18" t="s">
        <v>247</v>
      </c>
      <c r="X41" s="18" t="s">
        <v>248</v>
      </c>
      <c r="Y41" s="18" t="s">
        <v>249</v>
      </c>
      <c r="Z41" s="18" t="s">
        <v>250</v>
      </c>
      <c r="AA41" s="18" t="s">
        <v>251</v>
      </c>
      <c r="AB41" s="18" t="s">
        <v>252</v>
      </c>
      <c r="AC41" s="18" t="s">
        <v>253</v>
      </c>
      <c r="AD41" s="18" t="s">
        <v>254</v>
      </c>
      <c r="AE41" s="18" t="s">
        <v>255</v>
      </c>
      <c r="AF41" s="18" t="s">
        <v>256</v>
      </c>
      <c r="AG41" s="18" t="s">
        <v>257</v>
      </c>
      <c r="AH41" s="18" t="s">
        <v>258</v>
      </c>
      <c r="AI41" s="16" t="s">
        <v>8</v>
      </c>
      <c r="AJ41" s="16" t="s">
        <v>8</v>
      </c>
      <c r="AK41" s="16" t="s">
        <v>8</v>
      </c>
      <c r="AL41" s="16" t="s">
        <v>10</v>
      </c>
      <c r="AM41" s="16" t="s">
        <v>259</v>
      </c>
      <c r="AN41" s="20" t="s">
        <v>173</v>
      </c>
      <c r="AO41" s="16" t="s">
        <v>10</v>
      </c>
      <c r="AP41" s="16" t="s">
        <v>259</v>
      </c>
      <c r="AQ41" s="20" t="s">
        <v>173</v>
      </c>
      <c r="AR41" s="16" t="s">
        <v>9</v>
      </c>
      <c r="AS41" s="14"/>
      <c r="AT41" s="14"/>
      <c r="AU41" s="14"/>
      <c r="AV41" s="14"/>
      <c r="AW41" s="14"/>
    </row>
    <row r="42" spans="2:49" x14ac:dyDescent="0.15">
      <c r="B42" s="16" t="s">
        <v>9</v>
      </c>
      <c r="C42" s="16" t="s">
        <v>41</v>
      </c>
      <c r="D42" s="16" t="s">
        <v>12</v>
      </c>
      <c r="E42" s="16" t="s">
        <v>14</v>
      </c>
      <c r="F42" s="16" t="s">
        <v>46</v>
      </c>
      <c r="G42" s="16" t="s">
        <v>54</v>
      </c>
      <c r="H42" s="16" t="s">
        <v>47</v>
      </c>
      <c r="I42" s="16"/>
      <c r="J42" s="16" t="s">
        <v>260</v>
      </c>
      <c r="K42" s="18" t="s">
        <v>261</v>
      </c>
      <c r="L42" s="18" t="s">
        <v>158</v>
      </c>
      <c r="M42" s="18" t="s">
        <v>262</v>
      </c>
      <c r="N42" s="18" t="s">
        <v>240</v>
      </c>
      <c r="O42" s="18" t="s">
        <v>263</v>
      </c>
      <c r="P42" s="18" t="s">
        <v>53</v>
      </c>
      <c r="Q42" s="18" t="s">
        <v>177</v>
      </c>
      <c r="R42" s="18" t="s">
        <v>174</v>
      </c>
      <c r="S42" s="18" t="s">
        <v>264</v>
      </c>
      <c r="T42" s="18" t="s">
        <v>265</v>
      </c>
      <c r="U42" s="18" t="s">
        <v>266</v>
      </c>
      <c r="V42" s="18" t="s">
        <v>267</v>
      </c>
      <c r="W42" s="18" t="s">
        <v>268</v>
      </c>
      <c r="X42" s="18" t="s">
        <v>248</v>
      </c>
      <c r="Y42" s="18" t="s">
        <v>249</v>
      </c>
      <c r="Z42" s="18" t="s">
        <v>250</v>
      </c>
      <c r="AA42" s="18" t="s">
        <v>269</v>
      </c>
      <c r="AB42" s="18" t="s">
        <v>270</v>
      </c>
      <c r="AC42" s="18" t="s">
        <v>271</v>
      </c>
      <c r="AD42" s="18" t="s">
        <v>272</v>
      </c>
      <c r="AE42" s="18" t="s">
        <v>273</v>
      </c>
      <c r="AF42" s="18" t="s">
        <v>274</v>
      </c>
      <c r="AG42" s="18" t="s">
        <v>257</v>
      </c>
      <c r="AH42" s="18" t="s">
        <v>258</v>
      </c>
      <c r="AI42" s="16" t="s">
        <v>8</v>
      </c>
      <c r="AJ42" s="16" t="s">
        <v>8</v>
      </c>
      <c r="AK42" s="16" t="s">
        <v>8</v>
      </c>
      <c r="AL42" s="16" t="s">
        <v>10</v>
      </c>
      <c r="AM42" s="16" t="s">
        <v>259</v>
      </c>
      <c r="AN42" s="20" t="s">
        <v>173</v>
      </c>
      <c r="AO42" s="16" t="s">
        <v>10</v>
      </c>
      <c r="AP42" s="16" t="s">
        <v>259</v>
      </c>
      <c r="AQ42" s="20" t="s">
        <v>173</v>
      </c>
      <c r="AR42" s="16" t="s">
        <v>9</v>
      </c>
      <c r="AS42" s="14"/>
      <c r="AT42" s="14"/>
      <c r="AU42" s="14"/>
      <c r="AV42" s="14"/>
      <c r="AW42" s="14"/>
    </row>
    <row r="43" spans="2:49" x14ac:dyDescent="0.15">
      <c r="B43" s="16" t="s">
        <v>9</v>
      </c>
      <c r="C43" s="16" t="s">
        <v>42</v>
      </c>
      <c r="D43" s="16" t="s">
        <v>12</v>
      </c>
      <c r="E43" s="16" t="s">
        <v>14</v>
      </c>
      <c r="F43" s="16" t="s">
        <v>46</v>
      </c>
      <c r="G43" s="16" t="s">
        <v>54</v>
      </c>
      <c r="H43" s="16" t="s">
        <v>47</v>
      </c>
      <c r="I43" s="16"/>
      <c r="J43" s="16" t="s">
        <v>238</v>
      </c>
      <c r="K43" s="18" t="s">
        <v>275</v>
      </c>
      <c r="L43" s="18" t="s">
        <v>9</v>
      </c>
      <c r="M43" s="18" t="s">
        <v>276</v>
      </c>
      <c r="N43" s="18" t="s">
        <v>277</v>
      </c>
      <c r="O43" s="18" t="s">
        <v>278</v>
      </c>
      <c r="P43" s="18" t="s">
        <v>49</v>
      </c>
      <c r="Q43" s="18" t="s">
        <v>177</v>
      </c>
      <c r="R43" s="18" t="s">
        <v>176</v>
      </c>
      <c r="S43" s="18" t="s">
        <v>279</v>
      </c>
      <c r="T43" s="18" t="s">
        <v>280</v>
      </c>
      <c r="U43" s="18" t="s">
        <v>281</v>
      </c>
      <c r="V43" s="18" t="s">
        <v>282</v>
      </c>
      <c r="W43" s="18" t="s">
        <v>283</v>
      </c>
      <c r="X43" s="18" t="s">
        <v>248</v>
      </c>
      <c r="Y43" s="18" t="s">
        <v>249</v>
      </c>
      <c r="Z43" s="18" t="s">
        <v>250</v>
      </c>
      <c r="AA43" s="18" t="s">
        <v>284</v>
      </c>
      <c r="AB43" s="18" t="s">
        <v>285</v>
      </c>
      <c r="AC43" s="18" t="s">
        <v>286</v>
      </c>
      <c r="AD43" s="18" t="s">
        <v>287</v>
      </c>
      <c r="AE43" s="18" t="s">
        <v>288</v>
      </c>
      <c r="AF43" s="18" t="s">
        <v>289</v>
      </c>
      <c r="AG43" s="18" t="s">
        <v>257</v>
      </c>
      <c r="AH43" s="18" t="s">
        <v>258</v>
      </c>
      <c r="AI43" s="16" t="s">
        <v>9</v>
      </c>
      <c r="AJ43" s="16" t="s">
        <v>8</v>
      </c>
      <c r="AK43" s="16" t="s">
        <v>8</v>
      </c>
      <c r="AL43" s="16" t="s">
        <v>10</v>
      </c>
      <c r="AM43" s="16" t="s">
        <v>259</v>
      </c>
      <c r="AN43" s="20" t="s">
        <v>173</v>
      </c>
      <c r="AO43" s="16" t="s">
        <v>10</v>
      </c>
      <c r="AP43" s="16" t="s">
        <v>259</v>
      </c>
      <c r="AQ43" s="20" t="s">
        <v>173</v>
      </c>
      <c r="AR43" s="16" t="s">
        <v>9</v>
      </c>
      <c r="AS43" s="14"/>
      <c r="AT43" s="14"/>
      <c r="AU43" s="14"/>
      <c r="AV43" s="14"/>
      <c r="AW43" s="14"/>
    </row>
    <row r="44" spans="2:49" x14ac:dyDescent="0.15">
      <c r="B44" s="16" t="s">
        <v>9</v>
      </c>
      <c r="C44" s="16" t="s">
        <v>290</v>
      </c>
      <c r="D44" s="16" t="s">
        <v>12</v>
      </c>
      <c r="E44" s="16" t="s">
        <v>14</v>
      </c>
      <c r="F44" s="16" t="s">
        <v>46</v>
      </c>
      <c r="G44" s="16" t="s">
        <v>54</v>
      </c>
      <c r="H44" s="16" t="s">
        <v>47</v>
      </c>
      <c r="I44" s="16" t="s">
        <v>54</v>
      </c>
      <c r="J44" s="16" t="s">
        <v>54</v>
      </c>
      <c r="K44" s="18" t="s">
        <v>177</v>
      </c>
      <c r="L44" s="18" t="s">
        <v>8</v>
      </c>
      <c r="M44" s="18" t="s">
        <v>9</v>
      </c>
      <c r="N44" s="18" t="s">
        <v>9</v>
      </c>
      <c r="O44" s="18" t="s">
        <v>9</v>
      </c>
      <c r="P44" s="18" t="s">
        <v>9</v>
      </c>
      <c r="Q44" s="18" t="s">
        <v>177</v>
      </c>
      <c r="R44" s="18" t="s">
        <v>177</v>
      </c>
      <c r="S44" s="18" t="s">
        <v>177</v>
      </c>
      <c r="T44" s="18" t="s">
        <v>177</v>
      </c>
      <c r="U44" s="18" t="s">
        <v>177</v>
      </c>
      <c r="V44" s="18" t="s">
        <v>8</v>
      </c>
      <c r="W44" s="18" t="s">
        <v>8</v>
      </c>
      <c r="X44" s="18" t="s">
        <v>8</v>
      </c>
      <c r="Y44" s="18" t="s">
        <v>8</v>
      </c>
      <c r="Z44" s="18" t="s">
        <v>250</v>
      </c>
      <c r="AA44" s="18" t="s">
        <v>250</v>
      </c>
      <c r="AB44" s="18" t="s">
        <v>250</v>
      </c>
      <c r="AC44" s="18" t="s">
        <v>250</v>
      </c>
      <c r="AD44" s="18" t="s">
        <v>250</v>
      </c>
      <c r="AE44" s="18" t="s">
        <v>8</v>
      </c>
      <c r="AF44" s="18" t="s">
        <v>8</v>
      </c>
      <c r="AG44" s="18" t="s">
        <v>8</v>
      </c>
      <c r="AH44" s="18" t="s">
        <v>8</v>
      </c>
      <c r="AI44" s="16" t="s">
        <v>9</v>
      </c>
      <c r="AJ44" s="16" t="s">
        <v>9</v>
      </c>
      <c r="AK44" s="16" t="s">
        <v>8</v>
      </c>
      <c r="AL44" s="16" t="s">
        <v>10</v>
      </c>
      <c r="AM44" s="16" t="s">
        <v>259</v>
      </c>
      <c r="AN44" s="20" t="s">
        <v>173</v>
      </c>
      <c r="AO44" s="16" t="s">
        <v>10</v>
      </c>
      <c r="AP44" s="16" t="s">
        <v>259</v>
      </c>
      <c r="AQ44" s="20" t="s">
        <v>173</v>
      </c>
      <c r="AR44" s="16" t="s">
        <v>9</v>
      </c>
      <c r="AS44" s="14"/>
      <c r="AT44" s="14"/>
      <c r="AU44" s="14"/>
      <c r="AV44" s="14"/>
      <c r="AW44" s="14"/>
    </row>
    <row r="45" spans="2:49" x14ac:dyDescent="0.15">
      <c r="B45" s="16" t="s">
        <v>158</v>
      </c>
      <c r="C45" s="16" t="s">
        <v>41</v>
      </c>
      <c r="D45" s="16" t="s">
        <v>12</v>
      </c>
      <c r="E45" s="16" t="s">
        <v>291</v>
      </c>
      <c r="F45" s="16" t="s">
        <v>292</v>
      </c>
      <c r="G45" s="16" t="s">
        <v>293</v>
      </c>
      <c r="H45" s="16" t="s">
        <v>292</v>
      </c>
      <c r="I45" s="16"/>
      <c r="J45" s="16" t="s">
        <v>294</v>
      </c>
      <c r="K45" s="16" t="s">
        <v>295</v>
      </c>
      <c r="L45" s="16" t="s">
        <v>158</v>
      </c>
      <c r="M45" s="16" t="s">
        <v>296</v>
      </c>
      <c r="N45" s="16" t="s">
        <v>296</v>
      </c>
      <c r="O45" s="16" t="s">
        <v>297</v>
      </c>
      <c r="P45" s="16" t="s">
        <v>298</v>
      </c>
      <c r="Q45" s="16" t="s">
        <v>299</v>
      </c>
      <c r="R45" s="16" t="s">
        <v>300</v>
      </c>
      <c r="S45" s="16" t="s">
        <v>301</v>
      </c>
      <c r="T45" s="16" t="s">
        <v>300</v>
      </c>
      <c r="U45" s="16" t="s">
        <v>295</v>
      </c>
      <c r="V45" s="16" t="s">
        <v>302</v>
      </c>
      <c r="W45" s="16" t="s">
        <v>303</v>
      </c>
      <c r="X45" s="16" t="s">
        <v>304</v>
      </c>
      <c r="Y45" s="16" t="s">
        <v>304</v>
      </c>
      <c r="Z45" s="16" t="s">
        <v>305</v>
      </c>
      <c r="AA45" s="16" t="s">
        <v>306</v>
      </c>
      <c r="AB45" s="16" t="s">
        <v>307</v>
      </c>
      <c r="AC45" s="16" t="s">
        <v>308</v>
      </c>
      <c r="AD45" s="16" t="s">
        <v>309</v>
      </c>
      <c r="AE45" s="16" t="s">
        <v>310</v>
      </c>
      <c r="AF45" s="16" t="s">
        <v>311</v>
      </c>
      <c r="AG45" s="16" t="s">
        <v>312</v>
      </c>
      <c r="AH45" s="16" t="s">
        <v>313</v>
      </c>
      <c r="AI45" s="16" t="s">
        <v>8</v>
      </c>
      <c r="AJ45" s="16" t="s">
        <v>8</v>
      </c>
      <c r="AK45" s="16" t="s">
        <v>8</v>
      </c>
      <c r="AL45" s="16" t="s">
        <v>10</v>
      </c>
      <c r="AM45" s="16" t="s">
        <v>314</v>
      </c>
      <c r="AN45" s="20" t="s">
        <v>173</v>
      </c>
      <c r="AO45" s="16" t="s">
        <v>10</v>
      </c>
      <c r="AP45" s="16" t="s">
        <v>314</v>
      </c>
      <c r="AQ45" s="20" t="s">
        <v>173</v>
      </c>
      <c r="AR45" s="16" t="s">
        <v>9</v>
      </c>
    </row>
    <row r="46" spans="2:49" x14ac:dyDescent="0.15">
      <c r="B46" s="16" t="s">
        <v>158</v>
      </c>
      <c r="C46" s="16" t="s">
        <v>42</v>
      </c>
      <c r="D46" s="16" t="s">
        <v>12</v>
      </c>
      <c r="E46" s="16" t="s">
        <v>291</v>
      </c>
      <c r="F46" s="16" t="s">
        <v>292</v>
      </c>
      <c r="G46" s="16" t="s">
        <v>293</v>
      </c>
      <c r="H46" s="16" t="s">
        <v>292</v>
      </c>
      <c r="I46" s="16"/>
      <c r="J46" s="16" t="s">
        <v>294</v>
      </c>
      <c r="K46" s="16" t="s">
        <v>295</v>
      </c>
      <c r="L46" s="16" t="s">
        <v>315</v>
      </c>
      <c r="M46" s="16" t="s">
        <v>296</v>
      </c>
      <c r="N46" s="16" t="s">
        <v>296</v>
      </c>
      <c r="O46" s="16" t="s">
        <v>316</v>
      </c>
      <c r="P46" s="16" t="s">
        <v>9</v>
      </c>
      <c r="Q46" s="16" t="s">
        <v>299</v>
      </c>
      <c r="R46" s="16" t="s">
        <v>299</v>
      </c>
      <c r="S46" s="16" t="s">
        <v>317</v>
      </c>
      <c r="T46" s="16" t="s">
        <v>318</v>
      </c>
      <c r="U46" s="16" t="s">
        <v>295</v>
      </c>
      <c r="V46" s="16" t="s">
        <v>319</v>
      </c>
      <c r="W46" s="16" t="s">
        <v>303</v>
      </c>
      <c r="X46" s="16" t="s">
        <v>320</v>
      </c>
      <c r="Y46" s="16" t="s">
        <v>321</v>
      </c>
      <c r="Z46" s="16" t="s">
        <v>305</v>
      </c>
      <c r="AA46" s="16" t="s">
        <v>305</v>
      </c>
      <c r="AB46" s="16" t="s">
        <v>322</v>
      </c>
      <c r="AC46" s="16" t="s">
        <v>323</v>
      </c>
      <c r="AD46" s="16" t="s">
        <v>324</v>
      </c>
      <c r="AE46" s="16" t="s">
        <v>325</v>
      </c>
      <c r="AF46" s="16" t="s">
        <v>326</v>
      </c>
      <c r="AG46" s="16" t="s">
        <v>327</v>
      </c>
      <c r="AH46" s="16" t="s">
        <v>328</v>
      </c>
      <c r="AI46" s="16" t="s">
        <v>9</v>
      </c>
      <c r="AJ46" s="16" t="s">
        <v>8</v>
      </c>
      <c r="AK46" s="16" t="s">
        <v>8</v>
      </c>
      <c r="AL46" s="16" t="s">
        <v>10</v>
      </c>
      <c r="AM46" s="16" t="s">
        <v>314</v>
      </c>
      <c r="AN46" s="20" t="s">
        <v>173</v>
      </c>
      <c r="AO46" s="16" t="s">
        <v>10</v>
      </c>
      <c r="AP46" s="16" t="s">
        <v>314</v>
      </c>
      <c r="AQ46" s="20" t="s">
        <v>173</v>
      </c>
      <c r="AR46" s="16" t="s">
        <v>9</v>
      </c>
    </row>
    <row r="47" spans="2:49" x14ac:dyDescent="0.15">
      <c r="B47" s="16" t="s">
        <v>158</v>
      </c>
      <c r="C47" s="16" t="s">
        <v>290</v>
      </c>
      <c r="D47" s="16" t="s">
        <v>12</v>
      </c>
      <c r="E47" s="16" t="s">
        <v>291</v>
      </c>
      <c r="F47" s="16" t="s">
        <v>292</v>
      </c>
      <c r="G47" s="16" t="s">
        <v>293</v>
      </c>
      <c r="H47" s="16" t="s">
        <v>292</v>
      </c>
      <c r="I47" s="16"/>
      <c r="J47" s="16" t="s">
        <v>294</v>
      </c>
      <c r="K47" s="16" t="s">
        <v>295</v>
      </c>
      <c r="L47" s="16" t="s">
        <v>8</v>
      </c>
      <c r="M47" s="16" t="s">
        <v>296</v>
      </c>
      <c r="N47" s="16" t="s">
        <v>296</v>
      </c>
      <c r="O47" s="16" t="s">
        <v>9</v>
      </c>
      <c r="P47" s="16" t="s">
        <v>9</v>
      </c>
      <c r="Q47" s="16" t="s">
        <v>299</v>
      </c>
      <c r="R47" s="16" t="s">
        <v>299</v>
      </c>
      <c r="S47" s="16" t="s">
        <v>299</v>
      </c>
      <c r="T47" s="16" t="s">
        <v>295</v>
      </c>
      <c r="U47" s="16" t="s">
        <v>295</v>
      </c>
      <c r="V47" s="16" t="s">
        <v>8</v>
      </c>
      <c r="W47" s="16" t="s">
        <v>303</v>
      </c>
      <c r="X47" s="16" t="s">
        <v>8</v>
      </c>
      <c r="Y47" s="16" t="s">
        <v>303</v>
      </c>
      <c r="Z47" s="16" t="s">
        <v>305</v>
      </c>
      <c r="AA47" s="16" t="s">
        <v>305</v>
      </c>
      <c r="AB47" s="16" t="s">
        <v>329</v>
      </c>
      <c r="AC47" s="16" t="s">
        <v>330</v>
      </c>
      <c r="AD47" s="16" t="s">
        <v>331</v>
      </c>
      <c r="AE47" s="16" t="s">
        <v>332</v>
      </c>
      <c r="AF47" s="16" t="s">
        <v>333</v>
      </c>
      <c r="AG47" s="16" t="s">
        <v>334</v>
      </c>
      <c r="AH47" s="16" t="s">
        <v>335</v>
      </c>
      <c r="AI47" s="16" t="s">
        <v>9</v>
      </c>
      <c r="AJ47" s="16" t="s">
        <v>9</v>
      </c>
      <c r="AK47" s="16" t="s">
        <v>8</v>
      </c>
      <c r="AL47" s="16" t="s">
        <v>10</v>
      </c>
      <c r="AM47" s="16" t="s">
        <v>314</v>
      </c>
      <c r="AN47" s="20" t="s">
        <v>173</v>
      </c>
      <c r="AO47" s="16" t="s">
        <v>10</v>
      </c>
      <c r="AP47" s="16" t="s">
        <v>314</v>
      </c>
      <c r="AQ47" s="20" t="s">
        <v>173</v>
      </c>
      <c r="AR47" s="16" t="s">
        <v>9</v>
      </c>
    </row>
    <row r="48" spans="2:49" x14ac:dyDescent="0.15">
      <c r="B48" s="16" t="s">
        <v>336</v>
      </c>
      <c r="C48" s="16" t="s">
        <v>41</v>
      </c>
      <c r="D48" s="16" t="s">
        <v>337</v>
      </c>
      <c r="E48" s="16" t="s">
        <v>338</v>
      </c>
      <c r="F48" s="16" t="s">
        <v>339</v>
      </c>
      <c r="G48" s="16" t="s">
        <v>293</v>
      </c>
      <c r="H48" s="16" t="s">
        <v>292</v>
      </c>
      <c r="I48" s="16"/>
      <c r="J48" s="16" t="s">
        <v>52</v>
      </c>
      <c r="K48" s="16" t="s">
        <v>340</v>
      </c>
      <c r="L48" s="16" t="s">
        <v>9</v>
      </c>
      <c r="M48" s="16" t="s">
        <v>341</v>
      </c>
      <c r="N48" s="16" t="s">
        <v>342</v>
      </c>
      <c r="O48" s="16" t="s">
        <v>343</v>
      </c>
      <c r="P48" s="16" t="s">
        <v>344</v>
      </c>
      <c r="Q48" s="16" t="s">
        <v>55</v>
      </c>
      <c r="R48" s="16" t="s">
        <v>48</v>
      </c>
      <c r="S48" s="16" t="s">
        <v>345</v>
      </c>
      <c r="T48" s="16" t="s">
        <v>346</v>
      </c>
      <c r="U48" s="16" t="s">
        <v>347</v>
      </c>
      <c r="V48" s="16" t="s">
        <v>348</v>
      </c>
      <c r="W48" s="16" t="s">
        <v>349</v>
      </c>
      <c r="X48" s="16" t="s">
        <v>350</v>
      </c>
      <c r="Y48" s="16" t="s">
        <v>351</v>
      </c>
      <c r="Z48" s="16" t="s">
        <v>352</v>
      </c>
      <c r="AA48" s="16" t="s">
        <v>353</v>
      </c>
      <c r="AB48" s="16" t="s">
        <v>354</v>
      </c>
      <c r="AC48" s="16" t="s">
        <v>355</v>
      </c>
      <c r="AD48" s="16" t="s">
        <v>356</v>
      </c>
      <c r="AE48" s="16" t="s">
        <v>357</v>
      </c>
      <c r="AF48" s="16" t="s">
        <v>358</v>
      </c>
      <c r="AG48" s="16" t="s">
        <v>359</v>
      </c>
      <c r="AH48" s="16" t="s">
        <v>360</v>
      </c>
      <c r="AI48" s="16" t="s">
        <v>8</v>
      </c>
      <c r="AJ48" s="16" t="s">
        <v>8</v>
      </c>
      <c r="AK48" s="16" t="s">
        <v>8</v>
      </c>
      <c r="AL48" s="16" t="s">
        <v>10</v>
      </c>
      <c r="AM48" s="16" t="s">
        <v>361</v>
      </c>
      <c r="AN48" s="20" t="s">
        <v>173</v>
      </c>
      <c r="AO48" s="16" t="s">
        <v>10</v>
      </c>
      <c r="AP48" s="16" t="s">
        <v>361</v>
      </c>
      <c r="AQ48" s="20" t="s">
        <v>173</v>
      </c>
      <c r="AR48" s="16" t="s">
        <v>9</v>
      </c>
    </row>
    <row r="49" spans="2:44" x14ac:dyDescent="0.15">
      <c r="B49" s="16" t="s">
        <v>336</v>
      </c>
      <c r="C49" s="16" t="s">
        <v>42</v>
      </c>
      <c r="D49" s="16" t="s">
        <v>337</v>
      </c>
      <c r="E49" s="16" t="s">
        <v>338</v>
      </c>
      <c r="F49" s="16" t="s">
        <v>339</v>
      </c>
      <c r="G49" s="16" t="s">
        <v>293</v>
      </c>
      <c r="H49" s="16" t="s">
        <v>292</v>
      </c>
      <c r="I49" s="16"/>
      <c r="J49" s="16" t="s">
        <v>52</v>
      </c>
      <c r="K49" s="16" t="s">
        <v>340</v>
      </c>
      <c r="L49" s="16" t="s">
        <v>8</v>
      </c>
      <c r="M49" s="16" t="s">
        <v>341</v>
      </c>
      <c r="N49" s="16" t="s">
        <v>342</v>
      </c>
      <c r="O49" s="16" t="s">
        <v>9</v>
      </c>
      <c r="P49" s="16" t="s">
        <v>9</v>
      </c>
      <c r="Q49" s="16" t="s">
        <v>55</v>
      </c>
      <c r="R49" s="16" t="s">
        <v>55</v>
      </c>
      <c r="S49" s="16" t="s">
        <v>55</v>
      </c>
      <c r="T49" s="16" t="s">
        <v>347</v>
      </c>
      <c r="U49" s="16" t="s">
        <v>347</v>
      </c>
      <c r="V49" s="16" t="s">
        <v>8</v>
      </c>
      <c r="W49" s="16" t="s">
        <v>349</v>
      </c>
      <c r="X49" s="16" t="s">
        <v>8</v>
      </c>
      <c r="Y49" s="16" t="s">
        <v>349</v>
      </c>
      <c r="Z49" s="16" t="s">
        <v>352</v>
      </c>
      <c r="AA49" s="16" t="s">
        <v>352</v>
      </c>
      <c r="AB49" s="16" t="s">
        <v>352</v>
      </c>
      <c r="AC49" s="16" t="s">
        <v>362</v>
      </c>
      <c r="AD49" s="16" t="s">
        <v>362</v>
      </c>
      <c r="AE49" s="16" t="s">
        <v>8</v>
      </c>
      <c r="AF49" s="16" t="s">
        <v>363</v>
      </c>
      <c r="AG49" s="16" t="s">
        <v>8</v>
      </c>
      <c r="AH49" s="16" t="s">
        <v>363</v>
      </c>
      <c r="AI49" s="16" t="s">
        <v>9</v>
      </c>
      <c r="AJ49" s="16" t="s">
        <v>8</v>
      </c>
      <c r="AK49" s="16" t="s">
        <v>8</v>
      </c>
      <c r="AL49" s="16" t="s">
        <v>10</v>
      </c>
      <c r="AM49" s="16" t="s">
        <v>361</v>
      </c>
      <c r="AN49" s="20" t="s">
        <v>173</v>
      </c>
      <c r="AO49" s="16" t="s">
        <v>10</v>
      </c>
      <c r="AP49" s="16" t="s">
        <v>361</v>
      </c>
      <c r="AQ49" s="20" t="s">
        <v>173</v>
      </c>
      <c r="AR49" s="16" t="s">
        <v>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193"/>
  <sheetViews>
    <sheetView zoomScale="80" zoomScaleNormal="80" workbookViewId="0"/>
  </sheetViews>
  <sheetFormatPr defaultColWidth="3.125" defaultRowHeight="13.5" x14ac:dyDescent="0.15"/>
  <cols>
    <col min="1" max="16384" width="3.125" style="2"/>
  </cols>
  <sheetData>
    <row r="2" spans="2:46" ht="17.25" x14ac:dyDescent="0.15">
      <c r="B2" s="4" t="s">
        <v>374</v>
      </c>
    </row>
    <row r="3" spans="2:46" ht="17.25" x14ac:dyDescent="0.15">
      <c r="B3" s="4" t="s">
        <v>382</v>
      </c>
    </row>
    <row r="4" spans="2:46" ht="17.25" x14ac:dyDescent="0.15">
      <c r="B4" s="4" t="s">
        <v>383</v>
      </c>
    </row>
    <row r="5" spans="2:46" ht="17.25" x14ac:dyDescent="0.15">
      <c r="B5" s="4" t="s">
        <v>444</v>
      </c>
    </row>
    <row r="6" spans="2:46" ht="17.25" x14ac:dyDescent="0.15">
      <c r="B6" s="4" t="s">
        <v>445</v>
      </c>
    </row>
    <row r="9" spans="2:46" x14ac:dyDescent="0.15">
      <c r="B9" s="27" t="s">
        <v>365</v>
      </c>
    </row>
    <row r="10" spans="2:46" x14ac:dyDescent="0.15">
      <c r="B10" s="27" t="s">
        <v>366</v>
      </c>
      <c r="AT10" s="27" t="s">
        <v>367</v>
      </c>
    </row>
    <row r="37" spans="2:46" x14ac:dyDescent="0.15">
      <c r="B37" s="2" t="s">
        <v>43</v>
      </c>
    </row>
    <row r="45" spans="2:46" x14ac:dyDescent="0.15">
      <c r="B45" s="27" t="s">
        <v>364</v>
      </c>
      <c r="AT45" s="27" t="s">
        <v>364</v>
      </c>
    </row>
    <row r="72" spans="1:64" x14ac:dyDescent="0.15">
      <c r="B72" s="1" t="s">
        <v>44</v>
      </c>
    </row>
    <row r="76" spans="1:64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81" spans="2:46" x14ac:dyDescent="0.15">
      <c r="B81" s="26" t="s">
        <v>375</v>
      </c>
    </row>
    <row r="83" spans="2:46" x14ac:dyDescent="0.15">
      <c r="B83" s="26" t="s">
        <v>369</v>
      </c>
      <c r="C83" s="29"/>
      <c r="D83" s="28"/>
      <c r="E83" s="28"/>
    </row>
    <row r="84" spans="2:46" x14ac:dyDescent="0.15">
      <c r="B84" s="26" t="s">
        <v>370</v>
      </c>
      <c r="C84" s="29"/>
      <c r="D84" s="28"/>
      <c r="E84" s="28"/>
      <c r="AT84" s="26" t="s">
        <v>371</v>
      </c>
    </row>
    <row r="85" spans="2:46" x14ac:dyDescent="0.15">
      <c r="B85" s="26" t="s">
        <v>372</v>
      </c>
      <c r="C85" s="29"/>
      <c r="D85" s="28"/>
      <c r="E85" s="28"/>
      <c r="AT85" s="26" t="s">
        <v>372</v>
      </c>
    </row>
    <row r="120" spans="2:46" x14ac:dyDescent="0.15">
      <c r="B120" s="26" t="s">
        <v>373</v>
      </c>
      <c r="AT120" s="26" t="s">
        <v>373</v>
      </c>
    </row>
    <row r="156" spans="2:46" x14ac:dyDescent="0.15">
      <c r="B156" s="27" t="s">
        <v>376</v>
      </c>
      <c r="C156" s="28"/>
      <c r="D156" s="28"/>
    </row>
    <row r="157" spans="2:46" x14ac:dyDescent="0.15">
      <c r="B157" s="27" t="s">
        <v>378</v>
      </c>
      <c r="C157" s="28"/>
      <c r="D157" s="28"/>
      <c r="AT157" s="27" t="s">
        <v>377</v>
      </c>
    </row>
    <row r="158" spans="2:46" x14ac:dyDescent="0.15">
      <c r="B158" s="27" t="s">
        <v>379</v>
      </c>
      <c r="C158" s="28"/>
      <c r="D158" s="28"/>
      <c r="AT158" s="27" t="s">
        <v>380</v>
      </c>
    </row>
    <row r="193" spans="2:46" x14ac:dyDescent="0.15">
      <c r="B193" s="27" t="s">
        <v>381</v>
      </c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7" t="s">
        <v>381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事前準備データ①</vt:lpstr>
      <vt:lpstr>事前準備データ②</vt:lpstr>
      <vt:lpstr>事前準備データ③</vt:lpstr>
      <vt:lpstr>GYM-090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　英洋</dc:creator>
  <cp:lastModifiedBy>多田　雅美</cp:lastModifiedBy>
  <dcterms:created xsi:type="dcterms:W3CDTF">2013-06-28T01:12:20Z</dcterms:created>
  <dcterms:modified xsi:type="dcterms:W3CDTF">2014-01-08T08:17:37Z</dcterms:modified>
</cp:coreProperties>
</file>