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75" windowWidth="20355" windowHeight="7995"/>
  </bookViews>
  <sheets>
    <sheet name="テストデータ" sheetId="17" r:id="rId1"/>
    <sheet name="GYM-119" sheetId="19" r:id="rId2"/>
    <sheet name="ログ（参考まで）" sheetId="18" r:id="rId3"/>
    <sheet name="GYM-119修正後確認" sheetId="20" r:id="rId4"/>
    <sheet name="修正後確認ログ" sheetId="2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テストデータ!$B$96:$AS$309</definedName>
    <definedName name="a">[1]datalist!$C$2:$C$24</definedName>
    <definedName name="asdfdsas" localSheetId="3">#REF!</definedName>
    <definedName name="asdfdsas" localSheetId="4">#REF!</definedName>
    <definedName name="asdfdsas">#REF!</definedName>
    <definedName name="BatchID" localSheetId="3">#REF!</definedName>
    <definedName name="BatchID" localSheetId="4">#REF!</definedName>
    <definedName name="BatchID">#REF!</definedName>
    <definedName name="BatchName" localSheetId="3">#REF!</definedName>
    <definedName name="BatchName" localSheetId="4">#REF!</definedName>
    <definedName name="BatchName">#REF!</definedName>
    <definedName name="BatchSpecificationID" localSheetId="3">#REF!</definedName>
    <definedName name="BatchSpecificationID" localSheetId="4">#REF!</definedName>
    <definedName name="BatchSpecificationID">#REF!</definedName>
    <definedName name="BatchSpecificationName" localSheetId="3">#REF!</definedName>
    <definedName name="BatchSpecificationName" localSheetId="4">#REF!</definedName>
    <definedName name="BatchSpecificationName">#REF!</definedName>
    <definedName name="Classification" localSheetId="3">#REF!</definedName>
    <definedName name="Classification" localSheetId="4">#REF!</definedName>
    <definedName name="Classification">#REF!</definedName>
    <definedName name="DateFormat" localSheetId="3">#REF!</definedName>
    <definedName name="DateFormat" localSheetId="4">#REF!</definedName>
    <definedName name="DateFormat">#REF!</definedName>
    <definedName name="DateMaxValue" localSheetId="3">#REF!</definedName>
    <definedName name="DateMaxValue" localSheetId="4">#REF!</definedName>
    <definedName name="DateMaxValue">#REF!</definedName>
    <definedName name="DateMinValue" localSheetId="3">#REF!</definedName>
    <definedName name="DateMinValue" localSheetId="4">#REF!</definedName>
    <definedName name="DateMinValue">#REF!</definedName>
    <definedName name="I_O">[2]リスト項目!$C$3:$C$7</definedName>
    <definedName name="n">[3]datalist!$C$2:$C$24</definedName>
    <definedName name="NewBusinessDetailedDescriptionID" localSheetId="3">#REF!</definedName>
    <definedName name="NewBusinessDetailedDescriptionID" localSheetId="4">#REF!</definedName>
    <definedName name="NewBusinessDetailedDescriptionID">#REF!</definedName>
    <definedName name="NumberMaxValue" localSheetId="3">#REF!</definedName>
    <definedName name="NumberMaxValue" localSheetId="4">#REF!</definedName>
    <definedName name="NumberMaxValue">#REF!</definedName>
    <definedName name="NumberMinValue" localSheetId="3">#REF!</definedName>
    <definedName name="NumberMinValue" localSheetId="4">#REF!</definedName>
    <definedName name="NumberMinValue">#REF!</definedName>
    <definedName name="NumberOfDecimals" localSheetId="3">#REF!</definedName>
    <definedName name="NumberOfDecimals" localSheetId="4">#REF!</definedName>
    <definedName name="NumberOfDecimals">#REF!</definedName>
    <definedName name="q">[4]datalist!$C$2:$C$24</definedName>
    <definedName name="rrr">[5]datalist!$C$2:$C$24</definedName>
    <definedName name="ScreenFieldName" localSheetId="3">#REF!</definedName>
    <definedName name="ScreenFieldName" localSheetId="4">#REF!</definedName>
    <definedName name="ScreenFieldName">#REF!</definedName>
    <definedName name="ScreenFieldNo" localSheetId="3">#REF!</definedName>
    <definedName name="ScreenFieldNo" localSheetId="4">#REF!</definedName>
    <definedName name="ScreenFieldNo">#REF!</definedName>
    <definedName name="ScreenSpecificationID" localSheetId="3">#REF!</definedName>
    <definedName name="ScreenSpecificationID" localSheetId="4">#REF!</definedName>
    <definedName name="ScreenSpecificationID">#REF!</definedName>
    <definedName name="ScreenSpecificationName" localSheetId="3">#REF!</definedName>
    <definedName name="ScreenSpecificationName" localSheetId="4">#REF!</definedName>
    <definedName name="ScreenSpecificationName">#REF!</definedName>
    <definedName name="StringFixedLen" localSheetId="3">#REF!</definedName>
    <definedName name="StringFixedLen" localSheetId="4">#REF!</definedName>
    <definedName name="StringFixedLen">#REF!</definedName>
    <definedName name="stringInputModeEm" localSheetId="3">#REF!</definedName>
    <definedName name="stringInputModeEm" localSheetId="4">#REF!</definedName>
    <definedName name="stringInputModeEm">#REF!</definedName>
    <definedName name="stringInputModeEnAlphabetic" localSheetId="3">#REF!</definedName>
    <definedName name="stringInputModeEnAlphabetic" localSheetId="4">#REF!</definedName>
    <definedName name="stringInputModeEnAlphabetic">#REF!</definedName>
    <definedName name="stringInputModeEnNumber" localSheetId="3">#REF!</definedName>
    <definedName name="stringInputModeEnNumber" localSheetId="4">#REF!</definedName>
    <definedName name="stringInputModeEnNumber">#REF!</definedName>
    <definedName name="StringMaxLen" localSheetId="3">#REF!</definedName>
    <definedName name="StringMaxLen" localSheetId="4">#REF!</definedName>
    <definedName name="StringMaxLen">#REF!</definedName>
    <definedName name="StringMinLen" localSheetId="3">#REF!</definedName>
    <definedName name="StringMinLen" localSheetId="4">#REF!</definedName>
    <definedName name="StringMinLen">#REF!</definedName>
    <definedName name="tk">[6]OUTデータ!$F$366</definedName>
    <definedName name="UseBatchID" localSheetId="3">#REF!</definedName>
    <definedName name="UseBatchID" localSheetId="4">#REF!</definedName>
    <definedName name="UseBatchID">#REF!</definedName>
    <definedName name="yyy">[3]datalist!$C$2:$C$24</definedName>
    <definedName name="あ" localSheetId="3">#REF!</definedName>
    <definedName name="あ" localSheetId="4">#REF!</definedName>
    <definedName name="あ">#REF!</definedName>
    <definedName name="ソート方向">[2]リスト項目!$J$3:$J$7</definedName>
    <definedName name="データ操作種別">[2]リスト項目!$I$3:$I$9</definedName>
    <definedName name="リラン方式">[7]DATA!$D$2:$D$5</definedName>
    <definedName name="機能一覧">[8]datalist!$A$2:$A$81</definedName>
    <definedName name="型">OFFSET([9]リスト情報!$C$2,0,0,COUNTA([9]リスト情報!$C:$C)-1,1)</definedName>
    <definedName name="質問者">[8]datalist!$C$2:$C$24</definedName>
    <definedName name="種別">OFFSET([9]リスト情報!$E$2,0,0,COUNTA([9]リスト情報!$E:$E)-1,1)</definedName>
    <definedName name="正常異常">[10]_resource!$A$2:$A$4</definedName>
    <definedName name="伝送手段">[10]_resource!$A$6:$A$11</definedName>
  </definedNames>
  <calcPr calcId="145621"/>
</workbook>
</file>

<file path=xl/calcChain.xml><?xml version="1.0" encoding="utf-8"?>
<calcChain xmlns="http://schemas.openxmlformats.org/spreadsheetml/2006/main">
  <c r="BB202" i="20" l="1"/>
  <c r="BA202" i="20"/>
  <c r="BB201" i="20"/>
  <c r="BA201" i="20"/>
  <c r="BB200" i="20"/>
  <c r="BA200" i="20"/>
  <c r="BB199" i="20"/>
  <c r="BA199" i="20"/>
  <c r="BB198" i="20"/>
  <c r="BA198" i="20"/>
  <c r="BB197" i="20"/>
  <c r="BA197" i="20"/>
  <c r="BB196" i="20"/>
  <c r="BA196" i="20"/>
  <c r="BB195" i="20"/>
  <c r="BA195" i="20"/>
  <c r="BB194" i="20"/>
  <c r="BA194" i="20"/>
  <c r="BB193" i="20"/>
  <c r="BA193" i="20"/>
  <c r="AZ202" i="20"/>
  <c r="AY202" i="20"/>
  <c r="AZ201" i="20"/>
  <c r="AY201" i="20"/>
  <c r="AZ200" i="20"/>
  <c r="AY200" i="20"/>
  <c r="AZ199" i="20"/>
  <c r="AY199" i="20"/>
  <c r="AZ198" i="20"/>
  <c r="AY198" i="20"/>
  <c r="AZ197" i="20"/>
  <c r="AY197" i="20"/>
  <c r="AZ196" i="20"/>
  <c r="AY196" i="20"/>
  <c r="AZ195" i="20"/>
  <c r="AY195" i="20"/>
  <c r="AZ194" i="20"/>
  <c r="AY194" i="20"/>
  <c r="AZ193" i="20"/>
  <c r="AY193" i="20"/>
  <c r="AX202" i="20"/>
  <c r="AX201" i="20"/>
  <c r="AX200" i="20"/>
  <c r="AX199" i="20"/>
  <c r="AX198" i="20"/>
  <c r="AX197" i="20"/>
  <c r="AX196" i="20"/>
  <c r="AX195" i="20"/>
  <c r="AX194" i="20"/>
  <c r="AX193" i="20"/>
  <c r="AW202" i="20"/>
  <c r="AW201" i="20"/>
  <c r="AW200" i="20"/>
  <c r="AW199" i="20"/>
  <c r="AW198" i="20"/>
  <c r="AW197" i="20"/>
  <c r="AW196" i="20"/>
  <c r="AW195" i="20"/>
  <c r="AW194" i="20"/>
  <c r="AW193" i="20"/>
  <c r="AV202" i="20"/>
  <c r="AV201" i="20"/>
  <c r="AV200" i="20"/>
  <c r="AV199" i="20"/>
  <c r="AV198" i="20"/>
  <c r="AV197" i="20"/>
  <c r="AV196" i="20"/>
  <c r="AV195" i="20"/>
  <c r="AV194" i="20"/>
  <c r="AV193" i="20"/>
  <c r="AU202" i="20"/>
  <c r="AU201" i="20"/>
  <c r="AU200" i="20"/>
  <c r="AU199" i="20"/>
  <c r="AU198" i="20"/>
  <c r="AU197" i="20"/>
  <c r="AU196" i="20"/>
  <c r="AU195" i="20"/>
  <c r="AU194" i="20"/>
  <c r="AU193" i="20"/>
  <c r="AT202" i="20"/>
  <c r="AT201" i="20"/>
  <c r="AT200" i="20"/>
  <c r="AT199" i="20"/>
  <c r="AT198" i="20"/>
  <c r="AT197" i="20"/>
  <c r="AT196" i="20"/>
  <c r="AT195" i="20"/>
  <c r="AT194" i="20"/>
  <c r="AT193" i="20"/>
  <c r="AS202" i="20"/>
  <c r="AS201" i="20"/>
  <c r="AS200" i="20"/>
  <c r="AS199" i="20"/>
  <c r="AS198" i="20"/>
  <c r="AS197" i="20"/>
  <c r="AS196" i="20"/>
  <c r="AS195" i="20"/>
  <c r="AS194" i="20"/>
  <c r="AS193" i="20"/>
  <c r="AG200" i="20"/>
  <c r="AG199" i="20"/>
  <c r="AG198" i="20"/>
  <c r="AG197" i="20"/>
  <c r="AG196" i="20"/>
  <c r="AG195" i="20"/>
  <c r="AG194" i="20"/>
  <c r="AG193" i="20"/>
  <c r="AG202" i="20"/>
  <c r="AH202" i="20" s="1"/>
  <c r="AG201" i="20"/>
  <c r="AH201" i="20" s="1"/>
  <c r="AI201" i="20" s="1"/>
  <c r="AF202" i="20"/>
  <c r="AF201" i="20"/>
  <c r="AF200" i="20"/>
  <c r="AH200" i="20" s="1"/>
  <c r="AI200" i="20" s="1"/>
  <c r="AF199" i="20"/>
  <c r="AH199" i="20" s="1"/>
  <c r="AI199" i="20" s="1"/>
  <c r="AF198" i="20"/>
  <c r="AH198" i="20" s="1"/>
  <c r="AI198" i="20" s="1"/>
  <c r="AF197" i="20"/>
  <c r="AH197" i="20" s="1"/>
  <c r="AI197" i="20" s="1"/>
  <c r="AF196" i="20"/>
  <c r="AH196" i="20" s="1"/>
  <c r="AI196" i="20" s="1"/>
  <c r="AF195" i="20"/>
  <c r="AJ195" i="20" s="1"/>
  <c r="AK195" i="20" s="1"/>
  <c r="AF194" i="20"/>
  <c r="AH194" i="20" s="1"/>
  <c r="AI194" i="20" s="1"/>
  <c r="AF193" i="20"/>
  <c r="AH193" i="20" s="1"/>
  <c r="AI193" i="20" s="1"/>
  <c r="M191" i="20"/>
  <c r="U202" i="20"/>
  <c r="U201" i="20"/>
  <c r="U200" i="20"/>
  <c r="U199" i="20"/>
  <c r="U198" i="20"/>
  <c r="U197" i="20"/>
  <c r="U196" i="20"/>
  <c r="U195" i="20"/>
  <c r="U194" i="20"/>
  <c r="S200" i="20"/>
  <c r="S199" i="20"/>
  <c r="S198" i="20"/>
  <c r="S197" i="20"/>
  <c r="S196" i="20"/>
  <c r="S195" i="20"/>
  <c r="S194" i="20"/>
  <c r="L191" i="20"/>
  <c r="I171" i="20"/>
  <c r="I170" i="20"/>
  <c r="I169" i="20"/>
  <c r="I168" i="20"/>
  <c r="I167" i="20"/>
  <c r="I166" i="20"/>
  <c r="I165" i="20"/>
  <c r="R75" i="20"/>
  <c r="C158" i="20"/>
  <c r="U193" i="20" s="1"/>
  <c r="C179" i="20"/>
  <c r="C155" i="20"/>
  <c r="AH151" i="20"/>
  <c r="AH150" i="20"/>
  <c r="AH149" i="20"/>
  <c r="AH148" i="20"/>
  <c r="AH147" i="20"/>
  <c r="AH146" i="20"/>
  <c r="AH145" i="20"/>
  <c r="AH195" i="20" l="1"/>
  <c r="AI195" i="20" s="1"/>
  <c r="AJ201" i="20"/>
  <c r="AK201" i="20" s="1"/>
  <c r="AJ193" i="20"/>
  <c r="AK193" i="20" s="1"/>
  <c r="AJ194" i="20"/>
  <c r="AK194" i="20" s="1"/>
  <c r="AJ198" i="20"/>
  <c r="AK198" i="20" s="1"/>
  <c r="AJ202" i="20"/>
  <c r="AK202" i="20" s="1"/>
  <c r="AJ199" i="20"/>
  <c r="AK199" i="20" s="1"/>
  <c r="AJ197" i="20"/>
  <c r="AK197" i="20" s="1"/>
  <c r="AJ196" i="20"/>
  <c r="AK196" i="20" s="1"/>
  <c r="AJ200" i="20"/>
  <c r="AK200" i="20" s="1"/>
  <c r="AI202" i="20"/>
  <c r="I172" i="20"/>
  <c r="C176" i="20" s="1"/>
  <c r="S193" i="20" s="1"/>
  <c r="C161" i="20"/>
  <c r="AH152" i="20"/>
  <c r="AH174" i="20" s="1"/>
  <c r="AE75" i="20"/>
  <c r="AE74" i="20" s="1"/>
  <c r="AD75" i="20"/>
  <c r="AI52" i="20"/>
  <c r="AI51" i="20"/>
  <c r="AI50" i="20"/>
  <c r="AI49" i="20"/>
  <c r="AI48" i="20"/>
  <c r="AI47" i="20"/>
  <c r="AI46" i="20"/>
  <c r="AI45" i="20"/>
  <c r="AI44" i="20"/>
  <c r="AI43" i="20"/>
  <c r="AI42" i="20"/>
  <c r="AI41" i="20"/>
  <c r="AI6" i="20"/>
  <c r="AI20" i="20"/>
  <c r="V81" i="20"/>
  <c r="U81" i="20"/>
  <c r="U54" i="20"/>
  <c r="V54" i="20" s="1"/>
  <c r="U53" i="20"/>
  <c r="V53" i="20" s="1"/>
  <c r="U52" i="20"/>
  <c r="V52" i="20" s="1"/>
  <c r="U51" i="20"/>
  <c r="V51" i="20" s="1"/>
  <c r="U50" i="20"/>
  <c r="V50" i="20" s="1"/>
  <c r="U49" i="20"/>
  <c r="V49" i="20" s="1"/>
  <c r="U48" i="20"/>
  <c r="V48" i="20" s="1"/>
  <c r="U47" i="20"/>
  <c r="V47" i="20" s="1"/>
  <c r="U46" i="20"/>
  <c r="V46" i="20" s="1"/>
  <c r="U45" i="20"/>
  <c r="V45" i="20" s="1"/>
  <c r="U90" i="20"/>
  <c r="V90" i="20" s="1"/>
  <c r="U89" i="20"/>
  <c r="V89" i="20" s="1"/>
  <c r="U88" i="20"/>
  <c r="V88" i="20" s="1"/>
  <c r="U87" i="20"/>
  <c r="V87" i="20" s="1"/>
  <c r="U86" i="20"/>
  <c r="V86" i="20" s="1"/>
  <c r="U85" i="20"/>
  <c r="V85" i="20" s="1"/>
  <c r="U84" i="20"/>
  <c r="V84" i="20" s="1"/>
  <c r="U83" i="20"/>
  <c r="V83" i="20" s="1"/>
  <c r="U82" i="20"/>
  <c r="V82" i="20" s="1"/>
  <c r="C182" i="20" l="1"/>
  <c r="AF74" i="20"/>
  <c r="AF75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AK132" i="20"/>
  <c r="AK131" i="20"/>
  <c r="AK130" i="20"/>
  <c r="AK129" i="20"/>
  <c r="AK128" i="20"/>
  <c r="AK127" i="20"/>
  <c r="AK126" i="20"/>
  <c r="AK125" i="20"/>
  <c r="AK124" i="20"/>
  <c r="AK123" i="20"/>
  <c r="AK122" i="20"/>
  <c r="AK121" i="20"/>
  <c r="AK120" i="20"/>
  <c r="AK119" i="20"/>
  <c r="AJ130" i="20"/>
  <c r="AJ129" i="20"/>
  <c r="AJ128" i="20"/>
  <c r="AJ127" i="20"/>
  <c r="AJ126" i="20"/>
  <c r="AJ125" i="20"/>
  <c r="AJ124" i="20"/>
  <c r="AJ123" i="20"/>
  <c r="AJ122" i="20"/>
  <c r="AJ121" i="20"/>
  <c r="AJ120" i="20"/>
  <c r="AJ119" i="20"/>
  <c r="AI130" i="20"/>
  <c r="AI129" i="20"/>
  <c r="AI128" i="20"/>
  <c r="AI127" i="20"/>
  <c r="AI126" i="20"/>
  <c r="AI125" i="20"/>
  <c r="AI124" i="20"/>
  <c r="AI123" i="20"/>
  <c r="AI122" i="20"/>
  <c r="AI121" i="20"/>
  <c r="AI120" i="20"/>
  <c r="AI119" i="20"/>
  <c r="AH130" i="20"/>
  <c r="AH129" i="20"/>
  <c r="AH128" i="20"/>
  <c r="AH127" i="20"/>
  <c r="AH126" i="20"/>
  <c r="AH125" i="20"/>
  <c r="AH124" i="20"/>
  <c r="AH123" i="20"/>
  <c r="AH122" i="20"/>
  <c r="AH121" i="20"/>
  <c r="AH120" i="20"/>
  <c r="AH119" i="20"/>
  <c r="AG130" i="20"/>
  <c r="AG129" i="20"/>
  <c r="AG128" i="20"/>
  <c r="AG127" i="20"/>
  <c r="AG126" i="20"/>
  <c r="AG125" i="20"/>
  <c r="AG124" i="20"/>
  <c r="AG123" i="20"/>
  <c r="AG122" i="20"/>
  <c r="AG121" i="20"/>
  <c r="AG120" i="20"/>
  <c r="AG119" i="20"/>
  <c r="AF130" i="20"/>
  <c r="AF129" i="20"/>
  <c r="AF128" i="20"/>
  <c r="AF127" i="20"/>
  <c r="AF126" i="20"/>
  <c r="AF125" i="20"/>
  <c r="AF124" i="20"/>
  <c r="AF123" i="20"/>
  <c r="AF122" i="20"/>
  <c r="AF121" i="20"/>
  <c r="AF120" i="20"/>
  <c r="AF119" i="20"/>
  <c r="AE130" i="20"/>
  <c r="AE129" i="20"/>
  <c r="AE128" i="20"/>
  <c r="AE127" i="20"/>
  <c r="AE126" i="20"/>
  <c r="AE125" i="20"/>
  <c r="AE124" i="20"/>
  <c r="AE123" i="20"/>
  <c r="AE122" i="20"/>
  <c r="AE121" i="20"/>
  <c r="AE120" i="20"/>
  <c r="AE119" i="20"/>
  <c r="AD130" i="20"/>
  <c r="AD129" i="20"/>
  <c r="AD128" i="20"/>
  <c r="AD127" i="20"/>
  <c r="AD126" i="20"/>
  <c r="AD125" i="20"/>
  <c r="AD124" i="20"/>
  <c r="AD123" i="20"/>
  <c r="AD122" i="20"/>
  <c r="AD121" i="20"/>
  <c r="AD120" i="20"/>
  <c r="AD119" i="20"/>
  <c r="AC132" i="20"/>
  <c r="AC131" i="20"/>
  <c r="AC130" i="20"/>
  <c r="AC129" i="20"/>
  <c r="AC128" i="20"/>
  <c r="AC127" i="20"/>
  <c r="AC126" i="20"/>
  <c r="AC125" i="20"/>
  <c r="AC124" i="20"/>
  <c r="AC123" i="20"/>
  <c r="AC122" i="20"/>
  <c r="AC121" i="20"/>
  <c r="AC120" i="20"/>
  <c r="AC119" i="20"/>
  <c r="AB132" i="20"/>
  <c r="AB131" i="20"/>
  <c r="AB130" i="20"/>
  <c r="AB129" i="20"/>
  <c r="AB128" i="20"/>
  <c r="AB127" i="20"/>
  <c r="AB126" i="20"/>
  <c r="AB125" i="20"/>
  <c r="AB124" i="20"/>
  <c r="AB123" i="20"/>
  <c r="AB122" i="20"/>
  <c r="AB121" i="20"/>
  <c r="AB120" i="20"/>
  <c r="AB119" i="20"/>
  <c r="AA132" i="20"/>
  <c r="AA131" i="20"/>
  <c r="AA130" i="20"/>
  <c r="AA129" i="20"/>
  <c r="AA128" i="20"/>
  <c r="AA127" i="20"/>
  <c r="AA126" i="20"/>
  <c r="AA125" i="20"/>
  <c r="AA124" i="20"/>
  <c r="AA123" i="20"/>
  <c r="AA122" i="20"/>
  <c r="AA121" i="20"/>
  <c r="AA120" i="20"/>
  <c r="AA119" i="20"/>
  <c r="Z132" i="20"/>
  <c r="Z131" i="20"/>
  <c r="Z130" i="20"/>
  <c r="Z129" i="20"/>
  <c r="Z128" i="20"/>
  <c r="Z127" i="20"/>
  <c r="Z126" i="20"/>
  <c r="Z125" i="20"/>
  <c r="Z124" i="20"/>
  <c r="Z123" i="20"/>
  <c r="Z122" i="20"/>
  <c r="Z121" i="20"/>
  <c r="Z120" i="20"/>
  <c r="Z119" i="20"/>
  <c r="Y132" i="20"/>
  <c r="Y131" i="20"/>
  <c r="Y130" i="20"/>
  <c r="Y129" i="20"/>
  <c r="Y128" i="20"/>
  <c r="Y127" i="20"/>
  <c r="Y126" i="20"/>
  <c r="Y125" i="20"/>
  <c r="Y124" i="20"/>
  <c r="Y123" i="20"/>
  <c r="Y122" i="20"/>
  <c r="Y121" i="20"/>
  <c r="Y120" i="20"/>
  <c r="Y119" i="20"/>
  <c r="X132" i="20"/>
  <c r="X131" i="20"/>
  <c r="X130" i="20"/>
  <c r="X129" i="20"/>
  <c r="X128" i="20"/>
  <c r="X127" i="20"/>
  <c r="X126" i="20"/>
  <c r="X125" i="20"/>
  <c r="X124" i="20"/>
  <c r="X123" i="20"/>
  <c r="X122" i="20"/>
  <c r="X121" i="20"/>
  <c r="X120" i="20"/>
  <c r="X119" i="20"/>
  <c r="W132" i="20"/>
  <c r="W131" i="20"/>
  <c r="W130" i="20"/>
  <c r="W129" i="20"/>
  <c r="W128" i="20"/>
  <c r="W127" i="20"/>
  <c r="W126" i="20"/>
  <c r="W125" i="20"/>
  <c r="W124" i="20"/>
  <c r="W123" i="20"/>
  <c r="W122" i="20"/>
  <c r="W121" i="20"/>
  <c r="W120" i="20"/>
  <c r="W119" i="20"/>
  <c r="T132" i="20"/>
  <c r="T131" i="20"/>
  <c r="T130" i="20"/>
  <c r="T129" i="20"/>
  <c r="T128" i="20"/>
  <c r="T127" i="20"/>
  <c r="T126" i="20"/>
  <c r="T125" i="20"/>
  <c r="T124" i="20"/>
  <c r="T123" i="20"/>
  <c r="T122" i="20"/>
  <c r="T121" i="20"/>
  <c r="T120" i="20"/>
  <c r="T119" i="20"/>
  <c r="AF73" i="20" l="1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M105" i="20"/>
  <c r="M104" i="20"/>
  <c r="M103" i="20"/>
  <c r="M102" i="20"/>
  <c r="M101" i="20"/>
  <c r="M100" i="20"/>
  <c r="M99" i="20"/>
  <c r="M98" i="20"/>
  <c r="M97" i="20"/>
  <c r="M96" i="20"/>
  <c r="M95" i="20"/>
  <c r="M94" i="20"/>
  <c r="M93" i="20"/>
  <c r="M92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O105" i="20"/>
  <c r="O104" i="20"/>
  <c r="O103" i="20"/>
  <c r="O102" i="20"/>
  <c r="O101" i="20"/>
  <c r="O100" i="20"/>
  <c r="O99" i="20"/>
  <c r="O98" i="20"/>
  <c r="O97" i="20"/>
  <c r="O96" i="20"/>
  <c r="O95" i="20"/>
  <c r="O94" i="20"/>
  <c r="O93" i="20"/>
  <c r="O92" i="20"/>
  <c r="P105" i="20"/>
  <c r="P104" i="20"/>
  <c r="P103" i="20"/>
  <c r="P102" i="20"/>
  <c r="P101" i="20"/>
  <c r="P100" i="20"/>
  <c r="P99" i="20"/>
  <c r="P98" i="20"/>
  <c r="P97" i="20"/>
  <c r="P96" i="20"/>
  <c r="P95" i="20"/>
  <c r="P94" i="20"/>
  <c r="P93" i="20"/>
  <c r="P92" i="20"/>
  <c r="AZ105" i="20"/>
  <c r="AZ104" i="20"/>
  <c r="AZ103" i="20"/>
  <c r="AZ102" i="20"/>
  <c r="AZ101" i="20"/>
  <c r="AZ100" i="20"/>
  <c r="AZ99" i="20"/>
  <c r="AZ98" i="20"/>
  <c r="AZ97" i="20"/>
  <c r="AZ96" i="20"/>
  <c r="AZ95" i="20"/>
  <c r="AZ94" i="20"/>
  <c r="AZ93" i="20"/>
  <c r="AZ92" i="20"/>
  <c r="AY105" i="20"/>
  <c r="AY104" i="20"/>
  <c r="AY103" i="20"/>
  <c r="AY102" i="20"/>
  <c r="AY101" i="20"/>
  <c r="AY100" i="20"/>
  <c r="AY99" i="20"/>
  <c r="AY98" i="20"/>
  <c r="AY97" i="20"/>
  <c r="AY96" i="20"/>
  <c r="AY95" i="20"/>
  <c r="AY94" i="20"/>
  <c r="AY93" i="20"/>
  <c r="AY92" i="20"/>
  <c r="AX105" i="20"/>
  <c r="AX104" i="20"/>
  <c r="AX103" i="20"/>
  <c r="AX102" i="20"/>
  <c r="AX101" i="20"/>
  <c r="AX100" i="20"/>
  <c r="AX99" i="20"/>
  <c r="AX98" i="20"/>
  <c r="AX97" i="20"/>
  <c r="AX96" i="20"/>
  <c r="AX95" i="20"/>
  <c r="AX94" i="20"/>
  <c r="AX93" i="20"/>
  <c r="AX92" i="20"/>
  <c r="AW105" i="20"/>
  <c r="AW104" i="20"/>
  <c r="AW103" i="20"/>
  <c r="AW102" i="20"/>
  <c r="AW101" i="20"/>
  <c r="AW100" i="20"/>
  <c r="AW99" i="20"/>
  <c r="AW98" i="20"/>
  <c r="AW97" i="20"/>
  <c r="AW96" i="20"/>
  <c r="AW95" i="20"/>
  <c r="AW94" i="20"/>
  <c r="AW93" i="20"/>
  <c r="AW92" i="20"/>
  <c r="AV105" i="20"/>
  <c r="AV104" i="20"/>
  <c r="AV103" i="20"/>
  <c r="AV102" i="20"/>
  <c r="AV101" i="20"/>
  <c r="AV100" i="20"/>
  <c r="AV99" i="20"/>
  <c r="AV98" i="20"/>
  <c r="AV97" i="20"/>
  <c r="AV96" i="20"/>
  <c r="AV95" i="20"/>
  <c r="AV94" i="20"/>
  <c r="AV93" i="20"/>
  <c r="AV92" i="20"/>
  <c r="AU105" i="20"/>
  <c r="AU104" i="20"/>
  <c r="AU103" i="20"/>
  <c r="AU102" i="20"/>
  <c r="AU101" i="20"/>
  <c r="AU100" i="20"/>
  <c r="AU99" i="20"/>
  <c r="AU98" i="20"/>
  <c r="AU97" i="20"/>
  <c r="AU96" i="20"/>
  <c r="AU95" i="20"/>
  <c r="AU94" i="20"/>
  <c r="AU93" i="20"/>
  <c r="AU92" i="20"/>
  <c r="AT105" i="20"/>
  <c r="AT104" i="20"/>
  <c r="AT103" i="20"/>
  <c r="AT102" i="20"/>
  <c r="AT101" i="20"/>
  <c r="AT100" i="20"/>
  <c r="AT99" i="20"/>
  <c r="AT98" i="20"/>
  <c r="AT97" i="20"/>
  <c r="AT96" i="20"/>
  <c r="AT95" i="20"/>
  <c r="AT94" i="20"/>
  <c r="AT93" i="20"/>
  <c r="AT92" i="20"/>
  <c r="AS105" i="20"/>
  <c r="AS104" i="20"/>
  <c r="AS103" i="20"/>
  <c r="AS102" i="20"/>
  <c r="AS101" i="20"/>
  <c r="AS100" i="20"/>
  <c r="AS99" i="20"/>
  <c r="AS98" i="20"/>
  <c r="AS97" i="20"/>
  <c r="AS96" i="20"/>
  <c r="AS95" i="20"/>
  <c r="AS94" i="20"/>
  <c r="AS93" i="20"/>
  <c r="AS92" i="20"/>
  <c r="AR105" i="20"/>
  <c r="AR104" i="20"/>
  <c r="AR103" i="20"/>
  <c r="AR102" i="20"/>
  <c r="AR101" i="20"/>
  <c r="AR100" i="20"/>
  <c r="AR99" i="20"/>
  <c r="AR98" i="20"/>
  <c r="AR97" i="20"/>
  <c r="AR96" i="20"/>
  <c r="AR95" i="20"/>
  <c r="AR94" i="20"/>
  <c r="AR93" i="20"/>
  <c r="AR92" i="20"/>
  <c r="AQ105" i="20"/>
  <c r="AQ104" i="20"/>
  <c r="AQ103" i="20"/>
  <c r="AQ102" i="20"/>
  <c r="AQ101" i="20"/>
  <c r="AQ100" i="20"/>
  <c r="AQ99" i="20"/>
  <c r="AQ98" i="20"/>
  <c r="AQ97" i="20"/>
  <c r="AQ96" i="20"/>
  <c r="AQ95" i="20"/>
  <c r="AQ94" i="20"/>
  <c r="AQ93" i="20"/>
  <c r="AQ92" i="20"/>
  <c r="AP105" i="20"/>
  <c r="AP104" i="20"/>
  <c r="AP103" i="20"/>
  <c r="AP102" i="20"/>
  <c r="AP101" i="20"/>
  <c r="AP100" i="20"/>
  <c r="AP99" i="20"/>
  <c r="AP98" i="20"/>
  <c r="AP97" i="20"/>
  <c r="AP96" i="20"/>
  <c r="AP95" i="20"/>
  <c r="AP94" i="20"/>
  <c r="AP93" i="20"/>
  <c r="AP92" i="20"/>
  <c r="AO105" i="20"/>
  <c r="AO104" i="20"/>
  <c r="AO103" i="20"/>
  <c r="AO102" i="20"/>
  <c r="AO101" i="20"/>
  <c r="AO100" i="20"/>
  <c r="AO99" i="20"/>
  <c r="AO98" i="20"/>
  <c r="AO97" i="20"/>
  <c r="AO96" i="20"/>
  <c r="AO95" i="20"/>
  <c r="AO94" i="20"/>
  <c r="AO93" i="20"/>
  <c r="AO92" i="20"/>
  <c r="AN105" i="20"/>
  <c r="AN104" i="20"/>
  <c r="AN103" i="20"/>
  <c r="AN102" i="20"/>
  <c r="AN101" i="20"/>
  <c r="AN100" i="20"/>
  <c r="AN99" i="20"/>
  <c r="AN98" i="20"/>
  <c r="AN97" i="20"/>
  <c r="AN96" i="20"/>
  <c r="AN95" i="20"/>
  <c r="AN94" i="20"/>
  <c r="AN93" i="20"/>
  <c r="AN92" i="20"/>
  <c r="AM105" i="20"/>
  <c r="AM104" i="20"/>
  <c r="AM103" i="20"/>
  <c r="AM102" i="20"/>
  <c r="AM101" i="20"/>
  <c r="AM100" i="20"/>
  <c r="AM99" i="20"/>
  <c r="AM98" i="20"/>
  <c r="AM97" i="20"/>
  <c r="AM96" i="20"/>
  <c r="AM95" i="20"/>
  <c r="AM94" i="20"/>
  <c r="AM93" i="20"/>
  <c r="AM92" i="20"/>
  <c r="AL105" i="20"/>
  <c r="AL104" i="20"/>
  <c r="AL103" i="20"/>
  <c r="AL102" i="20"/>
  <c r="AL101" i="20"/>
  <c r="AL100" i="20"/>
  <c r="AL99" i="20"/>
  <c r="AL98" i="20"/>
  <c r="AL97" i="20"/>
  <c r="AL96" i="20"/>
  <c r="AL95" i="20"/>
  <c r="AL94" i="20"/>
  <c r="AL93" i="20"/>
  <c r="AL92" i="20"/>
  <c r="AK105" i="20"/>
  <c r="AK104" i="20"/>
  <c r="AK103" i="20"/>
  <c r="AK102" i="20"/>
  <c r="AK101" i="20"/>
  <c r="AK100" i="20"/>
  <c r="AK99" i="20"/>
  <c r="AK98" i="20"/>
  <c r="AK97" i="20"/>
  <c r="AK96" i="20"/>
  <c r="AK95" i="20"/>
  <c r="AK94" i="20"/>
  <c r="AK93" i="20"/>
  <c r="AK92" i="20"/>
  <c r="AJ103" i="20"/>
  <c r="AJ102" i="20"/>
  <c r="AJ101" i="20"/>
  <c r="AJ100" i="20"/>
  <c r="AJ99" i="20"/>
  <c r="AJ98" i="20"/>
  <c r="AJ97" i="20"/>
  <c r="AJ96" i="20"/>
  <c r="AJ95" i="20"/>
  <c r="AJ94" i="20"/>
  <c r="AJ93" i="20"/>
  <c r="AJ92" i="20"/>
  <c r="AI103" i="20"/>
  <c r="AI102" i="20"/>
  <c r="AI101" i="20"/>
  <c r="AI100" i="20"/>
  <c r="AI99" i="20"/>
  <c r="AI98" i="20"/>
  <c r="AI97" i="20"/>
  <c r="AI96" i="20"/>
  <c r="AI95" i="20"/>
  <c r="AI94" i="20"/>
  <c r="AI93" i="20"/>
  <c r="AI92" i="20"/>
  <c r="AH103" i="20"/>
  <c r="AH102" i="20"/>
  <c r="AH101" i="20"/>
  <c r="AH100" i="20"/>
  <c r="AH99" i="20"/>
  <c r="AH98" i="20"/>
  <c r="AH97" i="20"/>
  <c r="AH96" i="20"/>
  <c r="AH95" i="20"/>
  <c r="AH94" i="20"/>
  <c r="AH93" i="20"/>
  <c r="AH92" i="20"/>
  <c r="AG103" i="20"/>
  <c r="AG102" i="20"/>
  <c r="AG101" i="20"/>
  <c r="AG100" i="20"/>
  <c r="AG99" i="20"/>
  <c r="AG98" i="20"/>
  <c r="AG97" i="20"/>
  <c r="AG96" i="20"/>
  <c r="AG95" i="20"/>
  <c r="AG94" i="20"/>
  <c r="AG93" i="20"/>
  <c r="AG92" i="20"/>
  <c r="AF103" i="20"/>
  <c r="AF102" i="20"/>
  <c r="AF101" i="20"/>
  <c r="AF100" i="20"/>
  <c r="AF99" i="20"/>
  <c r="AF98" i="20"/>
  <c r="AF97" i="20"/>
  <c r="AF96" i="20"/>
  <c r="AF95" i="20"/>
  <c r="AF94" i="20"/>
  <c r="AF93" i="20"/>
  <c r="AF92" i="20"/>
  <c r="AE103" i="20"/>
  <c r="AE102" i="20"/>
  <c r="AE101" i="20"/>
  <c r="AE100" i="20"/>
  <c r="AE99" i="20"/>
  <c r="AE98" i="20"/>
  <c r="AE97" i="20"/>
  <c r="AE96" i="20"/>
  <c r="AE95" i="20"/>
  <c r="AE94" i="20"/>
  <c r="AE93" i="20"/>
  <c r="AE92" i="20"/>
  <c r="AD103" i="20"/>
  <c r="AD102" i="20"/>
  <c r="AD101" i="20"/>
  <c r="AD100" i="20"/>
  <c r="AD99" i="20"/>
  <c r="AD98" i="20"/>
  <c r="AD97" i="20"/>
  <c r="AD96" i="20"/>
  <c r="AD95" i="20"/>
  <c r="AD94" i="20"/>
  <c r="AD93" i="20"/>
  <c r="AD92" i="20"/>
  <c r="AC105" i="20"/>
  <c r="AC104" i="20"/>
  <c r="AC103" i="20"/>
  <c r="AC102" i="20"/>
  <c r="AC101" i="20"/>
  <c r="AC100" i="20"/>
  <c r="AC99" i="20"/>
  <c r="AC98" i="20"/>
  <c r="AC97" i="20"/>
  <c r="AC96" i="20"/>
  <c r="AC95" i="20"/>
  <c r="AC94" i="20"/>
  <c r="AC93" i="20"/>
  <c r="AC92" i="20"/>
  <c r="AB105" i="20"/>
  <c r="AB104" i="20"/>
  <c r="AB103" i="20"/>
  <c r="AB102" i="20"/>
  <c r="AB101" i="20"/>
  <c r="AB100" i="20"/>
  <c r="AB99" i="20"/>
  <c r="AB98" i="20"/>
  <c r="AB97" i="20"/>
  <c r="AB96" i="20"/>
  <c r="AB95" i="20"/>
  <c r="AB94" i="20"/>
  <c r="AB93" i="20"/>
  <c r="AB92" i="20"/>
  <c r="AA105" i="20"/>
  <c r="AA104" i="20"/>
  <c r="AA103" i="20"/>
  <c r="AA102" i="20"/>
  <c r="AA101" i="20"/>
  <c r="AA100" i="20"/>
  <c r="AA99" i="20"/>
  <c r="AA98" i="20"/>
  <c r="AA97" i="20"/>
  <c r="AA96" i="20"/>
  <c r="AA95" i="20"/>
  <c r="AA94" i="20"/>
  <c r="AA93" i="20"/>
  <c r="AA92" i="20"/>
  <c r="Z105" i="20"/>
  <c r="Z104" i="20"/>
  <c r="Z103" i="20"/>
  <c r="Z102" i="20"/>
  <c r="Z101" i="20"/>
  <c r="Z100" i="20"/>
  <c r="Z99" i="20"/>
  <c r="Z98" i="20"/>
  <c r="Z97" i="20"/>
  <c r="Z96" i="20"/>
  <c r="Z95" i="20"/>
  <c r="Z94" i="20"/>
  <c r="Z93" i="20"/>
  <c r="Z92" i="20"/>
  <c r="Y105" i="20"/>
  <c r="Y104" i="20"/>
  <c r="Y103" i="20"/>
  <c r="Y102" i="20"/>
  <c r="Y101" i="20"/>
  <c r="Y100" i="20"/>
  <c r="Y99" i="20"/>
  <c r="Y98" i="20"/>
  <c r="Y97" i="20"/>
  <c r="Y96" i="20"/>
  <c r="Y95" i="20"/>
  <c r="Y94" i="20"/>
  <c r="Y93" i="20"/>
  <c r="Y92" i="20"/>
  <c r="X105" i="20"/>
  <c r="X104" i="20"/>
  <c r="X103" i="20"/>
  <c r="X102" i="20"/>
  <c r="X101" i="20"/>
  <c r="X100" i="20"/>
  <c r="X99" i="20"/>
  <c r="X98" i="20"/>
  <c r="X97" i="20"/>
  <c r="X96" i="20"/>
  <c r="X95" i="20"/>
  <c r="X94" i="20"/>
  <c r="X93" i="20"/>
  <c r="X92" i="20"/>
  <c r="W105" i="20"/>
  <c r="W104" i="20"/>
  <c r="W103" i="20"/>
  <c r="W102" i="20"/>
  <c r="W101" i="20"/>
  <c r="W100" i="20"/>
  <c r="W99" i="20"/>
  <c r="W98" i="20"/>
  <c r="W97" i="20"/>
  <c r="W96" i="20"/>
  <c r="W95" i="20"/>
  <c r="W94" i="20"/>
  <c r="W93" i="20"/>
  <c r="W92" i="20"/>
  <c r="T105" i="20"/>
  <c r="T104" i="20"/>
  <c r="T103" i="20"/>
  <c r="T102" i="20"/>
  <c r="T101" i="20"/>
  <c r="T100" i="20"/>
  <c r="T99" i="20"/>
  <c r="T98" i="20"/>
  <c r="T97" i="20"/>
  <c r="T96" i="20"/>
  <c r="T95" i="20"/>
  <c r="T94" i="20"/>
  <c r="T93" i="20"/>
  <c r="T92" i="20"/>
  <c r="R105" i="20"/>
  <c r="R104" i="20"/>
  <c r="R103" i="20"/>
  <c r="R102" i="20"/>
  <c r="R101" i="20"/>
  <c r="R100" i="20"/>
  <c r="R99" i="20"/>
  <c r="R98" i="20"/>
  <c r="R97" i="20"/>
  <c r="R96" i="20"/>
  <c r="R95" i="20"/>
  <c r="R94" i="20"/>
  <c r="R93" i="20"/>
  <c r="R92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AA67" i="20"/>
  <c r="AA66" i="20"/>
  <c r="AA65" i="20"/>
  <c r="AA64" i="20"/>
  <c r="AA63" i="20"/>
  <c r="AA62" i="20"/>
  <c r="AA61" i="20"/>
  <c r="AA60" i="20"/>
  <c r="AA59" i="20"/>
  <c r="AA58" i="20"/>
  <c r="AJ54" i="20"/>
  <c r="AH54" i="20"/>
  <c r="AG54" i="20"/>
  <c r="AF54" i="20"/>
  <c r="AE54" i="20"/>
  <c r="AE132" i="20" s="1"/>
  <c r="AD54" i="20"/>
  <c r="AI54" i="20" s="1"/>
  <c r="AJ53" i="20"/>
  <c r="AH53" i="20"/>
  <c r="AG53" i="20"/>
  <c r="AG131" i="20" s="1"/>
  <c r="AF53" i="20"/>
  <c r="AE53" i="20"/>
  <c r="AE131" i="20" s="1"/>
  <c r="AD53" i="20"/>
  <c r="AJ34" i="20"/>
  <c r="AI34" i="20"/>
  <c r="AH34" i="20"/>
  <c r="AG34" i="20"/>
  <c r="AF34" i="20"/>
  <c r="AE34" i="20"/>
  <c r="AD34" i="20"/>
  <c r="AC34" i="20"/>
  <c r="AA34" i="20"/>
  <c r="AJ33" i="20"/>
  <c r="AI33" i="20"/>
  <c r="AH33" i="20"/>
  <c r="AG33" i="20"/>
  <c r="AF33" i="20"/>
  <c r="AE33" i="20"/>
  <c r="AD33" i="20"/>
  <c r="AC33" i="20"/>
  <c r="AA33" i="20"/>
  <c r="AJ32" i="20"/>
  <c r="AI32" i="20"/>
  <c r="AH32" i="20"/>
  <c r="AG32" i="20"/>
  <c r="AF32" i="20"/>
  <c r="AE32" i="20"/>
  <c r="AD32" i="20"/>
  <c r="AC32" i="20"/>
  <c r="AA32" i="20"/>
  <c r="AJ31" i="20"/>
  <c r="AI31" i="20"/>
  <c r="AH31" i="20"/>
  <c r="AG31" i="20"/>
  <c r="AF31" i="20"/>
  <c r="AE31" i="20"/>
  <c r="AD31" i="20"/>
  <c r="AC31" i="20"/>
  <c r="AA31" i="20"/>
  <c r="AJ30" i="20"/>
  <c r="AI30" i="20"/>
  <c r="AH30" i="20"/>
  <c r="AG30" i="20"/>
  <c r="AF30" i="20"/>
  <c r="AE30" i="20"/>
  <c r="AD30" i="20"/>
  <c r="AC30" i="20"/>
  <c r="AA30" i="20"/>
  <c r="AJ29" i="20"/>
  <c r="AI29" i="20"/>
  <c r="AH29" i="20"/>
  <c r="AG29" i="20"/>
  <c r="AF29" i="20"/>
  <c r="AE29" i="20"/>
  <c r="AD29" i="20"/>
  <c r="AC29" i="20"/>
  <c r="AA29" i="20"/>
  <c r="AJ28" i="20"/>
  <c r="AI28" i="20"/>
  <c r="AH28" i="20"/>
  <c r="AG28" i="20"/>
  <c r="AF28" i="20"/>
  <c r="AE28" i="20"/>
  <c r="AD28" i="20"/>
  <c r="AC28" i="20"/>
  <c r="AA28" i="20"/>
  <c r="AJ27" i="20"/>
  <c r="AI27" i="20"/>
  <c r="AH27" i="20"/>
  <c r="AG27" i="20"/>
  <c r="AF27" i="20"/>
  <c r="AE27" i="20"/>
  <c r="AD27" i="20"/>
  <c r="AC27" i="20"/>
  <c r="AA27" i="20"/>
  <c r="AJ26" i="20"/>
  <c r="AI26" i="20"/>
  <c r="AH26" i="20"/>
  <c r="AG26" i="20"/>
  <c r="AF26" i="20"/>
  <c r="AE26" i="20"/>
  <c r="AD26" i="20"/>
  <c r="AC26" i="20"/>
  <c r="AA26" i="20"/>
  <c r="AJ25" i="20"/>
  <c r="AI25" i="20"/>
  <c r="AH25" i="20"/>
  <c r="AG25" i="20"/>
  <c r="AF25" i="20"/>
  <c r="AE25" i="20"/>
  <c r="AD25" i="20"/>
  <c r="AC25" i="20"/>
  <c r="AA25" i="20"/>
  <c r="AJ24" i="20"/>
  <c r="AI24" i="20"/>
  <c r="AH24" i="20"/>
  <c r="AG24" i="20"/>
  <c r="AF24" i="20"/>
  <c r="AE24" i="20"/>
  <c r="AD24" i="20"/>
  <c r="AC24" i="20"/>
  <c r="AJ23" i="20"/>
  <c r="AI23" i="20"/>
  <c r="AH23" i="20"/>
  <c r="AG23" i="20"/>
  <c r="AF23" i="20"/>
  <c r="AE23" i="20"/>
  <c r="AD23" i="20"/>
  <c r="AC23" i="20"/>
  <c r="AJ22" i="20"/>
  <c r="AI22" i="20"/>
  <c r="AH22" i="20"/>
  <c r="AG22" i="20"/>
  <c r="AF22" i="20"/>
  <c r="AE22" i="20"/>
  <c r="AD22" i="20"/>
  <c r="AC22" i="20"/>
  <c r="AJ21" i="20"/>
  <c r="AI21" i="20"/>
  <c r="AH21" i="20"/>
  <c r="AG21" i="20"/>
  <c r="AF21" i="20"/>
  <c r="AE21" i="20"/>
  <c r="AD21" i="20"/>
  <c r="AC21" i="20"/>
  <c r="AI53" i="20" l="1"/>
  <c r="AI131" i="20" s="1"/>
  <c r="AI55" i="20"/>
  <c r="AD104" i="20"/>
  <c r="AD131" i="20"/>
  <c r="AF105" i="20"/>
  <c r="AF132" i="20"/>
  <c r="AJ105" i="20"/>
  <c r="AJ132" i="20"/>
  <c r="AE105" i="20"/>
  <c r="AF104" i="20"/>
  <c r="AF131" i="20"/>
  <c r="AJ104" i="20"/>
  <c r="AJ131" i="20"/>
  <c r="AG105" i="20"/>
  <c r="AG132" i="20"/>
  <c r="AG104" i="20"/>
  <c r="AD105" i="20"/>
  <c r="AD132" i="20"/>
  <c r="AH105" i="20"/>
  <c r="AH132" i="20"/>
  <c r="AH104" i="20"/>
  <c r="AH131" i="20"/>
  <c r="AI105" i="20"/>
  <c r="AI132" i="20"/>
  <c r="AE104" i="20"/>
  <c r="X217" i="19"/>
  <c r="X216" i="19"/>
  <c r="X215" i="19"/>
  <c r="X214" i="19"/>
  <c r="X213" i="19"/>
  <c r="X212" i="19"/>
  <c r="X211" i="19"/>
  <c r="X210" i="19"/>
  <c r="X209" i="19"/>
  <c r="X208" i="19"/>
  <c r="AG202" i="19"/>
  <c r="AF202" i="19"/>
  <c r="AE202" i="19"/>
  <c r="AD202" i="19"/>
  <c r="AC202" i="19"/>
  <c r="AB202" i="19"/>
  <c r="AA202" i="19"/>
  <c r="AG201" i="19"/>
  <c r="AF201" i="19"/>
  <c r="AE201" i="19"/>
  <c r="AD201" i="19"/>
  <c r="AC201" i="19"/>
  <c r="AB201" i="19"/>
  <c r="AA201" i="19"/>
  <c r="AC48" i="19"/>
  <c r="AC47" i="19"/>
  <c r="AG44" i="19"/>
  <c r="AF44" i="19"/>
  <c r="AE44" i="19"/>
  <c r="AD44" i="19"/>
  <c r="AC44" i="19"/>
  <c r="AB44" i="19"/>
  <c r="AA44" i="19"/>
  <c r="Z44" i="19"/>
  <c r="X44" i="19"/>
  <c r="AG43" i="19"/>
  <c r="AF43" i="19"/>
  <c r="AE43" i="19"/>
  <c r="AD43" i="19"/>
  <c r="AC43" i="19"/>
  <c r="AB43" i="19"/>
  <c r="AA43" i="19"/>
  <c r="Z43" i="19"/>
  <c r="X43" i="19"/>
  <c r="AG42" i="19"/>
  <c r="AF42" i="19"/>
  <c r="AE42" i="19"/>
  <c r="AD42" i="19"/>
  <c r="AC42" i="19"/>
  <c r="AB42" i="19"/>
  <c r="AA42" i="19"/>
  <c r="Z42" i="19"/>
  <c r="X42" i="19"/>
  <c r="AG41" i="19"/>
  <c r="AF41" i="19"/>
  <c r="AE41" i="19"/>
  <c r="AD41" i="19"/>
  <c r="AC41" i="19"/>
  <c r="AB41" i="19"/>
  <c r="AA41" i="19"/>
  <c r="Z41" i="19"/>
  <c r="X41" i="19"/>
  <c r="AG40" i="19"/>
  <c r="AF40" i="19"/>
  <c r="AE40" i="19"/>
  <c r="AD40" i="19"/>
  <c r="AC40" i="19"/>
  <c r="AB40" i="19"/>
  <c r="AA40" i="19"/>
  <c r="Z40" i="19"/>
  <c r="X40" i="19"/>
  <c r="AG39" i="19"/>
  <c r="AF39" i="19"/>
  <c r="AE39" i="19"/>
  <c r="AD39" i="19"/>
  <c r="AC39" i="19"/>
  <c r="AB39" i="19"/>
  <c r="AA39" i="19"/>
  <c r="Z39" i="19"/>
  <c r="X39" i="19"/>
  <c r="AG38" i="19"/>
  <c r="AF38" i="19"/>
  <c r="AE38" i="19"/>
  <c r="AD38" i="19"/>
  <c r="AC38" i="19"/>
  <c r="AB38" i="19"/>
  <c r="AA38" i="19"/>
  <c r="Z38" i="19"/>
  <c r="X38" i="19"/>
  <c r="AG37" i="19"/>
  <c r="AF37" i="19"/>
  <c r="AE37" i="19"/>
  <c r="AD37" i="19"/>
  <c r="AC37" i="19"/>
  <c r="AB37" i="19"/>
  <c r="AA37" i="19"/>
  <c r="Z37" i="19"/>
  <c r="X37" i="19"/>
  <c r="AG36" i="19"/>
  <c r="AF36" i="19"/>
  <c r="AE36" i="19"/>
  <c r="AD36" i="19"/>
  <c r="AC36" i="19"/>
  <c r="AB36" i="19"/>
  <c r="AA36" i="19"/>
  <c r="Z36" i="19"/>
  <c r="X36" i="19"/>
  <c r="AG35" i="19"/>
  <c r="AF35" i="19"/>
  <c r="AE35" i="19"/>
  <c r="AD35" i="19"/>
  <c r="AC35" i="19"/>
  <c r="AD51" i="19" s="1"/>
  <c r="AB35" i="19"/>
  <c r="AA35" i="19"/>
  <c r="Z35" i="19"/>
  <c r="X35" i="19"/>
  <c r="AG34" i="19"/>
  <c r="AF34" i="19"/>
  <c r="AE34" i="19"/>
  <c r="AD34" i="19"/>
  <c r="AC34" i="19"/>
  <c r="AD50" i="19" s="1"/>
  <c r="AB34" i="19"/>
  <c r="AA34" i="19"/>
  <c r="Z34" i="19"/>
  <c r="AG33" i="19"/>
  <c r="AF33" i="19"/>
  <c r="AE33" i="19"/>
  <c r="AD33" i="19"/>
  <c r="AC33" i="19"/>
  <c r="AD49" i="19" s="1"/>
  <c r="AB33" i="19"/>
  <c r="AA33" i="19"/>
  <c r="Z33" i="19"/>
  <c r="AG32" i="19"/>
  <c r="AF32" i="19"/>
  <c r="AE32" i="19"/>
  <c r="AD32" i="19"/>
  <c r="AC32" i="19"/>
  <c r="AD48" i="19" s="1"/>
  <c r="AB32" i="19"/>
  <c r="AA32" i="19"/>
  <c r="Z32" i="19"/>
  <c r="AG31" i="19"/>
  <c r="AF31" i="19"/>
  <c r="AE31" i="19"/>
  <c r="AD31" i="19"/>
  <c r="AC31" i="19"/>
  <c r="AD47" i="19" s="1"/>
  <c r="AB31" i="19"/>
  <c r="AA31" i="19"/>
  <c r="Z31" i="19"/>
  <c r="Y471" i="17"/>
  <c r="X471" i="17"/>
  <c r="Y470" i="17"/>
  <c r="X470" i="17"/>
  <c r="Y469" i="17"/>
  <c r="X469" i="17"/>
  <c r="Y468" i="17"/>
  <c r="X468" i="17"/>
  <c r="Y467" i="17"/>
  <c r="X467" i="17"/>
  <c r="Y466" i="17"/>
  <c r="X466" i="17"/>
  <c r="Y465" i="17"/>
  <c r="X465" i="17"/>
  <c r="Y464" i="17"/>
  <c r="X464" i="17"/>
  <c r="Y463" i="17"/>
  <c r="X463" i="17"/>
  <c r="Y462" i="17"/>
  <c r="X462" i="17"/>
  <c r="Y461" i="17"/>
  <c r="X461" i="17"/>
  <c r="Y460" i="17"/>
  <c r="X460" i="17"/>
  <c r="Y459" i="17"/>
  <c r="X459" i="17"/>
  <c r="Y458" i="17"/>
  <c r="X458" i="17"/>
  <c r="Y457" i="17"/>
  <c r="X457" i="17"/>
  <c r="Y456" i="17"/>
  <c r="X456" i="17"/>
  <c r="Y455" i="17"/>
  <c r="X455" i="17"/>
  <c r="Y454" i="17"/>
  <c r="X454" i="17"/>
  <c r="Y453" i="17"/>
  <c r="X453" i="17"/>
  <c r="Y452" i="17"/>
  <c r="X452" i="17"/>
  <c r="Y451" i="17"/>
  <c r="X451" i="17"/>
  <c r="Y450" i="17"/>
  <c r="X450" i="17"/>
  <c r="Y449" i="17"/>
  <c r="X449" i="17"/>
  <c r="Y448" i="17"/>
  <c r="X448" i="17"/>
  <c r="Y447" i="17"/>
  <c r="X447" i="17"/>
  <c r="Y446" i="17"/>
  <c r="X446" i="17"/>
  <c r="Y445" i="17"/>
  <c r="X445" i="17"/>
  <c r="Y444" i="17"/>
  <c r="X444" i="17"/>
  <c r="Y443" i="17"/>
  <c r="X443" i="17"/>
  <c r="Y442" i="17"/>
  <c r="X442" i="17"/>
  <c r="Y441" i="17"/>
  <c r="X441" i="17"/>
  <c r="Y440" i="17"/>
  <c r="X440" i="17"/>
  <c r="Y439" i="17"/>
  <c r="X439" i="17"/>
  <c r="Y438" i="17"/>
  <c r="X438" i="17"/>
  <c r="Y437" i="17"/>
  <c r="X437" i="17"/>
  <c r="Y436" i="17"/>
  <c r="X436" i="17"/>
  <c r="Y435" i="17"/>
  <c r="X435" i="17"/>
  <c r="Y434" i="17"/>
  <c r="X434" i="17"/>
  <c r="Y433" i="17"/>
  <c r="X433" i="17"/>
  <c r="Y432" i="17"/>
  <c r="X432" i="17"/>
  <c r="Y431" i="17"/>
  <c r="X431" i="17"/>
  <c r="Y430" i="17"/>
  <c r="X430" i="17"/>
  <c r="Y429" i="17"/>
  <c r="X429" i="17"/>
  <c r="Y428" i="17"/>
  <c r="X428" i="17"/>
  <c r="Y427" i="17"/>
  <c r="X427" i="17"/>
  <c r="Y426" i="17"/>
  <c r="X426" i="17"/>
  <c r="Y425" i="17"/>
  <c r="X425" i="17"/>
  <c r="Y424" i="17"/>
  <c r="X424" i="17"/>
  <c r="Y423" i="17"/>
  <c r="X423" i="17"/>
  <c r="Y422" i="17"/>
  <c r="X422" i="17"/>
  <c r="Y421" i="17"/>
  <c r="X421" i="17"/>
  <c r="Y420" i="17"/>
  <c r="X420" i="17"/>
  <c r="Y419" i="17"/>
  <c r="X419" i="17"/>
  <c r="Y418" i="17"/>
  <c r="X418" i="17"/>
  <c r="Y417" i="17"/>
  <c r="X417" i="17"/>
  <c r="Y416" i="17"/>
  <c r="X416" i="17"/>
  <c r="Y415" i="17"/>
  <c r="X415" i="17"/>
  <c r="Y414" i="17"/>
  <c r="X414" i="17"/>
  <c r="Y413" i="17"/>
  <c r="X413" i="17"/>
  <c r="Y412" i="17"/>
  <c r="X412" i="17"/>
  <c r="Y411" i="17"/>
  <c r="X411" i="17"/>
  <c r="Y410" i="17"/>
  <c r="X410" i="17"/>
  <c r="Y409" i="17"/>
  <c r="X409" i="17"/>
  <c r="Y408" i="17"/>
  <c r="X408" i="17"/>
  <c r="Y407" i="17"/>
  <c r="X407" i="17"/>
  <c r="Y406" i="17"/>
  <c r="X406" i="17"/>
  <c r="Y405" i="17"/>
  <c r="X405" i="17"/>
  <c r="Y404" i="17"/>
  <c r="X404" i="17"/>
  <c r="Y403" i="17"/>
  <c r="X403" i="17"/>
  <c r="Y402" i="17"/>
  <c r="X402" i="17"/>
  <c r="Y401" i="17"/>
  <c r="X401" i="17"/>
  <c r="Y400" i="17"/>
  <c r="X400" i="17"/>
  <c r="Y399" i="17"/>
  <c r="X399" i="17"/>
  <c r="Y398" i="17"/>
  <c r="X398" i="17"/>
  <c r="Y397" i="17"/>
  <c r="X397" i="17"/>
  <c r="Y396" i="17"/>
  <c r="X396" i="17"/>
  <c r="Y395" i="17"/>
  <c r="X395" i="17"/>
  <c r="Y394" i="17"/>
  <c r="X394" i="17"/>
  <c r="Y393" i="17"/>
  <c r="X393" i="17"/>
  <c r="Y392" i="17"/>
  <c r="X392" i="17"/>
  <c r="Y391" i="17"/>
  <c r="X391" i="17"/>
  <c r="Y390" i="17"/>
  <c r="X390" i="17"/>
  <c r="Y389" i="17"/>
  <c r="X389" i="17"/>
  <c r="Y388" i="17"/>
  <c r="X388" i="17"/>
  <c r="Y387" i="17"/>
  <c r="X387" i="17"/>
  <c r="Y386" i="17"/>
  <c r="X386" i="17"/>
  <c r="Y385" i="17"/>
  <c r="X385" i="17"/>
  <c r="Y384" i="17"/>
  <c r="X384" i="17"/>
  <c r="Y383" i="17"/>
  <c r="X383" i="17"/>
  <c r="AH382" i="17"/>
  <c r="AI382" i="17" s="1"/>
  <c r="Y382" i="17"/>
  <c r="X382" i="17"/>
  <c r="Y381" i="17"/>
  <c r="X381" i="17"/>
  <c r="Y380" i="17"/>
  <c r="X380" i="17"/>
  <c r="Y379" i="17"/>
  <c r="X379" i="17"/>
  <c r="Y378" i="17"/>
  <c r="X378" i="17"/>
  <c r="Y377" i="17"/>
  <c r="X377" i="17"/>
  <c r="Y376" i="17"/>
  <c r="X376" i="17"/>
  <c r="Y375" i="17"/>
  <c r="X375" i="17"/>
  <c r="Y374" i="17"/>
  <c r="X374" i="17"/>
  <c r="Y373" i="17"/>
  <c r="X373" i="17"/>
  <c r="Y372" i="17"/>
  <c r="X372" i="17"/>
  <c r="Y371" i="17"/>
  <c r="X371" i="17"/>
  <c r="Y370" i="17"/>
  <c r="X370" i="17"/>
  <c r="Y369" i="17"/>
  <c r="X369" i="17"/>
  <c r="Y368" i="17"/>
  <c r="X368" i="17"/>
  <c r="X55" i="17"/>
  <c r="AS55" i="17" s="1"/>
  <c r="AS53" i="17"/>
  <c r="X53" i="17"/>
  <c r="AC53" i="17" s="1"/>
  <c r="AS47" i="17"/>
  <c r="AC47" i="17"/>
  <c r="X47" i="17"/>
  <c r="X46" i="17"/>
  <c r="AS46" i="17" s="1"/>
  <c r="X45" i="17"/>
  <c r="AS45" i="17" s="1"/>
  <c r="AS44" i="17"/>
  <c r="X44" i="17"/>
  <c r="AC44" i="17" s="1"/>
  <c r="AS43" i="17"/>
  <c r="AC43" i="17"/>
  <c r="X43" i="17"/>
  <c r="O19" i="17"/>
  <c r="AI104" i="20" l="1"/>
  <c r="AC46" i="17"/>
  <c r="AC45" i="17"/>
  <c r="AC55" i="17"/>
</calcChain>
</file>

<file path=xl/sharedStrings.xml><?xml version="1.0" encoding="utf-8"?>
<sst xmlns="http://schemas.openxmlformats.org/spreadsheetml/2006/main" count="3894" uniqueCount="888">
  <si>
    <t>DEL_FLG</t>
  </si>
  <si>
    <t>REG_USR_ID</t>
  </si>
  <si>
    <t>REG_PGM_ID</t>
  </si>
  <si>
    <t>REG_TS</t>
  </si>
  <si>
    <t>UPD_USR_ID</t>
  </si>
  <si>
    <t>UPD_PGM_ID</t>
  </si>
  <si>
    <t>UPD_TS</t>
  </si>
  <si>
    <t>VER_NO</t>
  </si>
  <si>
    <t>0</t>
  </si>
  <si>
    <t>1</t>
  </si>
  <si>
    <t>9999999999</t>
  </si>
  <si>
    <t>SI_DEAL_CD</t>
  </si>
  <si>
    <t>PRJ_CD</t>
  </si>
  <si>
    <t>RPT_BSDT</t>
  </si>
  <si>
    <t>BAC</t>
  </si>
  <si>
    <t>AC</t>
  </si>
  <si>
    <t>AC_PRICE</t>
  </si>
  <si>
    <t>2013/03/01</t>
  </si>
  <si>
    <t>10</t>
  </si>
  <si>
    <t>1860584</t>
  </si>
  <si>
    <t>121</t>
  </si>
  <si>
    <t>5</t>
  </si>
  <si>
    <t>DSP_SEQ</t>
  </si>
  <si>
    <t>1.</t>
  </si>
  <si>
    <t>DPJWBS01000</t>
  </si>
  <si>
    <t>WBS_ID</t>
  </si>
  <si>
    <t>TSK_UID</t>
  </si>
  <si>
    <t>TSK_NM</t>
  </si>
  <si>
    <t>EMP_ID</t>
  </si>
  <si>
    <t>SHIP_MNG_NO</t>
  </si>
  <si>
    <t>STR_PLN_DT</t>
  </si>
  <si>
    <t>END_PLN_DT</t>
  </si>
  <si>
    <t>STR_RSLT_DT</t>
  </si>
  <si>
    <t>END_RSLT_DT</t>
  </si>
  <si>
    <t>TYP</t>
  </si>
  <si>
    <t>PARENT_TSK_UID</t>
  </si>
  <si>
    <t>TSK_CD</t>
  </si>
  <si>
    <t>NEXTMI_FLNK_TSK_ID</t>
  </si>
  <si>
    <t>ACC_MES_KND_CD</t>
  </si>
  <si>
    <t>SHIP_TSK_FLG</t>
  </si>
  <si>
    <t>PLN_PROD_QUAL</t>
  </si>
  <si>
    <t>PLN_MNHOUR</t>
  </si>
  <si>
    <t>HDAY_OPE_FLG</t>
  </si>
  <si>
    <t>PRJ_EXCEPT_SEG</t>
  </si>
  <si>
    <t>PRJ_UND_FLG</t>
  </si>
  <si>
    <t>PREV_RSLT</t>
  </si>
  <si>
    <t>PREV_RSLT_REM</t>
  </si>
  <si>
    <t>THIS_RSLT</t>
  </si>
  <si>
    <t>THIS_RSLT_REM</t>
  </si>
  <si>
    <t>NEXT_RSLT</t>
  </si>
  <si>
    <t>NEXT_RSLT_REM</t>
  </si>
  <si>
    <t>CMT</t>
  </si>
  <si>
    <t>RES_ITEM_1</t>
  </si>
  <si>
    <t>RES_ITEM_2</t>
  </si>
  <si>
    <t>RES_ITEM_3</t>
  </si>
  <si>
    <t>RES_ITEM_4</t>
  </si>
  <si>
    <t>RES_ITEM_5</t>
  </si>
  <si>
    <t xml:space="preserve">0 </t>
  </si>
  <si>
    <t>70</t>
  </si>
  <si>
    <t>1.1.</t>
  </si>
  <si>
    <t>900</t>
  </si>
  <si>
    <t>6</t>
  </si>
  <si>
    <t>001</t>
  </si>
  <si>
    <t>002</t>
  </si>
  <si>
    <t>20</t>
  </si>
  <si>
    <t>ON_BAT_SEG</t>
  </si>
  <si>
    <t>BUSI_DT</t>
  </si>
  <si>
    <t xml:space="preserve">PGM00001   </t>
  </si>
  <si>
    <t>BT</t>
  </si>
  <si>
    <t>2013/07/02</t>
  </si>
  <si>
    <t>1800328</t>
  </si>
  <si>
    <t>SI12000101</t>
  </si>
  <si>
    <t>2013/05/31</t>
  </si>
  <si>
    <t>1711057</t>
  </si>
  <si>
    <t>1721010</t>
  </si>
  <si>
    <t>1721024</t>
  </si>
  <si>
    <t>1740398</t>
  </si>
  <si>
    <t>1G0063</t>
  </si>
  <si>
    <t>1G0991</t>
  </si>
  <si>
    <t>1G2248</t>
  </si>
  <si>
    <t>1G2403</t>
  </si>
  <si>
    <t>ＰＶ値計算用ＷＢＳ１</t>
  </si>
  <si>
    <t>PJ12000082</t>
  </si>
  <si>
    <t>896</t>
  </si>
  <si>
    <t>サマリータスク</t>
  </si>
  <si>
    <t>1005</t>
  </si>
  <si>
    <t>2</t>
  </si>
  <si>
    <t>タスク</t>
  </si>
  <si>
    <t>480</t>
  </si>
  <si>
    <t>3</t>
  </si>
  <si>
    <t>899</t>
  </si>
  <si>
    <t>1.2.</t>
  </si>
  <si>
    <t>4</t>
  </si>
  <si>
    <t>1.3.</t>
  </si>
  <si>
    <t>901</t>
  </si>
  <si>
    <t>1.4.</t>
  </si>
  <si>
    <t>902</t>
  </si>
  <si>
    <t>1.5.</t>
  </si>
  <si>
    <t>903</t>
  </si>
  <si>
    <t>1.6.</t>
  </si>
  <si>
    <t>904</t>
  </si>
  <si>
    <t>1.7.</t>
  </si>
  <si>
    <t>7</t>
  </si>
  <si>
    <t>905</t>
  </si>
  <si>
    <t>1.8.</t>
  </si>
  <si>
    <t>8</t>
  </si>
  <si>
    <t>906</t>
  </si>
  <si>
    <t>1.9.</t>
  </si>
  <si>
    <t>9</t>
  </si>
  <si>
    <t>907</t>
  </si>
  <si>
    <t>1.10.</t>
  </si>
  <si>
    <t>908</t>
  </si>
  <si>
    <t>909</t>
  </si>
  <si>
    <t>EMP_CD</t>
  </si>
  <si>
    <t>RES_ITEM</t>
  </si>
  <si>
    <t>報告基準日管理トラン（PJTR_PJ_RPT_BSDT_MNG）</t>
    <rPh sb="0" eb="2">
      <t>ホウコク</t>
    </rPh>
    <rPh sb="2" eb="5">
      <t>キジュンビ</t>
    </rPh>
    <rPh sb="5" eb="7">
      <t>カンリ</t>
    </rPh>
    <phoneticPr fontId="8"/>
  </si>
  <si>
    <t>PREV_RPT_BSDT</t>
  </si>
  <si>
    <t>THIS_RPT_BSDT</t>
  </si>
  <si>
    <t>THIS_ENT_CLOSE_DT</t>
  </si>
  <si>
    <t>WEEK_PV</t>
  </si>
  <si>
    <t>WEEK_PV_PRICE</t>
  </si>
  <si>
    <t>CUMU_PV</t>
  </si>
  <si>
    <t>CUMU_PV_PRICE</t>
  </si>
  <si>
    <t>ACC_MES_KND_CUMU_PV</t>
  </si>
  <si>
    <t>PLN_OPE_DAYS</t>
  </si>
  <si>
    <t>EXP_SELL_TMPRICE</t>
  </si>
  <si>
    <t>2013/03/31</t>
  </si>
  <si>
    <t>SHIP_PRICE</t>
  </si>
  <si>
    <t>11</t>
  </si>
  <si>
    <t>898</t>
  </si>
  <si>
    <t>TBA0000007</t>
  </si>
  <si>
    <t>jpjprg04000</t>
  </si>
  <si>
    <t>select * from PJTM_PJ_STF_DP_UNTPRICE where PRJ_CD = 'PJ12000082' order by EMP_CD</t>
  </si>
  <si>
    <t>TBA0000008</t>
  </si>
  <si>
    <t>TBA0000009</t>
  </si>
  <si>
    <t>select * from PJTR_PJ_SUPP_MNHOUR_PRICE where PRJ_CD = 'PJ12000082' order by 2</t>
  </si>
  <si>
    <t>select * from PJTR_PJ_WBS_TSK where wbs_id IN ('896') order by 1</t>
  </si>
  <si>
    <t>897</t>
  </si>
  <si>
    <t>2013/03/29</t>
  </si>
  <si>
    <t>2013/04/12</t>
  </si>
  <si>
    <t>2013/04/19</t>
  </si>
  <si>
    <t>2013/04/20</t>
  </si>
  <si>
    <t>2013/04/15</t>
  </si>
  <si>
    <t>2013/04/21</t>
  </si>
  <si>
    <t>2013/05/01</t>
  </si>
  <si>
    <t>1.11.</t>
  </si>
  <si>
    <t>1.12.</t>
  </si>
  <si>
    <t>12</t>
  </si>
  <si>
    <t>910</t>
  </si>
  <si>
    <t>1.13.</t>
  </si>
  <si>
    <t>13</t>
  </si>
  <si>
    <t>160</t>
  </si>
  <si>
    <t>jpjprg04101</t>
  </si>
  <si>
    <t>プロジェクト別EVM集計処理を流す前のINPUTデータ</t>
    <rPh sb="6" eb="7">
      <t>ベツ</t>
    </rPh>
    <rPh sb="10" eb="12">
      <t>シュウケイ</t>
    </rPh>
    <rPh sb="12" eb="14">
      <t>ショリ</t>
    </rPh>
    <rPh sb="15" eb="16">
      <t>ナガ</t>
    </rPh>
    <rPh sb="17" eb="18">
      <t>マエ</t>
    </rPh>
    <phoneticPr fontId="11"/>
  </si>
  <si>
    <t>select * from PJTM_FW_BUSI_DT</t>
    <phoneticPr fontId="11"/>
  </si>
  <si>
    <t>業務日付マスタ（PJTM_FW_BUSI_DT）</t>
    <phoneticPr fontId="11"/>
  </si>
  <si>
    <t>OL</t>
  </si>
  <si>
    <t>select * from PJTR_PJ_RPT_BSDT_MNG where prj_cd in ('PJ12000082')</t>
    <phoneticPr fontId="11"/>
  </si>
  <si>
    <t>2013/3/22</t>
    <phoneticPr fontId="11"/>
  </si>
  <si>
    <t>2013/3/29</t>
    <phoneticPr fontId="11"/>
  </si>
  <si>
    <t>2013/3/30</t>
    <phoneticPr fontId="11"/>
  </si>
  <si>
    <t>締処理用社員・派遣単価マスタ（PJTM_PJ_STF_DP_UNTPRICE）</t>
    <phoneticPr fontId="11"/>
  </si>
  <si>
    <t>発注先別工数・金額トラン（PJTR_PJ_SUPP_MNHOUR_PRICE）</t>
    <phoneticPr fontId="11"/>
  </si>
  <si>
    <t>WBSタスクトラン（PJTR_PJ_WBS_TSK）</t>
    <phoneticPr fontId="1"/>
  </si>
  <si>
    <t>select * from PJTR_PJ_WBS_TSK_RESRC where prj_cd in ('PJ12000082') order by 1,3</t>
    <phoneticPr fontId="11"/>
  </si>
  <si>
    <t>WBSタスクリソーストラン（PJTR_PJ_WBS_TSK_RESRC）</t>
    <phoneticPr fontId="1"/>
  </si>
  <si>
    <t>select * from PJTR_PJ_TSK_RESRC_DIST_PV where PRJ_CD = 'PJ12000082' order by 1,2,3</t>
    <phoneticPr fontId="11"/>
  </si>
  <si>
    <t>タスクリソース別PVトラン（PJTR_PJ_TSK_RESRC_DIST_PV）</t>
    <phoneticPr fontId="11"/>
  </si>
  <si>
    <t>select * from PJTR_PJ_TSK_DIST_PV where PRJ_CD = 'PJ12000082' order by 1,2</t>
    <phoneticPr fontId="11"/>
  </si>
  <si>
    <t>タスク別PVトラン（PJTR_PJ_TSK_DIST_PV）</t>
    <phoneticPr fontId="11"/>
  </si>
  <si>
    <t>プロジェクト別EVM集計SNAPトラン</t>
    <rPh sb="6" eb="7">
      <t>ベツ</t>
    </rPh>
    <rPh sb="10" eb="12">
      <t>シュウケイ</t>
    </rPh>
    <phoneticPr fontId="11"/>
  </si>
  <si>
    <t>SELECT * FROM PJTR_PJ_PRJ_EVM_SUM_SNAP WHERE PRJ_CD = 'PJ12000082' ORDER BY 2</t>
  </si>
  <si>
    <t>PLN_STR_DT</t>
  </si>
  <si>
    <t>PLN_END_DT</t>
  </si>
  <si>
    <t>RSLT_STR_DT</t>
  </si>
  <si>
    <t>RSLT_END_DT</t>
  </si>
  <si>
    <t>FCT_CMP_DT</t>
  </si>
  <si>
    <t>FCT_CMP_MNHOUR</t>
  </si>
  <si>
    <t>DELAY_DAYS</t>
  </si>
  <si>
    <t>SPI</t>
  </si>
  <si>
    <t>CPI</t>
  </si>
  <si>
    <t>ACC_RATE</t>
  </si>
  <si>
    <t>PLN_ACC_RATE</t>
  </si>
  <si>
    <t>PV</t>
  </si>
  <si>
    <t>EV</t>
  </si>
  <si>
    <t>EAC</t>
  </si>
  <si>
    <t>ETC</t>
  </si>
  <si>
    <t>VAC</t>
  </si>
  <si>
    <t>SV</t>
  </si>
  <si>
    <t>CV</t>
  </si>
  <si>
    <t>BAC_PRICE</t>
  </si>
  <si>
    <t>PV_PRICE</t>
  </si>
  <si>
    <t>EV_PRICE</t>
  </si>
  <si>
    <t>EAC_PRICE</t>
  </si>
  <si>
    <t>ETC_PRICE</t>
  </si>
  <si>
    <t>VAC_PRICE</t>
  </si>
  <si>
    <t>SV_PRICE</t>
  </si>
  <si>
    <t>CV_PRICE</t>
  </si>
  <si>
    <t>AC2_PRICE</t>
  </si>
  <si>
    <t>EAC2_PRICE</t>
  </si>
  <si>
    <t>ETC2_PRICE</t>
  </si>
  <si>
    <t>VAC2_PRICE</t>
  </si>
  <si>
    <t>CV2_PRICE</t>
  </si>
  <si>
    <t>FCT_FLG</t>
  </si>
  <si>
    <t>PLN_END_AF_FLG</t>
  </si>
  <si>
    <t>CMP_AF_FLG</t>
  </si>
  <si>
    <t>jpjprg05001</t>
  </si>
  <si>
    <t>23:00:01,214 |-INFO in ch.qos.logback.classic.LoggerContext[default] - Could NOT find resource [logback.groovy]</t>
  </si>
  <si>
    <t>23:00:01,214 |-INFO in ch.qos.logback.classic.LoggerContext[default] - Found resource [logback-test.xml] at [file:/C:/pjnavi/pleiades-e3.7-java_20120225_for_pjnavi/workspace/pjnavi-batch/build/classes/logback-test.xml]</t>
  </si>
  <si>
    <t>23:00:01,230 |-WARN in ch.qos.logback.classic.LoggerContext[default] - Resource [logback-test.xml] occurs multiple times on the classpath.</t>
  </si>
  <si>
    <t>23:00:01,230 |-WARN in ch.qos.logback.classic.LoggerContext[default] - Resource [logback-test.xml] occurs at [file:/C:/pjnavi/pleiades-e3.7-java_20120225_for_pjnavi/workspace/pjnavi-batch/build/classes/logback-test.xml]</t>
  </si>
  <si>
    <t>23:00:01,230 |-WARN in ch.qos.logback.classic.LoggerContext[default] - Resource [logback-test.xml] occurs at [file:/C:/pjnavi/pleiades-e3.7-java_20120225_for_pjnavi/workspace/pjnavi-fw/bin/logback-test.xml]</t>
  </si>
  <si>
    <t>23:00:01,402 |-INFO in ch.qos.logback.classic.joran.action.ConfigurationAction - debug attribute not set</t>
  </si>
  <si>
    <t>23:00:01,433 |-INFO in ch.qos.logback.core.joran.action.AppenderAction - About to instantiate appender of type [ch.qos.logback.core.ConsoleAppender]</t>
  </si>
  <si>
    <t>23:00:01,449 |-INFO in ch.qos.logback.core.joran.action.AppenderAction - Naming appender as [process-console]</t>
  </si>
  <si>
    <t>23:00:01,714 |-INFO in ch.qos.logback.core.joran.action.AppenderAction - About to instantiate appender of type [ch.qos.logback.core.ConsoleAppender]</t>
  </si>
  <si>
    <t>23:00:01,714 |-INFO in ch.qos.logback.core.joran.action.AppenderAction - Naming appender as [console]</t>
  </si>
  <si>
    <t>23:00:01,714 |-INFO in ch.qos.logback.core.joran.action.AppenderAction - About to instantiate appender of type [ch.qos.logback.classic.sift.SiftingAppender]</t>
  </si>
  <si>
    <t>23:00:01,714 |-INFO in ch.qos.logback.core.joran.action.AppenderAction - Naming appender as [sift]</t>
  </si>
  <si>
    <t>23:00:01,730 |-INFO in ch.qos.logback.core.joran.action.NestedComplexPropertyIA - Assuming default type [ch.qos.logback.classic.sift.MDCBasedDiscriminator] for [discriminator] property</t>
  </si>
  <si>
    <t>23:00:01,730 |-INFO in ch.qos.logback.classic.joran.action.LoggerAction - Setting level of logger [jp.co.ctc_g.pjnavi] to DEBUG</t>
  </si>
  <si>
    <t>23:00:01,730 |-INFO in ch.qos.logback.classic.joran.action.LoggerAction - Setting level of logger [jp.co.ctc_g.jfw] to DEBUG</t>
  </si>
  <si>
    <t>23:00:01,730 |-INFO in ch.qos.logback.classic.joran.action.LoggerAction - Setting level of logger [jp.co.ctc_g.jse] to WARN</t>
  </si>
  <si>
    <t>23:00:01,730 |-INFO in ch.qos.logback.classic.joran.action.LoggerAction - Setting level of logger [org.springframework] to WARN</t>
  </si>
  <si>
    <t>23:00:01,730 |-INFO in ch.qos.logback.classic.joran.action.LoggerAction - Setting level of logger [org.apache.ibatis] to WARN</t>
  </si>
  <si>
    <t>23:00:01,730 |-INFO in ch.qos.logback.classic.joran.action.LoggerAction - Setting level of logger [org.mybatis.spring] to WARN</t>
  </si>
  <si>
    <t>23:00:01,730 |-INFO in ch.qos.logback.classic.joran.action.RootLoggerAction - Setting level of ROOT logger to DEBUG</t>
  </si>
  <si>
    <t>23:00:01,730 |-INFO in ch.qos.logback.core.joran.action.AppenderRefAction - Attaching appender named [console] to Logger[ROOT]</t>
  </si>
  <si>
    <t>23:00:01,730 |-INFO in ch.qos.logback.core.joran.action.AppenderRefAction - Attaching appender named [process-console] to Logger[ROOT]</t>
  </si>
  <si>
    <t>23:00:01,730 |-INFO in ch.qos.logback.core.joran.action.AppenderRefAction - Attaching appender named [sift] to Logger[ROOT]</t>
  </si>
  <si>
    <t>23:00:01,730 |-INFO in ch.qos.logback.classic.joran.action.ConfigurationAction - End of configuration.</t>
  </si>
  <si>
    <t>23:00:01,730 |-INFO in ch.qos.logback.classic.joran.JoranConfigurator@ac5024 - Registering current configuration as safe fallback point</t>
  </si>
  <si>
    <t>2013-07-16 23:00:01,761 DEBUG | 42519357 | Springのコンテナを起動します。 | jp.co.ctc_g.pjnavi.fw.batch.operator.JobOperator        | (JobOperator.java@108)</t>
  </si>
  <si>
    <t>2013-07-16 23:00:07,933  INFO | 42519357 | Hibernate Validator 4.2.0.Final | org.hibernate.validator.util.Version                    | (Version.java@24)</t>
  </si>
  <si>
    <t>2013-07-16 23:00:07,948 DEBUG | 42519357 | Cannot find javax.persistence.Persistence on classpath. Assuming non JPA 2 environment. All properties will per default be traversable. | o.h.v.engine.resolver.DefaultTraversableResolver        | (DefaultTraversableResolver.java@75)</t>
  </si>
  <si>
    <t>2013-07-16 23:00:07,964 DEBUG | 42519357 | Trying to load META-INF/validation.xml for XML based Validator configuration. | org.hibernate.validator.xml.ValidationXmlParser         | (ValidationXmlParser.java@203)</t>
  </si>
  <si>
    <t>2013-07-16 23:00:07,964 DEBUG | 42519357 | No META-INF/validation.xml found. Using annotation based configuration only | org.hibernate.validator.xml.ValidationXmlParser         | (ValidationXmlParser.java@206)</t>
  </si>
  <si>
    <t>2013-07-16 23:00:11,714  INFO | 42519357 | IFW9211:入力パラメータ：ジョブネットID:=[npjprg050],ジョブID:=[jpjprg05001],実行時ID:=[42519357],ジョブパラメータ:=[{}]： | jp.co.ctc_g.pjnavi.fw.batch.operator.JobOperator        | (JobOperator.java@110)</t>
  </si>
  <si>
    <t>2013-07-16 23:00:11,714  INFO | 42519357 | IFW9202:ジョブを開始しました。jpjprg05001 | jp.co.ctc_g.pjnavi.fw.batch.operator.JobOperator        | (JobOperator.java@111)</t>
  </si>
  <si>
    <t>2013-07-16 23:00:11,745 DEBUG | 42519357 | ooo Using Connection [jdbc:oracle:thin:@10.214.46.46:1521:PJNAVIDB, UserName=PJ03, Oracle JDBC driver] | jp.co.ctc_g.pjnavi.fw.batch.job.JobExecutorDaoImpl.find | (Slf4jImpl.java@47)</t>
  </si>
  <si>
    <t>2013-07-16 23:00:11,745  INFO | 42519357 | /* jp.co.ctc_g.pjnavi.fw.batch.job.JobExecutorDaoImpl.find */ select BUSI_DT as BUSINESS_DATE from PJTM_FW_BUSI_DT where ON_BAT_SEG = 'BT' | jp.co.ctc_g.jfw.core.jdbc.mybatis.QueryLogger           | (DefaultLoggingStrategy.java@120)</t>
  </si>
  <si>
    <t>2013-07-16 23:00:11,745 DEBUG | 42519357 | ==&gt;  Preparing: /* jp.co.ctc_g.pjnavi.fw.batch.job.JobExecutorDaoImpl.find */ select BUSI_DT as BUSINESS_DATE from PJTM_FW_BUSI_DT where ON_BAT_SEG = 'BT'  | jp.co.ctc_g.pjnavi.fw.batch.job.JobExecutorDaoImpl.find | (Slf4jImpl.java@47)</t>
  </si>
  <si>
    <t>2013-07-16 23:00:11,808 DEBUG | 42519357 | ==&gt; Parameters:  | jp.co.ctc_g.pjnavi.fw.batch.job.JobExecutorDaoImpl.find | (Slf4jImpl.java@47)</t>
  </si>
  <si>
    <t>2013-07-16 23:00:11,839  INFO | 42519357 | IFW9205:業務処理 INIT  開始 | jp.co.ctc_g.pjnavi.fw.batch.job.JobExecutorImpl         | (JobExecutorImpl.java@81)</t>
  </si>
  <si>
    <t>2013-07-16 23:00:11,855  INFO | 42519357 | IFW9206:業務処理 INIT  終了：17.03 ms | jp.co.ctc_g.pjnavi.fw.batch.job.JobExecutorImpl         | (JobExecutorImpl.java@83)</t>
  </si>
  <si>
    <t>2013-07-16 23:00:11,855  INFO | 42519357 | IFW9207:業務処理 MAIN  開始 | jp.co.ctc_g.pjnavi.fw.batch.job.JobExecutorImpl         | (JobExecutorImpl.java@93)</t>
  </si>
  <si>
    <t>2013-07-16 23:00:11,901 DEBUG | 42519357 | ooo Using Connection [jdbc:oracle:thin:@10.214.46.46:1521:PJNAVIDB, UserName=PJ03, Oracle JDBC driver] | j.c.c.p.b.p.n.Jpjprg05009JobDaoImpl.listByProjectInfo   | (Slf4jImpl.java@47)</t>
  </si>
  <si>
    <t>2013-07-16 23:00:11,901  INFO | 42519357 | /* jp.co.ctc_g.pjnavi.batch.pj.jpjprg05009.Jpjprg05009JobDaoImpl.listByProjectInfo */ select PJTR_PJ_RPT_BSDT_MNG.PRJ_CD, PJTR_PJ_RPT_BSDT_MNG.SI_DEAL_CD, PJTR_PJ_PRJ.PRJ_RPT_BS_YOUBI, PJTR_PJ_RPT_BSDT_MNG.THIS_RPT_BSDT, PJTR_PJ_RPT_BSDT_MNG.PREV_RPT_BSDT from PJTR_PJ_RPT_BSDT_MNG, PJTR_PJ_PRJ where PJTR_PJ_RPT_BSDT_MNG.PRJ_CD = PJTR_PJ_PRJ.PRJ_CD and PJTR_PJ_RPT_BSDT_MNG.THIS_ENT_CLOSE_DT = '2013-03-30' and PJTR_PJ_PRJ.PROP_PRJ_FLG = '0' and PJTR_PJ_PRJ.FLAW_PRJ_FLG = '0' and PJTR_PJ_PRJ.DEL_FLG = '0' and substr(PJTR_PJ_PRJ.PRJ_CD, 10) in ( '2' , '3' ) | jp.co.ctc_g.jfw.core.jdbc.mybatis.QueryLogger           | (DefaultLoggingStrategy.java@120)</t>
  </si>
  <si>
    <t>2013-07-16 23:00:11,901 DEBUG | 42519357 | ==&gt;  Preparing: /* jp.co.ctc_g.pjnavi.batch.pj.jpjprg05009.Jpjprg05009JobDaoImpl.listByProjectInfo */ select PJTR_PJ_RPT_BSDT_MNG.PRJ_CD, PJTR_PJ_RPT_BSDT_MNG.SI_DEAL_CD, PJTR_PJ_PRJ.PRJ_RPT_BS_YOUBI, PJTR_PJ_RPT_BSDT_MNG.THIS_RPT_BSDT, PJTR_PJ_RPT_BSDT_MNG.PREV_RPT_BSDT from PJTR_PJ_RPT_BSDT_MNG, PJTR_PJ_PRJ where PJTR_PJ_RPT_BSDT_MNG.PRJ_CD = PJTR_PJ_PRJ.PRJ_CD and PJTR_PJ_RPT_BSDT_MNG.THIS_ENT_CLOSE_DT = ? and PJTR_PJ_PRJ.PROP_PRJ_FLG = '0' and PJTR_PJ_PRJ.FLAW_PRJ_FLG = '0' and PJTR_PJ_PRJ.DEL_FLG = '0' and substr(PJTR_PJ_PRJ.PRJ_CD, 10) in ( ? , ? )  | j.c.c.p.b.p.n.Jpjprg05009JobDaoImpl.listByProjectInfo   | (Slf4jImpl.java@47)</t>
  </si>
  <si>
    <t>2013-07-16 23:00:11,901 DEBUG | 42519357 | ==&gt; Parameters: 2013-03-30 00:00:00.0(Timestamp), 2(String), 3(String) | j.c.c.p.b.p.n.Jpjprg05009JobDaoImpl.listByProjectInfo   | (Slf4jImpl.java@47)</t>
  </si>
  <si>
    <t>2013-07-16 23:00:11,933  INFO | 42519357 | 1件目...:deleteListPhisicalを実行しました。実行時に指定されたパラメータ：PjtrPjPrjEvmSumSnapEntity[prjCd=PJ12000082,rptBsdt=&lt;null&gt;,siDealCd=&lt;null&gt;,plnStrDt=&lt;null&gt;,plnEndDt=&lt;null&gt;,rsltStrDt=&lt;null&gt;,rsltEndDt=&lt;null&gt;,fctCmpDt=&lt;null&gt;,fctCmpMnhour=&lt;null&gt;,delayDays=&lt;null&gt;,spi=&lt;null&gt;,cpi=&lt;null&gt;,accRate=&lt;null&gt;,plnAccRate=&lt;null&gt;,bac=&lt;null&gt;,pv=&lt;null&gt;,ev=&lt;null&gt;,ac=&lt;null&gt;,eac=&lt;null&gt;,etc=&lt;null&gt;,vac=&lt;null&gt;,sv=&lt;null&gt;,cv=&lt;null&gt;,bacPrice=&lt;null&gt;,pvPrice=&lt;null&gt;,evPrice=&lt;null&gt;,acPrice=&lt;null&gt;,eacPrice=&lt;null&gt;,etcPrice=&lt;null&gt;,vacPrice=&lt;null&gt;,svPrice=&lt;null&gt;,cvPrice=&lt;null&gt;,ac2Price=&lt;null&gt;,eac2Price=&lt;null&gt;,etc2Price=&lt;null&gt;,vac2Price=&lt;null&gt;,cv2Price=&lt;null&gt;,fctFlg=1,plnEndAfFlg=&lt;null&gt;,cmpAfFlg=&lt;null&gt;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</si>
  <si>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23:00:11,964 DEBUG | 42519357 | 1件目...:ooo Using Connection [jdbc:oracle:thin:@10.214.46.46:1521:PJNAVIDB, UserName=PJ03, Oracle JDBC driver] | j.c.c.p.c.i.m.P.selectListForWait                       | (Slf4jImpl.java@47)</t>
  </si>
  <si>
    <t>2013-07-16 23:00:11,964  INFO | 42519357 | 1件目...:/* jp.co.ctc_g.pjnavi.cm.integration.mybatis.PjtrPjPrjEvmSumSnapEntityJobDaoImpl.selectListForWait */ select PRJ_CD from PJTR_PJ_PRJ_EVM_SUM_SNAP WHERE PRJ_CD = 'PJ12000082' and FCT_FLG = '1' order by PRJ_CD , RPT_BSDT for update wait 300 | jp.co.ctc_g.jfw.core.jdbc.mybatis.QueryLogger           | (DefaultLoggingStrategy.java@120)</t>
  </si>
  <si>
    <t>2013-07-16 23:00:11,964 DEBUG | 42519357 | 1件目...:==&gt;  Preparing: /* jp.co.ctc_g.pjnavi.cm.integration.mybatis.PjtrPjPrjEvmSumSnapEntityJobDaoImpl.selectListForWait */ select PRJ_CD from PJTR_PJ_PRJ_EVM_SUM_SNAP WHERE PRJ_CD = ? and FCT_FLG = ? order by PRJ_CD , RPT_BSDT for update wait 300  | j.c.c.p.c.i.m.P.selectListForWait                       | (Slf4jImpl.java@47)</t>
  </si>
  <si>
    <t>2013-07-16 23:00:11,964 DEBUG | 42519357 | 1件目...:==&gt; Parameters: PJ12000082(String), 1(String) | j.c.c.p.c.i.m.P.selectListForWait                       | (Slf4jImpl.java@47)</t>
  </si>
  <si>
    <t>2013-07-16 23:00:11,964 DEBUG | 42519357 | 1件目...:ooo Using Connection [jdbc:oracle:thin:@10.214.46.46:1521:PJNAVIDB, UserName=PJ03, Oracle JDBC driver] | j.c.c.p.c.i.m.P.deleteListPhisical                      | (Slf4jImpl.java@47)</t>
  </si>
  <si>
    <t>2013-07-16 23:00:11,964  INFO | 42519357 | 1件目...:/* jp.co.ctc_g.pjnavi.cm.integration.mybatis.PjtrPjPrjEvmSumSnapEntityJobDaoImpl.deleteListPhisical */ delete from PJTR_PJ_PRJ_EVM_SUM_SNAP WHERE PRJ_CD = 'PJ12000082' and FCT_FLG = '1' | jp.co.ctc_g.jfw.core.jdbc.mybatis.QueryLogger           | (DefaultLoggingStrategy.java@120)</t>
  </si>
  <si>
    <t>2013-07-16 23:00:11,964 DEBUG | 42519357 | 1件目...:==&gt;  Preparing: /* jp.co.ctc_g.pjnavi.cm.integration.mybatis.PjtrPjPrjEvmSumSnapEntityJobDaoImpl.deleteListPhisical */ delete from PJTR_PJ_PRJ_EVM_SUM_SNAP WHERE PRJ_CD = ? and FCT_FLG = ?  | j.c.c.p.c.i.m.P.deleteListPhisical                      | (Slf4jImpl.java@47)</t>
  </si>
  <si>
    <t>2013-07-16 23:00:11,964 DEBUG | 42519357 | 1件目...:==&gt; Parameters: PJ12000082(String), 1(String) | j.c.c.p.c.i.m.P.deleteListPhisical                      | (Slf4jImpl.java@47)</t>
  </si>
  <si>
    <t>2013-07-16 23:00:11,980 DEBUG | 42519357 | 1件目...:ooo Using Connection [jdbc:oracle:thin:@10.214.46.46:1521:PJNAVIDB, UserName=PJ03, Oracle JDBC driver] | j.c.c.p.b.p.n.J.findPjThisWbsTskSnap                    | (Slf4jImpl.java@47)</t>
  </si>
  <si>
    <t>2013-07-16 23:00:11,980  INFO | 42519357 | 1件目...:/* jp.co.ctc_g.pjnavi.batch.pj.jpjprg05009.Jpjprg05009JobDaoImpl.findPjThisWbsTskSnap */ with TSK_SUBQUERY as (select PRJ_CD, PLN_MNHOUR, STR_PLN_DT, END_PLN_DT, STR_RSLT_DT, END_RSLT_DT, case when PREV_RSLT = 0 and PREV_RSLT_REM = 0 then PLN_MNHOUR else round(decode(nvl(PREV_RSLT, 0) + nvl(PREV_RSLT_REM, 0),0,0, nvl(PLN_MNHOUR, 0) * nvl(PREV_RSLT, 0) /(nvl(PREV_RSLT, 0) + nvl(PREV_RSLT_REM, 0))),2) end EV from PJTR_PJ_WBS_TSK where PRJ_CD = 'PJ12000082' and TYP = '70' and PRJ_EXCEPT_SEG = '0' and DEL_FLG = '0' ) select LAST_TSK_SUBQUERY.PV, LAST_TSK_SUBQUERY.PV_PRICE, MAX_WBS_SUBQUERY.EV, decode(MAX_TSK_SUBQUERY.BAC_PRICE*MAX_WBS_SUBQUERY.BAC,0,0, round(MAX_WBS_SUBQUERY.EV*(MAX_TSK_SUBQUERY.BAC_PRICE / MAX_WBS_SUBQUERY.BAC),1)) EV_PRICE, LAST_TSK_SUBQUERY.AC, LAST_TSK_SUBQUERY.AC_PRICE, MAX_WBS_SUBQUERY.BAC, MAX_TSK_SUBQUERY.BAC_PRICE, decode(LAST_TSK_SUBQUERY.PV, 0, 0, round(MAX_WBS_SUBQUERY.EV / LAST_TSK_SUBQUERY.PV, 4)) spi, decode(LAST_TSK_SUBQUERY.AC, 0, 0, round(MAX_WBS_SUBQUERY.EV / LAST_TSK_SUBQUERY.AC, 4)) cpi, MAX_WBS_SUBQUERY.STR_PLN_DT STR_PLN_DT, MAX_WBS_SUBQUERY.END_PLN_DT END_PLN_DT, MAX_WBS_SUBQUERY.STR_RSLT_DT STR_RSLT_DT, MAX_WBS_SUBQUERY.END_RSLT_DT END_RSLT_DT, LAST_TSK_SUBQUERY.SI_DEAL_CD from (select sum(TSK_DIST_PV.CUMU_PV) PV, sum(TSK_DIST_PV.CUMU_PV_PRICE) PV_PRICE, sum(nvl(TSK_DIST_PV.AC, 0)) AC, sum(nvl(TSK_DIST_PV.AC_PRICE, 0)) AC_PRICE, PRJ.SI_DEAL_CD from PJTR_PJ_TSK_DIST_PV TSK_DIST_PV, PJTR_PJ_PRJ PRJ where TSK_DIST_PV.PRJ_CD = PRJ.PRJ_CD and TSK_DIST_PV.PRJ_CD = 'PJ12000082' and TSK_DIST_PV.RPT_BSDT = '2013-03-29' and TSK_DIST_PV.DEL_FLG = '0' group by PRJ.SI_DEAL_CD) LAST_TSK_SUBQUERY, (select sum(nvl(PLN_MNHOUR, 0)) BAC, min(STR_PLN_DT) STR_PLN_DT, max(END_PLN_DT) END_PLN_DT, min(STR_RSLT_DT) STR_RSLT_DT, to_date(decode(min(nvl(END_RSLT_DT, to_date('00010101'))), to_date('00010101'), null, max(END_RSLT_DT)), 'yyy/mm/dd') END_RSLT_DT, sum(EV) EV from TSK_SUBQUERY group by PRJ_CD) MAX_WBS_SUBQUERY, (select sum(TSK_DIST_PV.CUMU_PV_PRICE) BAC_PRICE from PJTR_PJ_TSK_DIST_PV TSK_DIST_PV, (select max(RPT_BSDT) RPT_BSDT from PJTR_PJ_TSK_DIST_PV where PJTR_PJ_TSK_DIST_PV.PRJ_CD = 'PJ12000082' and PJTR_PJ_TSK_DIST_PV.DEL_FLG = '0' ) MAX_RPT_BSDT_SUBQUERY where TSK_DIST_PV.PRJ_CD = 'PJ12000082' and TSK_DIST_PV.RPT_BSDT = MAX_RPT_BSDT_SUBQUERY.RPT_BSDT and TSK_DIST_PV.DEL_FLG = '0' )MAX_TSK_SUBQUERY | jp.co.ctc_g.jfw.core.jdbc.mybatis.QueryLogger           | (DefaultLoggingStrategy.java@120)</t>
    <phoneticPr fontId="11"/>
  </si>
  <si>
    <t>2013-07-16 23:00:11,980 DEBUG | 42519357 | 1件目...:==&gt;  Preparing: /* jp.co.ctc_g.pjnavi.batch.pj.jpjprg05009.Jpjprg05009JobDaoImpl.findPjThisWbsTskSnap */ with TSK_SUBQUERY as (select PRJ_CD, PLN_MNHOUR, STR_PLN_DT, END_PLN_DT, STR_RSLT_DT, END_RSLT_DT, case when PREV_RSLT = 0 and PREV_RSLT_REM = 0 then PLN_MNHOUR else round(decode(nvl(PREV_RSLT, 0) + nvl(PREV_RSLT_REM, 0),0,0, nvl(PLN_MNHOUR, 0) * nvl(PREV_RSLT, 0) /(nvl(PREV_RSLT, 0) + nvl(PREV_RSLT_REM, 0))),2) end EV from PJTR_PJ_WBS_TSK where PRJ_CD = ? and TYP = '70' and PRJ_EXCEPT_SEG = '0' and DEL_FLG = '0' ) select LAST_TSK_SUBQUERY.PV, LAST_TSK_SUBQUERY.PV_PRICE, MAX_WBS_SUBQUERY.EV, decode(MAX_TSK_SUBQUERY.BAC_PRICE*MAX_WBS_SUBQUERY.BAC,0,0, round(MAX_WBS_SUBQUERY.EV*(MAX_TSK_SUBQUERY.BAC_PRICE / MAX_WBS_SUBQUERY.BAC),1)) EV_PRICE, LAST_TSK_SUBQUERY.AC, LAST_TSK_SUBQUERY.AC_PRICE, MAX_WBS_SUBQUERY.BAC, MAX_TSK_SUBQUERY.BAC_PRICE, decode(LAST_TSK_SUBQUERY.PV, 0, 0, round(MAX_WBS_SUBQUERY.EV / LAST_TSK_SUBQUERY.PV, 4)) spi, decode(LAST_TSK_SUBQUERY.AC, 0, 0, round(MAX_WBS_SUBQUERY.EV / LAST_TSK_SUBQUERY.AC, 4)) cpi, MAX_WBS_SUBQUERY.STR_PLN_DT STR_PLN_DT, MAX_WBS_SUBQUERY.END_PLN_DT END_PLN_DT, MAX_WBS_SUBQUERY.STR_RSLT_DT STR_RSLT_DT, MAX_WBS_SUBQUERY.END_RSLT_DT END_RSLT_DT, LAST_TSK_SUBQUERY.SI_DEAL_CD from (select sum(TSK_DIST_PV.CUMU_PV) PV, sum(TSK_DIST_PV.CUMU_PV_PRICE) PV_PRICE, sum(nvl(TSK_DIST_PV.AC, 0)) AC, sum(nvl(TSK_DIST_PV.AC_PRICE, 0)) AC_PRICE, PRJ.SI_DEAL_CD from PJTR_PJ_TSK_DIST_PV TSK_DIST_PV, PJTR_PJ_PRJ PRJ where TSK_DIST_PV.PRJ_CD = PRJ.PRJ_CD and TSK_DIST_PV.PRJ_CD = ? and TSK_DIST_PV.RPT_BSDT = ? and TSK_DIST_PV.DEL_FLG = '0' group by PRJ.SI_DEAL_CD) LAST_TSK_SUBQUERY, (select sum(nvl(PLN_MNHOUR, 0)) BAC, min(STR_PLN_DT) STR_PLN_DT, max(END_PLN_DT) END_PLN_DT, min(STR_RSLT_DT) STR_RSLT_DT, to_date(decode(min(nvl(END_RSLT_DT, to_date('00010101'))), to_date('00010101'), null, max(END_RSLT_DT)), 'yyy/mm/dd') END_RSLT_DT, sum(EV) EV from TSK_SUBQUERY group by PRJ_CD) MAX_WBS_SUBQUERY, (select sum(TSK_DIST_PV.CUMU_PV_PRICE) BAC_PRICE from PJTR_PJ_TSK_DIST_PV TSK_DIST_PV, (select max(RPT_BSDT) RPT_BSDT from PJTR_PJ_TSK_DIST_PV where PJTR_PJ_TSK_DIST_PV.PRJ_CD = ? and PJTR_PJ_TSK_DIST_PV.DEL_FLG = '0' ) MAX_RPT_BSDT_SUBQUERY where TSK_DIST_PV.PRJ_CD = ? and TSK_DIST_PV.RPT_BSDT = MAX_RPT_BSDT_SUBQUERY.RPT_BSDT and TSK_DIST_PV.DEL_FLG = '0' )MAX_TSK_SUBQUERY  | j.c.c.p.b.p.n.J.findPjThisWbsTskSnap                    | (Slf4jImpl.java@47)</t>
  </si>
  <si>
    <t>2013-07-16 23:00:11,980 DEBUG | 42519357 | 1件目...:==&gt; Parameters: PJ12000082(String), PJ12000082(String), 2013-03-29 00:00:00.0(Timestamp), PJ12000082(String), PJ12000082(String) | j.c.c.p.b.p.n.J.findPjThisWbsTskSnap                    | (Slf4jImpl.java@47)</t>
  </si>
  <si>
    <t>2013-07-16 23:00:12,167 DEBUG | 42519357 | 1件目...:ooo Using Connection [jdbc:oracle:thin:@10.214.46.46:1521:PJNAVIDB, UserName=PJ03, Oracle JDBC driver] | j.c.c.p.b.p.n.Jpjprg05009JobDaoImpl.listByTskPvInfo     | (Slf4jImpl.java@47)</t>
  </si>
  <si>
    <t>2013-07-16 23:00:12,167  INFO | 42519357 | 1件目...:/* jp.co.ctc_g.pjnavi.batch.pj.jpjprg05009.Jpjprg05009JobDaoImpl.listByTskPvInfo */ select RPT_BSDT, CUMU_PV, CUMU_PV_PRICE from (select row_number() over (order by RPT_BSDT desc) ROW_NUM, RPT_BSDT, sum(CUMU_PV) CUMU_PV, sum(CUMU_PV_PRICE) CUMU_PV_PRICE from PJTR_PJ_TSK_DIST_PV where PRJ_CD = 'PJ12000082' and DEL_FLG = '0' group by RPT_BSDT ) where ROW_NUM &lt;= 2 order by ROW_NUM | jp.co.ctc_g.jfw.core.jdbc.mybatis.QueryLogger           | (DefaultLoggingStrategy.java@120)</t>
  </si>
  <si>
    <t>2013-07-16 23:00:12,167 DEBUG | 42519357 | 1件目...:==&gt;  Preparing: /* jp.co.ctc_g.pjnavi.batch.pj.jpjprg05009.Jpjprg05009JobDaoImpl.listByTskPvInfo */ select RPT_BSDT, CUMU_PV, CUMU_PV_PRICE from (select row_number() over (order by RPT_BSDT desc) ROW_NUM, RPT_BSDT, sum(CUMU_PV) CUMU_PV, sum(CUMU_PV_PRICE) CUMU_PV_PRICE from PJTR_PJ_TSK_DIST_PV where PRJ_CD = ? and DEL_FLG = '0' group by RPT_BSDT ) where ROW_NUM &lt;= 2 order by ROW_NUM  | j.c.c.p.b.p.n.Jpjprg05009JobDaoImpl.listByTskPvInfo     | (Slf4jImpl.java@47)</t>
  </si>
  <si>
    <t>2013-07-16 23:00:12,167 DEBUG | 42519357 | 1件目...:==&gt; Parameters: PJ12000082(String) | j.c.c.p.b.p.n.Jpjprg05009JobDaoImpl.listByTskPvInfo     | (Slf4jImpl.java@47)</t>
  </si>
  <si>
    <t>2013-07-16 23:00:12,167 DEBUG | 42519357 | 1件目...:ooo Using Connection [jdbc:oracle:thin:@10.214.46.46:1521:PJNAVIDB, UserName=PJ03, Oracle JDBC driver] | j.c.c.p.c.i.m.PjtmPjBizdayCalEntityJobDaoImpl.selectOne | (Slf4jImpl.java@47)</t>
  </si>
  <si>
    <t>2013-07-16 23:00:12,167  INFO | 42519357 | 1件目...:/* jp.co.ctc_g.pjnavi.cm.integration.mybatis.PjtmPjBizdayCalEntityJobDaoImpl.selectOne */ select CAL_DT, BIZDAY_SN, NEXT_BIZDAY_SN, BF_BIZDAY_SN, NEXT_BIZDAY_DT, BF_BIZDAY_DT, DEL_FLG, REG_USR_ID, REG_PGM_ID, REG_TS, UPD_USR_ID, UPD_PGM_ID, UPD_TS, VER_NO from PJTM_PJ_BIZDAY_CAL WHERE CAL_DT = '2013-05-31' and DEL_FLG = '0' | jp.co.ctc_g.jfw.core.jdbc.mybatis.QueryLogger           | (DefaultLoggingStrategy.java@120)</t>
  </si>
  <si>
    <t>2013-07-16 23:00:12,167 DEBUG | 42519357 | 1件目...:==&gt;  Preparing: /* jp.co.ctc_g.pjnavi.cm.integration.mybatis.PjtmPjBizdayCalEntityJobDaoImpl.selectOne */ select CAL_DT, BIZDAY_SN, NEXT_BIZDAY_SN, BF_BIZDAY_SN, NEXT_BIZDAY_DT, BF_BIZDAY_DT, DEL_FLG, REG_USR_ID, REG_PGM_ID, REG_TS, UPD_USR_ID, UPD_PGM_ID, UPD_TS, VER_NO from PJTM_PJ_BIZDAY_CAL WHERE CAL_DT = ? and DEL_FLG = '0'  | j.c.c.p.c.i.m.PjtmPjBizdayCalEntityJobDaoImpl.selectOne | (Slf4jImpl.java@47)</t>
  </si>
  <si>
    <t>2013-07-16 23:00:12,183 DEBUG | 42519357 | 1件目...:==&gt; Parameters: 2013-05-31(Date) | j.c.c.p.c.i.m.PjtmPjBizdayCalEntityJobDaoImpl.selectOne | (Slf4jImpl.java@47)</t>
  </si>
  <si>
    <t>2013-07-16 23:00:12,183 DEBUG | 42519357 | 1件目...:ooo Using Connection [jdbc:oracle:thin:@10.214.46.46:1521:PJNAVIDB, UserName=PJ03, Oracle JDBC driver] | j.c.c.pjnavi.cm.ccmcmn02.Ccmcmn02DaoImpl.listByBizday   | (Slf4jImpl.java@47)</t>
  </si>
  <si>
    <t>2013-07-16 23:00:12,183  INFO | 42519357 | 1件目...:/* jp.co.ctc_g.pjnavi.cm.ccmcmn02.Ccmcmn02DaoImpl.listByBizday */ select BIZDAY_SN from PJTM_PJ_BIZDAY_CAL where CAL_DT between '2013-05-25' and '2013-05-31' and DEL_FLG = '0' | jp.co.ctc_g.jfw.core.jdbc.mybatis.QueryLogger           | (DefaultLoggingStrategy.java@120)</t>
  </si>
  <si>
    <t>2013-07-16 23:00:12,183 DEBUG | 42519357 | 1件目...:==&gt;  Preparing: /* jp.co.ctc_g.pjnavi.cm.ccmcmn02.Ccmcmn02DaoImpl.listByBizday */ select BIZDAY_SN from PJTM_PJ_BIZDAY_CAL where CAL_DT between ? and ? and DEL_FLG = '0'  | j.c.c.pjnavi.cm.ccmcmn02.Ccmcmn02DaoImpl.listByBizday   | (Slf4jImpl.java@47)</t>
  </si>
  <si>
    <t>2013-07-16 23:00:12,183 DEBUG | 42519357 | 1件目...:==&gt; Parameters: 2013-05-25 00:00:00.0(Timestamp), 2013-05-31 00:00:00.0(Timestamp) | j.c.c.pjnavi.cm.ccmcmn02.Ccmcmn02DaoImpl.listByBizday   | (Slf4jImpl.java@47)</t>
  </si>
  <si>
    <t>2013-07-16 23:00:12,198 DEBUG | 42519357 | 1件目...:ooo Using Connection [jdbc:oracle:thin:@10.214.46.46:1521:PJNAVIDB, UserName=PJ03, Oracle JDBC driver] | j.co.ctc_g.pjnavi.cm.ccmcmn03.Ccmcmn03DaoImpl.selectOne | (Slf4jImpl.java@47)</t>
  </si>
  <si>
    <t>2013-07-16 23:00:12,198  INFO | 42519357 | 1件目...:/* jp.co.ctc_g.pjnavi.cm.ccmcmn03.selectOne */ select CAL_DT, BIZDAY_SN, NEXT_BIZDAY_SN, BF_BIZDAY_SN, NEXT_BIZDAY_DT, BF_BIZDAY_DT, DEL_FLG, REG_USR_ID, REG_PGM_ID, REG_TS, UPD_USR_ID, UPD_PGM_ID, UPD_TS, VER_NO from PJTM_PJ_BIZDAY_CAL where CAL_DT = '2013-05-31' and DEL_FLG = '0' | jp.co.ctc_g.jfw.core.jdbc.mybatis.QueryLogger           | (DefaultLoggingStrategy.java@120)</t>
  </si>
  <si>
    <t>2013-07-16 23:00:12,198 DEBUG | 42519357 | 1件目...:==&gt;  Preparing: /* jp.co.ctc_g.pjnavi.cm.ccmcmn03.selectOne */ select CAL_DT, BIZDAY_SN, NEXT_BIZDAY_SN, BF_BIZDAY_SN, NEXT_BIZDAY_DT, BF_BIZDAY_DT, DEL_FLG, REG_USR_ID, REG_PGM_ID, REG_TS, UPD_USR_ID, UPD_PGM_ID, UPD_TS, VER_NO from PJTM_PJ_BIZDAY_CAL where CAL_DT = ? and DEL_FLG = '0'  | j.co.ctc_g.pjnavi.cm.ccmcmn03.Ccmcmn03DaoImpl.selectOne | (Slf4jImpl.java@47)</t>
  </si>
  <si>
    <t>2013-07-16 23:00:12,198 DEBUG | 42519357 | 1件目...:==&gt; Parameters: 2013-05-31 00:00:00.0(Timestamp) | j.co.ctc_g.pjnavi.cm.ccmcmn03.Ccmcmn03DaoImpl.selectOne | (Slf4jImpl.java@47)</t>
  </si>
  <si>
    <t>2013-07-16 23:00:12,198 DEBUG | 42519357 | 1件目...:ooo Using Connection [jdbc:oracle:thin:@10.214.46.46:1521:PJNAVIDB, UserName=PJ03, Oracle JDBC driver] | j.c.ctc_g.pjnavi.cm.ccmcmn03.Ccmcmn03DaoImpl.selectList | (Slf4jImpl.java@47)</t>
  </si>
  <si>
    <t>2013-07-16 23:00:12,198  INFO | 42519357 | 1件目...:/* jp.co.ctc_g.pjnavi.cm.ccmcmn03.selectList */ select CAL_DT, BIZDAY_SN, NEXT_BIZDAY_SN, BF_BIZDAY_SN, NEXT_BIZDAY_DT, BF_BIZDAY_DT, DEL_FLG, REG_USR_ID, REG_PGM_ID, REG_TS, UPD_USR_ID, UPD_PGM_ID, UPD_TS, VER_NO from PJTM_PJ_BIZDAY_CAL where BIZDAY_SN = 3381 and DEL_FLG = '0' | jp.co.ctc_g.jfw.core.jdbc.mybatis.QueryLogger           | (DefaultLoggingStrategy.java@120)</t>
  </si>
  <si>
    <t>2013-07-16 23:00:12,198 DEBUG | 42519357 | 1件目...:==&gt;  Preparing: /* jp.co.ctc_g.pjnavi.cm.ccmcmn03.selectList */ select CAL_DT, BIZDAY_SN, NEXT_BIZDAY_SN, BF_BIZDAY_SN, NEXT_BIZDAY_DT, BF_BIZDAY_DT, DEL_FLG, REG_USR_ID, REG_PGM_ID, REG_TS, UPD_USR_ID, UPD_PGM_ID, UPD_TS, VER_NO from PJTM_PJ_BIZDAY_CAL where BIZDAY_SN = ? and DEL_FLG = '0'  | j.c.ctc_g.pjnavi.cm.ccmcmn03.Ccmcmn03DaoImpl.selectList | (Slf4jImpl.java@47)</t>
  </si>
  <si>
    <t>2013-07-16 23:00:12,214 DEBUG | 42519357 | 1件目...:==&gt; Parameters: 3381(Long) | j.c.ctc_g.pjnavi.cm.ccmcmn03.Ccmcmn03DaoImpl.selectList | (Slf4jImpl.java@47)</t>
  </si>
  <si>
    <t>2013-07-16 23:00:12,214 DEBUG | 42519357 | 1件目...:ooo Using Connection [jdbc:oracle:thin:@10.214.46.46:1521:PJNAVIDB, UserName=PJ03, Oracle JDBC driver] | j.c.c.p.b.p.npjprg050.Jpjprg05009JobDaoImpl.findMpcRslt | (Slf4jImpl.java@47)</t>
  </si>
  <si>
    <t>2013-07-16 23:00:12,214  INFO | 42519357 | 1件目...:/* jp.co.ctc_g.pjnavi.batch.pj.jpjprg05009.Jpjprg05009JobDaoImpl.findMpcRslt */ select nvl(MPC_SUBQUERY.AC2, 0) + nvl(OUTS_WKINPR_SUBQUERY.AC2, 0) AC2_PRICE from (select sum(nvl(MPC_RSLT_PRICE, 0)) AC2 from PJTR_PJ_MPC_RSLT where PRJ_CD = 'PJ12000082' and DEL_FLG = '0' )MPC_SUBQUERY, (select sum(nvl(PAY_FXD_PRICE, 0)) AC2 from PJTR_PJ_OUTS_WKINPR_RSLT where PRJ_CD = 'PJ12000082' and DEL_FLG = '0' )OUTS_WKINPR_SUBQUERY | jp.co.ctc_g.jfw.core.jdbc.mybatis.QueryLogger           | (DefaultLoggingStrategy.java@120)</t>
  </si>
  <si>
    <t>2013-07-16 23:00:12,214 DEBUG | 42519357 | 1件目...:==&gt;  Preparing: /* jp.co.ctc_g.pjnavi.batch.pj.jpjprg05009.Jpjprg05009JobDaoImpl.findMpcRslt */ select nvl(MPC_SUBQUERY.AC2, 0) + nvl(OUTS_WKINPR_SUBQUERY.AC2, 0) AC2_PRICE from (select sum(nvl(MPC_RSLT_PRICE, 0)) AC2 from PJTR_PJ_MPC_RSLT where PRJ_CD = ? and DEL_FLG = '0' )MPC_SUBQUERY, (select sum(nvl(PAY_FXD_PRICE, 0)) AC2 from PJTR_PJ_OUTS_WKINPR_RSLT where PRJ_CD = ? and DEL_FLG = '0' )OUTS_WKINPR_SUBQUERY  | j.c.c.p.b.p.npjprg050.Jpjprg05009JobDaoImpl.findMpcRslt | (Slf4jImpl.java@47)</t>
  </si>
  <si>
    <t>2013-07-16 23:00:12,214 DEBUG | 42519357 | 1件目...:==&gt; Parameters: PJ12000082(String), PJ12000082(String) | j.c.c.p.b.p.npjprg050.Jpjprg05009JobDaoImpl.findMpcRslt | (Slf4jImpl.java@47)</t>
  </si>
  <si>
    <t>2013-07-16 23:00:12,214 DEBUG | 42519357 | 1件目...:ooo Using Connection [jdbc:oracle:thin:@10.214.46.46:1521:PJNAVIDB, UserName=PJ03, Oracle JDBC driver] | j.c.c.p.b.p.n.Jpjprg05009JobDaoImpl.listByTskDistPvInfo | (Slf4jImpl.java@47)</t>
  </si>
  <si>
    <t>6.5</t>
    <phoneticPr fontId="11"/>
  </si>
  <si>
    <t>2013-07-16 23:00:12,214  INFO | 42519357 | 1件目...:/* jp.co.ctc_g.pjnavi.batch.pj.jpjprg05009.Jpjprg05009JobDaoImpl.listByTskPvInfo */ select RPT_BSDT, sum(WEEK_PV) WEEK_PV, sum(CUMU_PV) CUMU_PV, sum(CUMU_PV_PRICE) CUMU_PV_PRICE from PJTR_PJ_TSK_DIST_PV where PRJ_CD = 'PJ12000082' and RPT_BSDT &lt;= '2013-05-31' + 6 and DEL_FLG = '0' group by RPT_BSDT order by RPT_BSDT | jp.co.ctc_g.jfw.core.jdbc.mybatis.QueryLogger           | (DefaultLoggingStrategy.java@120)</t>
  </si>
  <si>
    <t>2013-07-16 23:00:12,214 DEBUG | 42519357 | 1件目...:==&gt;  Preparing: /* jp.co.ctc_g.pjnavi.batch.pj.jpjprg05009.Jpjprg05009JobDaoImpl.listByTskPvInfo */ select RPT_BSDT, sum(WEEK_PV) WEEK_PV, sum(CUMU_PV) CUMU_PV, sum(CUMU_PV_PRICE) CUMU_PV_PRICE from PJTR_PJ_TSK_DIST_PV where PRJ_CD = ? and RPT_BSDT &lt;= ? + 6 and DEL_FLG = '0' group by RPT_BSDT order by RPT_BSDT  | j.c.c.p.b.p.n.Jpjprg05009JobDaoImpl.listByTskDistPvInfo | (Slf4jImpl.java@47)</t>
  </si>
  <si>
    <t>2013-07-16 23:00:12,214 DEBUG | 42519357 | 1件目...:==&gt; Parameters: PJ12000082(String), 2013-05-31 00:00:00.0(Timestamp) | j.c.c.p.b.p.n.Jpjprg05009JobDaoImpl.listByTskDistPvInfo | (Slf4jImpl.java@47)</t>
  </si>
  <si>
    <t>2013-07-16 23:00:12,230 DEBUG | 42519357 | 1件目...:ooo Using Connection [jdbc:oracle:thin:@10.214.46.46:1521:PJNAVIDB, UserName=PJ03, Oracle JDBC driver] | j.c.c.p.b.pj.npjprg050.Jpjprg05009JobDaoImpl.findEvInfo | (Slf4jImpl.java@47)</t>
  </si>
  <si>
    <t>2013-07-16 23:00:12,230  INFO | 42519357 | 1件目...:/* jp.co.ctc_g.pjnavi.batch.pj.jpjprg05009.Jpjprg05009JobDaoImpl.findEvInfo */ with PREV_RPTBSDT_SUBQUERY as (select max(RPT_BSDT) MAX_RPT_BSDT from PJTR_PJ_PRJ_EVM_SUM_SNAP where PRJ_CD = 'PJ12000082' and RPT_BSDT &lt; '2013-03-29' and FCT_FLG = '0' and DEL_FLG = '0') select PREV_EV_SUBQUERY.EV PREV_EV, PREV_EV_SUBQUERY.PV PREV_PV, PREV_RPTBSDT_SUBQUERY.MAX_RPT_BSDT PREV_RPT_BSDT, WEEK_AGO_EV_SUBQUERY.EV WEEK_AGO_EV, WEEK_AGO_EV_SUBQUERY.RPT_BSDT WEEK_AGO_RPT_BSDT from (select EV, PV, PRJ_CD from PJTR_PJ_PRJ_EVM_SUM_SNAP, PREV_RPTBSDT_SUBQUERY where PRJ_CD = 'PJ12000082' and RPT_BSDT = PREV_RPTBSDT_SUBQUERY.MAX_RPT_BSDT and DEL_FLG = '0' )PREV_EV_SUBQUERY, (select EVM_SUM_SNAP.EV, EVM_SUM_SNAP.RPT_BSDT, PRJ_CD from PJTR_PJ_PRJ_EVM_SUM_SNAP EVM_SUM_SNAP, (select max(RPT_BSDT) RPT_BSDT from PJTR_PJ_PRJ_EVM_SUM_SNAP, PREV_RPTBSDT_SUBQUERY where PRJ_CD = 'PJ12000082' and RPT_BSDT &lt; PREV_RPTBSDT_SUBQUERY.MAX_RPT_BSDT and DEL_FLG = '0') WEEK_AGO_RPTBSDT_SUBQUERY where EVM_SUM_SNAP.PRJ_CD = 'PJ12000082' and EVM_SUM_SNAP.RPT_BSDT = WEEK_AGO_RPTBSDT_SUBQUERY.RPT_BSDT and EVM_SUM_SNAP.DEL_FLG = '0')WEEK_AGO_EV_SUBQUERY, PREV_RPTBSDT_SUBQUERY where PREV_EV_SUBQUERY.PRJ_CD = WEEK_AGO_EV_SUBQUERY.PRJ_CD(+) | jp.co.ctc_g.jfw.core.jdbc.mybatis.QueryLogger           | (DefaultLoggingStrategy.java@120)</t>
  </si>
  <si>
    <t>2013-07-16 23:00:12,230 DEBUG | 42519357 | 1件目...:==&gt;  Preparing: /* jp.co.ctc_g.pjnavi.batch.pj.jpjprg05009.Jpjprg05009JobDaoImpl.findEvInfo */ with PREV_RPTBSDT_SUBQUERY as (select max(RPT_BSDT) MAX_RPT_BSDT from PJTR_PJ_PRJ_EVM_SUM_SNAP where PRJ_CD = ? and RPT_BSDT &lt; ? and FCT_FLG = '0' and DEL_FLG = '0') select PREV_EV_SUBQUERY.EV PREV_EV, PREV_EV_SUBQUERY.PV PREV_PV, PREV_RPTBSDT_SUBQUERY.MAX_RPT_BSDT PREV_RPT_BSDT, WEEK_AGO_EV_SUBQUERY.EV WEEK_AGO_EV, WEEK_AGO_EV_SUBQUERY.RPT_BSDT WEEK_AGO_RPT_BSDT from (select EV, PV, PRJ_CD from PJTR_PJ_PRJ_EVM_SUM_SNAP, PREV_RPTBSDT_SUBQUERY where PRJ_CD = ? and RPT_BSDT = PREV_RPTBSDT_SUBQUERY.MAX_RPT_BSDT and DEL_FLG = '0' )PREV_EV_SUBQUERY, (select EVM_SUM_SNAP.EV, EVM_SUM_SNAP.RPT_BSDT, PRJ_CD from PJTR_PJ_PRJ_EVM_SUM_SNAP EVM_SUM_SNAP, (select max(RPT_BSDT) RPT_BSDT from PJTR_PJ_PRJ_EVM_SUM_SNAP, PREV_RPTBSDT_SUBQUERY where PRJ_CD = ? and RPT_BSDT &lt; PREV_RPTBSDT_SUBQUERY.MAX_RPT_BSDT and DEL_FLG = '0') WEEK_AGO_RPTBSDT_SUBQUERY where EVM_SUM_SNAP.PRJ_CD = ? and EVM_SUM_SNAP.RPT_BSDT = WEEK_AGO_RPTBSDT_SUBQUERY.RPT_BSDT and EVM_SUM_SNAP.DEL_FLG = '0')WEEK_AGO_EV_SUBQUERY, PREV_RPTBSDT_SUBQUERY where PREV_EV_SUBQUERY.PRJ_CD = WEEK_AGO_EV_SUBQUERY.PRJ_CD(+)  | j.c.c.p.b.pj.npjprg050.Jpjprg05009JobDaoImpl.findEvInfo | (Slf4jImpl.java@47)</t>
  </si>
  <si>
    <t>2013-07-16 23:00:12,230 DEBUG | 42519357 | 1件目...:==&gt; Parameters: PJ12000082(String), 2013-03-29 00:00:00.0(Timestamp), PJ12000082(String), PJ12000082(String), PJ12000082(String) | j.c.c.p.b.pj.npjprg050.Jpjprg05009JobDaoImpl.findEvInfo | (Slf4jImpl.java@47)</t>
  </si>
  <si>
    <t>2013-07-16 23:00:12,292 DEBUG | 42519357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</si>
  <si>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</si>
  <si>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2013-07-16 23:00:12,292 DEBUG | 42519357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</si>
  <si>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</si>
  <si>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</si>
  <si>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</si>
  <si>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</si>
  <si>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</si>
  <si>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</si>
  <si>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</si>
  <si>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2013-07-16 23:00:12,292 DEBUG | 42519357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</si>
  <si>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</si>
  <si>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2013-07-16 23:00:12,292 DEBUG | 42519357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</si>
  <si>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</si>
  <si>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</si>
  <si>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</si>
  <si>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</si>
  <si>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2013-07-16 23:00:12,292 DEBUG | 42519357 | 1件目...:==&gt; Parameters: 2013-03-23 00:00:00.0(Timestamp), 2013-03-29 00:00:00.0(Timestamp) | j.c.c.pjnavi.cm.ccmcmn02.Ccmcmn02DaoImpl.listByBizday   | (Slf4jImpl.java@47)</t>
  </si>
  <si>
    <t>2013-07-16 23:00:12,292  INFO | 42519357 | 1件目...:insertOneNotNullを実行しました。実行時に指定されたパラメータ：PjtrPjPrjEvmSumSnapEntity[prjCd=PJ12000082,rptBsdt=Fri Mar 29 00:00:00 JST 2013,siDealCd=SI12000101,plnStrDt=Fri Mar 01 00:00:00 JST 2013,plnEndDt=Fri May 31 00:00:00 JST 2013,rsltStrDt=Fri Mar 01 00:00:00 JST 2013,rsltEndDt=&lt;null&gt;,fctCmpDt=Wed May 22 00:00:00 JST 2013,fctCmpMnhour=5256.95,delayDays=-2,spi=1.187,cpi=1.4356,accRate=0.4308,plnAccRate=0.3629,bac=6240,pv=2264.5,ev=2688,ac=1872.39,eac=4346.62,etc=2474.23,vac=1893.38,sv=423.5,cv=815.61,bacPrice=32891520,pvPrice=19764636,evPrice=23460864,acPrice=16342219,eacPrice=22911358,etcPrice=6569139,vacPrice=9980162,svPrice=3696228,cvPrice=7118645,ac2Price=0,eac2Price=0,etc2Price=0,vac2Price=0,cv2Price=0,fctFlg=0,plnEndAfFlg=0,cmpAfFlg=0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</si>
  <si>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23:00:12,292 DEBUG | 42519357 | 1件目...:ooo Using Connection [jdbc:oracle:thin:@10.214.46.46:1521:PJNAVIDB, UserName=PJ03, Oracle JDBC driver] | j.c.c.p.c.i.m.P.insertOne                               | (Slf4jImpl.java@47)</t>
  </si>
  <si>
    <t>2013-07-16 23:00:12,308  INFO | 42519357 | 1件目...:/* jp.co.ctc_g.pjnavi.cm.integration.mybatis.PjtrPjPrjEvmSumSnapEntityJobDaoImpl.insertOne */ insert into PJTR_PJ_PRJ_EVM_SUM_SNAP ( PRJ_CD, RPT_BSDT, SI_DEAL_CD, PLN_STR_DT, PLN_END_DT, RSLT_STR_DT, FCT_CMP_DT, FCT_CMP_MNHOUR, DELAY_DAYS, SPI, CPI, ACC_RATE, PLN_ACC_RATE, BAC, PV, EV, AC, EAC, ETC, VAC, SV, CV, BAC_PRICE, PV_PRICE, EV_PRICE, AC_PRICE, EAC_PRICE, ETC_PRICE, VAC_PRICE, SV_PRICE, CV_PRICE, AC2_PRICE, EAC2_PRICE, ETC2_PRICE, VAC2_PRICE, CV2_PRICE, FCT_FLG, PLN_END_AF_FLG, CMP_AF_FLG, DEL_FLG, REG_TS, REG_USR_ID, REG_PGM_ID, UPD_TS, UPD_USR_ID, UPD_PGM_ID, VER_NO ) values ( 'PJ12000082' , '2013-03-29' , 'SI12000101' , '2013-03-01' , '2013-05-31' , '2013-03-01' , '2013-05-22' , 5256.95 , -2 , 1.187 , 1.4356 , 0.4308 , 0.3629 , 6240 , 2264.5 , 2688 , 1872.39 , 4346.62 , 2474.23 , 1893.38 , 423.5 , 815.61 , 32891520 , 19764636 , 23460864 , 16342219 , 22911358 , 6569139 , 9980162 , 3696228 , 7118645 , 0 , 0 , 0 , 0 , 0 , '0' , '0' , '0' , '0', '2013-07-16 23:00:11.855', 9999999999, 'jpjprg05001', '2013-07-16 23:00:11.855', 9999999999, 'jpjprg05001', 1 ) | jp.co.ctc_g.jfw.core.jdbc.mybatis.QueryLogger           | (DefaultLoggingStrategy.java@120)</t>
  </si>
  <si>
    <t>2013-07-16 23:00:12,308 DEBUG | 42519357 | 1件目...:==&gt;  Preparing: /* jp.co.ctc_g.pjnavi.cm.integration.mybatis.PjtrPjPrjEvmSumSnapEntityJobDaoImpl.insertOne */ insert into PJTR_PJ_PRJ_EVM_SUM_SNAP ( PRJ_CD, RPT_BSDT, SI_DEAL_CD, PLN_STR_DT, PLN_END_DT, RSLT_STR_DT, FCT_CMP_DT, FCT_CMP_MNHOUR, DELAY_DAYS, SPI, CPI, ACC_RATE, PLN_ACC_RATE, BAC, PV, EV, AC, EAC, ETC, VAC, SV, CV, BAC_PRICE, PV_PRICE, EV_PRICE, AC_PRICE, EAC_PRICE, ETC_PRICE, VAC_PRICE, SV_PRICE, CV_PRICE, AC2_PRICE, EAC2_PRICE, ETC2_PRICE, VAC2_PRICE, CV2_PRICE, FCT_FLG, PLN_END_AF_FLG, CMP_AF_FLG, DEL_FLG, REG_TS, REG_USR_ID, REG_PGM_ID, UPD_TS, UPD_USR_ID, UPD_PGM_ID, VER_NO ) values ( ? , ? , ? , ? , ? , ? , ? , ? , ? , ? , ? , ? , ? , ? , ? , ? , ? , ? , ? , ? , ? , ? , ? , ? , ? , ? , ? , ? , ? , ? , ? , ? , ? , ? , ? , ? , ? , ? , ? , '0', ?, ?, ?, ?, ?, ?, 1 )  | j.c.c.p.c.i.m.P.insertOne                               | (Slf4jImpl.java@47)</t>
  </si>
  <si>
    <t>2013-07-16 23:00:12,308 DEBUG | 42519357 | 1件目...:==&gt; Parameters: PJ12000082(String), 2013-03-29 00:00:00.0(Timestamp), SI12000101(String), 2013-03-01 00:00:00.0(Timestamp), 2013-05-31 00:00:00.0(Timestamp), 2013-03-01 00:00:00.0(Timestamp), 2013-05-22 00:00:00.0(Timestamp), 5256.95(BigDecimal), -2(Integer), 1.187(BigDecimal), 1.4356(BigDecimal), 0.4308(BigDecimal), 0.3629(BigDecimal), 6240(BigDecimal), 2264.5(BigDecimal), 2688(BigDecimal), 1872.39(BigDecimal), 4346.62(BigDecimal), 2474.23(BigDecimal), 1893.38(BigDecimal), 423.5(BigDecimal), 815.61(BigDecimal), 32891520(Long), 19764636(Long), 23460864(Long), 16342219(Long), 22911358(Long), 6569139(Long), 9980162(Long), 3696228(Long), 7118645(Long), 0(Long), 0(Long), 0(Long), 0(Long), 0(Long), 0(String), 0(String), 0(String), 2013-07-16 23:00:11.855(Timestamp), 9999999999(Long), jpjprg05001(String), 2013-07-16 23:00:11.855(Timestamp), 9999999999(Long), jpjprg05001(String) | j.c.c.p.c.i.m.P.insertOne                               | (Slf4jImpl.java@47)</t>
  </si>
  <si>
    <t>2013-07-16 23:00:12,323 DEBUG | 42519357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</si>
  <si>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</si>
  <si>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2013-07-16 23:00:12,323 DEBUG | 42519357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</si>
  <si>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</si>
  <si>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</si>
  <si>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</si>
  <si>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</si>
  <si>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</si>
  <si>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</si>
  <si>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</si>
  <si>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2013-07-16 23:00:12,323 DEBUG | 42519357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</si>
  <si>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</si>
  <si>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2013-07-16 23:00:12,323 DEBUG | 42519357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</si>
  <si>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</si>
  <si>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</si>
  <si>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</si>
  <si>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</si>
  <si>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2013-07-16 23:00:12,323 DEBUG | 42519357 | 1件目...:==&gt; Parameters: 2013-03-30 00:00:00.0(Timestamp), 2013-04-05 00:00:00.0(Timestamp) | j.c.c.pjnavi.cm.ccmcmn02.Ccmcmn02DaoImpl.listByBizday   | (Slf4jImpl.java@47)</t>
  </si>
  <si>
    <t>2013-07-16 23:00:12,339  INFO | 42519357 | 1件目...:insertOneNotNullを実行しました。実行時に指定されたパラメータ：PjtrPjPrjEvmSumSnapEntity[prjCd=PJ12000082,rptBsdt=Fri Apr 05 00:00:00 JST 2013,siDealCd=SI12000101,plnStrDt=Fri Mar 01 00:00:00 JST 2013,plnEndDt=Fri May 31 00:00:00 JST 2013,rsltStrDt=Fri Mar 01 00:00:00 JST 2013,rsltEndDt=&lt;null&gt;,fctCmpDt=Wed May 22 00:00:00 JST 2013,fctCmpMnhour=5256.95,delayDays=-5,spi=1.187,cpi=1.4356,accRate=0.4992,plnAccRate=0.4205,bac=6240,pv=2624.19,ev=3114.91,ac=2169.76,eac=4346.61,etc=2176.85,vac=1893.39,sv=490.72,cv=945.15,bacPrice=32891520,pvPrice=21274321,evPrice=25252575,acPrice=17590244,eacPrice=22911326,etcPrice=5321082,vacPrice=9980194,svPrice=3978254,cvPrice=7662331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</si>
  <si>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23:00:12,339 DEBUG | 42519357 | 1件目...:==&gt; Parameters: PJ12000082(String), 2013-04-05 00:00:00.0(Timestamp), SI12000101(String), 2013-03-01 00:00:00.0(Timestamp), 2013-05-31 00:00:00.0(Timestamp), 2013-03-01 00:00:00.0(Timestamp), 2013-05-22 00:00:00.0(Timestamp), 5256.95(BigDecimal), -5(Integer), 1.187(BigDecimal), 1.4356(BigDecimal), 0.4992(BigDecimal), 0.4205(BigDecimal), 6240(BigDecimal), 2624.19(BigDecimal), 3114.91(BigDecimal), 2169.76(BigDecimal), 4346.61(BigDecimal), 2176.85(BigDecimal), 1893.39(BigDecimal), 490.72(BigDecimal), 945.15(BigDecimal), 32891520(Long), 21274321(Long), 25252575(Long), 17590244(Long), 22911326(Long), 5321082(Long), 9980194(Long), 3978254(Long), 7662331(Long), 0(Long), 0(Long), 0(Long), 0(Long), 0(Long), 1(String), 0(String), 0(String), 2013-07-16 23:00:11.855(Timestamp), 9999999999(Long), jpjprg05001(String), 2013-07-16 23:00:11.855(Timestamp), 9999999999(Long), jpjprg05001(String) | j.c.c.p.c.i.m.P.insertOne                               | (Slf4jImpl.java@47)</t>
  </si>
  <si>
    <t>2013-07-16 23:00:12,339 DEBUG | 42519357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</si>
  <si>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</si>
  <si>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2013-07-16 23:00:12,339 DEBUG | 42519357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</si>
  <si>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</si>
  <si>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</si>
  <si>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</si>
  <si>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</si>
  <si>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</si>
  <si>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</si>
  <si>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</si>
  <si>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2013-07-16 23:00:12,339 DEBUG | 42519357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</si>
  <si>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</si>
  <si>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2013-07-16 23:00:12,339 DEBUG | 42519357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</si>
  <si>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</si>
  <si>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</si>
  <si>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</si>
  <si>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</si>
  <si>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2013-07-16 23:00:12,339 DEBUG | 42519357 | 1件目...:==&gt; Parameters: 2013-04-06 00:00:00.0(Timestamp), 2013-04-12 00:00:00.0(Timestamp) | j.c.c.pjnavi.cm.ccmcmn02.Ccmcmn02DaoImpl.listByBizday   | (Slf4jImpl.java@47)</t>
  </si>
  <si>
    <t>2013-07-16 23:00:12,355  INFO | 42519357 | 1件目...:insertOneNotNullを実行しました。実行時に指定されたパラメータ：PjtrPjPrjEvmSumSnapEntity[prjCd=PJ12000082,rptBsdt=Fri Apr 12 00:00:00 JST 2013,siDealCd=SI12000101,plnStrDt=Fri Mar 01 00:00:00 JST 2013,plnEndDt=Fri May 31 00:00:00 JST 2013,rsltStrDt=Fri Mar 01 00:00:00 JST 2013,rsltEndDt=&lt;null&gt;,fctCmpDt=Wed May 22 00:00:00 JST 2013,fctCmpMnhour=5256.95,delayDays=-7,spi=1.187,cpi=1.4356,accRate=0.5617,plnAccRate=0.4732,bac=6240,pv=2952.92,ev=3505.12,ac=2441.57,eac=4346.61,etc=1905.04,vac=1893.39,sv=552.20,cv=1063.55,bacPrice=32891520,pvPrice=21493590,evPrice=25513768,acPrice=17772188,eacPrice=22911330,etcPrice=5139142,vacPrice=9980190,svPrice=4020178,cvPrice=7741580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</si>
  <si>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23:00:12,355 DEBUG | 42519357 | 1件目...:==&gt; Parameters: PJ12000082(String), 2013-04-12 00:00:00.0(Timestamp), SI12000101(String), 2013-03-01 00:00:00.0(Timestamp), 2013-05-31 00:00:00.0(Timestamp), 2013-03-01 00:00:00.0(Timestamp), 2013-05-22 00:00:00.0(Timestamp), 5256.95(BigDecimal), -7(Integer), 1.187(BigDecimal), 1.4356(BigDecimal), 0.5617(BigDecimal), 0.4732(BigDecimal), 6240(BigDecimal), 2952.92(BigDecimal), 3505.12(BigDecimal), 2441.57(BigDecimal), 4346.61(BigDecimal), 1905.04(BigDecimal), 1893.39(BigDecimal), 552.20(BigDecimal), 1063.55(BigDecimal), 32891520(Long), 21493590(Long), 25513768(Long), 17772188(Long), 22911330(Long), 5139142(Long), 9980190(Long), 4020178(Long), 7741580(Long), 0(Long), 0(Long), 0(Long), 0(Long), 0(Long), 1(String), 0(String), 0(String), 2013-07-16 23:00:11.855(Timestamp), 9999999999(Long), jpjprg05001(String), 2013-07-16 23:00:11.855(Timestamp), 9999999999(Long), jpjprg05001(String) | j.c.c.p.c.i.m.P.insertOne                               | (Slf4jImpl.java@47)</t>
  </si>
  <si>
    <t>2013-07-16 23:00:12,355 DEBUG | 42519357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</si>
  <si>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</si>
  <si>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2013-07-16 23:00:12,355 DEBUG | 42519357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</si>
  <si>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</si>
  <si>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</si>
  <si>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</si>
  <si>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</si>
  <si>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</si>
  <si>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</si>
  <si>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</si>
  <si>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2013-07-16 23:00:12,355 DEBUG | 42519357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</si>
  <si>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</si>
  <si>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2013-07-16 23:00:12,355 DEBUG | 42519357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</si>
  <si>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</si>
  <si>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</si>
  <si>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</si>
  <si>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</si>
  <si>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2013-07-16 23:00:12,355 DEBUG | 42519357 | 1件目...:==&gt; Parameters: 2013-04-13 00:00:00.0(Timestamp), 2013-04-19 00:00:00.0(Timestamp) | j.c.c.pjnavi.cm.ccmcmn02.Ccmcmn02DaoImpl.listByBizday   | (Slf4jImpl.java@47)</t>
  </si>
  <si>
    <t>2013-07-16 23:00:12,370  INFO | 42519357 | 1件目...:insertOneNotNullを実行しました。実行時に指定されたパラメータ：PjtrPjPrjEvmSumSnapEntity[prjCd=PJ12000082,rptBsdt=Fri Apr 19 00:00:00 JST 2013,siDealCd=SI12000101,plnStrDt=Fri Mar 01 00:00:00 JST 2013,plnEndDt=Fri May 31 00:00:00 JST 2013,rsltStrDt=Fri Mar 01 00:00:00 JST 2013,rsltEndDt=&lt;null&gt;,fctCmpDt=Wed May 22 00:00:00 JST 2013,fctCmpMnhour=5256.95,delayDays=-12,spi=1.187,cpi=1.4356,accRate=0.6009,plnAccRate=0.5062,bac=6240,pv=3158.7,ev=3749.38,ac=2611.72,eac=4346.62,etc=1734.90,vac=1893.38,sv=590.68,cv=1137.66,bacPrice=32891520,pvPrice=21640909,evPrice=25687002,acPrice=17892893,eacPrice=22911365,etcPrice=5018472,vacPrice=9980155,svPrice=4046093,cvPrice=7794109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</si>
  <si>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23:00:12,370 DEBUG | 42519357 | 1件目...:==&gt; Parameters: PJ12000082(String), 2013-04-19 00:00:00.0(Timestamp), SI12000101(String), 2013-03-01 00:00:00.0(Timestamp), 2013-05-31 00:00:00.0(Timestamp), 2013-03-01 00:00:00.0(Timestamp), 2013-05-22 00:00:00.0(Timestamp), 5256.95(BigDecimal), -12(Integer), 1.187(BigDecimal), 1.4356(BigDecimal), 0.6009(BigDecimal), 0.5062(BigDecimal), 6240(BigDecimal), 3158.7(BigDecimal), 3749.38(BigDecimal), 2611.72(BigDecimal), 4346.62(BigDecimal), 1734.90(BigDecimal), 1893.38(BigDecimal), 590.68(BigDecimal), 1137.66(BigDecimal), 32891520(Long), 21640909(Long), 25687002(Long), 17892893(Long), 22911365(Long), 5018472(Long), 9980155(Long), 4046093(Long), 7794109(Long), 0(Long), 0(Long), 0(Long), 0(Long), 0(Long), 1(String), 0(String), 0(String), 2013-07-16 23:00:11.855(Timestamp), 9999999999(Long), jpjprg05001(String), 2013-07-16 23:00:11.855(Timestamp), 9999999999(Long), jpjprg05001(String) | j.c.c.p.c.i.m.P.insertOne                               | (Slf4jImpl.java@47)</t>
  </si>
  <si>
    <t>2013-07-16 23:00:12,370 DEBUG | 42519357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</si>
  <si>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</si>
  <si>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2013-07-16 23:00:12,370 DEBUG | 42519357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</si>
  <si>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</si>
  <si>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</si>
  <si>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</si>
  <si>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</si>
  <si>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</si>
  <si>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</si>
  <si>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</si>
  <si>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2013-07-16 23:00:12,370 DEBUG | 42519357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</si>
  <si>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</si>
  <si>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2013-07-16 23:00:12,370 DEBUG | 42519357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</si>
  <si>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</si>
  <si>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</si>
  <si>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</si>
  <si>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</si>
  <si>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2013-07-16 23:00:12,370 DEBUG | 42519357 | 1件目...:==&gt; Parameters: 2013-04-20 00:00:00.0(Timestamp), 2013-04-26 00:00:00.0(Timestamp) | j.c.c.pjnavi.cm.ccmcmn02.Ccmcmn02DaoImpl.listByBizday   | (Slf4jImpl.java@47)</t>
  </si>
  <si>
    <t>2013-07-16 23:00:12,386  INFO | 42519357 | 1件目...:insertOneNotNullを実行しました。実行時に指定されたパラメータ：PjtrPjPrjEvmSumSnapEntity[prjCd=PJ12000082,rptBsdt=Fri Apr 26 00:00:00 JST 2013,siDealCd=SI12000101,plnStrDt=Fri Mar 01 00:00:00 JST 2013,plnEndDt=Fri May 31 00:00:00 JST 2013,rsltStrDt=Fri Mar 01 00:00:00 JST 2013,rsltEndDt=&lt;null&gt;,fctCmpDt=Wed May 22 00:00:00 JST 2013,fctCmpMnhour=5256.95,delayDays=-9,spi=1.187,cpi=1.4356,accRate=0.6549,plnAccRate=0.5517,bac=6240,pv=3442.78,ev=4086.58,ac=2846.60,eac=4346.61,etc=1500.01,vac=1893.39,sv=643.80,cv=1239.98,bacPrice=32891520,pvPrice=21793956,evPrice=25868051,acPrice=18018978,eacPrice=22911336,etcPrice=4892358,vacPrice=9980184,svPrice=4074095,cvPrice=7849073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</si>
  <si>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23:00:12,386 DEBUG | 42519357 | 1件目...:==&gt; Parameters: PJ12000082(String), 2013-04-26 00:00:00.0(Timestamp), SI12000101(String), 2013-03-01 00:00:00.0(Timestamp), 2013-05-31 00:00:00.0(Timestamp), 2013-03-01 00:00:00.0(Timestamp), 2013-05-22 00:00:00.0(Timestamp), 5256.95(BigDecimal), -9(Integer), 1.187(BigDecimal), 1.4356(BigDecimal), 0.6549(BigDecimal), 0.5517(BigDecimal), 6240(BigDecimal), 3442.78(BigDecimal), 4086.58(BigDecimal), 2846.60(BigDecimal), 4346.61(BigDecimal), 1500.01(BigDecimal), 1893.39(BigDecimal), 643.80(BigDecimal), 1239.98(BigDecimal), 32891520(Long), 21793956(Long), 25868051(Long), 18018978(Long), 22911336(Long), 4892358(Long), 9980184(Long), 4074095(Long), 7849073(Long), 0(Long), 0(Long), 0(Long), 0(Long), 0(Long), 1(String), 0(String), 0(String), 2013-07-16 23:00:11.855(Timestamp), 9999999999(Long), jpjprg05001(String), 2013-07-16 23:00:11.855(Timestamp), 9999999999(Long), jpjprg05001(String) | j.c.c.p.c.i.m.P.insertOne                               | (Slf4jImpl.java@47)</t>
  </si>
  <si>
    <t>2013-07-16 23:00:12,386 DEBUG | 42519357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</si>
  <si>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</si>
  <si>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2013-07-16 23:00:12,386 DEBUG | 42519357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</si>
  <si>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</si>
  <si>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</si>
  <si>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</si>
  <si>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</si>
  <si>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</si>
  <si>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</si>
  <si>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</si>
  <si>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2013-07-16 23:00:12,386 DEBUG | 42519357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</si>
  <si>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</si>
  <si>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2013-07-16 23:00:12,386 DEBUG | 42519357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</si>
  <si>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</si>
  <si>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</si>
  <si>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</si>
  <si>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</si>
  <si>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2013-07-16 23:00:12,386 DEBUG | 42519357 | 1件目...:==&gt; Parameters: 2013-04-27 00:00:00.0(Timestamp), 2013-05-03 00:00:00.0(Timestamp) | j.c.c.pjnavi.cm.ccmcmn02.Ccmcmn02DaoImpl.listByBizday   | (Slf4jImpl.java@47)</t>
  </si>
  <si>
    <t>2013-07-16 23:00:12,386  INFO | 42519357 | 1件目...:insertOneNotNullを実行しました。実行時に指定されたパラメータ：PjtrPjPrjEvmSumSnapEntity[prjCd=PJ12000082,rptBsdt=Fri May 03 00:00:00 JST 2013,siDealCd=SI12000101,plnStrDt=Fri Mar 01 00:00:00 JST 2013,plnEndDt=Fri May 31 00:00:00 JST 2013,rsltStrDt=Fri Mar 01 00:00:00 JST 2013,rsltEndDt=&lt;null&gt;,fctCmpDt=Wed May 22 00:00:00 JST 2013,fctCmpMnhour=5256.95,delayDays=-4,spi=1.187,cpi=1.4356,accRate=0.7261,plnAccRate=0.6117,bac=6240,pv=3817.26,ev=4531.09,ac=3156.23,eac=4346.61,etc=1190.38,vac=1893.39,sv=713.83,cv=1374.86,bacPrice=32891520,pvPrice=22903900,evPrice=27186540,acPrice=18937380,eacPrice=22911314,etcPrice=3973934,vacPrice=9980206,svPrice=4282640,cvPrice=8249160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</si>
  <si>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23:00:12,401 DEBUG | 42519357 | 1件目...:==&gt; Parameters: PJ12000082(String), 2013-05-03 00:00:00.0(Timestamp), SI12000101(String), 2013-03-01 00:00:00.0(Timestamp), 2013-05-31 00:00:00.0(Timestamp), 2013-03-01 00:00:00.0(Timestamp), 2013-05-22 00:00:00.0(Timestamp), 5256.95(BigDecimal), -4(Integer), 1.187(BigDecimal), 1.4356(BigDecimal), 0.7261(BigDecimal), 0.6117(BigDecimal), 6240(BigDecimal), 3817.26(BigDecimal), 4531.09(BigDecimal), 3156.23(BigDecimal), 4346.61(BigDecimal), 1190.38(BigDecimal), 1893.39(BigDecimal), 713.83(BigDecimal), 1374.86(BigDecimal), 32891520(Long), 22903900(Long), 27186540(Long), 18937380(Long), 22911314(Long), 3973934(Long), 9980206(Long), 4282640(Long), 8249160(Long), 0(Long), 0(Long), 0(Long), 0(Long), 0(Long), 1(String), 0(String), 0(String), 2013-07-16 23:00:11.855(Timestamp), 9999999999(Long), jpjprg05001(String), 2013-07-16 23:00:11.855(Timestamp), 9999999999(Long), jpjprg05001(String) | j.c.c.p.c.i.m.P.insertOne                               | (Slf4jImpl.java@47)</t>
  </si>
  <si>
    <t>2013-07-16 23:00:12,401 DEBUG | 42519357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</si>
  <si>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</si>
  <si>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2013-07-16 23:00:12,401 DEBUG | 42519357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</si>
  <si>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</si>
  <si>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</si>
  <si>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</si>
  <si>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</si>
  <si>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</si>
  <si>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</si>
  <si>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</si>
  <si>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2013-07-16 23:00:12,401 DEBUG | 42519357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</si>
  <si>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</si>
  <si>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2013-07-16 23:00:12,401 DEBUG | 42519357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</si>
  <si>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</si>
  <si>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</si>
  <si>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</si>
  <si>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</si>
  <si>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2013-07-16 23:00:12,401 DEBUG | 42519357 | 1件目...:==&gt; Parameters: 2013-05-04 00:00:00.0(Timestamp), 2013-05-10 00:00:00.0(Timestamp) | j.c.c.pjnavi.cm.ccmcmn02.Ccmcmn02DaoImpl.listByBizday   | (Slf4jImpl.java@47)</t>
  </si>
  <si>
    <t>2013-07-16 23:00:12,401  INFO | 42519357 | 1件目...:insertOneNotNullを実行しました。実行時に指定されたパラメータ：PjtrPjPrjEvmSumSnapEntity[prjCd=PJ12000082,rptBsdt=Fri May 10 00:00:00 JST 2013,siDealCd=SI12000101,plnStrDt=Fri Mar 01 00:00:00 JST 2013,plnEndDt=Fri May 31 00:00:00 JST 2013,rsltStrDt=Fri Mar 01 00:00:00 JST 2013,rsltEndDt=&lt;null&gt;,fctCmpDt=Wed May 22 00:00:00 JST 2013,fctCmpMnhour=5256.95,delayDays=-4,spi=1.187,cpi=1.4356,accRate=0.8313,plnAccRate=0.7003,bac=6240,pv=4370,ev=5187.19,ac=3613.26,eac=4346.62,etc=733.36,vac=1893.38,sv=817.19,cv=1573.93,bacPrice=32891520,pvPrice=25024749,evPrice=29701849,acPrice=20689526,eacPrice=22911364,etcPrice=2221838,vacPrice=9980156,svPrice=4677100,cvPrice=9012323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</si>
  <si>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23:00:12,401 DEBUG | 42519357 | 1件目...:==&gt; Parameters: PJ12000082(String), 2013-05-10 00:00:00.0(Timestamp), SI12000101(String), 2013-03-01 00:00:00.0(Timestamp), 2013-05-31 00:00:00.0(Timestamp), 2013-03-01 00:00:00.0(Timestamp), 2013-05-22 00:00:00.0(Timestamp), 5256.95(BigDecimal), -4(Integer), 1.187(BigDecimal), 1.4356(BigDecimal), 0.8313(BigDecimal), 0.7003(BigDecimal), 6240(BigDecimal), 4370(BigDecimal), 5187.19(BigDecimal), 3613.26(BigDecimal), 4346.62(BigDecimal), 733.36(BigDecimal), 1893.38(BigDecimal), 817.19(BigDecimal), 1573.93(BigDecimal), 32891520(Long), 25024749(Long), 29701849(Long), 20689526(Long), 22911364(Long), 2221838(Long), 9980156(Long), 4677100(Long), 9012323(Long), 0(Long), 0(Long), 0(Long), 0(Long), 0(Long), 1(String), 0(String), 0(String), 2013-07-16 23:00:11.855(Timestamp), 9999999999(Long), jpjprg05001(String), 2013-07-16 23:00:11.855(Timestamp), 9999999999(Long), jpjprg05001(String) | j.c.c.p.c.i.m.P.insertOne                               | (Slf4jImpl.java@47)</t>
  </si>
  <si>
    <t>2013-07-16 23:00:12,417 DEBUG | 42519357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</si>
  <si>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</si>
  <si>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2013-07-16 23:00:12,417 DEBUG | 42519357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</si>
  <si>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</si>
  <si>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</si>
  <si>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</si>
  <si>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</si>
  <si>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</si>
  <si>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</si>
  <si>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</si>
  <si>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2013-07-16 23:00:12,417 DEBUG | 42519357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</si>
  <si>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</si>
  <si>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2013-07-16 23:00:12,417 DEBUG | 42519357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</si>
  <si>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</si>
  <si>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</si>
  <si>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</si>
  <si>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</si>
  <si>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2013-07-16 23:00:12,417 DEBUG | 42519357 | 1件目...:==&gt; Parameters: 2013-05-11 00:00:00.0(Timestamp), 2013-05-17 00:00:00.0(Timestamp) | j.c.c.pjnavi.cm.ccmcmn02.Ccmcmn02DaoImpl.listByBizday   | (Slf4jImpl.java@47)</t>
  </si>
  <si>
    <t>2013-07-16 23:00:12,417  INFO | 42519357 | 1件目...:insertOneNotNullを実行しました。実行時に指定されたパラメータ：PjtrPjPrjEvmSumSnapEntity[prjCd=PJ12000082,rptBsdt=Fri May 17 00:00:00 JST 2013,siDealCd=SI12000101,plnStrDt=Fri Mar 01 00:00:00 JST 2013,plnEndDt=Fri May 31 00:00:00 JST 2013,rsltStrDt=Fri Mar 01 00:00:00 JST 2013,rsltEndDt=&lt;null&gt;,fctCmpDt=Wed May 22 00:00:00 JST 2013,fctCmpMnhour=5256.95,delayDays=-6,spi=1.187,cpi=1.4356,accRate=0.9499,plnAccRate=0.8002,bac=6240,pv=4993.34,ev=5927.09,ac=4128.65,eac=4346.61,etc=217.96,vac=1893.39,sv=933.75,cv=1798.44,bacPrice=32891520,pvPrice=27647077,evPrice=32818297,acPrice=22860335,eacPrice=22911340,etcPrice=51005,vacPrice=9980180,svPrice=5171220,cvPrice=9957962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</si>
  <si>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23:00:12,417 DEBUG | 42519357 | 1件目...:==&gt; Parameters: PJ12000082(String), 2013-05-17 00:00:00.0(Timestamp), SI12000101(String), 2013-03-01 00:00:00.0(Timestamp), 2013-05-31 00:00:00.0(Timestamp), 2013-03-01 00:00:00.0(Timestamp), 2013-05-22 00:00:00.0(Timestamp), 5256.95(BigDecimal), -6(Integer), 1.187(BigDecimal), 1.4356(BigDecimal), 0.9499(BigDecimal), 0.8002(BigDecimal), 6240(BigDecimal), 4993.34(BigDecimal), 5927.09(BigDecimal), 4128.65(BigDecimal), 4346.61(BigDecimal), 217.96(BigDecimal), 1893.39(BigDecimal), 933.75(BigDecimal), 1798.44(BigDecimal), 32891520(Long), 27647077(Long), 32818297(Long), 22860335(Long), 22911340(Long), 51005(Long), 9980180(Long), 5171220(Long), 9957962(Long), 0(Long), 0(Long), 0(Long), 0(Long), 0(Long), 1(String), 0(String), 0(String), 2013-07-16 23:00:11.855(Timestamp), 9999999999(Long), jpjprg05001(String), 2013-07-16 23:00:11.855(Timestamp), 9999999999(Long), jpjprg05001(String) | j.c.c.p.c.i.m.P.insertOne                               | (Slf4jImpl.java@47)</t>
  </si>
  <si>
    <t>2013-07-16 23:00:12,433 DEBUG | 42519357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</si>
  <si>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</si>
  <si>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</si>
  <si>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</si>
  <si>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</si>
  <si>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</si>
  <si>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</si>
  <si>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2013-07-16 23:00:12,433 DEBUG | 42519357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</si>
  <si>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</si>
  <si>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2013-07-16 23:00:12,433 DEBUG | 42519357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</si>
  <si>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</si>
  <si>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</si>
  <si>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</si>
  <si>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</si>
  <si>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1件目...:==&gt; Parameters: 2013-05-18 00:00:00.0(Timestamp), 2013-05-24 00:00:00.0(Timestamp) | j.c.c.pjnavi.cm.ccmcmn02.Ccmcmn02DaoImpl.listByBizday   | (Slf4jImpl.java@47)</t>
  </si>
  <si>
    <t>2013-07-16 23:00:12,433  INFO | 42519357 | 1件目...:insertOneNotNullを実行しました。実行時に指定されたパラメータ：PjtrPjPrjEvmSumSnapEntity[prjCd=PJ12000082,rptBsdt=Fri May 24 00:00:00 JST 2013,siDealCd=SI12000101,plnStrDt=Fri Mar 01 00:00:00 JST 2013,plnEndDt=Fri May 31 00:00:00 JST 2013,rsltStrDt=Fri Mar 01 00:00:00 JST 2013,rsltEndDt=&lt;null&gt;,fctCmpDt=Wed May 22 00:00:00 JST 2013,fctCmpMnhour=5256.95,delayDays=-9,spi=1.187,cpi=1.4356,accRate=1.0000,plnAccRate=0.9001,bac=6240,pv=5616.66,ev=6240,ac=4346.61,eac=4346.61,etc=0.00,vac=1893.39,sv=623.34,cv=1893.39,bacPrice=32891520,pvPrice=30269195,evPrice=33627360,acPrice=23423881,eacPrice=22911315,etcPrice=-512566,vacPrice=9980205,svPrice=3358165,cvPrice=10203479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</si>
  <si>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23:00:12,433 DEBUG | 42519357 | 1件目...:==&gt; Parameters: PJ12000082(String), 2013-05-24 00:00:00.0(Timestamp), SI12000101(String), 2013-03-01 00:00:00.0(Timestamp), 2013-05-31 00:00:00.0(Timestamp), 2013-03-01 00:00:00.0(Timestamp), 2013-05-22 00:00:00.0(Timestamp), 5256.95(BigDecimal), -9(Integer), 1.187(BigDecimal), 1.4356(BigDecimal), 1.0000(BigDecimal), 0.9001(BigDecimal), 6240(BigDecimal), 5616.66(BigDecimal), 6240(BigDecimal), 4346.61(BigDecimal), 4346.61(BigDecimal), 0.00(BigDecimal), 1893.39(BigDecimal), 623.34(BigDecimal), 1893.39(BigDecimal), 32891520(Long), 30269195(Long), 33627360(Long), 23423881(Long), 22911315(Long), -512566(Long), 9980205(Long), 3358165(Long), 10203479(Long), 0(Long), 0(Long), 0(Long), 0(Long), 0(Long), 1(String), 0(String), 0(String), 2013-07-16 23:00:11.855(Timestamp), 9999999999(Long), jpjprg05001(String), 2013-07-16 23:00:11.855(Timestamp), 9999999999(Long), jpjprg05001(String) | j.c.c.p.c.i.m.P.insertOne                               | (Slf4jImpl.java@47)</t>
  </si>
  <si>
    <t>2013-07-16 23:00:12,433 DEBUG | 42519357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</si>
  <si>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2013-07-16 23:00:12,433 DEBUG | 42519357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</si>
  <si>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2013-07-16 23:00:12,433 DEBUG | 42519357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</si>
  <si>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2013-07-16 23:00:12,448 DEBUG | 42519357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</si>
  <si>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2013-07-16 23:00:12,448 DEBUG | 42519357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</si>
  <si>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2013-07-16 23:00:12,448 DEBUG | 42519357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</si>
  <si>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2013-07-16 23:00:12,448 DEBUG | 42519357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</si>
  <si>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2013-07-16 23:00:12,448 DEBUG | 42519357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</si>
  <si>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2013-07-16 23:00:12,448 DEBUG | 42519357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</si>
  <si>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2013-07-16 23:00:12,448 DEBUG | 42519357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</si>
  <si>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2013-07-16 23:00:12,448 DEBUG | 42519357 | 1件目...:==&gt; Parameters: 2013-05-25 00:00:00.0(Timestamp), 2013-05-31 00:00:00.0(Timestamp) | j.c.c.pjnavi.cm.ccmcmn02.Ccmcmn02DaoImpl.listByBizday   | (Slf4jImpl.java@47)</t>
  </si>
  <si>
    <t>2013-07-16 23:00:12,448  INFO | 42519357 | 1件目...:insertOneNotNullを実行しました。実行時に指定されたパラメータ：PjtrPjPrjEvmSumSnapEntity[prjCd=PJ12000082,rptBsdt=Fri May 31 00:00:00 JST 2013,siDealCd=SI12000101,plnStrDt=Fri Mar 01 00:00:00 JST 2013,plnEndDt=Fri May 31 00:00:00 JST 2013,rsltStrDt=Fri Mar 01 00:00:00 JST 2013,rsltEndDt=&lt;null&gt;,fctCmpDt=Wed May 22 00:00:00 JST 2013,fctCmpMnhour=5256.95,delayDays=0,spi=1.187,cpi=1.4356,accRate=1.0000,plnAccRate=1.0000,bac=6240,pv=6240,ev=6240,ac=4346.61,eac=4346.61,etc=0.00,vac=1893.39,sv=0,cv=1893.39,bacPrice=32891520,pvPrice=32891520,evPrice=32891040,acPrice=22910981,eacPrice=22911315,etcPrice=334,vacPrice=9980205,svPrice=-480,cvPrice=9980059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</si>
  <si>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23:00:12,448 DEBUG | 42519357 | 1件目...:==&gt; Parameters: PJ12000082(String), 2013-05-31 00:00:00.0(Timestamp), SI12000101(String), 2013-03-01 00:00:00.0(Timestamp), 2013-05-31 00:00:00.0(Timestamp), 2013-03-01 00:00:00.0(Timestamp), 2013-05-22 00:00:00.0(Timestamp), 5256.95(BigDecimal), 0(Integer), 1.187(BigDecimal), 1.4356(BigDecimal), 1.0000(BigDecimal), 1.0000(BigDecimal), 6240(BigDecimal), 6240(BigDecimal), 6240(BigDecimal), 4346.61(BigDecimal), 4346.61(BigDecimal), 0.00(BigDecimal), 1893.39(BigDecimal), 0(BigDecimal), 1893.39(BigDecimal), 32891520(Long), 32891520(Long), 32891040(Long), 22910981(Long), 22911315(Long), 334(Long), 9980205(Long), -480(Long), 9980059(Long), 0(Long), 0(Long), 0(Long), 0(Long), 0(Long), 1(String), 0(String), 0(String), 2013-07-16 23:00:11.855(Timestamp), 9999999999(Long), jpjprg05001(String), 2013-07-16 23:00:11.855(Timestamp), 9999999999(Long), jpjprg05001(String) | j.c.c.p.c.i.m.P.insertOne                               | (Slf4jImpl.java@47)</t>
  </si>
  <si>
    <t>2013-07-16 23:00:12,448 DEBUG | 42519357 | 2件目...:ooo Using Connection [jdbc:oracle:thin:@10.214.46.46:1521:PJNAVIDB, UserName=PJ03, Oracle JDBC driver] | j.c.c.p.b.p.n.J.listByMaxRptBsdtInfo                    | (Slf4jImpl.java@47)</t>
  </si>
  <si>
    <t>2013-07-16 23:00:12,448  INFO | 42519357 | 2件目...:/* jp.co.ctc_g.pjnavi.batch.pj.jpjprg05009.Jpjprg05009JobDaoImpl.findEvInfo */ select PJ_MAX_RPT_BSDT_SUB.PRJ_CD , RPT_BSDT_MNG.THIS_RPT_BSDT RPT_BSDT, PJ_MAX_RPT_BSDT_SUB.THIS_RPT_BSDT PJ_END_RPT_BSDT, RPT_BSDT_MNG.SI_DEAL_CD, SI_MAX_RPT_BSDT_SUB.THIS_RPT_BSDT SI_END_RPT_BSDT from PJTR_PJ_RPT_BSDT_MNG RPT_BSDT_MNG, (select max(EVM_SUM_SNAP.RPT_BSDT) THIS_RPT_BSDT, RPT_BSDT_MNG.SI_DEAL_CD from PJTR_PJ_RPT_BSDT_MNG RPT_BSDT_MNG, PJTR_PJ_PRJ_EVM_SUM_SNAP EVM_SUM_SNAP where RPT_BSDT_MNG.THIS_ENT_CLOSE_DT = '2013-03-30' and RPT_BSDT_MNG.SI_DEAL_CD = EVM_SUM_SNAP.SI_DEAL_CD group by RPT_BSDT_MNG.SI_DEAL_CD )SI_MAX_RPT_BSDT_SUB, (select max(EVM_SUM_SNAP.RPT_BSDT) THIS_RPT_BSDT, RPT_BSDT_MNG.SI_DEAL_CD , RPT_BSDT_MNG.PRJ_CD from PJTR_PJ_RPT_BSDT_MNG RPT_BSDT_MNG, PJTR_PJ_PRJ_EVM_SUM_SNAP EVM_SUM_SNAP where RPT_BSDT_MNG.THIS_ENT_CLOSE_DT = '2013-03-30' and RPT_BSDT_MNG.SI_DEAL_CD = EVM_SUM_SNAP.SI_DEAL_CD and RPT_BSDT_MNG.PRJ_CD = EVM_SUM_SNAP.PRJ_CD and EVM_SUM_SNAP.CMP_AF_FLG = '0' group by RPT_BSDT_MNG.SI_DEAL_CD, RPT_BSDT_MNG.PRJ_CD )PJ_MAX_RPT_BSDT_SUB where PJ_MAX_RPT_BSDT_SUB.SI_DEAL_CD = SI_MAX_RPT_BSDT_SUB.SI_DEAL_CD and RPT_BSDT_MNG.SI_DEAL_CD = SI_MAX_RPT_BSDT_SUB.SI_DEAL_CD and RPT_BSDT_MNG.PRJ_CD = PJ_MAX_RPT_BSDT_SUB.PRJ_CD | jp.co.ctc_g.jfw.core.jdbc.mybatis.QueryLogger           | (DefaultLoggingStrategy.java@120)</t>
  </si>
  <si>
    <t>2013-07-16 23:00:12,448 DEBUG | 42519357 | 2件目...:==&gt;  Preparing: /* jp.co.ctc_g.pjnavi.batch.pj.jpjprg05009.Jpjprg05009JobDaoImpl.findEvInfo */ select PJ_MAX_RPT_BSDT_SUB.PRJ_CD , RPT_BSDT_MNG.THIS_RPT_BSDT RPT_BSDT, PJ_MAX_RPT_BSDT_SUB.THIS_RPT_BSDT PJ_END_RPT_BSDT, RPT_BSDT_MNG.SI_DEAL_CD, SI_MAX_RPT_BSDT_SUB.THIS_RPT_BSDT SI_END_RPT_BSDT from PJTR_PJ_RPT_BSDT_MNG RPT_BSDT_MNG, (select max(EVM_SUM_SNAP.RPT_BSDT) THIS_RPT_BSDT, RPT_BSDT_MNG.SI_DEAL_CD from PJTR_PJ_RPT_BSDT_MNG RPT_BSDT_MNG, PJTR_PJ_PRJ_EVM_SUM_SNAP EVM_SUM_SNAP where RPT_BSDT_MNG.THIS_ENT_CLOSE_DT = ? and RPT_BSDT_MNG.SI_DEAL_CD = EVM_SUM_SNAP.SI_DEAL_CD group by RPT_BSDT_MNG.SI_DEAL_CD )SI_MAX_RPT_BSDT_SUB, (select max(EVM_SUM_SNAP.RPT_BSDT) THIS_RPT_BSDT, RPT_BSDT_MNG.SI_DEAL_CD , RPT_BSDT_MNG.PRJ_CD from PJTR_PJ_RPT_BSDT_MNG RPT_BSDT_MNG, PJTR_PJ_PRJ_EVM_SUM_SNAP EVM_SUM_SNAP where RPT_BSDT_MNG.THIS_ENT_CLOSE_DT = ? and RPT_BSDT_MNG.SI_DEAL_CD = EVM_SUM_SNAP.SI_DEAL_CD and RPT_BSDT_MNG.PRJ_CD = EVM_SUM_SNAP.PRJ_CD and EVM_SUM_SNAP.CMP_AF_FLG = '0' group by RPT_BSDT_MNG.SI_DEAL_CD, RPT_BSDT_MNG.PRJ_CD )PJ_MAX_RPT_BSDT_SUB where PJ_MAX_RPT_BSDT_SUB.SI_DEAL_CD = SI_MAX_RPT_BSDT_SUB.SI_DEAL_CD and RPT_BSDT_MNG.SI_DEAL_CD = SI_MAX_RPT_BSDT_SUB.SI_DEAL_CD and RPT_BSDT_MNG.PRJ_CD = PJ_MAX_RPT_BSDT_SUB.PRJ_CD  | j.c.c.p.b.p.n.J.listByMaxRptBsdtInfo                    | (Slf4jImpl.java@47)</t>
  </si>
  <si>
    <t>2013-07-16 23:00:12,448 DEBUG | 42519357 | 2件目...:==&gt; Parameters: 2013-03-30 00:00:00.0(Timestamp), 2013-03-30 00:00:00.0(Timestamp) | j.c.c.p.b.p.n.J.listByMaxRptBsdtInfo                    | (Slf4jImpl.java@47)</t>
  </si>
  <si>
    <t>2013-07-16 23:00:12,464 DEBUG | 42519357 | 2件目...:ooo Using Connection [jdbc:oracle:thin:@10.214.46.46:1521:PJNAVIDB, UserName=PJ03, Oracle JDBC driver] | j.c.c.p.c.i.m.P.selectOne                               | (Slf4jImpl.java@47)</t>
  </si>
  <si>
    <t>2013-07-16 23:00:12,464  INFO | 42519357 | 2件目...:/* jp.co.ctc_g.pjnavi.cm.integration.mybatis.PjtrPjPrjEvmSumSnapEntityJobDaoImpl.selectOne */ select PRJ_CD, RPT_BSDT, SI_DEAL_CD, PLN_STR_DT, PLN_END_DT, RSLT_STR_DT, RSLT_END_DT, FCT_CMP_DT, FCT_CMP_MNHOUR, DELAY_DAYS, SPI, CPI, ACC_RATE, PLN_ACC_RATE, BAC, PV, EV, AC, EAC, ETC, VAC, SV, CV, BAC_PRICE, PV_PRICE, EV_PRICE, AC_PRICE, EAC_PRICE, ETC_PRICE, VAC_PRICE, SV_PRICE, CV_PRICE, AC2_PRICE, EAC2_PRICE, ETC2_PRICE, VAC2_PRICE, CV2_PRICE, FCT_FLG, PLN_END_AF_FLG, CMP_AF_FLG, DEL_FLG, REG_USR_ID, REG_PGM_ID, REG_TS, UPD_USR_ID, UPD_PGM_ID, UPD_TS, VER_NO from PJTR_PJ_PRJ_EVM_SUM_SNAP WHERE PRJ_CD = 'PJ12000082' and RPT_BSDT = '2013-05-31' and DEL_FLG = '0' | jp.co.ctc_g.jfw.core.jdbc.mybatis.QueryLogger           | (DefaultLoggingStrategy.java@120)</t>
  </si>
  <si>
    <t>2013-07-16 23:00:12,464 DEBUG | 42519357 | 2件目...:==&gt;  Preparing: /* jp.co.ctc_g.pjnavi.cm.integration.mybatis.PjtrPjPrjEvmSumSnapEntityJobDaoImpl.selectOne */ select PRJ_CD, RPT_BSDT, SI_DEAL_CD, PLN_STR_DT, PLN_END_DT, RSLT_STR_DT, RSLT_END_DT, FCT_CMP_DT, FCT_CMP_MNHOUR, DELAY_DAYS, SPI, CPI, ACC_RATE, PLN_ACC_RATE, BAC, PV, EV, AC, EAC, ETC, VAC, SV, CV, BAC_PRICE, PV_PRICE, EV_PRICE, AC_PRICE, EAC_PRICE, ETC_PRICE, VAC_PRICE, SV_PRICE, CV_PRICE, AC2_PRICE, EAC2_PRICE, ETC2_PRICE, VAC2_PRICE, CV2_PRICE, FCT_FLG, PLN_END_AF_FLG, CMP_AF_FLG, DEL_FLG, REG_USR_ID, REG_PGM_ID, REG_TS, UPD_USR_ID, UPD_PGM_ID, UPD_TS, VER_NO from PJTR_PJ_PRJ_EVM_SUM_SNAP WHERE PRJ_CD = ? and RPT_BSDT = ? and DEL_FLG = '0'  | j.c.c.p.c.i.m.P.selectOne                               | (Slf4jImpl.java@47)</t>
  </si>
  <si>
    <t>2013-07-16 23:00:12,464 DEBUG | 42519357 | 2件目...:==&gt; Parameters: PJ12000082(String), 2013-05-31(Date) | j.c.c.p.c.i.m.P.selectOne                               | (Slf4jImpl.java@47)</t>
  </si>
  <si>
    <t>2013-07-16 23:00:12,464  INFO | 42519357 | 2件目...:deleteListPhisicalを実行しました。実行時に指定されたパラメータ：PjtrPjPrjEvmSumSnapEntity[prjCd=PJ12000082,rptBsdt=&lt;null&gt;,siDealCd=&lt;null&gt;,plnStrDt=&lt;null&gt;,plnEndDt=&lt;null&gt;,rsltStrDt=&lt;null&gt;,rsltEndDt=&lt;null&gt;,fctCmpDt=&lt;null&gt;,fctCmpMnhour=&lt;null&gt;,delayDays=&lt;null&gt;,spi=&lt;null&gt;,cpi=&lt;null&gt;,accRate=&lt;null&gt;,plnAccRate=&lt;null&gt;,bac=&lt;null&gt;,pv=&lt;null&gt;,ev=&lt;null&gt;,ac=&lt;null&gt;,eac=&lt;null&gt;,etc=&lt;null&gt;,vac=&lt;null&gt;,sv=&lt;null&gt;,cv=&lt;null&gt;,bacPrice=&lt;null&gt;,pvPrice=&lt;null&gt;,evPrice=&lt;null&gt;,acPrice=&lt;null&gt;,eacPrice=&lt;null&gt;,etcPrice=&lt;null&gt;,vacPrice=&lt;null&gt;,svPrice=&lt;null&gt;,cvPrice=&lt;null&gt;,ac2Price=&lt;null&gt;,eac2Price=&lt;null&gt;,etc2Price=&lt;null&gt;,vac2Price=&lt;null&gt;,cv2Price=&lt;null&gt;,fctFlg=&lt;null&gt;,plnEndAfFlg=&lt;null&gt;,cmpAfFlg=1,maxSize=1000,waitSeconds=300,orderByFields=&lt;null&gt;,onlineUpdateLock=true,logical=true,includeNull=true,skip=true,offset=0,tail=1001,businessDate=&lt;null&gt;,delFlg=&lt;null&gt;,regUsrId=9999999999,regPgmId=jpjprg05001,regTs=2013-07-16 23:00:11.855,updUsrId=9999999999,updPgmId=jpjprg05001,updTs=2013-07-16 23:00:11.855,verNo=&lt;null&gt;] | jp.co.ctc_g.pjnavi.fw.logger.DaoParamLoggingInterceptor | (DaoParamLoggingInterceptor.java@36)</t>
  </si>
  <si>
    <t>2013-07-16 23:00:12,464 DEBUG | 42519357 | 2件目...:ooo Using Connection [jdbc:oracle:thin:@10.214.46.46:1521:PJNAVIDB, UserName=PJ03, Oracle JDBC driver] | j.c.c.p.c.i.m.P.selectListForWait                       | (Slf4jImpl.java@47)</t>
  </si>
  <si>
    <t>2013-07-16 23:00:12,480  INFO | 42519357 | 2件目...:/* jp.co.ctc_g.pjnavi.cm.integration.mybatis.PjtrPjPrjEvmSumSnapEntityJobDaoImpl.selectListForWait */ select PRJ_CD from PJTR_PJ_PRJ_EVM_SUM_SNAP WHERE PRJ_CD = 'PJ12000082' and CMP_AF_FLG = '1' order by PRJ_CD , RPT_BSDT for update wait 300 | jp.co.ctc_g.jfw.core.jdbc.mybatis.QueryLogger           | (DefaultLoggingStrategy.java@120)</t>
  </si>
  <si>
    <t>2013-07-16 23:00:12,480 DEBUG | 42519357 | 2件目...:==&gt;  Preparing: /* jp.co.ctc_g.pjnavi.cm.integration.mybatis.PjtrPjPrjEvmSumSnapEntityJobDaoImpl.selectListForWait */ select PRJ_CD from PJTR_PJ_PRJ_EVM_SUM_SNAP WHERE PRJ_CD = ? and CMP_AF_FLG = ? order by PRJ_CD , RPT_BSDT for update wait 300  | j.c.c.p.c.i.m.P.selectListForWait                       | (Slf4jImpl.java@47)</t>
  </si>
  <si>
    <t>2013-07-16 23:00:12,480 DEBUG | 42519357 | 2件目...:==&gt; Parameters: PJ12000082(String), 1(String) | j.c.c.p.c.i.m.P.selectListForWait                       | (Slf4jImpl.java@47)</t>
  </si>
  <si>
    <t>2013-07-16 23:00:12,480 DEBUG | 42519357 | 2件目...:ooo Using Connection [jdbc:oracle:thin:@10.214.46.46:1521:PJNAVIDB, UserName=PJ03, Oracle JDBC driver] | j.c.c.p.c.i.m.P.deleteListPhisical                      | (Slf4jImpl.java@47)</t>
  </si>
  <si>
    <t>2013-07-16 23:00:12,480  INFO | 42519357 | 2件目...:/* jp.co.ctc_g.pjnavi.cm.integration.mybatis.PjtrPjPrjEvmSumSnapEntityJobDaoImpl.deleteListPhisical */ delete from PJTR_PJ_PRJ_EVM_SUM_SNAP WHERE PRJ_CD = 'PJ12000082' and CMP_AF_FLG = '1' | jp.co.ctc_g.jfw.core.jdbc.mybatis.QueryLogger           | (DefaultLoggingStrategy.java@120)</t>
  </si>
  <si>
    <t>2013-07-16 23:00:12,480 DEBUG | 42519357 | 2件目...:==&gt;  Preparing: /* jp.co.ctc_g.pjnavi.cm.integration.mybatis.PjtrPjPrjEvmSumSnapEntityJobDaoImpl.deleteListPhisical */ delete from PJTR_PJ_PRJ_EVM_SUM_SNAP WHERE PRJ_CD = ? and CMP_AF_FLG = ?  | j.c.c.p.c.i.m.P.deleteListPhisical                      | (Slf4jImpl.java@47)</t>
  </si>
  <si>
    <t>2013-07-16 23:00:12,480 DEBUG | 42519357 | 2件目...:==&gt; Parameters: PJ12000082(String), 1(String) | j.c.c.p.c.i.m.P.deleteListPhisical                      | (Slf4jImpl.java@47)</t>
  </si>
  <si>
    <t>2013-07-16 23:00:12,495  INFO | 42519357 | IFW9208:業務処理 MAIN  終了：638.1 ms | jp.co.ctc_g.pjnavi.fw.batch.job.JobExecutorImpl         | (JobExecutorImpl.java@95)</t>
  </si>
  <si>
    <t>2013-07-16 23:00:12,495  INFO | 42519357 | IFW9209:業務処理 FINAL 開始 | jp.co.ctc_g.pjnavi.fw.batch.job.JobExecutorImpl         | (JobExecutorImpl.java@105)</t>
  </si>
  <si>
    <t>2013-07-16 23:00:12,495  INFO | 42519357 | IFW9210:業務処理 FINAL 終了：2.150 ms | jp.co.ctc_g.pjnavi.fw.batch.job.JobExecutorImpl         | (JobExecutorImpl.java@107)</t>
  </si>
  <si>
    <t>2013-07-16 23:00:12,495  INFO | 42519357 | IFW9213:処理結果(DB)  ：クラス(PjtrPjPrjEvmSumSnapEntityJobDaoImpl)メソッド呼出回数：INSERT:10,UPDATE:0,DELETE:10,MERGE:0 | jp.co.ctc_g.pjnavi.fw.batch.operator.JobOperator        | (JobOperator.java@142)</t>
  </si>
  <si>
    <t>2013-07-16 23:00:12,495  INFO | 42519357 | IFW9215:処理結果(ジョブ)：ジョブID(jpjprg05001)：PROC:1,SKIP:0,ERROR:0 | jp.co.ctc_g.pjnavi.fw.batch.operator.JobOperator        | (JobOperator.java@156)</t>
  </si>
  <si>
    <t>2013-07-16 23:00:12,495  INFO | 42519357 | IFW9203:ジョブを終了しました。実行時間:=(10.74 s),実行結果:=(END:0) | jp.co.ctc_g.pjnavi.fw.batch.operator.JobOperator        | (JobOperator.java@124)</t>
  </si>
  <si>
    <t>プロジェクト別EVM集計処理を流した後のOUTPUTデータ</t>
    <rPh sb="6" eb="7">
      <t>ベツ</t>
    </rPh>
    <rPh sb="10" eb="12">
      <t>シュウケイ</t>
    </rPh>
    <rPh sb="12" eb="14">
      <t>ショリ</t>
    </rPh>
    <rPh sb="15" eb="16">
      <t>ナガ</t>
    </rPh>
    <rPh sb="18" eb="19">
      <t>アト</t>
    </rPh>
    <phoneticPr fontId="11"/>
  </si>
  <si>
    <t>EV_PRICE</t>
    <phoneticPr fontId="11"/>
  </si>
  <si>
    <t>タスク別PVトラン</t>
    <rPh sb="3" eb="4">
      <t>ベツ</t>
    </rPh>
    <phoneticPr fontId="11"/>
  </si>
  <si>
    <t>単価</t>
    <rPh sb="0" eb="2">
      <t>タンカ</t>
    </rPh>
    <phoneticPr fontId="11"/>
  </si>
  <si>
    <t>修正想定のOUTPUTデータ</t>
    <rPh sb="0" eb="2">
      <t>シュウセイ</t>
    </rPh>
    <rPh sb="2" eb="4">
      <t>ソウテイ</t>
    </rPh>
    <phoneticPr fontId="11"/>
  </si>
  <si>
    <t>EV_PRICE</t>
    <phoneticPr fontId="11"/>
  </si>
  <si>
    <t>【移送No7に関する課題】プロジェクト別EVM集計SNAPトラン</t>
  </si>
  <si>
    <t>①プロジェクト別EVM集計処理の移送No6にて、タスク別PVトランより報告週ごとの単価を累積PV額／累積PVで取得しているが、</t>
  </si>
  <si>
    <t>※BAC＝EVとなったタイミングで、以降の週に対するEV_PRICEやAC_PRICEの計算単価は、BAC単価を適用し続けた方がよいと思われる。</t>
  </si>
  <si>
    <t>★JPJPRG060_WBS別EVM集計に対しても横展開が必要★</t>
  </si>
  <si>
    <t>完了予定週よりも前の週にBAC＝EVとなった際に、①で取得した単価が完了予定週の単価＜完了予定週の前週の単価の場合に、</t>
    <phoneticPr fontId="1"/>
  </si>
  <si>
    <t>この概念の適用対象はEV_PRICE、AC_PRICE、SV_PRICE、CV_PRICEである。</t>
    <phoneticPr fontId="1"/>
  </si>
  <si>
    <t>青枠のように、BAC＝EVとなったタイミングで、</t>
    <rPh sb="0" eb="1">
      <t>アオ</t>
    </rPh>
    <rPh sb="1" eb="2">
      <t>ワク</t>
    </rPh>
    <phoneticPr fontId="1"/>
  </si>
  <si>
    <t>以降の週に対する計算単価は、BAC単価を適用し続ける。</t>
    <phoneticPr fontId="1"/>
  </si>
  <si>
    <t>完了予定週のEV_PRICE＜完了予定週の前週のEV_PRICEでプロジェクト別EVM集計SNAPトランが作成されてしまう。</t>
    <phoneticPr fontId="1"/>
  </si>
  <si>
    <t>課題GYM-119対応前のプロジェクト別ＥＶＭ集計処理を流した後のプロジェクト別EVM集計SNAPトラン</t>
    <phoneticPr fontId="11"/>
  </si>
  <si>
    <t>課題GYM-119対応後のプロジェクト別ＥＶＭ集計処理を流した後のプロジェクト別EVM集計SNAPトラン</t>
    <rPh sb="11" eb="12">
      <t>アト</t>
    </rPh>
    <phoneticPr fontId="11"/>
  </si>
  <si>
    <t>19:45:43,444 |-INFO in ch.qos.logback.classic.LoggerContext[default] - Could NOT find resource [logback.groovy]</t>
  </si>
  <si>
    <t>19:45:43,444 |-INFO in ch.qos.logback.classic.LoggerContext[default] - Found resource [logback-test.xml] at [file:/C:/pjnavi/pleiades-e3.7-java_20120225_for_pjnavi/workspace/pjnavi-batch/build/classes/logback-test.xml]</t>
  </si>
  <si>
    <t>19:45:43,444 |-WARN in ch.qos.logback.classic.LoggerContext[default] - Resource [logback-test.xml] occurs multiple times on the classpath.</t>
  </si>
  <si>
    <t>19:45:43,444 |-WARN in ch.qos.logback.classic.LoggerContext[default] - Resource [logback-test.xml] occurs at [file:/C:/pjnavi/pleiades-e3.7-java_20120225_for_pjnavi/workspace/pjnavi-batch/build/classes/logback-test.xml]</t>
  </si>
  <si>
    <t>19:45:43,444 |-WARN in ch.qos.logback.classic.LoggerContext[default] - Resource [logback-test.xml] occurs at [file:/C:/pjnavi/pleiades-e3.7-java_20120225_for_pjnavi/workspace/pjnavi-fw/bin/logback-test.xml]</t>
  </si>
  <si>
    <t>19:45:43,491 |-INFO in ch.qos.logback.classic.joran.action.ConfigurationAction - debug attribute not set</t>
  </si>
  <si>
    <t>19:45:43,506 |-INFO in ch.qos.logback.core.joran.action.AppenderAction - About to instantiate appender of type [ch.qos.logback.core.ConsoleAppender]</t>
  </si>
  <si>
    <t>19:45:43,506 |-INFO in ch.qos.logback.core.joran.action.AppenderAction - Naming appender as [process-console]</t>
  </si>
  <si>
    <t>19:45:43,788 |-INFO in ch.qos.logback.core.joran.action.AppenderAction - About to instantiate appender of type [ch.qos.logback.core.ConsoleAppender]</t>
  </si>
  <si>
    <t>19:45:43,788 |-INFO in ch.qos.logback.core.joran.action.AppenderAction - Naming appender as [console]</t>
  </si>
  <si>
    <t>19:45:43,788 |-INFO in ch.qos.logback.core.joran.action.AppenderAction - About to instantiate appender of type [ch.qos.logback.classic.sift.SiftingAppender]</t>
  </si>
  <si>
    <t>19:45:43,803 |-INFO in ch.qos.logback.core.joran.action.AppenderAction - Naming appender as [sift]</t>
  </si>
  <si>
    <t>19:45:43,803 |-INFO in ch.qos.logback.core.joran.action.NestedComplexPropertyIA - Assuming default type [ch.qos.logback.classic.sift.MDCBasedDiscriminator] for [discriminator] property</t>
  </si>
  <si>
    <t>19:45:43,803 |-INFO in ch.qos.logback.classic.joran.action.LoggerAction - Setting level of logger [jp.co.ctc_g.pjnavi] to DEBUG</t>
  </si>
  <si>
    <t>19:45:43,803 |-INFO in ch.qos.logback.classic.joran.action.LoggerAction - Setting level of logger [jp.co.ctc_g.jfw] to DEBUG</t>
  </si>
  <si>
    <t>19:45:43,803 |-INFO in ch.qos.logback.classic.joran.action.LoggerAction - Setting level of logger [jp.co.ctc_g.jse] to WARN</t>
  </si>
  <si>
    <t>19:45:43,803 |-INFO in ch.qos.logback.classic.joran.action.LoggerAction - Setting level of logger [org.springframework] to WARN</t>
  </si>
  <si>
    <t>19:45:43,803 |-INFO in ch.qos.logback.classic.joran.action.LoggerAction - Setting level of logger [org.apache.ibatis] to WARN</t>
  </si>
  <si>
    <t>19:45:43,803 |-INFO in ch.qos.logback.classic.joran.action.LoggerAction - Setting level of logger [org.mybatis.spring] to WARN</t>
  </si>
  <si>
    <t>19:45:43,803 |-INFO in ch.qos.logback.classic.joran.action.RootLoggerAction - Setting level of ROOT logger to DEBUG</t>
  </si>
  <si>
    <t>19:45:43,803 |-INFO in ch.qos.logback.core.joran.action.AppenderRefAction - Attaching appender named [console] to Logger[ROOT]</t>
  </si>
  <si>
    <t>19:45:43,819 |-INFO in ch.qos.logback.core.joran.action.AppenderRefAction - Attaching appender named [process-console] to Logger[ROOT]</t>
  </si>
  <si>
    <t>19:45:43,819 |-INFO in ch.qos.logback.core.joran.action.AppenderRefAction - Attaching appender named [sift] to Logger[ROOT]</t>
  </si>
  <si>
    <t>19:45:43,819 |-INFO in ch.qos.logback.classic.joran.action.ConfigurationAction - End of configuration.</t>
  </si>
  <si>
    <t>19:45:43,819 |-INFO in ch.qos.logback.classic.joran.JoranConfigurator@150c5f5 - Registering current configuration as safe fallback point</t>
  </si>
  <si>
    <t>2013-07-29 19:45:43,834 DEBUG | 13953676 | Springのコンテナを起動します。 | jp.co.ctc_g.pjnavi.fw.batch.operator.JobOperator        | (JobOperator.java@108)</t>
  </si>
  <si>
    <t>2013-07-29 19:45:51,319  INFO | 13953676 | Hibernate Validator 4.2.0.Final | org.hibernate.validator.util.Version                    | (Version.java@24)</t>
  </si>
  <si>
    <t>2013-07-29 19:45:51,319 DEBUG | 13953676 | Cannot find javax.persistence.Persistence on classpath. Assuming non JPA 2 environment. All properties will per default be traversable. | o.h.v.engine.resolver.DefaultTraversableResolver        | (DefaultTraversableResolver.java@75)</t>
  </si>
  <si>
    <t>2013-07-29 19:45:51,350 DEBUG | 13953676 | Trying to load META-INF/validation.xml for XML based Validator configuration. | org.hibernate.validator.xml.ValidationXmlParser         | (ValidationXmlParser.java@203)</t>
  </si>
  <si>
    <t>2013-07-29 19:45:51,350 DEBUG | 13953676 | No META-INF/validation.xml found. Using annotation based configuration only | org.hibernate.validator.xml.ValidationXmlParser         | (ValidationXmlParser.java@206)</t>
  </si>
  <si>
    <t>2013-07-29 19:45:55,397 DEBUG | 13953676 | Registered literal convertors to jp.co.ctc_g.jfw.core.jdbc.mybatis.LiteralConvertorRegistory@179765 | j.c.c.pjnavi.fw.jdbc.mybatis.LiteralConvertorRegistrar  | (LiteralConvertorRegistrar.java@27)</t>
  </si>
  <si>
    <t>2013-07-29 19:45:55,444  INFO | 13953676 | IFW9211:入力パラメータ：ジョブネットID:=[npjprg050],ジョブID:=[jpjprg05001],実行時ID:=[13953676],ジョブパラメータ:=[{pjcd=2,3}]： | jp.co.ctc_g.pjnavi.fw.batch.operator.JobOperator        | (JobOperator.java@110)</t>
  </si>
  <si>
    <t>2013-07-29 19:45:55,444  INFO | 13953676 | IFW9202:ジョブを開始しました。jpjprg05001 | jp.co.ctc_g.pjnavi.fw.batch.operator.JobOperator        | (JobOperator.java@111)</t>
  </si>
  <si>
    <t>2013-07-29 19:45:55,491 DEBUG | 13953676 | ooo Using Connection [jdbc:oracle:thin:@10.214.46.46:1521:PJNAVIDB, UserName=PJ03, Oracle JDBC driver] | jp.co.ctc_g.pjnavi.fw.batch.job.JobExecutorDaoImpl.find | (Slf4jImpl.java@47)</t>
  </si>
  <si>
    <t>2013-07-29 19:45:55,506  INFO | 13953676 | /* jp.co.ctc_g.pjnavi.fw.batch.job.JobExecutorDaoImpl.find */ select BUSI_DT as BUSINESS_DATE from PJTM_FW_BUSI_DT where ON_BAT_SEG = 'BT' | jp.co.ctc_g.jfw.core.jdbc.mybatis.QueryLogger           | (DefaultLoggingStrategy.java@120)</t>
  </si>
  <si>
    <t>2013-07-29 19:45:55,506 DEBUG | 13953676 | ==&gt;  Preparing: /* jp.co.ctc_g.pjnavi.fw.batch.job.JobExecutorDaoImpl.find */ select BUSI_DT as BUSINESS_DATE from PJTM_FW_BUSI_DT where ON_BAT_SEG = 'BT'  | jp.co.ctc_g.pjnavi.fw.batch.job.JobExecutorDaoImpl.find | (Slf4jImpl.java@47)</t>
  </si>
  <si>
    <t>2013-07-29 19:45:55,553 DEBUG | 13953676 | ==&gt; Parameters:  | jp.co.ctc_g.pjnavi.fw.batch.job.JobExecutorDaoImpl.find | (Slf4jImpl.java@47)</t>
  </si>
  <si>
    <t>2013-07-29 19:45:55,585  INFO | 13953676 | IFW9205:業務処理 INIT  開始 | jp.co.ctc_g.pjnavi.fw.batch.job.JobExecutorImpl         | (JobExecutorImpl.java@81)</t>
  </si>
  <si>
    <t>2013-07-29 19:45:55,585 DEBUG | 13953676 | Creating new transaction with name [jp.co.ctc_g.pjnavi.batch.pj.npjprg050.Jpjprg05001JobImpl.doInitialize]: PROPAGATION_REQUIRED,ISOLATION_READ_COMMITTED,-java.lang.Throwable,+jp.co.ctc_g.pjnavi.fw.batch.exception.JobSkipException | j.c.c.pjnavi.fw.jdbc.PjnaviDataSourceTransactionManager | (AbstractPlatformTransactionManager.java@365)</t>
  </si>
  <si>
    <t>2013-07-29 19:45:55,585 DEBUG | 13953676 | Acquired Connection [jdbc:oracle:thin:@10.214.46.46:1521:PJNAVIDB, UserName=PJ03, Oracle JDBC driver] for JDBC transaction | j.c.c.pjnavi.fw.jdbc.PjnaviDataSourceTransactionManager | (DataSourceTransactionManager.java@204)</t>
  </si>
  <si>
    <t>2013-07-29 19:45:55,585 DEBUG | 13953676 | Switching JDBC Connection [jdbc:oracle:thin:@10.214.46.46:1521:PJNAVIDB, UserName=PJ03, Oracle JDBC driver] to manual commit | j.c.c.pjnavi.fw.jdbc.PjnaviDataSourceTransactionManager | (DataSourceTransactionManager.java@221)</t>
  </si>
  <si>
    <t>2013-07-29 19:45:55,585  INFO | 13953676 | トランザクションを開始しました。 | j.c.c.pjnavi.fw.jdbc.PjnaviDataSourceTransactionManager | (PjnaviDataSourceTransactionManager.java@28)</t>
  </si>
  <si>
    <t>2013-07-29 19:45:55,600 DEBUG | 13953676 | Initiating transaction commit | j.c.c.pjnavi.fw.jdbc.PjnaviDataSourceTransactionManager | (AbstractPlatformTransactionManager.java@752)</t>
  </si>
  <si>
    <t>2013-07-29 19:45:55,600 DEBUG | 13953676 | Committing JDBC transaction on Connection [jdbc:oracle:thin:@10.214.46.46:1521:PJNAVIDB, UserName=PJ03, Oracle JDBC driver] | j.c.c.pjnavi.fw.jdbc.PjnaviDataSourceTransactionManager | (DataSourceTransactionManager.java@264)</t>
  </si>
  <si>
    <t>2013-07-29 19:45:55,600  INFO | 13953676 | トランザクションをコミットしました。 | j.c.c.pjnavi.fw.jdbc.PjnaviDataSourceTransactionManager | (PjnaviDataSourceTransactionManager.java@34)</t>
  </si>
  <si>
    <t>2013-07-29 19:45:55,600 DEBUG | 13953676 | Releasing JDBC Connection [jdbc:oracle:thin:@10.214.46.46:1521:PJNAVIDB, UserName=PJ03, Oracle JDBC driver] after transaction | j.c.c.pjnavi.fw.jdbc.PjnaviDataSourceTransactionManager | (DataSourceTransactionManager.java@322)</t>
  </si>
  <si>
    <t>2013-07-29 19:45:55,600  INFO | 13953676 | IFW9206:業務処理 INIT  終了：19.79 ms | jp.co.ctc_g.pjnavi.fw.batch.job.JobExecutorImpl         | (JobExecutorImpl.java@83)</t>
  </si>
  <si>
    <t>2013-07-29 19:45:55,600  INFO | 13953676 | IFW9207:業務処理 MAIN  開始 | jp.co.ctc_g.pjnavi.fw.batch.job.JobExecutorImpl         | (JobExecutorImpl.java@93)</t>
  </si>
  <si>
    <t>2013-07-29 19:45:55,600 DEBUG | 13953676 | Creating new transaction with name [jp.co.ctc_g.pjnavi.batch.pj.npjprg050.Jpjprg05001JobImpl.doExecute]: PROPAGATION_REQUIRED,ISOLATION_READ_COMMITTED,-java.lang.Throwable,+jp.co.ctc_g.pjnavi.fw.batch.exception.JobSkipException | j.c.c.pjnavi.fw.jdbc.PjnaviDataSourceTransactionManager | (AbstractPlatformTransactionManager.java@365)</t>
  </si>
  <si>
    <t>2013-07-29 19:45:55,600 DEBUG | 13953676 | Acquired Connection [jdbc:oracle:thin:@10.214.46.46:1521:PJNAVIDB, UserName=PJ03, Oracle JDBC driver] for JDBC transaction | j.c.c.pjnavi.fw.jdbc.PjnaviDataSourceTransactionManager | (DataSourceTransactionManager.java@204)</t>
  </si>
  <si>
    <t>2013-07-29 19:45:55,600 DEBUG | 13953676 | Switching JDBC Connection [jdbc:oracle:thin:@10.214.46.46:1521:PJNAVIDB, UserName=PJ03, Oracle JDBC driver] to manual commit | j.c.c.pjnavi.fw.jdbc.PjnaviDataSourceTransactionManager | (DataSourceTransactionManager.java@221)</t>
  </si>
  <si>
    <t>2013-07-29 19:45:55,600  INFO | 13953676 | トランザクションを開始しました。 | j.c.c.pjnavi.fw.jdbc.PjnaviDataSourceTransactionManager | (PjnaviDataSourceTransactionManager.java@28)</t>
  </si>
  <si>
    <t>2013-07-29 19:45:55,788 DEBUG | 13953676 | ooo Using Connection [jdbc:oracle:thin:@10.214.46.46:1521:PJNAVIDB, UserName=PJ03, Oracle JDBC driver] | j.c.c.p.b.p.n.Jpjprg05009JobDaoImpl.listByProjectInfo   | (Slf4jImpl.java@47)</t>
  </si>
  <si>
    <t>2013-07-29 19:45:55,803 DEBUG | 13953676 | ==&gt;  Preparing: /* jp.co.ctc_g.pjnavi.batch.pj.jpjprg05009.Jpjprg05009JobDaoImpl.listByProjectInfo */ select PJTR_PJ_RPT_BSDT_MNG.PRJ_CD, PJTR_PJ_RPT_BSDT_MNG.SI_DEAL_CD, PJTR_PJ_PRJ.PRJ_RPT_BS_YOUBI, PJTR_PJ_RPT_BSDT_MNG.THIS_RPT_BSDT, PJTR_PJ_RPT_BSDT_MNG.PREV_RPT_BSDT from PJTR_PJ_RPT_BSDT_MNG, PJTR_PJ_PRJ where PJTR_PJ_RPT_BSDT_MNG.PRJ_CD = PJTR_PJ_PRJ.PRJ_CD and PJTR_PJ_RPT_BSDT_MNG.THIS_ENT_CLOSE_DT = ? and PJTR_PJ_PRJ.PROP_PRJ_FLG = '0' and PJTR_PJ_PRJ.FLAW_PRJ_FLG = '0' and PJTR_PJ_PRJ.DEL_FLG = '0' and substr(PJTR_PJ_PRJ.PRJ_CD, 10) in ( ? , ? )  | j.c.c.p.b.p.n.Jpjprg05009JobDaoImpl.listByProjectInfo   | (Slf4jImpl.java@47)</t>
  </si>
  <si>
    <t>2013-07-29 19:45:55,803 DEBUG | 13953676 | ==&gt; Parameters: 2013-03-30 00:00:00.0(Timestamp), 2(String), 3(String) | j.c.c.p.b.p.n.Jpjprg05009JobDaoImpl.listByProjectInfo   | (Slf4jImpl.java@47)</t>
  </si>
  <si>
    <t>2013-07-29 19:45:55,835  INFO | 13953676 | 1件目...:deleteListPhisicalを実行しました。実行時に指定されたパラメータ：PjtrPjPrjEvmSumSnapEntity[prjCd=PJ12000082,rptBsdt=&lt;null&gt;,siDealCd=&lt;null&gt;,plnStrDt=&lt;null&gt;,plnEndDt=&lt;null&gt;,rsltStrDt=&lt;null&gt;,rsltEndDt=&lt;null&gt;,fctCmpDt=&lt;null&gt;,fctCmpMnhour=&lt;null&gt;,delayDays=&lt;null&gt;,spi=&lt;null&gt;,cpi=&lt;null&gt;,accRate=&lt;null&gt;,plnAccRate=&lt;null&gt;,bac=&lt;null&gt;,pv=&lt;null&gt;,ev=&lt;null&gt;,ac=&lt;null&gt;,eac=&lt;null&gt;,etc=&lt;null&gt;,vac=&lt;null&gt;,sv=&lt;null&gt;,cv=&lt;null&gt;,bacPrice=&lt;null&gt;,pvPrice=&lt;null&gt;,evPrice=&lt;null&gt;,acPrice=&lt;null&gt;,eacPrice=&lt;null&gt;,etcPrice=&lt;null&gt;,vacPrice=&lt;null&gt;,svPrice=&lt;null&gt;,cvPrice=&lt;null&gt;,ac2Price=&lt;null&gt;,eac2Price=&lt;null&gt;,etc2Price=&lt;null&gt;,vac2Price=&lt;null&gt;,cv2Price=&lt;null&gt;,fctFlg=1,plnEndAfFlg=&lt;null&gt;,cmpAfFlg=&lt;null&gt;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</si>
  <si>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19:45:55,850 DEBUG | 13953676 | 1件目...:ooo Using Connection [jdbc:oracle:thin:@10.214.46.46:1521:PJNAVIDB, UserName=PJ03, Oracle JDBC driver] | j.c.c.p.c.i.m.P.selectListForWait                       | (Slf4jImpl.java@47)</t>
  </si>
  <si>
    <t>2013-07-29 19:45:55,850  INFO | 13953676 | 1件目...:/* jp.co.ctc_g.pjnavi.cm.integration.mybatis.PjtrPjPrjEvmSumSnapEntityJobDaoImpl.selectListForWait */ select PRJ_CD from PJTR_PJ_PRJ_EVM_SUM_SNAP WHERE PRJ_CD = 'PJ12000082' and FCT_FLG = '1' order by PRJ_CD , RPT_BSDT for update wait 300 | jp.co.ctc_g.jfw.core.jdbc.mybatis.QueryLogger           | (DefaultLoggingStrategy.java@120)</t>
  </si>
  <si>
    <t>2013-07-29 19:45:55,850 DEBUG | 13953676 | 1件目...:==&gt;  Preparing: /* jp.co.ctc_g.pjnavi.cm.integration.mybatis.PjtrPjPrjEvmSumSnapEntityJobDaoImpl.selectListForWait */ select PRJ_CD from PJTR_PJ_PRJ_EVM_SUM_SNAP WHERE PRJ_CD = ? and FCT_FLG = ? order by PRJ_CD , RPT_BSDT for update wait 300  | j.c.c.p.c.i.m.P.selectListForWait                       | (Slf4jImpl.java@47)</t>
  </si>
  <si>
    <t>2013-07-29 19:45:55,850 DEBUG | 13953676 | 1件目...:==&gt; Parameters: PJ12000082(String), 1(String) | j.c.c.p.c.i.m.P.selectListForWait                       | (Slf4jImpl.java@47)</t>
  </si>
  <si>
    <t>2013-07-29 19:45:55,866 DEBUG | 13953676 | 1件目...:ooo Using Connection [jdbc:oracle:thin:@10.214.46.46:1521:PJNAVIDB, UserName=PJ03, Oracle JDBC driver] | j.c.c.p.c.i.m.P.deleteListPhisical                      | (Slf4jImpl.java@47)</t>
  </si>
  <si>
    <t>2013-07-29 19:45:55,866  INFO | 13953676 | 1件目...:/* jp.co.ctc_g.pjnavi.cm.integration.mybatis.PjtrPjPrjEvmSumSnapEntityJobDaoImpl.deleteListPhisical */ delete from PJTR_PJ_PRJ_EVM_SUM_SNAP WHERE PRJ_CD = 'PJ12000082' and FCT_FLG = '1' | jp.co.ctc_g.jfw.core.jdbc.mybatis.QueryLogger           | (DefaultLoggingStrategy.java@120)</t>
  </si>
  <si>
    <t>2013-07-29 19:45:55,866 DEBUG | 13953676 | 1件目...:==&gt;  Preparing: /* jp.co.ctc_g.pjnavi.cm.integration.mybatis.PjtrPjPrjEvmSumSnapEntityJobDaoImpl.deleteListPhisical */ delete from PJTR_PJ_PRJ_EVM_SUM_SNAP WHERE PRJ_CD = ? and FCT_FLG = ?  | j.c.c.p.c.i.m.P.deleteListPhisical                      | (Slf4jImpl.java@47)</t>
  </si>
  <si>
    <t>2013-07-29 19:45:55,866 DEBUG | 13953676 | 1件目...:==&gt; Parameters: PJ12000082(String), 1(String) | j.c.c.p.c.i.m.P.deleteListPhisical                      | (Slf4jImpl.java@47)</t>
  </si>
  <si>
    <t>2013-07-29 19:45:55,881 DEBUG | 13953676 | 1件目...:ooo Using Connection [jdbc:oracle:thin:@10.214.46.46:1521:PJNAVIDB, UserName=PJ03, Oracle JDBC driver] | j.c.c.p.b.p.n.J.findPjThisWbsTskSnap                    | (Slf4jImpl.java@47)</t>
  </si>
  <si>
    <t>2013-07-29 19:45:55,881  INFO | 13953676 | 1件目...:/* jp.co.ctc_g.pjnavi.batch.pj.jpjprg05009.Jpjprg05009JobDaoImpl.findPjThisWbsTskSnap */ with TSK_SUBQUERY as (select PRJ_CD, PLN_MNHOUR, STR_PLN_DT, END_PLN_DT, STR_RSLT_DT, END_RSLT_DT, case when PREV_RSLT = 0 and PREV_RSLT_REM = 0 then PLN_MNHOUR else round(decode(nvl(PREV_RSLT, 0) + nvl(PREV_RSLT_REM, 0),0,0, nvl(PLN_MNHOUR, 0) * nvl(PREV_RSLT, 0) /(nvl(PREV_RSLT, 0) + nvl(PREV_RSLT_REM, 0))),2) end EV from PJTR_PJ_WBS_TSK where PRJ_CD = 'PJ12000082' and TYP = '70' and PRJ_EXCEPT_SEG = '0' and DEL_FLG = '0' ) select LAST_TSK_SUBQUERY.PV, LAST_TSK_SUBQUERY.PV_PRICE, MAX_WBS_SUBQUERY.EV, decode(MAX_TSK_SUBQUERY.BAC_PRICE*MAX_WBS_SUBQUERY.BAC,0,0, round(MAX_WBS_SUBQUERY.EV*(LAST_TSK_SUBQUERY.PV_PRICE / LAST_TSK_SUBQUERY.PV),1)) EV_PRICE, LAST_TSK_SUBQUERY.AC, LAST_TSK_SUBQUERY.AC_PRICE, MAX_WBS_SUBQUERY.BAC, MAX_TSK_SUBQUERY.BAC_PRICE, decode(LAST_TSK_SUBQUERY.PV, 0, 0, round(MAX_WBS_SUBQUERY.EV / LAST_TSK_SUBQUERY.PV, 4)) spi, decode(LAST_TSK_SUBQUERY.AC, 0, 0, round(MAX_WBS_SUBQUERY.EV / LAST_TSK_SUBQUERY.AC, 4)) cpi, MAX_WBS_SUBQUERY.STR_PLN_DT STR_PLN_DT, MAX_WBS_SUBQUERY.END_PLN_DT END_PLN_DT, MAX_WBS_SUBQUERY.STR_RSLT_DT STR_RSLT_DT, MAX_WBS_SUBQUERY.END_RSLT_DT END_RSLT_DT, LAST_TSK_SUBQUERY.SI_DEAL_CD from (select sum(TSK_DIST_PV.CUMU_PV) PV, sum(TSK_DIST_PV.CUMU_PV_PRICE) PV_PRICE, sum(nvl(TSK_DIST_PV.AC, 0)) AC, sum(nvl(TSK_DIST_PV.AC_PRICE, 0)) AC_PRICE, PRJ.SI_DEAL_CD from PJTR_PJ_TSK_DIST_PV TSK_DIST_PV, PJTR_PJ_PRJ PRJ where TSK_DIST_PV.PRJ_CD = PRJ.PRJ_CD and TSK_DIST_PV.PRJ_CD = 'PJ12000082' and TSK_DIST_PV.RPT_BSDT = to_timestamp('2013/03/29 00:00:00.000','YYYY/MM/DD HH24:MI:SS.FF3') and TSK_DIST_PV.DEL_FLG = '0' group by PRJ.SI_DEAL_CD) LAST_TSK_SUBQUERY, (select sum(nvl(PLN_MNHOUR, 0)) BAC, min(STR_PLN_DT) STR_PLN_DT, max(END_PLN_DT) END_PLN_DT, min(STR_RSLT_DT) STR_RSLT_DT, to_date(decode(min(nvl(END_RSLT_DT, to_date('00010101'))), to_date('00010101'), null, max(END_RSLT_DT)), 'yyy/mm/dd') END_RSLT_DT, sum(EV) EV from TSK_SUBQUERY group by PRJ_CD) MAX_WBS_SUBQUERY, (select sum(TSK_DIST_PV.CUMU_PV_PRICE) BAC_PRICE from PJTR_PJ_TSK_DIST_PV TSK_DIST_PV, (select max(RPT_BSDT) RPT_BSDT from PJTR_PJ_TSK_DIST_PV where PJTR_PJ_TSK_DIST_PV.PRJ_CD = 'PJ12000082' and PJTR_PJ_TSK_DIST_PV.DEL_FLG = '0' ) MAX_RPT_BSDT_SUBQUERY where TSK_DIST_PV.PRJ_CD = 'PJ12000082' and TSK_DIST_PV.RPT_BSDT = MAX_RPT_BSDT_SUBQUERY.RPT_BSDT and TSK_DIST_PV.DEL_FLG = '0' )MAX_TSK_SUBQUERY | jp.co.ctc_g.jfw.core.jdbc.mybatis.QueryLogger           | (DefaultLoggingStrategy.java@120)</t>
  </si>
  <si>
    <t>2013-07-29 19:45:55,881 DEBUG | 13953676 | 1件目...:==&gt;  Preparing: /* jp.co.ctc_g.pjnavi.batch.pj.jpjprg05009.Jpjprg05009JobDaoImpl.findPjThisWbsTskSnap */ with TSK_SUBQUERY as (select PRJ_CD, PLN_MNHOUR, STR_PLN_DT, END_PLN_DT, STR_RSLT_DT, END_RSLT_DT, case when PREV_RSLT = 0 and PREV_RSLT_REM = 0 then PLN_MNHOUR else round(decode(nvl(PREV_RSLT, 0) + nvl(PREV_RSLT_REM, 0),0,0, nvl(PLN_MNHOUR, 0) * nvl(PREV_RSLT, 0) /(nvl(PREV_RSLT, 0) + nvl(PREV_RSLT_REM, 0))),2) end EV from PJTR_PJ_WBS_TSK where PRJ_CD = ? and TYP = '70' and PRJ_EXCEPT_SEG = '0' and DEL_FLG = '0' ) select LAST_TSK_SUBQUERY.PV, LAST_TSK_SUBQUERY.PV_PRICE, MAX_WBS_SUBQUERY.EV, decode(MAX_TSK_SUBQUERY.BAC_PRICE*MAX_WBS_SUBQUERY.BAC,0,0, round(MAX_WBS_SUBQUERY.EV*(LAST_TSK_SUBQUERY.PV_PRICE / LAST_TSK_SUBQUERY.PV),1)) EV_PRICE, LAST_TSK_SUBQUERY.AC, LAST_TSK_SUBQUERY.AC_PRICE, MAX_WBS_SUBQUERY.BAC, MAX_TSK_SUBQUERY.BAC_PRICE, decode(LAST_TSK_SUBQUERY.PV, 0, 0, round(MAX_WBS_SUBQUERY.EV / LAST_TSK_SUBQUERY.PV, 4)) spi, decode(LAST_TSK_SUBQUERY.AC, 0, 0, round(MAX_WBS_SUBQUERY.EV / LAST_TSK_SUBQUERY.AC, 4)) cpi, MAX_WBS_SUBQUERY.STR_PLN_DT STR_PLN_DT, MAX_WBS_SUBQUERY.END_PLN_DT END_PLN_DT, MAX_WBS_SUBQUERY.STR_RSLT_DT STR_RSLT_DT, MAX_WBS_SUBQUERY.END_RSLT_DT END_RSLT_DT, LAST_TSK_SUBQUERY.SI_DEAL_CD from (select sum(TSK_DIST_PV.CUMU_PV) PV, sum(TSK_DIST_PV.CUMU_PV_PRICE) PV_PRICE, sum(nvl(TSK_DIST_PV.AC, 0)) AC, sum(nvl(TSK_DIST_PV.AC_PRICE, 0)) AC_PRICE, PRJ.SI_DEAL_CD from PJTR_PJ_TSK_DIST_PV TSK_DIST_PV, PJTR_PJ_PRJ PRJ where TSK_DIST_PV.PRJ_CD = PRJ.PRJ_CD and TSK_DIST_PV.PRJ_CD = ? and TSK_DIST_PV.RPT_BSDT = ? and TSK_DIST_PV.DEL_FLG = '0' group by PRJ.SI_DEAL_CD) LAST_TSK_SUBQUERY, (select sum(nvl(PLN_MNHOUR, 0)) BAC, min(STR_PLN_DT) STR_PLN_DT, max(END_PLN_DT) END_PLN_DT, min(STR_RSLT_DT) STR_RSLT_DT, to_date(decode(min(nvl(END_RSLT_DT, to_date('00010101'))), to_date('00010101'), null, max(END_RSLT_DT)), 'yyy/mm/dd') END_RSLT_DT, sum(EV) EV from TSK_SUBQUERY group by PRJ_CD) MAX_WBS_SUBQUERY, (select sum(TSK_DIST_PV.CUMU_PV_PRICE) BAC_PRICE from PJTR_PJ_TSK_DIST_PV TSK_DIST_PV, (select max(RPT_BSDT) RPT_BSDT from PJTR_PJ_TSK_DIST_PV where PJTR_PJ_TSK_DIST_PV.PRJ_CD = ? and PJTR_PJ_TSK_DIST_PV.DEL_FLG = '0' ) MAX_RPT_BSDT_SUBQUERY where TSK_DIST_PV.PRJ_CD = ? and TSK_DIST_PV.RPT_BSDT = MAX_RPT_BSDT_SUBQUERY.RPT_BSDT and TSK_DIST_PV.DEL_FLG = '0' )MAX_TSK_SUBQUERY  | j.c.c.p.b.p.n.J.findPjThisWbsTskSnap                    | (Slf4jImpl.java@47)</t>
  </si>
  <si>
    <t>2013-07-29 19:45:55,881 DEBUG | 13953676 | 1件目...:==&gt; Parameters: PJ12000082(String), PJ12000082(String), 2013-03-29 00:00:00.0(Timestamp), PJ12000082(String), PJ12000082(String) | j.c.c.p.b.p.n.J.findPjThisWbsTskSnap                    | (Slf4jImpl.java@47)</t>
  </si>
  <si>
    <t>2013-07-29 19:45:55,913 DEBUG | 13953676 | 1件目...:ooo Using Connection [jdbc:oracle:thin:@10.214.46.46:1521:PJNAVIDB, UserName=PJ03, Oracle JDBC driver] | j.c.c.p.b.p.n.Jpjprg05009JobDaoImpl.listByTskPvInfo     | (Slf4jImpl.java@47)</t>
  </si>
  <si>
    <t>2013-07-29 19:45:55,913  INFO | 13953676 | 1件目...:/* jp.co.ctc_g.pjnavi.batch.pj.jpjprg05009.Jpjprg05009JobDaoImpl.listByTskPvInfo */ select RPT_BSDT, CUMU_PV, CUMU_PV_PRICE from (select row_number() over (order by RPT_BSDT desc) ROW_NUM, RPT_BSDT, sum(CUMU_PV) CUMU_PV, sum(CUMU_PV_PRICE) CUMU_PV_PRICE from PJTR_PJ_TSK_DIST_PV where PRJ_CD = 'PJ12000082' and DEL_FLG = '0' group by RPT_BSDT ) where ROW_NUM &lt;= 2 order by ROW_NUM | jp.co.ctc_g.jfw.core.jdbc.mybatis.QueryLogger           | (DefaultLoggingStrategy.java@120)</t>
  </si>
  <si>
    <t>2013-07-29 19:45:55,913 DEBUG | 13953676 | 1件目...:==&gt;  Preparing: /* jp.co.ctc_g.pjnavi.batch.pj.jpjprg05009.Jpjprg05009JobDaoImpl.listByTskPvInfo */ select RPT_BSDT, CUMU_PV, CUMU_PV_PRICE from (select row_number() over (order by RPT_BSDT desc) ROW_NUM, RPT_BSDT, sum(CUMU_PV) CUMU_PV, sum(CUMU_PV_PRICE) CUMU_PV_PRICE from PJTR_PJ_TSK_DIST_PV where PRJ_CD = ? and DEL_FLG = '0' group by RPT_BSDT ) where ROW_NUM &lt;= 2 order by ROW_NUM  | j.c.c.p.b.p.n.Jpjprg05009JobDaoImpl.listByTskPvInfo     | (Slf4jImpl.java@47)</t>
  </si>
  <si>
    <t>2013-07-29 19:45:55,913 DEBUG | 13953676 | 1件目...:==&gt; Parameters: PJ12000082(String) | j.c.c.p.b.p.n.Jpjprg05009JobDaoImpl.listByTskPvInfo     | (Slf4jImpl.java@47)</t>
  </si>
  <si>
    <t>2013-07-29 19:45:55,928 DEBUG | 13953676 | 1件目...:ooo Using Connection [jdbc:oracle:thin:@10.214.46.46:1521:PJNAVIDB, UserName=PJ03, Oracle JDBC driver] | j.c.c.p.c.i.m.PjtmPjBizdayCalEntityJobDaoImpl.selectOne | (Slf4jImpl.java@47)</t>
  </si>
  <si>
    <t>2013-07-29 19:45:55,928  INFO | 13953676 | 1件目...:/* jp.co.ctc_g.pjnavi.cm.integration.mybatis.PjtmPjBizdayCalEntityJobDaoImpl.selectOne */ select CAL_DT, BIZDAY_SN, NEXT_BIZDAY_SN, BF_BIZDAY_SN, NEXT_BIZDAY_DT, BF_BIZDAY_DT, DEL_FLG, REG_USR_ID, REG_PGM_ID, REG_TS, UPD_USR_ID, UPD_PGM_ID, UPD_TS, VER_NO from PJTM_PJ_BIZDAY_CAL WHERE CAL_DT = to_timestamp('2013/05/31 00:00:00.000','YYYY/MM/DD HH24:MI:SS.FF3') and DEL_FLG = '0' | jp.co.ctc_g.jfw.core.jdbc.mybatis.QueryLogger           | (DefaultLoggingStrategy.java@120)</t>
  </si>
  <si>
    <t>2013-07-29 19:45:55,928 DEBUG | 13953676 | 1件目...:==&gt;  Preparing: /* jp.co.ctc_g.pjnavi.cm.integration.mybatis.PjtmPjBizdayCalEntityJobDaoImpl.selectOne */ select CAL_DT, BIZDAY_SN, NEXT_BIZDAY_SN, BF_BIZDAY_SN, NEXT_BIZDAY_DT, BF_BIZDAY_DT, DEL_FLG, REG_USR_ID, REG_PGM_ID, REG_TS, UPD_USR_ID, UPD_PGM_ID, UPD_TS, VER_NO from PJTM_PJ_BIZDAY_CAL WHERE CAL_DT = ? and DEL_FLG = '0'  | j.c.c.p.c.i.m.PjtmPjBizdayCalEntityJobDaoImpl.selectOne | (Slf4jImpl.java@47)</t>
  </si>
  <si>
    <t>2013-07-29 19:45:55,928 DEBUG | 13953676 | 1件目...:==&gt; Parameters: 2013-05-31(Date) | j.c.c.p.c.i.m.PjtmPjBizdayCalEntityJobDaoImpl.selectOne | (Slf4jImpl.java@47)</t>
  </si>
  <si>
    <t>2013-07-29 19:45:55,928 DEBUG | 13953676 | 1件目...:ooo Using Connection [jdbc:oracle:thin:@10.214.46.46:1521:PJNAVIDB, UserName=PJ03, Oracle JDBC driver] | j.c.c.pjnavi.cm.ccmcmn02.Ccmcmn02DaoImpl.listByBizday   | (Slf4jImpl.java@47)</t>
  </si>
  <si>
    <t>2013-07-29 19:45:55,928  INFO | 13953676 | 1件目...:/* jp.co.ctc_g.pjnavi.cm.ccmcmn02.Ccmcmn02DaoImpl.listByBizday */ select BIZDAY_SN from PJTM_PJ_BIZDAY_CAL where CAL_DT between to_timestamp('2013/05/25 00:00:00.000','YYYY/MM/DD HH24:MI:SS.FF3') and to_timestamp('2013/05/31 00:00:00.000','YYYY/MM/DD HH24:MI:SS.FF3') and DEL_FLG = '0' | jp.co.ctc_g.jfw.core.jdbc.mybatis.QueryLogger           | (DefaultLoggingStrategy.java@120)</t>
  </si>
  <si>
    <t>2013-07-29 19:45:55,928 DEBUG | 13953676 | 1件目...:==&gt;  Preparing: /* jp.co.ctc_g.pjnavi.cm.ccmcmn02.Ccmcmn02DaoImpl.listByBizday */ select BIZDAY_SN from PJTM_PJ_BIZDAY_CAL where CAL_DT between ? and ? and DEL_FLG = '0'  | j.c.c.pjnavi.cm.ccmcmn02.Ccmcmn02DaoImpl.listByBizday   | (Slf4jImpl.java@47)</t>
  </si>
  <si>
    <t>2013-07-29 19:45:55,944 DEBUG | 13953676 | 1件目...:==&gt; Parameters: 2013-05-25 00:00:00.0(Timestamp), 2013-05-31 00:00:00.0(Timestamp) | j.c.c.pjnavi.cm.ccmcmn02.Ccmcmn02DaoImpl.listByBizday   | (Slf4jImpl.java@47)</t>
  </si>
  <si>
    <t>2013-07-29 19:45:55,960 DEBUG | 13953676 | 1件目...:ooo Using Connection [jdbc:oracle:thin:@10.214.46.46:1521:PJNAVIDB, UserName=PJ03, Oracle JDBC driver] | j.co.ctc_g.pjnavi.cm.ccmcmn03.Ccmcmn03DaoImpl.selectOne | (Slf4jImpl.java@47)</t>
  </si>
  <si>
    <t>2013-07-29 19:45:55,960  INFO | 13953676 | 1件目...:/* jp.co.ctc_g.pjnavi.cm.ccmcmn03.selectOne */ select CAL_DT, BIZDAY_SN, NEXT_BIZDAY_SN, BF_BIZDAY_SN, NEXT_BIZDAY_DT, BF_BIZDAY_DT, DEL_FLG, REG_USR_ID, REG_PGM_ID, REG_TS, UPD_USR_ID, UPD_PGM_ID, UPD_TS, VER_NO from PJTM_PJ_BIZDAY_CAL where CAL_DT = to_timestamp('2013/05/31 00:00:00.000','YYYY/MM/DD HH24:MI:SS.FF3') and DEL_FLG = '0' | jp.co.ctc_g.jfw.core.jdbc.mybatis.QueryLogger           | (DefaultLoggingStrategy.java@120)</t>
  </si>
  <si>
    <t>2013-07-29 19:45:55,960 DEBUG | 13953676 | 1件目...:==&gt;  Preparing: /* jp.co.ctc_g.pjnavi.cm.ccmcmn03.selectOne */ select CAL_DT, BIZDAY_SN, NEXT_BIZDAY_SN, BF_BIZDAY_SN, NEXT_BIZDAY_DT, BF_BIZDAY_DT, DEL_FLG, REG_USR_ID, REG_PGM_ID, REG_TS, UPD_USR_ID, UPD_PGM_ID, UPD_TS, VER_NO from PJTM_PJ_BIZDAY_CAL where CAL_DT = ? and DEL_FLG = '0'  | j.co.ctc_g.pjnavi.cm.ccmcmn03.Ccmcmn03DaoImpl.selectOne | (Slf4jImpl.java@47)</t>
  </si>
  <si>
    <t>2013-07-29 19:45:55,960 DEBUG | 13953676 | 1件目...:==&gt; Parameters: 2013-05-31 00:00:00.0(Timestamp) | j.co.ctc_g.pjnavi.cm.ccmcmn03.Ccmcmn03DaoImpl.selectOne | (Slf4jImpl.java@47)</t>
  </si>
  <si>
    <t>2013-07-29 19:45:55,960 DEBUG | 13953676 | 1件目...:ooo Using Connection [jdbc:oracle:thin:@10.214.46.46:1521:PJNAVIDB, UserName=PJ03, Oracle JDBC driver] | j.c.ctc_g.pjnavi.cm.ccmcmn03.Ccmcmn03DaoImpl.selectList | (Slf4jImpl.java@47)</t>
  </si>
  <si>
    <t>2013-07-29 19:45:55,960  INFO | 13953676 | 1件目...:/* jp.co.ctc_g.pjnavi.cm.ccmcmn03.selectList */ select CAL_DT, BIZDAY_SN, NEXT_BIZDAY_SN, BF_BIZDAY_SN, NEXT_BIZDAY_DT, BF_BIZDAY_DT, DEL_FLG, REG_USR_ID, REG_PGM_ID, REG_TS, UPD_USR_ID, UPD_PGM_ID, UPD_TS, VER_NO from PJTM_PJ_BIZDAY_CAL where BIZDAY_SN = 3381 and DEL_FLG = '0' | jp.co.ctc_g.jfw.core.jdbc.mybatis.QueryLogger           | (DefaultLoggingStrategy.java@120)</t>
  </si>
  <si>
    <t>2013-07-29 19:45:55,960 DEBUG | 13953676 | 1件目...:==&gt;  Preparing: /* jp.co.ctc_g.pjnavi.cm.ccmcmn03.selectList */ select CAL_DT, BIZDAY_SN, NEXT_BIZDAY_SN, BF_BIZDAY_SN, NEXT_BIZDAY_DT, BF_BIZDAY_DT, DEL_FLG, REG_USR_ID, REG_PGM_ID, REG_TS, UPD_USR_ID, UPD_PGM_ID, UPD_TS, VER_NO from PJTM_PJ_BIZDAY_CAL where BIZDAY_SN = ? and DEL_FLG = '0'  | j.c.ctc_g.pjnavi.cm.ccmcmn03.Ccmcmn03DaoImpl.selectList | (Slf4jImpl.java@47)</t>
  </si>
  <si>
    <t>2013-07-29 19:45:55,960 DEBUG | 13953676 | 1件目...:==&gt; Parameters: 3381(Long) | j.c.ctc_g.pjnavi.cm.ccmcmn03.Ccmcmn03DaoImpl.selectList | (Slf4jImpl.java@47)</t>
  </si>
  <si>
    <t>2013-07-29 19:45:55,975 DEBUG | 13953676 | 1件目...:ooo Using Connection [jdbc:oracle:thin:@10.214.46.46:1521:PJNAVIDB, UserName=PJ03, Oracle JDBC driver] | j.c.c.p.b.p.npjprg050.Jpjprg05009JobDaoImpl.findMpcRslt | (Slf4jImpl.java@47)</t>
  </si>
  <si>
    <t>2013-07-29 19:45:55,975  INFO | 13953676 | 1件目...:/* jp.co.ctc_g.pjnavi.batch.pj.jpjprg05009.Jpjprg05009JobDaoImpl.findMpcRslt */ select nvl(MPC_SUBQUERY.AC2, 0) + nvl(OUTS_WKINPR_SUBQUERY.AC2, 0) AC2_PRICE from (select sum(nvl(MPC_RSLT_PRICE, 0)) AC2 from PJTR_PJ_MPC_RSLT where PRJ_CD = 'PJ12000082' and DEL_FLG = '0' )MPC_SUBQUERY, (select sum(nvl(PAY_FXD_PRICE, 0)) AC2 from PJTR_PJ_OUTS_WKINPR_RSLT where PRJ_CD = 'PJ12000082' and DEL_FLG = '0' )OUTS_WKINPR_SUBQUERY | jp.co.ctc_g.jfw.core.jdbc.mybatis.QueryLogger           | (DefaultLoggingStrategy.java@120)</t>
  </si>
  <si>
    <t>2013-07-29 19:45:55,975 DEBUG | 13953676 | 1件目...:==&gt;  Preparing: /* jp.co.ctc_g.pjnavi.batch.pj.jpjprg05009.Jpjprg05009JobDaoImpl.findMpcRslt */ select nvl(MPC_SUBQUERY.AC2, 0) + nvl(OUTS_WKINPR_SUBQUERY.AC2, 0) AC2_PRICE from (select sum(nvl(MPC_RSLT_PRICE, 0)) AC2 from PJTR_PJ_MPC_RSLT where PRJ_CD = ? and DEL_FLG = '0' )MPC_SUBQUERY, (select sum(nvl(PAY_FXD_PRICE, 0)) AC2 from PJTR_PJ_OUTS_WKINPR_RSLT where PRJ_CD = ? and DEL_FLG = '0' )OUTS_WKINPR_SUBQUERY  | j.c.c.p.b.p.npjprg050.Jpjprg05009JobDaoImpl.findMpcRslt | (Slf4jImpl.java@47)</t>
  </si>
  <si>
    <t>2013-07-29 19:45:55,975 DEBUG | 13953676 | 1件目...:==&gt; Parameters: PJ12000082(String), PJ12000082(String) | j.c.c.p.b.p.npjprg050.Jpjprg05009JobDaoImpl.findMpcRslt | (Slf4jImpl.java@47)</t>
  </si>
  <si>
    <t>2013-07-29 19:45:55,975 DEBUG | 13953676 | 1件目...:ooo Using Connection [jdbc:oracle:thin:@10.214.46.46:1521:PJNAVIDB, UserName=PJ03, Oracle JDBC driver] | j.c.c.p.b.p.n.Jpjprg05009JobDaoImpl.listByTskDistPvInfo | (Slf4jImpl.java@47)</t>
  </si>
  <si>
    <t>2013-07-29 19:45:55,975  INFO | 13953676 | 1件目...:/* jp.co.ctc_g.pjnavi.batch.pj.jpjprg05009.Jpjprg05009JobDaoImpl.listByTskPvInfo */ select RPT_BSDT, sum(WEEK_PV) WEEK_PV, sum(CUMU_PV) CUMU_PV, sum(CUMU_PV_PRICE) CUMU_PV_PRICE from PJTR_PJ_TSK_DIST_PV where PRJ_CD = 'PJ12000082' and RPT_BSDT &lt;= to_timestamp('2013/05/31 00:00:00.000','YYYY/MM/DD HH24:MI:SS.FF3') + 6 and DEL_FLG = '0' group by RPT_BSDT order by RPT_BSDT | jp.co.ctc_g.jfw.core.jdbc.mybatis.QueryLogger           | (DefaultLoggingStrategy.java@120)</t>
  </si>
  <si>
    <t>2013-07-29 19:45:55,975 DEBUG | 13953676 | 1件目...:==&gt;  Preparing: /* jp.co.ctc_g.pjnavi.batch.pj.jpjprg05009.Jpjprg05009JobDaoImpl.listByTskPvInfo */ select RPT_BSDT, sum(WEEK_PV) WEEK_PV, sum(CUMU_PV) CUMU_PV, sum(CUMU_PV_PRICE) CUMU_PV_PRICE from PJTR_PJ_TSK_DIST_PV where PRJ_CD = ? and RPT_BSDT &lt;= ? + 6 and DEL_FLG = '0' group by RPT_BSDT order by RPT_BSDT  | j.c.c.p.b.p.n.Jpjprg05009JobDaoImpl.listByTskDistPvInfo | (Slf4jImpl.java@47)</t>
  </si>
  <si>
    <t>2013-07-29 19:45:55,975 DEBUG | 13953676 | 1件目...:==&gt; Parameters: PJ12000082(String), 2013-05-31 00:00:00.0(Timestamp) | j.c.c.p.b.p.n.Jpjprg05009JobDaoImpl.listByTskDistPvInfo | (Slf4jImpl.java@47)</t>
  </si>
  <si>
    <t>2013-07-29 19:45:55,991 DEBUG | 13953676 | 1件目...:ooo Using Connection [jdbc:oracle:thin:@10.214.46.46:1521:PJNAVIDB, UserName=PJ03, Oracle JDBC driver] | j.c.c.p.b.pj.npjprg050.Jpjprg05009JobDaoImpl.findEvInfo | (Slf4jImpl.java@47)</t>
  </si>
  <si>
    <t>2013-07-29 19:45:55,991  INFO | 13953676 | 1件目...:/* jp.co.ctc_g.pjnavi.batch.pj.jpjprg05009.Jpjprg05009JobDaoImpl.findEvInfo */ with PREV_RPTBSDT_SUBQUERY as (select max(RPT_BSDT) MAX_RPT_BSDT from PJTR_PJ_PRJ_EVM_SUM_SNAP where PRJ_CD = 'PJ12000082' and RPT_BSDT &lt; to_timestamp('2013/03/29 00:00:00.000','YYYY/MM/DD HH24:MI:SS.FF3') and FCT_FLG = '0' and DEL_FLG = '0') select PREV_EV_SUBQUERY.EV PREV_EV, PREV_EV_SUBQUERY.PV PREV_PV, PREV_RPTBSDT_SUBQUERY.MAX_RPT_BSDT PREV_RPT_BSDT, WEEK_AGO_EV_SUBQUERY.EV WEEK_AGO_EV, WEEK_AGO_EV_SUBQUERY.RPT_BSDT WEEK_AGO_RPT_BSDT from (select EV, PV, PRJ_CD from PJTR_PJ_PRJ_EVM_SUM_SNAP, PREV_RPTBSDT_SUBQUERY where PRJ_CD = 'PJ12000082' and RPT_BSDT = PREV_RPTBSDT_SUBQUERY.MAX_RPT_BSDT and DEL_FLG = '0' )PREV_EV_SUBQUERY, (select EVM_SUM_SNAP.EV, EVM_SUM_SNAP.RPT_BSDT, PRJ_CD from PJTR_PJ_PRJ_EVM_SUM_SNAP EVM_SUM_SNAP, (select max(RPT_BSDT) RPT_BSDT from PJTR_PJ_PRJ_EVM_SUM_SNAP, PREV_RPTBSDT_SUBQUERY where PRJ_CD = 'PJ12000082' and RPT_BSDT &lt; PREV_RPTBSDT_SUBQUERY.MAX_RPT_BSDT and DEL_FLG = '0') WEEK_AGO_RPTBSDT_SUBQUERY where EVM_SUM_SNAP.PRJ_CD = 'PJ12000082' and EVM_SUM_SNAP.RPT_BSDT = WEEK_AGO_RPTBSDT_SUBQUERY.RPT_BSDT and EVM_SUM_SNAP.DEL_FLG = '0')WEEK_AGO_EV_SUBQUERY, PREV_RPTBSDT_SUBQUERY where PREV_EV_SUBQUERY.PRJ_CD = WEEK_AGO_EV_SUBQUERY.PRJ_CD(+) | jp.co.ctc_g.jfw.core.jdbc.mybatis.QueryLogger           | (DefaultLoggingStrategy.java@120)</t>
  </si>
  <si>
    <t>2013-07-29 19:45:55,991 DEBUG | 13953676 | 1件目...:==&gt;  Preparing: /* jp.co.ctc_g.pjnavi.batch.pj.jpjprg05009.Jpjprg05009JobDaoImpl.findEvInfo */ with PREV_RPTBSDT_SUBQUERY as (select max(RPT_BSDT) MAX_RPT_BSDT from PJTR_PJ_PRJ_EVM_SUM_SNAP where PRJ_CD = ? and RPT_BSDT &lt; ? and FCT_FLG = '0' and DEL_FLG = '0') select PREV_EV_SUBQUERY.EV PREV_EV, PREV_EV_SUBQUERY.PV PREV_PV, PREV_RPTBSDT_SUBQUERY.MAX_RPT_BSDT PREV_RPT_BSDT, WEEK_AGO_EV_SUBQUERY.EV WEEK_AGO_EV, WEEK_AGO_EV_SUBQUERY.RPT_BSDT WEEK_AGO_RPT_BSDT from (select EV, PV, PRJ_CD from PJTR_PJ_PRJ_EVM_SUM_SNAP, PREV_RPTBSDT_SUBQUERY where PRJ_CD = ? and RPT_BSDT = PREV_RPTBSDT_SUBQUERY.MAX_RPT_BSDT and DEL_FLG = '0' )PREV_EV_SUBQUERY, (select EVM_SUM_SNAP.EV, EVM_SUM_SNAP.RPT_BSDT, PRJ_CD from PJTR_PJ_PRJ_EVM_SUM_SNAP EVM_SUM_SNAP, (select max(RPT_BSDT) RPT_BSDT from PJTR_PJ_PRJ_EVM_SUM_SNAP, PREV_RPTBSDT_SUBQUERY where PRJ_CD = ? and RPT_BSDT &lt; PREV_RPTBSDT_SUBQUERY.MAX_RPT_BSDT and DEL_FLG = '0') WEEK_AGO_RPTBSDT_SUBQUERY where EVM_SUM_SNAP.PRJ_CD = ? and EVM_SUM_SNAP.RPT_BSDT = WEEK_AGO_RPTBSDT_SUBQUERY.RPT_BSDT and EVM_SUM_SNAP.DEL_FLG = '0')WEEK_AGO_EV_SUBQUERY, PREV_RPTBSDT_SUBQUERY where PREV_EV_SUBQUERY.PRJ_CD = WEEK_AGO_EV_SUBQUERY.PRJ_CD(+)  | j.c.c.p.b.pj.npjprg050.Jpjprg05009JobDaoImpl.findEvInfo | (Slf4jImpl.java@47)</t>
  </si>
  <si>
    <t>2013-07-29 19:45:55,991 DEBUG | 13953676 | 1件目...:==&gt; Parameters: PJ12000082(String), 2013-03-29 00:00:00.0(Timestamp), PJ12000082(String), PJ12000082(String), PJ12000082(String) | j.c.c.p.b.pj.npjprg050.Jpjprg05009JobDaoImpl.findEvInfo | (Slf4jImpl.java@47)</t>
  </si>
  <si>
    <t>2013-07-29 19:45:56,053 DEBUG | 13953676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</si>
  <si>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2013-07-29 19:45:56,053 DEBUG | 13953676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</si>
  <si>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2013-07-29 19:45:56,053 DEBUG | 13953676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</si>
  <si>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2013-07-29 19:45:56,053 DEBUG | 13953676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</si>
  <si>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</si>
  <si>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</si>
  <si>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</si>
  <si>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</si>
  <si>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</si>
  <si>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</si>
  <si>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2013-07-29 19:45:56,069 DEBUG | 13953676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</si>
  <si>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</si>
  <si>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2013-07-29 19:45:56,069 DEBUG | 13953676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</si>
  <si>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</si>
  <si>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</si>
  <si>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</si>
  <si>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</si>
  <si>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2013-07-29 19:45:56,069 DEBUG | 13953676 | 1件目...:==&gt; Parameters: 2013-03-23 00:00:00.0(Timestamp), 2013-03-29 00:00:00.0(Timestamp) | j.c.c.pjnavi.cm.ccmcmn02.Ccmcmn02DaoImpl.listByBizday   | (Slf4jImpl.java@47)</t>
  </si>
  <si>
    <t>2013-07-29 19:45:56,069  INFO | 13953676 | 1件目...:insertOneNotNullを実行しました。実行時に指定されたパラメータ：PjtrPjPrjEvmSumSnapEntity[prjCd=PJ12000082,rptBsdt=Fri Mar 29 00:00:00 JST 2013,siDealCd=SI12000101,plnStrDt=Fri Mar 01 00:00:00 JST 2013,plnEndDt=Fri May 31 00:00:00 JST 2013,rsltStrDt=Fri Mar 01 00:00:00 JST 2013,rsltEndDt=&lt;null&gt;,fctCmpDt=Wed May 22 00:00:00 JST 2013,fctCmpMnhour=5256.95,delayDays=-2,spi=1.187,cpi=1.4356,accRate=0.4308,plnAccRate=0.3629,bac=6240,pv=2264.5,ev=2688,ac=1872.44,eac=4346.67,etc=2474.23,vac=1893.33,sv=423.5,cv=815.56,bacPrice=32891520,pvPrice=19764636,evPrice=23460864,acPrice=16342656,eacPrice=22911795,etcPrice=6569139,vacPrice=9979725,svPrice=3696228,cvPrice=7118208,ac2Price=0,eac2Price=0,etc2Price=0,vac2Price=0,cv2Price=0,fctFlg=0,plnEndAfFlg=0,cmpAfFlg=0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</si>
  <si>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19:45:56,100 DEBUG | 13953676 | 1件目...:ooo Using Connection [jdbc:oracle:thin:@10.214.46.46:1521:PJNAVIDB, UserName=PJ03, Oracle JDBC driver] | j.c.c.p.c.i.m.P.insertOne                               | (Slf4jImpl.java@47)</t>
  </si>
  <si>
    <t>2013-07-29 19:45:56,100  INFO | 13953676 | 1件目...:/* jp.co.ctc_g.pjnavi.cm.integration.mybatis.PjtrPjPrjEvmSumSnapEntityJobDaoImpl.insertOne */ insert into PJTR_PJ_PRJ_EVM_SUM_SNAP ( PRJ_CD, RPT_BSDT, SI_DEAL_CD, PLN_STR_DT, PLN_END_DT, RSLT_STR_DT, FCT_CMP_DT, FCT_CMP_MNHOUR, DELAY_DAYS, SPI, CPI, ACC_RATE, PLN_ACC_RATE, BAC, PV, EV, AC, EAC, ETC, VAC, SV, CV, BAC_PRICE, PV_PRICE, EV_PRICE, AC_PRICE, EAC_PRICE, ETC_PRICE, VAC_PRICE, SV_PRICE, CV_PRICE, AC2_PRICE, EAC2_PRICE, ETC2_PRICE, VAC2_PRICE, CV2_PRICE, FCT_FLG, PLN_END_AF_FLG, CMP_AF_FLG, DEL_FLG, REG_TS, REG_USR_ID, REG_PGM_ID, UPD_TS, UPD_USR_ID, UPD_PGM_ID, VER_NO ) values ( 'PJ12000082' , to_timestamp('2013/03/29 00:00:00.000','YYYY/MM/DD HH24:MI:SS.FF3') , 'SI12000101' , to_timestamp('2013/03/01 00:00:00.000','YYYY/MM/DD HH24:MI:SS.FF3') , to_timestamp('2013/05/31 00:00:00.000','YYYY/MM/DD HH24:MI:SS.FF3') , to_timestamp('2013/03/01 00:00:00.000','YYYY/MM/DD HH24:MI:SS.FF3') , to_timestamp('2013/05/22 00:00:00.000','YYYY/MM/DD HH24:MI:SS.FF3') , 5256.95 , -2 , 1.187 , 1.4356 , 0.4308 , 0.3629 , 6240 , 2264.5 , 2688 , 1872.44 , 4346.67 , 2474.23 , 1893.33 , 423.5 , 815.56 , 32891520 , 19764636 , 23460864 , 16342656 , 22911795 , 6569139 , 9979725 , 3696228 , 7118208 , 0 , 0 , 0 , 0 , 0 , '0' , '0' , '0' , '0', to_timestamp('2013/07/29 19:45:55.600','YYYY/MM/DD HH24:MI:SS.FF3'), 9999999999, 'jpjprg05001', to_timestamp('2013/07/29 19:45:55.600','YYYY/MM/DD HH24:MI:SS.FF3'), 9999999999, 'jpjprg05001', 1 ) | jp.co.ctc_g.jfw.core.jdbc.mybatis.QueryLogger           | (DefaultLoggingStrategy.java@120)</t>
  </si>
  <si>
    <t>2013-07-29 19:45:56,100 DEBUG | 13953676 | 1件目...:==&gt;  Preparing: /* jp.co.ctc_g.pjnavi.cm.integration.mybatis.PjtrPjPrjEvmSumSnapEntityJobDaoImpl.insertOne */ insert into PJTR_PJ_PRJ_EVM_SUM_SNAP ( PRJ_CD, RPT_BSDT, SI_DEAL_CD, PLN_STR_DT, PLN_END_DT, RSLT_STR_DT, FCT_CMP_DT, FCT_CMP_MNHOUR, DELAY_DAYS, SPI, CPI, ACC_RATE, PLN_ACC_RATE, BAC, PV, EV, AC, EAC, ETC, VAC, SV, CV, BAC_PRICE, PV_PRICE, EV_PRICE, AC_PRICE, EAC_PRICE, ETC_PRICE, VAC_PRICE, SV_PRICE, CV_PRICE, AC2_PRICE, EAC2_PRICE, ETC2_PRICE, VAC2_PRICE, CV2_PRICE, FCT_FLG, PLN_END_AF_FLG, CMP_AF_FLG, DEL_FLG, REG_TS, REG_USR_ID, REG_PGM_ID, UPD_TS, UPD_USR_ID, UPD_PGM_ID, VER_NO ) values ( ? , ? , ? , ? , ? , ? , ? , ? , ? , ? , ? , ? , ? , ? , ? , ? , ? , ? , ? , ? , ? , ? , ? , ? , ? , ? , ? , ? , ? , ? , ? , ? , ? , ? , ? , ? , ? , ? , ? , '0', ?, ?, ?, ?, ?, ?, 1 )  | j.c.c.p.c.i.m.P.insertOne                               | (Slf4jImpl.java@47)</t>
  </si>
  <si>
    <t>2013-07-29 19:45:56,100 DEBUG | 13953676 | 1件目...:==&gt; Parameters: PJ12000082(String), 2013-03-29 00:00:00.0(Timestamp), SI12000101(String), 2013-03-01 00:00:00.0(Timestamp), 2013-05-31 00:00:00.0(Timestamp), 2013-03-01 00:00:00.0(Timestamp), 2013-05-22 00:00:00.0(Timestamp), 5256.95(BigDecimal), -2(Integer), 1.187(BigDecimal), 1.4356(BigDecimal), 0.4308(BigDecimal), 0.3629(BigDecimal), 6240(BigDecimal), 2264.5(BigDecimal), 2688(BigDecimal), 1872.44(BigDecimal), 4346.67(BigDecimal), 2474.23(BigDecimal), 1893.33(BigDecimal), 423.5(BigDecimal), 815.56(BigDecimal), 32891520(Long), 19764636(Long), 23460864(Long), 16342656(Long), 22911795(Long), 6569139(Long), 9979725(Long), 3696228(Long), 7118208(Long), 0(Long), 0(Long), 0(Long), 0(Long), 0(Long), 0(String), 0(String), 0(String), 2013-07-29 19:45:55.6(Timestamp), 9999999999(Long), jpjprg05001(String), 2013-07-29 19:45:55.6(Timestamp), 9999999999(Long), jpjprg05001(String) | j.c.c.p.c.i.m.P.insertOne                               | (Slf4jImpl.java@47)</t>
  </si>
  <si>
    <t>2013-07-29 19:45:56,116 DEBUG | 13953676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</si>
  <si>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</si>
  <si>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2013-07-29 19:45:56,116 DEBUG | 13953676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</si>
  <si>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</si>
  <si>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</si>
  <si>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</si>
  <si>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</si>
  <si>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</si>
  <si>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</si>
  <si>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</si>
  <si>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2013-07-29 19:45:56,116 DEBUG | 13953676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</si>
  <si>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</si>
  <si>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2013-07-29 19:45:56,116 DEBUG | 13953676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</si>
  <si>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</si>
  <si>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</si>
  <si>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</si>
  <si>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</si>
  <si>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2013-07-29 19:45:56,116 DEBUG | 13953676 | 1件目...:==&gt; Parameters: 2013-03-30 00:00:00.0(Timestamp), 2013-04-05 00:00:00.0(Timestamp) | j.c.c.pjnavi.cm.ccmcmn02.Ccmcmn02DaoImpl.listByBizday   | (Slf4jImpl.java@47)</t>
  </si>
  <si>
    <t>2013-07-29 19:45:56,116  INFO | 13953676 | 1件目...:insertOneNotNullを実行しました。実行時に指定されたパラメータ：PjtrPjPrjEvmSumSnapEntity[prjCd=PJ12000082,rptBsdt=Fri Apr 05 00:00:00 JST 2013,siDealCd=SI12000101,plnStrDt=Fri Mar 01 00:00:00 JST 2013,plnEndDt=Fri May 31 00:00:00 JST 2013,rsltStrDt=Fri Mar 01 00:00:00 JST 2013,rsltEndDt=&lt;null&gt;,fctCmpDt=Wed May 22 00:00:00 JST 2013,fctCmpMnhour=5256.95,delayDays=-5,spi=1.187,cpi=1.4356,accRate=0.4992,plnAccRate=0.4205,bac=6240,pv=2624.19,ev=3114.91,ac=1872.44,eac=4049.29,etc=2176.85,vac=2190.71,sv=490.72,cv=1242.47,bacPrice=32891520,pvPrice=21274321,evPrice=25252575,acPrice=15179871,eacPrice=20500953,etcPrice=5321082,vacPrice=12390567,svPrice=3978254,cvPrice=10072704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</si>
  <si>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19:45:56,116 DEBUG | 13953676 | 1件目...:==&gt; Parameters: PJ12000082(String), 2013-04-05 00:00:00.0(Timestamp), SI12000101(String), 2013-03-01 00:00:00.0(Timestamp), 2013-05-31 00:00:00.0(Timestamp), 2013-03-01 00:00:00.0(Timestamp), 2013-05-22 00:00:00.0(Timestamp), 5256.95(BigDecimal), -5(Integer), 1.187(BigDecimal), 1.4356(BigDecimal), 0.4992(BigDecimal), 0.4205(BigDecimal), 6240(BigDecimal), 2624.19(BigDecimal), 3114.91(BigDecimal), 1872.44(BigDecimal), 4049.29(BigDecimal), 2176.85(BigDecimal), 2190.71(BigDecimal), 490.72(BigDecimal), 1242.47(BigDecimal), 32891520(Long), 21274321(Long), 25252575(Long), 15179871(Long), 20500953(Long), 5321082(Long), 12390567(Long), 3978254(Long), 10072704(Long), 0(Long), 0(Long), 0(Long), 0(Long), 0(Long), 1(String), 0(String), 0(String), 2013-07-29 19:45:55.6(Timestamp), 9999999999(Long), jpjprg05001(String), 2013-07-29 19:45:55.6(Timestamp), 9999999999(Long), jpjprg05001(String) | j.c.c.p.c.i.m.P.insertOne                               | (Slf4jImpl.java@47)</t>
  </si>
  <si>
    <t>2013-07-29 19:45:56,131 DEBUG | 13953676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</si>
  <si>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</si>
  <si>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2013-07-29 19:45:56,131 DEBUG | 13953676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</si>
  <si>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</si>
  <si>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</si>
  <si>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</si>
  <si>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</si>
  <si>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</si>
  <si>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</si>
  <si>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</si>
  <si>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2013-07-29 19:45:56,131 DEBUG | 13953676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</si>
  <si>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</si>
  <si>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2013-07-29 19:45:56,131 DEBUG | 13953676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</si>
  <si>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</si>
  <si>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</si>
  <si>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</si>
  <si>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</si>
  <si>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2013-07-29 19:45:56,131 DEBUG | 13953676 | 1件目...:==&gt; Parameters: 2013-04-06 00:00:00.0(Timestamp), 2013-04-12 00:00:00.0(Timestamp) | j.c.c.pjnavi.cm.ccmcmn02.Ccmcmn02DaoImpl.listByBizday   | (Slf4jImpl.java@47)</t>
  </si>
  <si>
    <t>2013-07-29 19:45:56,131  INFO | 13953676 | 1件目...:insertOneNotNullを実行しました。実行時に指定されたパラメータ：PjtrPjPrjEvmSumSnapEntity[prjCd=PJ12000082,rptBsdt=Fri Apr 12 00:00:00 JST 2013,siDealCd=SI12000101,plnStrDt=Fri Mar 01 00:00:00 JST 2013,plnEndDt=Fri May 31 00:00:00 JST 2013,rsltStrDt=Fri Mar 01 00:00:00 JST 2013,rsltEndDt=&lt;null&gt;,fctCmpDt=Wed May 22 00:00:00 JST 2013,fctCmpMnhour=5256.95,delayDays=-7,spi=1.187,cpi=1.4356,accRate=0.5617,plnAccRate=0.4732,bac=6240,pv=2952.92,ev=3505.12,ac=1872.44,eac=3777.48,etc=1905.04,vac=2462.52,sv=552.20,cv=1632.68,bacPrice=32891520,pvPrice=21493590,evPrice=25513768,acPrice=13629491,eacPrice=18768633,etcPrice=5139142,vacPrice=14122887,svPrice=4020178,cvPrice=11884277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</si>
  <si>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19:45:56,131 DEBUG | 13953676 | 1件目...:==&gt; Parameters: PJ12000082(String), 2013-04-12 00:00:00.0(Timestamp), SI12000101(String), 2013-03-01 00:00:00.0(Timestamp), 2013-05-31 00:00:00.0(Timestamp), 2013-03-01 00:00:00.0(Timestamp), 2013-05-22 00:00:00.0(Timestamp), 5256.95(BigDecimal), -7(Integer), 1.187(BigDecimal), 1.4356(BigDecimal), 0.5617(BigDecimal), 0.4732(BigDecimal), 6240(BigDecimal), 2952.92(BigDecimal), 3505.12(BigDecimal), 1872.44(BigDecimal), 3777.48(BigDecimal), 1905.04(BigDecimal), 2462.52(BigDecimal), 552.20(BigDecimal), 1632.68(BigDecimal), 32891520(Long), 21493590(Long), 25513768(Long), 13629491(Long), 18768633(Long), 5139142(Long), 14122887(Long), 4020178(Long), 11884277(Long), 0(Long), 0(Long), 0(Long), 0(Long), 0(Long), 1(String), 0(String), 0(String), 2013-07-29 19:45:55.6(Timestamp), 9999999999(Long), jpjprg05001(String), 2013-07-29 19:45:55.6(Timestamp), 9999999999(Long), jpjprg05001(String) | j.c.c.p.c.i.m.P.insertOne                               | (Slf4jImpl.java@47)</t>
  </si>
  <si>
    <t>2013-07-29 19:45:56,147 DEBUG | 13953676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</si>
  <si>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</si>
  <si>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2013-07-29 19:45:56,147 DEBUG | 13953676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</si>
  <si>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</si>
  <si>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</si>
  <si>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</si>
  <si>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</si>
  <si>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</si>
  <si>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</si>
  <si>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</si>
  <si>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2013-07-29 19:45:56,147 DEBUG | 13953676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</si>
  <si>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</si>
  <si>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2013-07-29 19:45:56,147 DEBUG | 13953676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</si>
  <si>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</si>
  <si>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</si>
  <si>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</si>
  <si>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</si>
  <si>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2013-07-29 19:45:56,147 DEBUG | 13953676 | 1件目...:==&gt; Parameters: 2013-04-13 00:00:00.0(Timestamp), 2013-04-19 00:00:00.0(Timestamp) | j.c.c.pjnavi.cm.ccmcmn02.Ccmcmn02DaoImpl.listByBizday   | (Slf4jImpl.java@47)</t>
  </si>
  <si>
    <t>2013-07-29 19:45:56,147  INFO | 13953676 | 1件目...:insertOneNotNullを実行しました。実行時に指定されたパラメータ：PjtrPjPrjEvmSumSnapEntity[prjCd=PJ12000082,rptBsdt=Fri Apr 19 00:00:00 JST 2013,siDealCd=SI12000101,plnStrDt=Fri Mar 01 00:00:00 JST 2013,plnEndDt=Fri May 31 00:00:00 JST 2013,rsltStrDt=Fri Mar 01 00:00:00 JST 2013,rsltEndDt=&lt;null&gt;,fctCmpDt=Wed May 22 00:00:00 JST 2013,fctCmpMnhour=5256.95,delayDays=-12,spi=1.187,cpi=1.4356,accRate=0.6009,plnAccRate=0.5062,bac=6240,pv=3158.7,ev=3749.38,ac=1872.44,eac=3607.34,etc=1734.90,vac=2632.66,sv=590.68,cv=1876.94,bacPrice=32891520,pvPrice=21640909,evPrice=25687002,acPrice=12828086,eacPrice=17846558,etcPrice=5018472,vacPrice=15044962,svPrice=4046093,cvPrice=12858916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</si>
  <si>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19:45:56,147 DEBUG | 13953676 | 1件目...:==&gt; Parameters: PJ12000082(String), 2013-04-19 00:00:00.0(Timestamp), SI12000101(String), 2013-03-01 00:00:00.0(Timestamp), 2013-05-31 00:00:00.0(Timestamp), 2013-03-01 00:00:00.0(Timestamp), 2013-05-22 00:00:00.0(Timestamp), 5256.95(BigDecimal), -12(Integer), 1.187(BigDecimal), 1.4356(BigDecimal), 0.6009(BigDecimal), 0.5062(BigDecimal), 6240(BigDecimal), 3158.7(BigDecimal), 3749.38(BigDecimal), 1872.44(BigDecimal), 3607.34(BigDecimal), 1734.90(BigDecimal), 2632.66(BigDecimal), 590.68(BigDecimal), 1876.94(BigDecimal), 32891520(Long), 21640909(Long), 25687002(Long), 12828086(Long), 17846558(Long), 5018472(Long), 15044962(Long), 4046093(Long), 12858916(Long), 0(Long), 0(Long), 0(Long), 0(Long), 0(Long), 1(String), 0(String), 0(String), 2013-07-29 19:45:55.6(Timestamp), 9999999999(Long), jpjprg05001(String), 2013-07-29 19:45:55.6(Timestamp), 9999999999(Long), jpjprg05001(String) | j.c.c.p.c.i.m.P.insertOne                               | (Slf4jImpl.java@47)</t>
  </si>
  <si>
    <t>2013-07-29 19:45:56,163 DEBUG | 13953676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</si>
  <si>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</si>
  <si>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2013-07-29 19:45:56,163 DEBUG | 13953676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</si>
  <si>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</si>
  <si>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</si>
  <si>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</si>
  <si>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</si>
  <si>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</si>
  <si>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</si>
  <si>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</si>
  <si>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2013-07-29 19:45:56,163 DEBUG | 13953676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</si>
  <si>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</si>
  <si>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2013-07-29 19:45:56,163 DEBUG | 13953676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</si>
  <si>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</si>
  <si>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</si>
  <si>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</si>
  <si>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</si>
  <si>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2013-07-29 19:45:56,163 DEBUG | 13953676 | 1件目...:==&gt; Parameters: 2013-04-20 00:00:00.0(Timestamp), 2013-04-26 00:00:00.0(Timestamp) | j.c.c.pjnavi.cm.ccmcmn02.Ccmcmn02DaoImpl.listByBizday   | (Slf4jImpl.java@47)</t>
  </si>
  <si>
    <t>2013-07-29 19:45:56,163  INFO | 13953676 | 1件目...:insertOneNotNullを実行しました。実行時に指定されたパラメータ：PjtrPjPrjEvmSumSnapEntity[prjCd=PJ12000082,rptBsdt=Fri Apr 26 00:00:00 JST 2013,siDealCd=SI12000101,plnStrDt=Fri Mar 01 00:00:00 JST 2013,plnEndDt=Fri May 31 00:00:00 JST 2013,rsltStrDt=Fri Mar 01 00:00:00 JST 2013,rsltEndDt=&lt;null&gt;,fctCmpDt=Wed May 22 00:00:00 JST 2013,fctCmpMnhour=5256.95,delayDays=-9,spi=1.187,cpi=1.4356,accRate=0.6549,plnAccRate=0.5517,bac=6240,pv=3442.78,ev=4086.58,ac=1872.44,eac=3372.45,etc=1500.01,vac=2867.55,sv=643.80,cv=2214.14,bacPrice=32891520,pvPrice=21793956,evPrice=25868051,acPrice=11852545,eacPrice=16744903,etcPrice=4892358,vacPrice=16146617,svPrice=4074095,cvPrice=14015506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</si>
  <si>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19:45:56,163 DEBUG | 13953676 | 1件目...:==&gt; Parameters: PJ12000082(String), 2013-04-26 00:00:00.0(Timestamp), SI12000101(String), 2013-03-01 00:00:00.0(Timestamp), 2013-05-31 00:00:00.0(Timestamp), 2013-03-01 00:00:00.0(Timestamp), 2013-05-22 00:00:00.0(Timestamp), 5256.95(BigDecimal), -9(Integer), 1.187(BigDecimal), 1.4356(BigDecimal), 0.6549(BigDecimal), 0.5517(BigDecimal), 6240(BigDecimal), 3442.78(BigDecimal), 4086.58(BigDecimal), 1872.44(BigDecimal), 3372.45(BigDecimal), 1500.01(BigDecimal), 2867.55(BigDecimal), 643.80(BigDecimal), 2214.14(BigDecimal), 32891520(Long), 21793956(Long), 25868051(Long), 11852545(Long), 16744903(Long), 4892358(Long), 16146617(Long), 4074095(Long), 14015506(Long), 0(Long), 0(Long), 0(Long), 0(Long), 0(Long), 1(String), 0(String), 0(String), 2013-07-29 19:45:55.6(Timestamp), 9999999999(Long), jpjprg05001(String), 2013-07-29 19:45:55.6(Timestamp), 9999999999(Long), jpjprg05001(String) | j.c.c.p.c.i.m.P.insertOne                               | (Slf4jImpl.java@47)</t>
  </si>
  <si>
    <t>2013-07-29 19:45:56,178 DEBUG | 13953676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</si>
  <si>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</si>
  <si>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</si>
  <si>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</si>
  <si>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</si>
  <si>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2013-07-29 19:45:56,178 DEBUG | 13953676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</si>
  <si>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</si>
  <si>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2013-07-29 19:45:56,178 DEBUG | 13953676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</si>
  <si>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</si>
  <si>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</si>
  <si>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</si>
  <si>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</si>
  <si>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1件目...:==&gt; Parameters: 2013-04-27 00:00:00.0(Timestamp), 2013-05-03 00:00:00.0(Timestamp) | j.c.c.pjnavi.cm.ccmcmn02.Ccmcmn02DaoImpl.listByBizday   | (Slf4jImpl.java@47)</t>
  </si>
  <si>
    <t>2013-07-29 19:45:56,178  INFO | 13953676 | 1件目...:insertOneNotNullを実行しました。実行時に指定されたパラメータ：PjtrPjPrjEvmSumSnapEntity[prjCd=PJ12000082,rptBsdt=Fri May 03 00:00:00 JST 2013,siDealCd=SI12000101,plnStrDt=Fri Mar 01 00:00:00 JST 2013,plnEndDt=Fri May 31 00:00:00 JST 2013,rsltStrDt=Fri Mar 01 00:00:00 JST 2013,rsltEndDt=&lt;null&gt;,fctCmpDt=Wed May 22 00:00:00 JST 2013,fctCmpMnhour=5256.95,delayDays=-4,spi=1.187,cpi=1.4356,accRate=0.7261,plnAccRate=0.6117,bac=6240,pv=3817.26,ev=4531.09,ac=1872.44,eac=3062.82,etc=1190.38,vac=3177.18,sv=713.83,cv=2658.65,bacPrice=32891520,pvPrice=22903900,evPrice=27186540,acPrice=11234640,eacPrice=15208574,etcPrice=3973934,vacPrice=17682946,svPrice=4282640,cvPrice=15951900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</si>
  <si>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19:45:56,178 DEBUG | 13953676 | 1件目...:==&gt; Parameters: PJ12000082(String), 2013-05-03 00:00:00.0(Timestamp), SI12000101(String), 2013-03-01 00:00:00.0(Timestamp), 2013-05-31 00:00:00.0(Timestamp), 2013-03-01 00:00:00.0(Timestamp), 2013-05-22 00:00:00.0(Timestamp), 5256.95(BigDecimal), -4(Integer), 1.187(BigDecimal), 1.4356(BigDecimal), 0.7261(BigDecimal), 0.6117(BigDecimal), 6240(BigDecimal), 3817.26(BigDecimal), 4531.09(BigDecimal), 1872.44(BigDecimal), 3062.82(BigDecimal), 1190.38(BigDecimal), 3177.18(BigDecimal), 713.83(BigDecimal), 2658.65(BigDecimal), 32891520(Long), 22903900(Long), 27186540(Long), 11234640(Long), 15208574(Long), 3973934(Long), 17682946(Long), 4282640(Long), 15951900(Long), 0(Long), 0(Long), 0(Long), 0(Long), 0(Long), 1(String), 0(String), 0(String), 2013-07-29 19:45:55.6(Timestamp), 9999999999(Long), jpjprg05001(String), 2013-07-29 19:45:55.6(Timestamp), 9999999999(Long), jpjprg05001(String) | j.c.c.p.c.i.m.P.insertOne                               | (Slf4jImpl.java@47)</t>
  </si>
  <si>
    <t>2013-07-29 19:45:56,178 DEBUG | 13953676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</si>
  <si>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</si>
  <si>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2013-07-29 19:45:56,178 DEBUG | 13953676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</si>
  <si>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</si>
  <si>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2013-07-29 19:45:56,178 DEBUG | 13953676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</si>
  <si>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2013-07-29 19:45:56,194 DEBUG | 13953676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</si>
  <si>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2013-07-29 19:45:56,194 DEBUG | 13953676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</si>
  <si>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2013-07-29 19:45:56,194 DEBUG | 13953676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</si>
  <si>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2013-07-29 19:45:56,194 DEBUG | 13953676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</si>
  <si>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2013-07-29 19:45:56,194 DEBUG | 13953676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</si>
  <si>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2013-07-29 19:45:56,194 DEBUG | 13953676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</si>
  <si>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2013-07-29 19:45:56,194 DEBUG | 13953676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</si>
  <si>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2013-07-29 19:45:56,194 DEBUG | 13953676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</si>
  <si>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2013-07-29 19:45:56,194 DEBUG | 13953676 | 1件目...:==&gt; Parameters: 2013-05-04 00:00:00.0(Timestamp), 2013-05-10 00:00:00.0(Timestamp) | j.c.c.pjnavi.cm.ccmcmn02.Ccmcmn02DaoImpl.listByBizday   | (Slf4jImpl.java@47)</t>
  </si>
  <si>
    <t>2013-07-29 19:45:56,194  INFO | 13953676 | 1件目...:insertOneNotNullを実行しました。実行時に指定されたパラメータ：PjtrPjPrjEvmSumSnapEntity[prjCd=PJ12000082,rptBsdt=Fri May 10 00:00:00 JST 2013,siDealCd=SI12000101,plnStrDt=Fri Mar 01 00:00:00 JST 2013,plnEndDt=Fri May 31 00:00:00 JST 2013,rsltStrDt=Fri Mar 01 00:00:00 JST 2013,rsltEndDt=&lt;null&gt;,fctCmpDt=Wed May 22 00:00:00 JST 2013,fctCmpMnhour=5256.95,delayDays=-4,spi=1.187,cpi=1.4356,accRate=0.8313,plnAccRate=0.7003,bac=6240,pv=4370,ev=5187.19,ac=1872.44,eac=2605.80,etc=733.36,vac=3634.20,sv=817.19,cv=3314.75,bacPrice=32891520,pvPrice=25024749,evPrice=29701850,acPrice=10721591,eacPrice=12943429,etcPrice=2221838,vacPrice=19948091,svPrice=4677101,cvPrice=18980259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</si>
  <si>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19:45:56,194 DEBUG | 13953676 | 1件目...:==&gt; Parameters: PJ12000082(String), 2013-05-10 00:00:00.0(Timestamp), SI12000101(String), 2013-03-01 00:00:00.0(Timestamp), 2013-05-31 00:00:00.0(Timestamp), 2013-03-01 00:00:00.0(Timestamp), 2013-05-22 00:00:00.0(Timestamp), 5256.95(BigDecimal), -4(Integer), 1.187(BigDecimal), 1.4356(BigDecimal), 0.8313(BigDecimal), 0.7003(BigDecimal), 6240(BigDecimal), 4370(BigDecimal), 5187.19(BigDecimal), 1872.44(BigDecimal), 2605.80(BigDecimal), 733.36(BigDecimal), 3634.20(BigDecimal), 817.19(BigDecimal), 3314.75(BigDecimal), 32891520(Long), 25024749(Long), 29701850(Long), 10721591(Long), 12943429(Long), 2221838(Long), 19948091(Long), 4677101(Long), 18980259(Long), 0(Long), 0(Long), 0(Long), 0(Long), 0(Long), 1(String), 0(String), 0(String), 2013-07-29 19:45:55.6(Timestamp), 9999999999(Long), jpjprg05001(String), 2013-07-29 19:45:55.6(Timestamp), 9999999999(Long), jpjprg05001(String) | j.c.c.p.c.i.m.P.insertOne                               | (Slf4jImpl.java@47)</t>
  </si>
  <si>
    <t>2013-07-29 19:45:56,194 DEBUG | 13953676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</si>
  <si>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2013-07-29 19:45:56,194 DEBUG | 13953676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</si>
  <si>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2013-07-29 19:45:56,194 DEBUG | 13953676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</si>
  <si>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2013-07-29 19:45:56,194 DEBUG | 13953676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</si>
  <si>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2013-07-29 19:45:56,194 DEBUG | 13953676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</si>
  <si>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2013-07-29 19:45:56,194 DEBUG | 13953676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</si>
  <si>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</si>
  <si>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</si>
  <si>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</si>
  <si>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</si>
  <si>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2013-07-29 19:45:56,210 DEBUG | 13953676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</si>
  <si>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</si>
  <si>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2013-07-29 19:45:56,210 DEBUG | 13953676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</si>
  <si>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</si>
  <si>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</si>
  <si>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</si>
  <si>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</si>
  <si>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1件目...:==&gt; Parameters: 2013-05-11 00:00:00.0(Timestamp), 2013-05-17 00:00:00.0(Timestamp) | j.c.c.pjnavi.cm.ccmcmn02.Ccmcmn02DaoImpl.listByBizday   | (Slf4jImpl.java@47)</t>
  </si>
  <si>
    <t>2013-07-29 19:45:56,210  INFO | 13953676 | 1件目...:insertOneNotNullを実行しました。実行時に指定されたパラメータ：PjtrPjPrjEvmSumSnapEntity[prjCd=PJ12000082,rptBsdt=Fri May 17 00:00:00 JST 2013,siDealCd=SI12000101,plnStrDt=Fri Mar 01 00:00:00 JST 2013,plnEndDt=Fri May 31 00:00:00 JST 2013,rsltStrDt=Fri Mar 01 00:00:00 JST 2013,rsltEndDt=&lt;null&gt;,fctCmpDt=Wed May 22 00:00:00 JST 2013,fctCmpMnhour=5256.95,delayDays=-6,spi=1.187,cpi=1.4356,accRate=0.9499,plnAccRate=0.8002,bac=6240,pv=4993.34,ev=5927.09,ac=1872.44,eac=2090.40,etc=217.96,vac=4149.60,sv=933.75,cv=4054.65,bacPrice=32891520,pvPrice=27647077,evPrice=32818297,acPrice=10367700,eacPrice=10418705,etcPrice=51005,vacPrice=22472815,svPrice=5171220,cvPrice=22450597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</si>
  <si>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19:45:56,210 DEBUG | 13953676 | 1件目...:==&gt; Parameters: PJ12000082(String), 2013-05-17 00:00:00.0(Timestamp), SI12000101(String), 2013-03-01 00:00:00.0(Timestamp), 2013-05-31 00:00:00.0(Timestamp), 2013-03-01 00:00:00.0(Timestamp), 2013-05-22 00:00:00.0(Timestamp), 5256.95(BigDecimal), -6(Integer), 1.187(BigDecimal), 1.4356(BigDecimal), 0.9499(BigDecimal), 0.8002(BigDecimal), 6240(BigDecimal), 4993.34(BigDecimal), 5927.09(BigDecimal), 1872.44(BigDecimal), 2090.40(BigDecimal), 217.96(BigDecimal), 4149.60(BigDecimal), 933.75(BigDecimal), 4054.65(BigDecimal), 32891520(Long), 27647077(Long), 32818297(Long), 10367700(Long), 10418705(Long), 51005(Long), 22472815(Long), 5171220(Long), 22450597(Long), 0(Long), 0(Long), 0(Long), 0(Long), 0(Long), 1(String), 0(String), 0(String), 2013-07-29 19:45:55.6(Timestamp), 9999999999(Long), jpjprg05001(String), 2013-07-29 19:45:55.6(Timestamp), 9999999999(Long), jpjprg05001(String) | j.c.c.p.c.i.m.P.insertOne                               | (Slf4jImpl.java@47)</t>
  </si>
  <si>
    <t>2013-07-29 19:45:56,210 DEBUG | 13953676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</si>
  <si>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</si>
  <si>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2013-07-29 19:45:56,210 DEBUG | 13953676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</si>
  <si>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</si>
  <si>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</si>
  <si>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2013-07-29 19:45:56,210 DEBUG | 13953676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</si>
  <si>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1件目...:オブジェクト"jp.co.ctc_g.pjnavi.cm.business.domain.PjtrPjPrjEvmSumSnapEntity"のプロパティ"untprice"は存在しません。あるいはBean仕様に則ってメソッドが公開されていません。処理を中断しました。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</si>
  <si>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1件目...:オブジェクト"jp.co.ctc_g.pjnavi.cm.business.domain.PjtrPjPrjEvmSumSnapEntity"のプロパティ"wbsId"は存在しません。あるいはBean仕様に則ってメソッドが公開されていません。処理を中断しました。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</si>
  <si>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1件目...:==&gt; Parameters: 2013-05-18 00:00:00.0(Timestamp), 2013-05-24 00:00:00.0(Timestamp) | j.c.c.pjnavi.cm.ccmcmn02.Ccmcmn02DaoImpl.listByBizday   | (Slf4jImpl.java@47)</t>
  </si>
  <si>
    <t>2013-07-29 19:45:56,225  INFO | 13953676 | 1件目...:insertOneNotNullを実行しました。実行時に指定されたパラメータ：PjtrPjPrjEvmSumSnapEntity[prjCd=PJ12000082,rptBsdt=Fri May 24 00:00:00 JST 2013,siDealCd=SI12000101,plnStrDt=Fri Mar 01 00:00:00 JST 2013,plnEndDt=Fri May 31 00:00:00 JST 2013,rsltStrDt=Fri Mar 01 00:00:00 JST 2013,rsltEndDt=&lt;null&gt;,fctCmpDt=Wed May 22 00:00:00 JST 2013,fctCmpMnhour=5256.95,delayDays=-9,spi=1.187,cpi=1.4356,accRate=1.0000,plnAccRate=0.9001,bac=6240,pv=5616.66,ev=6240,ac=1872.44,eac=1872.44,etc=0.00,vac=4367.56,sv=623.34,cv=4367.56,bacPrice=32891520,pvPrice=30269195,evPrice=32891040,acPrice=9869631,eacPrice=9869965,etcPrice=334,vacPrice=23021555,svPrice=2621845,cvPrice=23021409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</si>
  <si>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19:45:56,225 DEBUG | 13953676 | 1件目...:==&gt; Parameters: PJ12000082(String), 2013-05-24 00:00:00.0(Timestamp), SI12000101(String), 2013-03-01 00:00:00.0(Timestamp), 2013-05-31 00:00:00.0(Timestamp), 2013-03-01 00:00:00.0(Timestamp), 2013-05-22 00:00:00.0(Timestamp), 5256.95(BigDecimal), -9(Integer), 1.187(BigDecimal), 1.4356(BigDecimal), 1.0000(BigDecimal), 0.9001(BigDecimal), 6240(BigDecimal), 5616.66(BigDecimal), 6240(BigDecimal), 1872.44(BigDecimal), 1872.44(BigDecimal), 0.00(BigDecimal), 4367.56(BigDecimal), 623.34(BigDecimal), 4367.56(BigDecimal), 32891520(Long), 30269195(Long), 32891040(Long), 9869631(Long), 9869965(Long), 334(Long), 23021555(Long), 2621845(Long), 23021409(Long), 0(Long), 0(Long), 0(Long), 0(Long), 0(Long), 1(String), 0(String), 0(String), 2013-07-29 19:45:55.6(Timestamp), 9999999999(Long), jpjprg05001(String), 2013-07-29 19:45:55.6(Timestamp), 9999999999(Long), jpjprg05001(String) | j.c.c.p.c.i.m.P.insertOne                               | (Slf4jImpl.java@47)</t>
  </si>
  <si>
    <t>2013-07-29 19:45:56,225 DEBUG | 13953676 | 1件目...:オブジェクト"jp.co.ctc_g.pjnavi.cm.business.domain.PjtrPjPrjEvmSumSnapEntity"のプロパティ"empId"は存在しません。あるいはBean仕様に則ってメソッドが公開されていません。処理を中断しました。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</si>
  <si>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1件目...:オブジェクト"java.lang.Class"のプロパティ"endPlnDt"は存在しません。あるいはBean仕様に則ってメソッドが公開されていません。処理を中断しました。 | jp.co.ctc_g.jfw.core.util.Beans                         | (Beans.java@721)</t>
  </si>
  <si>
    <t>2013-07-29 19:45:56,225 DEBUG | 13953676 | 1件目...:オブジェクト"jp.co.ctc_g.pjnavi.cm.business.domain.PjtrPjPrjEvmSumSnapEntity"のプロパティ"endPlnDt"は存在しません。あるいはBean仕様に則ってメソッドが公開されていません。処理を中断しました。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</si>
  <si>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1件目...:オブジェクト"jp.co.ctc_g.pjnavi.cm.business.domain.PjtrPjPrjEvmSumSnapEntity"のプロパティ"endRsltDt"は存在しません。あるいはBean仕様に則ってメソッドが公開されていません。処理を中断しました。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</si>
  <si>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1件目...:オブジェクト"jp.co.ctc_g.pjnavi.cm.business.domain.PjtrPjPrjEvmSumSnapEntity"のプロパティ"entCloseDt"は存在しません。あるいはBean仕様に則ってメソッドが公開されていません。処理を中断しました。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</si>
  <si>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1件目...:オブジェクト"jp.co.ctc_g.pjnavi.cm.business.domain.PjtrPjPrjEvmSumSnapEntity"のプロパティ"fctCmpDif"は存在しません。あるいはBean仕様に則ってメソッドが公開されていません。処理を中断しました。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</si>
  <si>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1件目...:オブジェクト"jp.co.ctc_g.pjnavi.cm.business.domain.PjtrPjPrjEvmSumSnapEntity"のプロパティ"fctCmpDifPrice"は存在しません。あるいはBean仕様に則ってメソッドが公開されていません。処理を中断しました。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</si>
  <si>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1件目...:オブジェクト"jp.co.ctc_g.pjnavi.cm.business.domain.PjtrPjPrjEvmSumSnapEntity"のプロパティ"fctCmpPrice"は存在しません。あるいはBean仕様に則ってメソッドが公開されていません。処理を中断しました。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</si>
  <si>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1件目...:オブジェクト"jp.co.ctc_g.pjnavi.cm.business.domain.PjtrPjPrjEvmSumSnapEntity"のプロパティ"shipMngNo"は存在しません。あるいはBean仕様に則ってメソッドが公開されていません。処理を中断しました。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</si>
  <si>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1件目...:オブジェクト"java.lang.Class"のプロパティ"strPlnDt"は存在しません。あるいはBean仕様に則ってメソッドが公開されていません。処理を中断しました。 | jp.co.ctc_g.jfw.core.util.Beans                         | (Beans.java@721)</t>
  </si>
  <si>
    <t>2013-07-29 19:45:56,225 DEBUG | 13953676 | 1件目...:オブジェクト"jp.co.ctc_g.pjnavi.cm.business.domain.PjtrPjPrjEvmSumSnapEntity"のプロパティ"strPlnDt"は存在しません。あるいはBean仕様に則ってメソッドが公開されていません。処理を中断しました。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</si>
  <si>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1件目...:オブジェクト"java.lang.Class"のプロパティ"strRsltDt"は存在しません。あるいはBean仕様に則ってメソッドが公開されていません。処理を中断しました。 | jp.co.ctc_g.jfw.core.util.Beans                         | (Beans.java@721)</t>
  </si>
  <si>
    <t>2013-07-29 19:45:56,225 DEBUG | 13953676 | 1件目...:オブジェクト"jp.co.ctc_g.pjnavi.cm.business.domain.PjtrPjPrjEvmSumSnapEntity"のプロパティ"strRsltDt"は存在しません。あるいはBean仕様に則ってメソッドが公開されていません。処理を中断しました。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</si>
  <si>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1件目...:オブジェクト"jp.co.ctc_g.pjnavi.cm.business.domain.PjtrPjPrjEvmSumSnapEntity"のプロパティ"tskNm"は存在しません。あるいはBean仕様に則ってメソッドが公開されていません。処理を中断しました。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</si>
  <si>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1件目...:オブジェクト"jp.co.ctc_g.pjnavi.cm.business.domain.PjtrPjPrjEvmSumSnapEntity"のプロパティ"tskUid"は存在しません。あるいはBean仕様に則ってメソッドが公開されていません。処理を中断しました。 | jp.co.ctc_g.jfw.core.util.Beans                         | (Beans.java@424)</t>
  </si>
  <si>
    <t>2013-07-29 19:45:56,225 DEBUG | 13953676 | 1件目...:==&gt; Parameters: 2013-05-25 00:00:00.0(Timestamp), 2013-05-31 00:00:00.0(Timestamp) | j.c.c.pjnavi.cm.ccmcmn02.Ccmcmn02DaoImpl.listByBizday   | (Slf4jImpl.java@47)</t>
  </si>
  <si>
    <t>2013-07-29 19:45:56,241  INFO | 13953676 | 1件目...:insertOneNotNullを実行しました。実行時に指定されたパラメータ：PjtrPjPrjEvmSumSnapEntity[prjCd=PJ12000082,rptBsdt=Fri May 31 00:00:00 JST 2013,siDealCd=SI12000101,plnStrDt=Fri Mar 01 00:00:00 JST 2013,plnEndDt=Fri May 31 00:00:00 JST 2013,rsltStrDt=Fri Mar 01 00:00:00 JST 2013,rsltEndDt=&lt;null&gt;,fctCmpDt=Wed May 22 00:00:00 JST 2013,fctCmpMnhour=5256.95,delayDays=&lt;null&gt;,spi=1.187,cpi=1.4356,accRate=1.0000,plnAccRate=1.0000,bac=6240,pv=6240,ev=6240,ac=1872.44,eac=1872.44,etc=0.00,vac=4367.56,sv=0,cv=4367.56,bacPrice=32891520,pvPrice=32891520,evPrice=32891040,acPrice=9869631,eacPrice=9869965,etcPrice=334,vacPrice=23021555,svPrice=-480,cvPrice=23021409,ac2Price=0,eac2Price=0,etc2Price=0,vac2Price=0,cv2Price=0,fctFlg=1,plnEndAfFlg=0,cmpAfFlg=0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</si>
  <si>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19:45:56,241 DEBUG | 13953676 | 1件目...:ooo Using Connection [jdbc:oracle:thin:@10.214.46.46:1521:PJNAVIDB, UserName=PJ03, Oracle JDBC driver] | j.c.c.p.c.i.m.P.insertOne                               | (Slf4jImpl.java@47)</t>
  </si>
  <si>
    <t>2013-07-29 19:45:56,241  INFO | 13953676 | 1件目...:/* jp.co.ctc_g.pjnavi.cm.integration.mybatis.PjtrPjPrjEvmSumSnapEntityJobDaoImpl.insertOne */ insert into PJTR_PJ_PRJ_EVM_SUM_SNAP ( PRJ_CD, RPT_BSDT, SI_DEAL_CD, PLN_STR_DT, PLN_END_DT, RSLT_STR_DT, FCT_CMP_DT, FCT_CMP_MNHOUR, SPI, CPI, ACC_RATE, PLN_ACC_RATE, BAC, PV, EV, AC, EAC, ETC, VAC, SV, CV, BAC_PRICE, PV_PRICE, EV_PRICE, AC_PRICE, EAC_PRICE, ETC_PRICE, VAC_PRICE, SV_PRICE, CV_PRICE, AC2_PRICE, EAC2_PRICE, ETC2_PRICE, VAC2_PRICE, CV2_PRICE, FCT_FLG, PLN_END_AF_FLG, CMP_AF_FLG, DEL_FLG, REG_TS, REG_USR_ID, REG_PGM_ID, UPD_TS, UPD_USR_ID, UPD_PGM_ID, VER_NO ) values ( 'PJ12000082' , to_timestamp('2013/05/31 00:00:00.000','YYYY/MM/DD HH24:MI:SS.FF3') , 'SI12000101' , to_timestamp('2013/03/01 00:00:00.000','YYYY/MM/DD HH24:MI:SS.FF3') , to_timestamp('2013/05/31 00:00:00.000','YYYY/MM/DD HH24:MI:SS.FF3') , to_timestamp('2013/03/01 00:00:00.000','YYYY/MM/DD HH24:MI:SS.FF3') , to_timestamp('2013/05/22 00:00:00.000','YYYY/MM/DD HH24:MI:SS.FF3') , 5256.95 , 1.187 , 1.4356 , 1.0000 , 1.0000 , 6240 , 6240 , 6240 , 1872.44 , 1872.44 , 0.00 , 4367.56 , 0 , 4367.56 , 32891520 , 32891520 , 32891040 , 9869631 , 9869965 , 334 , 23021555 , -480 , 23021409 , 0 , 0 , 0 , 0 , 0 , '1' , '0' , '0' , '0', to_timestamp('2013/07/29 19:45:55.600','YYYY/MM/DD HH24:MI:SS.FF3'), 9999999999, 'jpjprg05001', to_timestamp('2013/07/29 19:45:55.600','YYYY/MM/DD HH24:MI:SS.FF3'), 9999999999, 'jpjprg05001', 1 ) | jp.co.ctc_g.jfw.core.jdbc.mybatis.QueryLogger           | (DefaultLoggingStrategy.java@120)</t>
  </si>
  <si>
    <t>2013-07-29 19:45:56,241 DEBUG | 13953676 | 1件目...:==&gt;  Preparing: /* jp.co.ctc_g.pjnavi.cm.integration.mybatis.PjtrPjPrjEvmSumSnapEntityJobDaoImpl.insertOne */ insert into PJTR_PJ_PRJ_EVM_SUM_SNAP ( PRJ_CD, RPT_BSDT, SI_DEAL_CD, PLN_STR_DT, PLN_END_DT, RSLT_STR_DT, FCT_CMP_DT, FCT_CMP_MNHOUR, SPI, CPI, ACC_RATE, PLN_ACC_RATE, BAC, PV, EV, AC, EAC, ETC, VAC, SV, CV, BAC_PRICE, PV_PRICE, EV_PRICE, AC_PRICE, EAC_PRICE, ETC_PRICE, VAC_PRICE, SV_PRICE, CV_PRICE, AC2_PRICE, EAC2_PRICE, ETC2_PRICE, VAC2_PRICE, CV2_PRICE, FCT_FLG, PLN_END_AF_FLG, CMP_AF_FLG, DEL_FLG, REG_TS, REG_USR_ID, REG_PGM_ID, UPD_TS, UPD_USR_ID, UPD_PGM_ID, VER_NO ) values ( ? , ? , ? , ? , ? , ? , ? , ? , ? , ? , ? , ? , ? , ? , ? , ? , ? , ? , ? , ? , ? , ? , ? , ? , ? , ? , ? , ? , ? , ? , ? , ? , ? , ? , ? , ? , ? , ? , '0', ?, ?, ?, ?, ?, ?, 1 )  | j.c.c.p.c.i.m.P.insertOne                               | (Slf4jImpl.java@47)</t>
  </si>
  <si>
    <t>2013-07-29 19:45:56,241 DEBUG | 13953676 | 1件目...:==&gt; Parameters: PJ12000082(String), 2013-05-31 00:00:00.0(Timestamp), SI12000101(String), 2013-03-01 00:00:00.0(Timestamp), 2013-05-31 00:00:00.0(Timestamp), 2013-03-01 00:00:00.0(Timestamp), 2013-05-22 00:00:00.0(Timestamp), 5256.95(BigDecimal), 1.187(BigDecimal), 1.4356(BigDecimal), 1.0000(BigDecimal), 1.0000(BigDecimal), 6240(BigDecimal), 6240(BigDecimal), 6240(BigDecimal), 1872.44(BigDecimal), 1872.44(BigDecimal), 0.00(BigDecimal), 4367.56(BigDecimal), 0(BigDecimal), 4367.56(BigDecimal), 32891520(Long), 32891520(Long), 32891040(Long), 9869631(Long), 9869965(Long), 334(Long), 23021555(Long), -480(Long), 23021409(Long), 0(Long), 0(Long), 0(Long), 0(Long), 0(Long), 1(String), 0(String), 0(String), 2013-07-29 19:45:55.6(Timestamp), 9999999999(Long), jpjprg05001(String), 2013-07-29 19:45:55.6(Timestamp), 9999999999(Long), jpjprg05001(String) | j.c.c.p.c.i.m.P.insertOne                               | (Slf4jImpl.java@47)</t>
  </si>
  <si>
    <t>2013-07-29 19:45:56,241 DEBUG | 13953676 | 2件目...:ooo Using Connection [jdbc:oracle:thin:@10.214.46.46:1521:PJNAVIDB, UserName=PJ03, Oracle JDBC driver] | j.c.c.p.b.p.n.J.listByMaxRptBsdtInfo                    | (Slf4jImpl.java@47)</t>
  </si>
  <si>
    <t>2013-07-29 19:45:56,241  INFO | 13953676 | 2件目...:/* jp.co.ctc_g.pjnavi.batch.pj.jpjprg05009.Jpjprg05009JobDaoImpl.findEvInfo */ select PJ_MAX_RPT_BSDT_SUB.PRJ_CD , RPT_BSDT_MNG.THIS_RPT_BSDT RPT_BSDT, PJ_MAX_RPT_BSDT_SUB.THIS_RPT_BSDT PJ_END_RPT_BSDT, RPT_BSDT_MNG.SI_DEAL_CD, SI_MAX_RPT_BSDT_SUB.THIS_RPT_BSDT SI_END_RPT_BSDT from PJTR_PJ_RPT_BSDT_MNG RPT_BSDT_MNG, (select max(EVM_SUM_SNAP.RPT_BSDT) THIS_RPT_BSDT, RPT_BSDT_MNG.SI_DEAL_CD from PJTR_PJ_RPT_BSDT_MNG RPT_BSDT_MNG, PJTR_PJ_PRJ_EVM_SUM_SNAP EVM_SUM_SNAP where RPT_BSDT_MNG.THIS_ENT_CLOSE_DT = to_timestamp('2013/03/30 00:00:00.000','YYYY/MM/DD HH24:MI:SS.FF3') and RPT_BSDT_MNG.SI_DEAL_CD = EVM_SUM_SNAP.SI_DEAL_CD group by RPT_BSDT_MNG.SI_DEAL_CD )SI_MAX_RPT_BSDT_SUB, (select max(EVM_SUM_SNAP.RPT_BSDT) THIS_RPT_BSDT, RPT_BSDT_MNG.SI_DEAL_CD , RPT_BSDT_MNG.PRJ_CD from PJTR_PJ_RPT_BSDT_MNG RPT_BSDT_MNG, PJTR_PJ_PRJ_EVM_SUM_SNAP EVM_SUM_SNAP where RPT_BSDT_MNG.SI_DEAL_CD = EVM_SUM_SNAP.SI_DEAL_CD and RPT_BSDT_MNG.PRJ_CD = EVM_SUM_SNAP.PRJ_CD and EVM_SUM_SNAP.CMP_AF_FLG = '0' group by RPT_BSDT_MNG.SI_DEAL_CD, RPT_BSDT_MNG.PRJ_CD )PJ_MAX_RPT_BSDT_SUB where PJ_MAX_RPT_BSDT_SUB.SI_DEAL_CD = SI_MAX_RPT_BSDT_SUB.SI_DEAL_CD and RPT_BSDT_MNG.SI_DEAL_CD = SI_MAX_RPT_BSDT_SUB.SI_DEAL_CD and RPT_BSDT_MNG.PRJ_CD = PJ_MAX_RPT_BSDT_SUB.PRJ_CD | jp.co.ctc_g.jfw.core.jdbc.mybatis.QueryLogger           | (DefaultLoggingStrategy.java@120)</t>
  </si>
  <si>
    <t>2013-07-29 19:45:56,241 DEBUG | 13953676 | 2件目...:==&gt;  Preparing: /* jp.co.ctc_g.pjnavi.batch.pj.jpjprg05009.Jpjprg05009JobDaoImpl.findEvInfo */ select PJ_MAX_RPT_BSDT_SUB.PRJ_CD , RPT_BSDT_MNG.THIS_RPT_BSDT RPT_BSDT, PJ_MAX_RPT_BSDT_SUB.THIS_RPT_BSDT PJ_END_RPT_BSDT, RPT_BSDT_MNG.SI_DEAL_CD, SI_MAX_RPT_BSDT_SUB.THIS_RPT_BSDT SI_END_RPT_BSDT from PJTR_PJ_RPT_BSDT_MNG RPT_BSDT_MNG, (select max(EVM_SUM_SNAP.RPT_BSDT) THIS_RPT_BSDT, RPT_BSDT_MNG.SI_DEAL_CD from PJTR_PJ_RPT_BSDT_MNG RPT_BSDT_MNG, PJTR_PJ_PRJ_EVM_SUM_SNAP EVM_SUM_SNAP where RPT_BSDT_MNG.THIS_ENT_CLOSE_DT = ? and RPT_BSDT_MNG.SI_DEAL_CD = EVM_SUM_SNAP.SI_DEAL_CD group by RPT_BSDT_MNG.SI_DEAL_CD )SI_MAX_RPT_BSDT_SUB, (select max(EVM_SUM_SNAP.RPT_BSDT) THIS_RPT_BSDT, RPT_BSDT_MNG.SI_DEAL_CD , RPT_BSDT_MNG.PRJ_CD from PJTR_PJ_RPT_BSDT_MNG RPT_BSDT_MNG, PJTR_PJ_PRJ_EVM_SUM_SNAP EVM_SUM_SNAP where RPT_BSDT_MNG.SI_DEAL_CD = EVM_SUM_SNAP.SI_DEAL_CD and RPT_BSDT_MNG.PRJ_CD = EVM_SUM_SNAP.PRJ_CD and EVM_SUM_SNAP.CMP_AF_FLG = '0' group by RPT_BSDT_MNG.SI_DEAL_CD, RPT_BSDT_MNG.PRJ_CD )PJ_MAX_RPT_BSDT_SUB where PJ_MAX_RPT_BSDT_SUB.SI_DEAL_CD = SI_MAX_RPT_BSDT_SUB.SI_DEAL_CD and RPT_BSDT_MNG.SI_DEAL_CD = SI_MAX_RPT_BSDT_SUB.SI_DEAL_CD and RPT_BSDT_MNG.PRJ_CD = PJ_MAX_RPT_BSDT_SUB.PRJ_CD  | j.c.c.p.b.p.n.J.listByMaxRptBsdtInfo                    | (Slf4jImpl.java@47)</t>
  </si>
  <si>
    <t>2013-07-29 19:45:56,241 DEBUG | 13953676 | 2件目...:==&gt; Parameters: 2013-03-30 00:00:00.0(Timestamp) | j.c.c.p.b.p.n.J.listByMaxRptBsdtInfo                    | (Slf4jImpl.java@47)</t>
  </si>
  <si>
    <t>2013-07-29 19:45:56,256 DEBUG | 13953676 | 2件目...:ooo Using Connection [jdbc:oracle:thin:@10.214.46.46:1521:PJNAVIDB, UserName=PJ03, Oracle JDBC driver] | j.c.c.p.c.i.m.P.selectOne                               | (Slf4jImpl.java@47)</t>
  </si>
  <si>
    <t>2013-07-29 19:45:56,256  INFO | 13953676 | 2件目...:/* jp.co.ctc_g.pjnavi.cm.integration.mybatis.PjtrPjPrjEvmSumSnapEntityJobDaoImpl.selectOne */ select PRJ_CD, RPT_BSDT, SI_DEAL_CD, PLN_STR_DT, PLN_END_DT, RSLT_STR_DT, RSLT_END_DT, FCT_CMP_DT, FCT_CMP_MNHOUR, DELAY_DAYS, SPI, CPI, ACC_RATE, PLN_ACC_RATE, BAC, PV, EV, AC, EAC, ETC, VAC, SV, CV, BAC_PRICE, PV_PRICE, EV_PRICE, AC_PRICE, EAC_PRICE, ETC_PRICE, VAC_PRICE, SV_PRICE, CV_PRICE, AC2_PRICE, EAC2_PRICE, ETC2_PRICE, VAC2_PRICE, CV2_PRICE, FCT_FLG, PLN_END_AF_FLG, CMP_AF_FLG, DEL_FLG, REG_USR_ID, REG_PGM_ID, REG_TS, UPD_USR_ID, UPD_PGM_ID, UPD_TS, VER_NO from PJTR_PJ_PRJ_EVM_SUM_SNAP WHERE PRJ_CD = 'PJ12000082' and RPT_BSDT = to_timestamp('2013/05/31 00:00:00.000','YYYY/MM/DD HH24:MI:SS.FF3') and DEL_FLG = '0' | jp.co.ctc_g.jfw.core.jdbc.mybatis.QueryLogger           | (DefaultLoggingStrategy.java@120)</t>
  </si>
  <si>
    <t>2013-07-29 19:45:56,256 DEBUG | 13953676 | 2件目...:==&gt;  Preparing: /* jp.co.ctc_g.pjnavi.cm.integration.mybatis.PjtrPjPrjEvmSumSnapEntityJobDaoImpl.selectOne */ select PRJ_CD, RPT_BSDT, SI_DEAL_CD, PLN_STR_DT, PLN_END_DT, RSLT_STR_DT, RSLT_END_DT, FCT_CMP_DT, FCT_CMP_MNHOUR, DELAY_DAYS, SPI, CPI, ACC_RATE, PLN_ACC_RATE, BAC, PV, EV, AC, EAC, ETC, VAC, SV, CV, BAC_PRICE, PV_PRICE, EV_PRICE, AC_PRICE, EAC_PRICE, ETC_PRICE, VAC_PRICE, SV_PRICE, CV_PRICE, AC2_PRICE, EAC2_PRICE, ETC2_PRICE, VAC2_PRICE, CV2_PRICE, FCT_FLG, PLN_END_AF_FLG, CMP_AF_FLG, DEL_FLG, REG_USR_ID, REG_PGM_ID, REG_TS, UPD_USR_ID, UPD_PGM_ID, UPD_TS, VER_NO from PJTR_PJ_PRJ_EVM_SUM_SNAP WHERE PRJ_CD = ? and RPT_BSDT = ? and DEL_FLG = '0'  | j.c.c.p.c.i.m.P.selectOne                               | (Slf4jImpl.java@47)</t>
  </si>
  <si>
    <t>2013-07-29 19:45:56,256 DEBUG | 13953676 | 2件目...:==&gt; Parameters: PJ12000082(String), 2013-05-31(Date) | j.c.c.p.c.i.m.P.selectOne                               | (Slf4jImpl.java@47)</t>
  </si>
  <si>
    <t>2013-07-29 19:45:56,256  INFO | 13953676 | 2件目...:deleteListPhisicalを実行しました。実行時に指定されたパラメータ：PjtrPjPrjEvmSumSnapEntity[prjCd=PJ12000082,rptBsdt=&lt;null&gt;,siDealCd=&lt;null&gt;,plnStrDt=&lt;null&gt;,plnEndDt=&lt;null&gt;,rsltStrDt=&lt;null&gt;,rsltEndDt=&lt;null&gt;,fctCmpDt=&lt;null&gt;,fctCmpMnhour=&lt;null&gt;,delayDays=&lt;null&gt;,spi=&lt;null&gt;,cpi=&lt;null&gt;,accRate=&lt;null&gt;,plnAccRate=&lt;null&gt;,bac=&lt;null&gt;,pv=&lt;null&gt;,ev=&lt;null&gt;,ac=&lt;null&gt;,eac=&lt;null&gt;,etc=&lt;null&gt;,vac=&lt;null&gt;,sv=&lt;null&gt;,cv=&lt;null&gt;,bacPrice=&lt;null&gt;,pvPrice=&lt;null&gt;,evPrice=&lt;null&gt;,acPrice=&lt;null&gt;,eacPrice=&lt;null&gt;,etcPrice=&lt;null&gt;,vacPrice=&lt;null&gt;,svPrice=&lt;null&gt;,cvPrice=&lt;null&gt;,ac2Price=&lt;null&gt;,eac2Price=&lt;null&gt;,etc2Price=&lt;null&gt;,vac2Price=&lt;null&gt;,cv2Price=&lt;null&gt;,fctFlg=&lt;null&gt;,plnEndAfFlg=&lt;null&gt;,cmpAfFlg=1,maxSize=1000,waitSeconds=300,orderByFields=&lt;null&gt;,onlineUpdateLock=true,logical=true,includeNull=true,skip=true,offset=0,tail=1001,businessDate=&lt;null&gt;,delFlg=&lt;null&gt;,regUsrId=9999999999,regPgmId=jpjprg05001,regTs=2013-07-29 19:45:55.6,updUsrId=9999999999,updPgmId=jpjprg05001,updTs=2013-07-29 19:45:55.6,verNo=&lt;null&gt;] | jp.co.ctc_g.pjnavi.fw.logger.DaoParamLoggingInterceptor | (DaoParamLoggingInterceptor.java@36)</t>
  </si>
  <si>
    <t>2013-07-29 19:45:56,272 DEBUG | 13953676 | 2件目...:ooo Using Connection [jdbc:oracle:thin:@10.214.46.46:1521:PJNAVIDB, UserName=PJ03, Oracle JDBC driver] | j.c.c.p.c.i.m.P.selectListForWait                       | (Slf4jImpl.java@47)</t>
  </si>
  <si>
    <t>2013-07-29 19:45:56,272  INFO | 13953676 | 2件目...:/* jp.co.ctc_g.pjnavi.cm.integration.mybatis.PjtrPjPrjEvmSumSnapEntityJobDaoImpl.selectListForWait */ select PRJ_CD from PJTR_PJ_PRJ_EVM_SUM_SNAP WHERE PRJ_CD = 'PJ12000082' and CMP_AF_FLG = '1' order by PRJ_CD , RPT_BSDT for update wait 300 | jp.co.ctc_g.jfw.core.jdbc.mybatis.QueryLogger           | (DefaultLoggingStrategy.java@120)</t>
  </si>
  <si>
    <t>2013-07-29 19:45:56,272 DEBUG | 13953676 | 2件目...:==&gt;  Preparing: /* jp.co.ctc_g.pjnavi.cm.integration.mybatis.PjtrPjPrjEvmSumSnapEntityJobDaoImpl.selectListForWait */ select PRJ_CD from PJTR_PJ_PRJ_EVM_SUM_SNAP WHERE PRJ_CD = ? and CMP_AF_FLG = ? order by PRJ_CD , RPT_BSDT for update wait 300  | j.c.c.p.c.i.m.P.selectListForWait                       | (Slf4jImpl.java@47)</t>
  </si>
  <si>
    <t>2013-07-29 19:45:56,272 DEBUG | 13953676 | 2件目...:==&gt; Parameters: PJ12000082(String), 1(String) | j.c.c.p.c.i.m.P.selectListForWait                       | (Slf4jImpl.java@47)</t>
  </si>
  <si>
    <t>2013-07-29 19:45:56,272 DEBUG | 13953676 | 2件目...:ooo Using Connection [jdbc:oracle:thin:@10.214.46.46:1521:PJNAVIDB, UserName=PJ03, Oracle JDBC driver] | j.c.c.p.c.i.m.P.deleteListPhisical                      | (Slf4jImpl.java@47)</t>
  </si>
  <si>
    <t>2013-07-29 19:45:56,272  INFO | 13953676 | 2件目...:/* jp.co.ctc_g.pjnavi.cm.integration.mybatis.PjtrPjPrjEvmSumSnapEntityJobDaoImpl.deleteListPhisical */ delete from PJTR_PJ_PRJ_EVM_SUM_SNAP WHERE PRJ_CD = 'PJ12000082' and CMP_AF_FLG = '1' | jp.co.ctc_g.jfw.core.jdbc.mybatis.QueryLogger           | (DefaultLoggingStrategy.java@120)</t>
  </si>
  <si>
    <t>2013-07-29 19:45:56,272 DEBUG | 13953676 | 2件目...:==&gt;  Preparing: /* jp.co.ctc_g.pjnavi.cm.integration.mybatis.PjtrPjPrjEvmSumSnapEntityJobDaoImpl.deleteListPhisical */ delete from PJTR_PJ_PRJ_EVM_SUM_SNAP WHERE PRJ_CD = ? and CMP_AF_FLG = ?  | j.c.c.p.c.i.m.P.deleteListPhisical                      | (Slf4jImpl.java@47)</t>
  </si>
  <si>
    <t>2013-07-29 19:45:56,272 DEBUG | 13953676 | 2件目...:==&gt; Parameters: PJ12000082(String), 1(String) | j.c.c.p.c.i.m.P.deleteListPhisical                      | (Slf4jImpl.java@47)</t>
  </si>
  <si>
    <t>2013-07-29 19:45:56,272 DEBUG | 13953676 | Initiating transaction commit | j.c.c.pjnavi.fw.jdbc.PjnaviDataSourceTransactionManager | (AbstractPlatformTransactionManager.java@752)</t>
  </si>
  <si>
    <t>2013-07-29 19:45:56,272 DEBUG | 13953676 | Committing JDBC transaction on Connection [jdbc:oracle:thin:@10.214.46.46:1521:PJNAVIDB, UserName=PJ03, Oracle JDBC driver] | j.c.c.pjnavi.fw.jdbc.PjnaviDataSourceTransactionManager | (DataSourceTransactionManager.java@264)</t>
  </si>
  <si>
    <t>2013-07-29 19:45:56,288  INFO | 13953676 | トランザクションをコミットしました。 | j.c.c.pjnavi.fw.jdbc.PjnaviDataSourceTransactionManager | (PjnaviDataSourceTransactionManager.java@34)</t>
  </si>
  <si>
    <t>2013-07-29 19:45:56,288 DEBUG | 13953676 | Releasing JDBC Connection [jdbc:oracle:thin:@10.214.46.46:1521:PJNAVIDB, UserName=PJ03, Oracle JDBC driver] after transaction | j.c.c.pjnavi.fw.jdbc.PjnaviDataSourceTransactionManager | (DataSourceTransactionManager.java@322)</t>
  </si>
  <si>
    <t>2013-07-29 19:45:56,288  INFO | 13953676 | IFW9208:業務処理 MAIN  終了：682.4 ms | jp.co.ctc_g.pjnavi.fw.batch.job.JobExecutorImpl         | (JobExecutorImpl.java@95)</t>
  </si>
  <si>
    <t>2013-07-29 19:45:56,288  INFO | 13953676 | IFW9209:業務処理 FINAL 開始 | jp.co.ctc_g.pjnavi.fw.batch.job.JobExecutorImpl         | (JobExecutorImpl.java@105)</t>
  </si>
  <si>
    <t>2013-07-29 19:45:56,288 DEBUG | 13953676 | Creating new transaction with name [jp.co.ctc_g.pjnavi.batch.pj.npjprg050.Jpjprg05001JobImpl.doFinalize]: PROPAGATION_REQUIRED,ISOLATION_READ_COMMITTED,-java.lang.Throwable,+jp.co.ctc_g.pjnavi.fw.batch.exception.JobSkipException | j.c.c.pjnavi.fw.jdbc.PjnaviDataSourceTransactionManager | (AbstractPlatformTransactionManager.java@365)</t>
  </si>
  <si>
    <t>2013-07-29 19:45:56,288 DEBUG | 13953676 | Acquired Connection [jdbc:oracle:thin:@10.214.46.46:1521:PJNAVIDB, UserName=PJ03, Oracle JDBC driver] for JDBC transaction | j.c.c.pjnavi.fw.jdbc.PjnaviDataSourceTransactionManager | (DataSourceTransactionManager.java@204)</t>
  </si>
  <si>
    <t>2013-07-29 19:45:56,288 DEBUG | 13953676 | Switching JDBC Connection [jdbc:oracle:thin:@10.214.46.46:1521:PJNAVIDB, UserName=PJ03, Oracle JDBC driver] to manual commit | j.c.c.pjnavi.fw.jdbc.PjnaviDataSourceTransactionManager | (DataSourceTransactionManager.java@221)</t>
  </si>
  <si>
    <t>2013-07-29 19:45:56,288  INFO | 13953676 | トランザクションを開始しました。 | j.c.c.pjnavi.fw.jdbc.PjnaviDataSourceTransactionManager | (PjnaviDataSourceTransactionManager.java@28)</t>
  </si>
  <si>
    <t>2013-07-29 19:45:56,288 DEBUG | 13953676 | Initiating transaction commit | j.c.c.pjnavi.fw.jdbc.PjnaviDataSourceTransactionManager | (AbstractPlatformTransactionManager.java@752)</t>
  </si>
  <si>
    <t>2013-07-29 19:45:56,288 DEBUG | 13953676 | Committing JDBC transaction on Connection [jdbc:oracle:thin:@10.214.46.46:1521:PJNAVIDB, UserName=PJ03, Oracle JDBC driver] | j.c.c.pjnavi.fw.jdbc.PjnaviDataSourceTransactionManager | (DataSourceTransactionManager.java@264)</t>
  </si>
  <si>
    <t>2013-07-29 19:45:56,288  INFO | 13953676 | IFW9210:業務処理 FINAL 終了：3.598 ms | jp.co.ctc_g.pjnavi.fw.batch.job.JobExecutorImpl         | (JobExecutorImpl.java@107)</t>
  </si>
  <si>
    <t>2013-07-29 19:45:56,288  INFO | 13953676 | IFW9213:処理結果(DB)  ：クラス(PjtrPjPrjEvmSumSnapEntityJobDaoImpl)メソッド呼出回数：INSERT:10,UPDATE:0,DELETE:10,MERGE:0 | jp.co.ctc_g.pjnavi.fw.batch.operator.JobOperator        | (JobOperator.java@142)</t>
  </si>
  <si>
    <t>2013-07-29 19:45:56,288  INFO | 13953676 | IFW9215:処理結果(ジョブ)：ジョブID(jpjprg05001)：PROC:1,SKIP:0,ERROR:0 | jp.co.ctc_g.pjnavi.fw.batch.operator.JobOperator        | (JobOperator.java@156)</t>
  </si>
  <si>
    <t>2013-07-29 19:45:56,288  INFO | 13953676 | IFW9203:ジョブを終了しました。実行時間:=(12.45 s),実行結果:=(END:0) | jp.co.ctc_g.pjnavi.fw.batch.operator.JobOperator        | (JobOperator.java@124)</t>
  </si>
  <si>
    <t>2013-07-29 19:45:55,803  INFO | 13953676 | /* jp.co.ctc_g.pjnavi.batch.pj.jpjprg05009.Jpjprg05009JobDaoImpl.listByProjectInfo */ select PJTR_PJ_RPT_BSDT_MNG.PRJ_CD, PJTR_PJ_RPT_BSDT_MNG.SI_DEAL_CD, PJTR_PJ_PRJ.PRJ_RPT_BS_YOUBI, PJTR_PJ_RPT_BSDT_MNG.THIS_RPT_BSDT, PJTR_PJ_RPT_BSDT_MNG.PREV_RPT_BSDT from PJTR_PJ_RPT_BSDT_MNG, PJTR_PJ_PRJ where PJTR_PJ_RPT_BSDT_MNG.PRJ_CD = PJTR_PJ_PRJ.PRJ_CD and PJTR_PJ_RPT_BSDT_MNG.THIS_ENT_CLOSE_DT = to_timestamp('2013/03/30 00:00:00.000','YYYY/MM/DD HH24:MI:SS.FF3') and PJTR_PJ_PRJ.PROP_PRJ_FLG = '0' and PJTR_PJ_PRJ.FLAW_PRJ_FLG = '0' and PJTR_PJ_PRJ.DEL_FLG = '0' and substr(PJTR_PJ_PRJ.PRJ_CD, 10) in ( '2' , '3' ) | jp.co.ctc_g.jfw.core.jdbc.mybatis.QueryLogger           | (DefaultLoggingStrategy.java@120)</t>
    <phoneticPr fontId="1"/>
  </si>
  <si>
    <t>タスク別PVトラン</t>
    <rPh sb="3" eb="4">
      <t>ベツ</t>
    </rPh>
    <phoneticPr fontId="1"/>
  </si>
  <si>
    <t>PJ=PJ12000082</t>
    <phoneticPr fontId="1"/>
  </si>
  <si>
    <t>BSDT=2013/3/29</t>
    <phoneticPr fontId="1"/>
  </si>
  <si>
    <t>ROUND(SUM(予定工数 * (今回実績 / (今回実績 + 今回実績残))),2)</t>
    <rPh sb="10" eb="12">
      <t>ヨテイ</t>
    </rPh>
    <rPh sb="12" eb="14">
      <t>コウスウ</t>
    </rPh>
    <rPh sb="18" eb="20">
      <t>コンカイ</t>
    </rPh>
    <rPh sb="20" eb="22">
      <t>ジッセキ</t>
    </rPh>
    <rPh sb="26" eb="28">
      <t>コンカイ</t>
    </rPh>
    <rPh sb="28" eb="30">
      <t>ジッセキ</t>
    </rPh>
    <rPh sb="33" eb="35">
      <t>コンカイ</t>
    </rPh>
    <rPh sb="35" eb="37">
      <t>ジッセキ</t>
    </rPh>
    <rPh sb="37" eb="38">
      <t>ザン</t>
    </rPh>
    <phoneticPr fontId="1"/>
  </si>
  <si>
    <t>SUM(AC）</t>
    <phoneticPr fontId="1"/>
  </si>
  <si>
    <t>実行結果</t>
    <rPh sb="0" eb="2">
      <t>ジッコウ</t>
    </rPh>
    <rPh sb="2" eb="4">
      <t>ケッカ</t>
    </rPh>
    <phoneticPr fontId="1"/>
  </si>
  <si>
    <t>比較</t>
    <rPh sb="0" eb="2">
      <t>ヒカク</t>
    </rPh>
    <phoneticPr fontId="1"/>
  </si>
  <si>
    <t>今週分ACの確認</t>
    <rPh sb="0" eb="2">
      <t>コンシュウ</t>
    </rPh>
    <rPh sb="2" eb="3">
      <t>ブン</t>
    </rPh>
    <rPh sb="6" eb="8">
      <t>カクニン</t>
    </rPh>
    <phoneticPr fontId="1"/>
  </si>
  <si>
    <t>今週分EVの確認</t>
    <rPh sb="0" eb="2">
      <t>コンシュウ</t>
    </rPh>
    <rPh sb="2" eb="3">
      <t>ブン</t>
    </rPh>
    <rPh sb="6" eb="8">
      <t>カクニン</t>
    </rPh>
    <phoneticPr fontId="1"/>
  </si>
  <si>
    <t>ev-check</t>
    <phoneticPr fontId="1"/>
  </si>
  <si>
    <t>ok(打ち切りのため）</t>
    <rPh sb="3" eb="4">
      <t>ウ</t>
    </rPh>
    <rPh sb="5" eb="6">
      <t>キ</t>
    </rPh>
    <phoneticPr fontId="1"/>
  </si>
  <si>
    <t>ac-check</t>
    <phoneticPr fontId="1"/>
  </si>
  <si>
    <t>spi-check</t>
    <phoneticPr fontId="1"/>
  </si>
  <si>
    <t>cpi-check</t>
    <phoneticPr fontId="1"/>
  </si>
  <si>
    <t>各週PV単価</t>
    <rPh sb="0" eb="2">
      <t>カクシュウ</t>
    </rPh>
    <rPh sb="4" eb="6">
      <t>タンカ</t>
    </rPh>
    <phoneticPr fontId="1"/>
  </si>
  <si>
    <t>BAC単価</t>
    <rPh sb="3" eb="5">
      <t>タンカ</t>
    </rPh>
    <phoneticPr fontId="1"/>
  </si>
  <si>
    <t>想定EV額</t>
    <rPh sb="0" eb="2">
      <t>ソウテイ</t>
    </rPh>
    <rPh sb="4" eb="5">
      <t>ガク</t>
    </rPh>
    <phoneticPr fontId="1"/>
  </si>
  <si>
    <t>EV額check</t>
    <rPh sb="2" eb="3">
      <t>ガク</t>
    </rPh>
    <phoneticPr fontId="1"/>
  </si>
  <si>
    <t>AC額check</t>
    <rPh sb="2" eb="3">
      <t>ガク</t>
    </rPh>
    <phoneticPr fontId="1"/>
  </si>
  <si>
    <t>想定AC額</t>
    <rPh sb="0" eb="2">
      <t>ソウテイ</t>
    </rPh>
    <rPh sb="4" eb="5">
      <t>ガク</t>
    </rPh>
    <phoneticPr fontId="1"/>
  </si>
  <si>
    <t>GYM-086、GYM-119の確認</t>
    <rPh sb="16" eb="18">
      <t>カクニン</t>
    </rPh>
    <phoneticPr fontId="1"/>
  </si>
  <si>
    <t>5/31の遅延日数がNULLについて</t>
    <rPh sb="5" eb="7">
      <t>チエン</t>
    </rPh>
    <rPh sb="7" eb="9">
      <t>ニッスウ</t>
    </rPh>
    <phoneticPr fontId="1"/>
  </si>
  <si>
    <t>仕様通り（今週単独のEV&lt;=0の場合、遅延日数の計算を行わず、NULLとする仕様（仕様補足№3）</t>
    <rPh sb="0" eb="2">
      <t>シヨウ</t>
    </rPh>
    <rPh sb="2" eb="3">
      <t>ドオ</t>
    </rPh>
    <rPh sb="5" eb="7">
      <t>コンシュウ</t>
    </rPh>
    <rPh sb="7" eb="9">
      <t>タンドク</t>
    </rPh>
    <rPh sb="16" eb="18">
      <t>バアイ</t>
    </rPh>
    <rPh sb="19" eb="21">
      <t>チエン</t>
    </rPh>
    <rPh sb="21" eb="23">
      <t>ニッスウ</t>
    </rPh>
    <rPh sb="24" eb="26">
      <t>ケイサン</t>
    </rPh>
    <rPh sb="27" eb="28">
      <t>オコナ</t>
    </rPh>
    <rPh sb="38" eb="40">
      <t>シヨウ</t>
    </rPh>
    <rPh sb="41" eb="43">
      <t>シヨウ</t>
    </rPh>
    <rPh sb="43" eb="45">
      <t>ホソク</t>
    </rPh>
    <phoneticPr fontId="1"/>
  </si>
  <si>
    <t>【補足】上記仕様について</t>
    <rPh sb="1" eb="3">
      <t>ホソク</t>
    </rPh>
    <rPh sb="4" eb="6">
      <t>ジョウキ</t>
    </rPh>
    <rPh sb="6" eb="8">
      <t>シヨウ</t>
    </rPh>
    <phoneticPr fontId="1"/>
  </si>
  <si>
    <t>進捗戻りや当該週の稼働日数が0日であるケースで、遅延がある（または先行がある）場合に遅延日数=0と表示されてしまう。</t>
    <rPh sb="0" eb="2">
      <t>シンチョク</t>
    </rPh>
    <rPh sb="2" eb="3">
      <t>モド</t>
    </rPh>
    <rPh sb="5" eb="7">
      <t>トウガイ</t>
    </rPh>
    <rPh sb="7" eb="8">
      <t>シュウ</t>
    </rPh>
    <rPh sb="9" eb="11">
      <t>カドウ</t>
    </rPh>
    <rPh sb="11" eb="13">
      <t>ニッスウ</t>
    </rPh>
    <rPh sb="15" eb="16">
      <t>ニチ</t>
    </rPh>
    <rPh sb="24" eb="26">
      <t>チエン</t>
    </rPh>
    <rPh sb="33" eb="35">
      <t>センコウ</t>
    </rPh>
    <rPh sb="39" eb="41">
      <t>バアイ</t>
    </rPh>
    <rPh sb="42" eb="44">
      <t>チエン</t>
    </rPh>
    <rPh sb="44" eb="46">
      <t>ニッスウ</t>
    </rPh>
    <rPh sb="49" eb="51">
      <t>ヒョウジ</t>
    </rPh>
    <phoneticPr fontId="1"/>
  </si>
  <si>
    <t>これを回避するため、当該週のEVが0より小さくなる場合および、当該週の稼働日数が0日である場合、不確かな計算を行わず、</t>
    <rPh sb="3" eb="5">
      <t>カイヒ</t>
    </rPh>
    <rPh sb="10" eb="12">
      <t>トウガイ</t>
    </rPh>
    <rPh sb="12" eb="13">
      <t>シュウ</t>
    </rPh>
    <rPh sb="20" eb="21">
      <t>チイ</t>
    </rPh>
    <rPh sb="25" eb="27">
      <t>バアイ</t>
    </rPh>
    <rPh sb="31" eb="33">
      <t>トウガイ</t>
    </rPh>
    <rPh sb="33" eb="34">
      <t>シュウ</t>
    </rPh>
    <rPh sb="35" eb="37">
      <t>カドウ</t>
    </rPh>
    <rPh sb="37" eb="39">
      <t>ニッスウ</t>
    </rPh>
    <rPh sb="41" eb="42">
      <t>ニチ</t>
    </rPh>
    <rPh sb="45" eb="47">
      <t>バアイ</t>
    </rPh>
    <rPh sb="48" eb="50">
      <t>フタシ</t>
    </rPh>
    <rPh sb="52" eb="54">
      <t>ケイサン</t>
    </rPh>
    <rPh sb="55" eb="56">
      <t>オコナ</t>
    </rPh>
    <phoneticPr fontId="1"/>
  </si>
  <si>
    <t>NULLとする仕様となっているため</t>
    <rPh sb="7" eb="9">
      <t>シヨウ</t>
    </rPh>
    <phoneticPr fontId="1"/>
  </si>
  <si>
    <t>2013/7/30　エビデンス追加（真島）</t>
    <rPh sb="15" eb="17">
      <t>ツイカ</t>
    </rPh>
    <rPh sb="18" eb="20">
      <t>マジマ</t>
    </rPh>
    <phoneticPr fontId="1"/>
  </si>
  <si>
    <t>想定EAC額</t>
    <rPh sb="0" eb="2">
      <t>ソウテイ</t>
    </rPh>
    <rPh sb="5" eb="6">
      <t>ガク</t>
    </rPh>
    <phoneticPr fontId="1"/>
  </si>
  <si>
    <t>EAC額check</t>
    <rPh sb="3" eb="4">
      <t>ガク</t>
    </rPh>
    <phoneticPr fontId="1"/>
  </si>
  <si>
    <t>想定ETC額</t>
    <rPh sb="0" eb="2">
      <t>ソウテイ</t>
    </rPh>
    <rPh sb="5" eb="6">
      <t>ガク</t>
    </rPh>
    <phoneticPr fontId="1"/>
  </si>
  <si>
    <t>ETC額check</t>
    <rPh sb="3" eb="4">
      <t>ガク</t>
    </rPh>
    <phoneticPr fontId="1"/>
  </si>
  <si>
    <t>想定VAC額</t>
    <rPh sb="0" eb="2">
      <t>ソウテイ</t>
    </rPh>
    <rPh sb="5" eb="6">
      <t>ガク</t>
    </rPh>
    <phoneticPr fontId="1"/>
  </si>
  <si>
    <t>VAC額check</t>
    <rPh sb="3" eb="4">
      <t>ガク</t>
    </rPh>
    <phoneticPr fontId="1"/>
  </si>
  <si>
    <t>想定SV額</t>
    <rPh sb="0" eb="2">
      <t>ソウテイ</t>
    </rPh>
    <rPh sb="4" eb="5">
      <t>ガク</t>
    </rPh>
    <phoneticPr fontId="1"/>
  </si>
  <si>
    <t>SV額check</t>
    <rPh sb="2" eb="3">
      <t>ガク</t>
    </rPh>
    <phoneticPr fontId="1"/>
  </si>
  <si>
    <t>想定CV額</t>
    <rPh sb="0" eb="2">
      <t>ソウテイ</t>
    </rPh>
    <rPh sb="4" eb="5">
      <t>ガク</t>
    </rPh>
    <phoneticPr fontId="1"/>
  </si>
  <si>
    <t>CV額check</t>
    <rPh sb="2" eb="3">
      <t>ガク</t>
    </rPh>
    <phoneticPr fontId="1"/>
  </si>
  <si>
    <t>翌週以降のEV、ACの確認、今週以降のEV額、AC額、EAC額、ETC額、VAC額、SV額、CV額の確認</t>
    <rPh sb="0" eb="2">
      <t>ヨクシュウ</t>
    </rPh>
    <rPh sb="2" eb="4">
      <t>イコウ</t>
    </rPh>
    <rPh sb="11" eb="13">
      <t>カクニン</t>
    </rPh>
    <rPh sb="14" eb="16">
      <t>コンシュウ</t>
    </rPh>
    <rPh sb="16" eb="18">
      <t>イコウ</t>
    </rPh>
    <rPh sb="21" eb="22">
      <t>ガク</t>
    </rPh>
    <rPh sb="25" eb="26">
      <t>ガク</t>
    </rPh>
    <rPh sb="30" eb="31">
      <t>ガク</t>
    </rPh>
    <rPh sb="35" eb="36">
      <t>ガク</t>
    </rPh>
    <rPh sb="40" eb="41">
      <t>ガク</t>
    </rPh>
    <rPh sb="44" eb="45">
      <t>ガク</t>
    </rPh>
    <rPh sb="48" eb="49">
      <t>ガク</t>
    </rPh>
    <rPh sb="50" eb="5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</si>
</sst>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8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b/>
      <sz val="8"/>
      <name val="ＭＳ Ｐゴシック"/>
      <family val="3"/>
      <charset val="128"/>
    </font>
    <font>
      <b/>
      <sz val="36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b/>
      <sz val="8"/>
      <color theme="1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28"/>
      <color theme="1"/>
      <name val="ＭＳ Ｐゴシック"/>
      <family val="3"/>
      <charset val="128"/>
      <scheme val="minor"/>
    </font>
    <font>
      <b/>
      <sz val="28"/>
      <color rgb="FFFF0000"/>
      <name val="ＭＳ Ｐゴシック"/>
      <family val="3"/>
      <charset val="128"/>
      <scheme val="minor"/>
    </font>
    <font>
      <b/>
      <sz val="28"/>
      <color rgb="FF0070C0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0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9" fillId="0" borderId="0"/>
  </cellStyleXfs>
  <cellXfs count="80">
    <xf numFmtId="0" fontId="0" fillId="0" borderId="0" xfId="0">
      <alignment vertical="center"/>
    </xf>
    <xf numFmtId="49" fontId="7" fillId="3" borderId="0" xfId="23" applyNumberFormat="1" applyFont="1" applyFill="1"/>
    <xf numFmtId="49" fontId="7" fillId="3" borderId="1" xfId="23" applyNumberFormat="1" applyFont="1" applyFill="1" applyBorder="1"/>
    <xf numFmtId="49" fontId="7" fillId="4" borderId="1" xfId="23" applyNumberFormat="1" applyFont="1" applyFill="1" applyBorder="1"/>
    <xf numFmtId="0" fontId="10" fillId="0" borderId="0" xfId="29" applyFont="1"/>
    <xf numFmtId="49" fontId="7" fillId="3" borderId="0" xfId="1" applyNumberFormat="1" applyFont="1" applyFill="1">
      <alignment vertical="center"/>
    </xf>
    <xf numFmtId="0" fontId="12" fillId="0" borderId="0" xfId="29" applyFont="1"/>
    <xf numFmtId="0" fontId="10" fillId="2" borderId="1" xfId="29" applyFont="1" applyFill="1" applyBorder="1"/>
    <xf numFmtId="0" fontId="10" fillId="4" borderId="1" xfId="29" applyFont="1" applyFill="1" applyBorder="1"/>
    <xf numFmtId="14" fontId="10" fillId="4" borderId="1" xfId="29" applyNumberFormat="1" applyFont="1" applyFill="1" applyBorder="1"/>
    <xf numFmtId="49" fontId="13" fillId="3" borderId="0" xfId="23" applyNumberFormat="1" applyFont="1" applyFill="1"/>
    <xf numFmtId="49" fontId="7" fillId="2" borderId="1" xfId="1" applyNumberFormat="1" applyFont="1" applyFill="1" applyBorder="1">
      <alignment vertical="center"/>
    </xf>
    <xf numFmtId="49" fontId="7" fillId="4" borderId="1" xfId="1" applyNumberFormat="1" applyFont="1" applyFill="1" applyBorder="1">
      <alignment vertical="center"/>
    </xf>
    <xf numFmtId="49" fontId="7" fillId="4" borderId="0" xfId="1" applyNumberFormat="1" applyFont="1" applyFill="1" applyBorder="1">
      <alignment vertical="center"/>
    </xf>
    <xf numFmtId="49" fontId="12" fillId="0" borderId="0" xfId="29" applyNumberFormat="1" applyFont="1"/>
    <xf numFmtId="49" fontId="10" fillId="0" borderId="0" xfId="29" applyNumberFormat="1" applyFont="1"/>
    <xf numFmtId="0" fontId="10" fillId="0" borderId="1" xfId="29" applyFont="1" applyBorder="1"/>
    <xf numFmtId="49" fontId="10" fillId="0" borderId="1" xfId="29" applyNumberFormat="1" applyFont="1" applyBorder="1"/>
    <xf numFmtId="49" fontId="13" fillId="3" borderId="0" xfId="1" applyNumberFormat="1" applyFont="1" applyFill="1">
      <alignment vertical="center"/>
    </xf>
    <xf numFmtId="49" fontId="7" fillId="3" borderId="1" xfId="1" applyNumberFormat="1" applyFont="1" applyFill="1" applyBorder="1">
      <alignment vertical="center"/>
    </xf>
    <xf numFmtId="0" fontId="7" fillId="4" borderId="1" xfId="1" applyNumberFormat="1" applyFont="1" applyFill="1" applyBorder="1">
      <alignment vertical="center"/>
    </xf>
    <xf numFmtId="0" fontId="7" fillId="3" borderId="0" xfId="1" applyNumberFormat="1" applyFont="1" applyFill="1">
      <alignment vertical="center"/>
    </xf>
    <xf numFmtId="14" fontId="10" fillId="0" borderId="1" xfId="29" applyNumberFormat="1" applyFont="1" applyBorder="1"/>
    <xf numFmtId="22" fontId="10" fillId="0" borderId="1" xfId="29" applyNumberFormat="1" applyFont="1" applyBorder="1"/>
    <xf numFmtId="0" fontId="10" fillId="6" borderId="1" xfId="29" applyFont="1" applyFill="1" applyBorder="1"/>
    <xf numFmtId="22" fontId="10" fillId="0" borderId="1" xfId="29" quotePrefix="1" applyNumberFormat="1" applyFont="1" applyBorder="1"/>
    <xf numFmtId="0" fontId="14" fillId="0" borderId="0" xfId="29" applyFont="1"/>
    <xf numFmtId="47" fontId="10" fillId="0" borderId="1" xfId="29" applyNumberFormat="1" applyFont="1" applyBorder="1"/>
    <xf numFmtId="14" fontId="10" fillId="5" borderId="1" xfId="29" applyNumberFormat="1" applyFont="1" applyFill="1" applyBorder="1"/>
    <xf numFmtId="49" fontId="7" fillId="5" borderId="1" xfId="1" applyNumberFormat="1" applyFont="1" applyFill="1" applyBorder="1">
      <alignment vertical="center"/>
    </xf>
    <xf numFmtId="0" fontId="7" fillId="5" borderId="1" xfId="1" applyNumberFormat="1" applyFont="1" applyFill="1" applyBorder="1">
      <alignment vertical="center"/>
    </xf>
    <xf numFmtId="0" fontId="10" fillId="5" borderId="1" xfId="29" applyFont="1" applyFill="1" applyBorder="1"/>
    <xf numFmtId="0" fontId="15" fillId="0" borderId="0" xfId="29" applyFont="1"/>
    <xf numFmtId="0" fontId="16" fillId="0" borderId="0" xfId="29" applyFont="1"/>
    <xf numFmtId="0" fontId="9" fillId="0" borderId="0" xfId="29"/>
    <xf numFmtId="0" fontId="17" fillId="0" borderId="0" xfId="29" applyFont="1"/>
    <xf numFmtId="0" fontId="18" fillId="0" borderId="0" xfId="29" applyFont="1"/>
    <xf numFmtId="0" fontId="9" fillId="0" borderId="0" xfId="29" quotePrefix="1"/>
    <xf numFmtId="0" fontId="15" fillId="2" borderId="1" xfId="29" applyFont="1" applyFill="1" applyBorder="1"/>
    <xf numFmtId="0" fontId="9" fillId="7" borderId="0" xfId="29" applyFill="1"/>
    <xf numFmtId="0" fontId="20" fillId="2" borderId="1" xfId="29" applyFont="1" applyFill="1" applyBorder="1"/>
    <xf numFmtId="0" fontId="20" fillId="2" borderId="2" xfId="29" applyFont="1" applyFill="1" applyBorder="1"/>
    <xf numFmtId="0" fontId="10" fillId="3" borderId="0" xfId="29" applyFont="1" applyFill="1"/>
    <xf numFmtId="0" fontId="14" fillId="3" borderId="0" xfId="29" applyFont="1" applyFill="1"/>
    <xf numFmtId="0" fontId="23" fillId="3" borderId="0" xfId="29" applyFont="1" applyFill="1"/>
    <xf numFmtId="0" fontId="24" fillId="3" borderId="0" xfId="29" applyFont="1" applyFill="1"/>
    <xf numFmtId="0" fontId="9" fillId="3" borderId="0" xfId="29" applyFill="1"/>
    <xf numFmtId="0" fontId="19" fillId="3" borderId="0" xfId="29" applyFont="1" applyFill="1"/>
    <xf numFmtId="0" fontId="10" fillId="3" borderId="1" xfId="29" applyFont="1" applyFill="1" applyBorder="1"/>
    <xf numFmtId="14" fontId="10" fillId="3" borderId="1" xfId="29" applyNumberFormat="1" applyFont="1" applyFill="1" applyBorder="1"/>
    <xf numFmtId="22" fontId="10" fillId="3" borderId="1" xfId="29" applyNumberFormat="1" applyFont="1" applyFill="1" applyBorder="1"/>
    <xf numFmtId="14" fontId="21" fillId="3" borderId="1" xfId="29" applyNumberFormat="1" applyFont="1" applyFill="1" applyBorder="1"/>
    <xf numFmtId="0" fontId="20" fillId="3" borderId="1" xfId="29" applyFont="1" applyFill="1" applyBorder="1"/>
    <xf numFmtId="0" fontId="22" fillId="3" borderId="0" xfId="29" applyFont="1" applyFill="1"/>
    <xf numFmtId="0" fontId="9" fillId="4" borderId="0" xfId="29" applyFill="1"/>
    <xf numFmtId="0" fontId="25" fillId="3" borderId="0" xfId="29" applyFont="1" applyFill="1" applyAlignment="1"/>
    <xf numFmtId="0" fontId="25" fillId="0" borderId="0" xfId="0" applyFont="1" applyAlignment="1">
      <alignment horizontal="left" vertical="center"/>
    </xf>
    <xf numFmtId="0" fontId="26" fillId="3" borderId="0" xfId="29" applyFont="1" applyFill="1"/>
    <xf numFmtId="0" fontId="27" fillId="3" borderId="0" xfId="29" applyFont="1" applyFill="1"/>
    <xf numFmtId="0" fontId="28" fillId="3" borderId="0" xfId="29" applyFont="1" applyFill="1"/>
    <xf numFmtId="22" fontId="10" fillId="5" borderId="1" xfId="29" applyNumberFormat="1" applyFont="1" applyFill="1" applyBorder="1"/>
    <xf numFmtId="0" fontId="20" fillId="3" borderId="3" xfId="29" applyFont="1" applyFill="1" applyBorder="1"/>
    <xf numFmtId="14" fontId="21" fillId="3" borderId="3" xfId="29" applyNumberFormat="1" applyFont="1" applyFill="1" applyBorder="1"/>
    <xf numFmtId="22" fontId="21" fillId="3" borderId="3" xfId="29" applyNumberFormat="1" applyFont="1" applyFill="1" applyBorder="1"/>
    <xf numFmtId="0" fontId="20" fillId="8" borderId="3" xfId="29" applyFont="1" applyFill="1" applyBorder="1"/>
    <xf numFmtId="0" fontId="20" fillId="3" borderId="0" xfId="29" applyFont="1" applyFill="1"/>
    <xf numFmtId="0" fontId="21" fillId="8" borderId="3" xfId="29" applyFont="1" applyFill="1" applyBorder="1"/>
    <xf numFmtId="0" fontId="21" fillId="3" borderId="3" xfId="29" applyFont="1" applyFill="1" applyBorder="1"/>
    <xf numFmtId="0" fontId="20" fillId="3" borderId="0" xfId="29" applyNumberFormat="1" applyFont="1" applyFill="1"/>
    <xf numFmtId="0" fontId="29" fillId="3" borderId="0" xfId="29" applyFont="1" applyFill="1"/>
    <xf numFmtId="0" fontId="10" fillId="5" borderId="3" xfId="29" applyFont="1" applyFill="1" applyBorder="1"/>
    <xf numFmtId="14" fontId="10" fillId="5" borderId="3" xfId="29" applyNumberFormat="1" applyFont="1" applyFill="1" applyBorder="1"/>
    <xf numFmtId="0" fontId="10" fillId="3" borderId="3" xfId="29" applyFont="1" applyFill="1" applyBorder="1"/>
    <xf numFmtId="14" fontId="10" fillId="3" borderId="3" xfId="29" applyNumberFormat="1" applyFont="1" applyFill="1" applyBorder="1"/>
    <xf numFmtId="0" fontId="10" fillId="4" borderId="3" xfId="29" applyFont="1" applyFill="1" applyBorder="1"/>
    <xf numFmtId="0" fontId="20" fillId="9" borderId="0" xfId="29" applyFont="1" applyFill="1"/>
    <xf numFmtId="0" fontId="10" fillId="9" borderId="3" xfId="29" applyFont="1" applyFill="1" applyBorder="1"/>
    <xf numFmtId="0" fontId="20" fillId="9" borderId="3" xfId="29" applyFont="1" applyFill="1" applyBorder="1"/>
    <xf numFmtId="0" fontId="9" fillId="9" borderId="0" xfId="29" applyFill="1"/>
    <xf numFmtId="0" fontId="29" fillId="9" borderId="0" xfId="29" applyFont="1" applyFill="1"/>
  </cellXfs>
  <cellStyles count="30">
    <cellStyle name="桁区切り 2" xfId="4"/>
    <cellStyle name="標準" xfId="0" builtinId="0"/>
    <cellStyle name="標準 10" xfId="5"/>
    <cellStyle name="標準 11" xfId="6"/>
    <cellStyle name="標準 12" xfId="7"/>
    <cellStyle name="標準 13" xfId="8"/>
    <cellStyle name="標準 14" xfId="9"/>
    <cellStyle name="標準 15" xfId="10"/>
    <cellStyle name="標準 16" xfId="3"/>
    <cellStyle name="標準 16 2" xfId="21"/>
    <cellStyle name="標準 17" xfId="24"/>
    <cellStyle name="標準 18" xfId="29"/>
    <cellStyle name="標準 2" xfId="1"/>
    <cellStyle name="標準 2 2" xfId="11"/>
    <cellStyle name="標準 2 3" xfId="12"/>
    <cellStyle name="標準 2 4" xfId="25"/>
    <cellStyle name="標準 3" xfId="2"/>
    <cellStyle name="標準 3 2" xfId="13"/>
    <cellStyle name="標準 3 3" xfId="23"/>
    <cellStyle name="標準 4" xfId="14"/>
    <cellStyle name="標準 5" xfId="15"/>
    <cellStyle name="標準 5 2" xfId="22"/>
    <cellStyle name="標準 6" xfId="16"/>
    <cellStyle name="標準 7" xfId="17"/>
    <cellStyle name="標準 7 2" xfId="26"/>
    <cellStyle name="標準 8" xfId="18"/>
    <cellStyle name="標準 8 2" xfId="19"/>
    <cellStyle name="標準 8 3" xfId="27"/>
    <cellStyle name="標準 9" xfId="20"/>
    <cellStyle name="標準 9 2" xfId="28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695324</xdr:colOff>
      <xdr:row>26</xdr:row>
      <xdr:rowOff>161926</xdr:rowOff>
    </xdr:from>
    <xdr:to>
      <xdr:col>18</xdr:col>
      <xdr:colOff>33616</xdr:colOff>
      <xdr:row>29</xdr:row>
      <xdr:rowOff>65556</xdr:rowOff>
    </xdr:to>
    <xdr:sp macro="" textlink="">
      <xdr:nvSpPr>
        <xdr:cNvPr id="2" name="正方形/長方形 1"/>
        <xdr:cNvSpPr/>
      </xdr:nvSpPr>
      <xdr:spPr>
        <a:xfrm>
          <a:off x="11296649" y="3438526"/>
          <a:ext cx="728942" cy="417980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582706</xdr:colOff>
      <xdr:row>39</xdr:row>
      <xdr:rowOff>156883</xdr:rowOff>
    </xdr:from>
    <xdr:to>
      <xdr:col>18</xdr:col>
      <xdr:colOff>403412</xdr:colOff>
      <xdr:row>47</xdr:row>
      <xdr:rowOff>66675</xdr:rowOff>
    </xdr:to>
    <xdr:sp macro="" textlink="">
      <xdr:nvSpPr>
        <xdr:cNvPr id="3" name="四角形吹き出し 2"/>
        <xdr:cNvSpPr/>
      </xdr:nvSpPr>
      <xdr:spPr>
        <a:xfrm>
          <a:off x="6316756" y="5662333"/>
          <a:ext cx="6078631" cy="1281392"/>
        </a:xfrm>
        <a:prstGeom prst="wedgeRectCallout">
          <a:avLst>
            <a:gd name="adj1" fmla="val 39995"/>
            <a:gd name="adj2" fmla="val -34168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 b="1"/>
            <a:t>BAC</a:t>
          </a:r>
          <a:r>
            <a:rPr kumimoji="1" lang="ja-JP" altLang="en-US" sz="1400" b="1"/>
            <a:t>＝</a:t>
          </a:r>
          <a:r>
            <a:rPr kumimoji="1" lang="en-US" altLang="ja-JP" sz="1400" b="1"/>
            <a:t>EV</a:t>
          </a:r>
          <a:r>
            <a:rPr kumimoji="1" lang="ja-JP" altLang="en-US" sz="1400" b="1"/>
            <a:t>となったタイミングで、</a:t>
          </a:r>
          <a:endParaRPr kumimoji="1" lang="en-US" altLang="ja-JP" sz="1400" b="1"/>
        </a:p>
        <a:p>
          <a:pPr algn="l"/>
          <a:r>
            <a:rPr kumimoji="1" lang="ja-JP" altLang="en-US" sz="1400" b="1"/>
            <a:t>以降の週に対する</a:t>
          </a:r>
          <a:r>
            <a:rPr kumimoji="1" lang="en-US" altLang="ja-JP" sz="1400" b="1"/>
            <a:t>EV_PRICE</a:t>
          </a:r>
          <a:r>
            <a:rPr kumimoji="1" lang="ja-JP" altLang="en-US" sz="1400" b="1"/>
            <a:t>や</a:t>
          </a:r>
          <a:r>
            <a:rPr kumimoji="1" lang="en-US" altLang="ja-JP" sz="1400" b="1"/>
            <a:t>AC_PRICE</a:t>
          </a:r>
          <a:r>
            <a:rPr kumimoji="1" lang="ja-JP" altLang="en-US" sz="1400" b="1"/>
            <a:t>の計算単価は、</a:t>
          </a:r>
          <a:endParaRPr kumimoji="1" lang="en-US" altLang="ja-JP" sz="1400" b="1"/>
        </a:p>
        <a:p>
          <a:pPr algn="l"/>
          <a:r>
            <a:rPr kumimoji="1" lang="en-US" altLang="ja-JP" sz="1400" b="1"/>
            <a:t>BAC</a:t>
          </a:r>
          <a:r>
            <a:rPr kumimoji="1" lang="ja-JP" altLang="en-US" sz="1400" b="1"/>
            <a:t>単価を適用し続けた方がよいと思われる。</a:t>
          </a:r>
          <a:endParaRPr kumimoji="1" lang="en-US" altLang="ja-JP" sz="1400" b="1"/>
        </a:p>
        <a:p>
          <a:pPr algn="l"/>
          <a:endParaRPr kumimoji="1" lang="en-US" altLang="ja-JP" sz="1400" b="1"/>
        </a:p>
        <a:p>
          <a:pPr algn="l"/>
          <a:r>
            <a:rPr kumimoji="1" lang="en-US" altLang="ja-JP" sz="1400" b="1"/>
            <a:t>※</a:t>
          </a:r>
          <a:r>
            <a:rPr kumimoji="1" lang="ja-JP" altLang="en-US" sz="1400" b="1"/>
            <a:t>この概念の適用対象は</a:t>
          </a:r>
          <a:r>
            <a:rPr kumimoji="1" lang="en-US" altLang="ja-JP" sz="1400" b="1"/>
            <a:t>EV_PRICE</a:t>
          </a:r>
          <a:r>
            <a:rPr kumimoji="1" lang="ja-JP" altLang="en-US" sz="1400" b="1"/>
            <a:t>、</a:t>
          </a:r>
          <a:r>
            <a:rPr kumimoji="1" lang="en-US" altLang="ja-JP" sz="1400" b="1"/>
            <a:t>AC_PRICE</a:t>
          </a:r>
          <a:r>
            <a:rPr kumimoji="1" lang="ja-JP" altLang="en-US" sz="1400" b="1"/>
            <a:t>、</a:t>
          </a:r>
          <a:r>
            <a:rPr kumimoji="1" lang="en-US" altLang="ja-JP" sz="1400" b="1"/>
            <a:t>SV_PRICE</a:t>
          </a:r>
          <a:r>
            <a:rPr kumimoji="1" lang="ja-JP" altLang="en-US" sz="1400" b="1"/>
            <a:t>、</a:t>
          </a:r>
          <a:r>
            <a:rPr kumimoji="1" lang="en-US" altLang="ja-JP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CV_PRICE</a:t>
          </a:r>
          <a:r>
            <a:rPr kumimoji="1" lang="ja-JP" altLang="en-US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である。</a:t>
          </a:r>
          <a:endParaRPr kumimoji="1" lang="en-US" altLang="ja-JP" sz="1400" b="1"/>
        </a:p>
      </xdr:txBody>
    </xdr:sp>
    <xdr:clientData/>
  </xdr:twoCellAnchor>
  <xdr:twoCellAnchor>
    <xdr:from>
      <xdr:col>26</xdr:col>
      <xdr:colOff>22411</xdr:colOff>
      <xdr:row>27</xdr:row>
      <xdr:rowOff>19050</xdr:rowOff>
    </xdr:from>
    <xdr:to>
      <xdr:col>28</xdr:col>
      <xdr:colOff>44822</xdr:colOff>
      <xdr:row>29</xdr:row>
      <xdr:rowOff>33619</xdr:rowOff>
    </xdr:to>
    <xdr:sp macro="" textlink="">
      <xdr:nvSpPr>
        <xdr:cNvPr id="4" name="正方形/長方形 3"/>
        <xdr:cNvSpPr/>
      </xdr:nvSpPr>
      <xdr:spPr>
        <a:xfrm>
          <a:off x="17605561" y="3467100"/>
          <a:ext cx="1413061" cy="357469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638735</xdr:colOff>
      <xdr:row>49</xdr:row>
      <xdr:rowOff>112059</xdr:rowOff>
    </xdr:from>
    <xdr:to>
      <xdr:col>26</xdr:col>
      <xdr:colOff>366020</xdr:colOff>
      <xdr:row>91</xdr:row>
      <xdr:rowOff>52353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7460" y="7332009"/>
          <a:ext cx="12271710" cy="714119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26</xdr:col>
      <xdr:colOff>441097</xdr:colOff>
      <xdr:row>134</xdr:row>
      <xdr:rowOff>98860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4050" y="14763750"/>
          <a:ext cx="12290197" cy="712830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135</xdr:row>
      <xdr:rowOff>0</xdr:rowOff>
    </xdr:from>
    <xdr:to>
      <xdr:col>26</xdr:col>
      <xdr:colOff>450621</xdr:colOff>
      <xdr:row>176</xdr:row>
      <xdr:rowOff>79812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4050" y="21964650"/>
          <a:ext cx="12299721" cy="7109261"/>
        </a:xfrm>
        <a:prstGeom prst="rect">
          <a:avLst/>
        </a:prstGeom>
      </xdr:spPr>
    </xdr:pic>
    <xdr:clientData/>
  </xdr:twoCellAnchor>
  <xdr:twoCellAnchor>
    <xdr:from>
      <xdr:col>18</xdr:col>
      <xdr:colOff>33616</xdr:colOff>
      <xdr:row>28</xdr:row>
      <xdr:rowOff>26335</xdr:rowOff>
    </xdr:from>
    <xdr:to>
      <xdr:col>26</xdr:col>
      <xdr:colOff>22411</xdr:colOff>
      <xdr:row>28</xdr:row>
      <xdr:rowOff>28016</xdr:rowOff>
    </xdr:to>
    <xdr:cxnSp macro="">
      <xdr:nvCxnSpPr>
        <xdr:cNvPr id="8" name="カギ線コネクタ 7"/>
        <xdr:cNvCxnSpPr>
          <a:stCxn id="2" idx="3"/>
          <a:endCxn id="4" idx="1"/>
        </xdr:cNvCxnSpPr>
      </xdr:nvCxnSpPr>
      <xdr:spPr>
        <a:xfrm flipV="1">
          <a:off x="12025591" y="3645835"/>
          <a:ext cx="5579970" cy="1681"/>
        </a:xfrm>
        <a:prstGeom prst="bentConnector3">
          <a:avLst/>
        </a:prstGeom>
        <a:ln w="635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701487</xdr:colOff>
      <xdr:row>41</xdr:row>
      <xdr:rowOff>141196</xdr:rowOff>
    </xdr:from>
    <xdr:to>
      <xdr:col>24</xdr:col>
      <xdr:colOff>6721</xdr:colOff>
      <xdr:row>44</xdr:row>
      <xdr:rowOff>76200</xdr:rowOff>
    </xdr:to>
    <xdr:sp macro="" textlink="">
      <xdr:nvSpPr>
        <xdr:cNvPr id="9" name="正方形/長方形 8"/>
        <xdr:cNvSpPr/>
      </xdr:nvSpPr>
      <xdr:spPr>
        <a:xfrm>
          <a:off x="15474762" y="5989546"/>
          <a:ext cx="724459" cy="449354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62753</xdr:colOff>
      <xdr:row>29</xdr:row>
      <xdr:rowOff>43144</xdr:rowOff>
    </xdr:from>
    <xdr:to>
      <xdr:col>25</xdr:col>
      <xdr:colOff>545166</xdr:colOff>
      <xdr:row>31</xdr:row>
      <xdr:rowOff>166409</xdr:rowOff>
    </xdr:to>
    <xdr:sp macro="" textlink="">
      <xdr:nvSpPr>
        <xdr:cNvPr id="10" name="四角形吹き出し 9"/>
        <xdr:cNvSpPr/>
      </xdr:nvSpPr>
      <xdr:spPr>
        <a:xfrm>
          <a:off x="14140703" y="3834094"/>
          <a:ext cx="3292288" cy="466165"/>
        </a:xfrm>
        <a:prstGeom prst="wedgeRectCallout">
          <a:avLst>
            <a:gd name="adj1" fmla="val 11930"/>
            <a:gd name="adj2" fmla="val 415808"/>
          </a:avLst>
        </a:prstGeom>
        <a:solidFill>
          <a:srgbClr val="0070C0">
            <a:alpha val="9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100"/>
            <a:t>プロジェクト別</a:t>
          </a:r>
          <a:r>
            <a:rPr kumimoji="1" lang="en-US" altLang="ja-JP" sz="1100"/>
            <a:t>EVM</a:t>
          </a:r>
          <a:r>
            <a:rPr kumimoji="1" lang="ja-JP" altLang="en-US" sz="1100"/>
            <a:t>集計処理の移送</a:t>
          </a:r>
          <a:r>
            <a:rPr kumimoji="1" lang="en-US" altLang="ja-JP" sz="1100"/>
            <a:t>No6</a:t>
          </a:r>
          <a:r>
            <a:rPr kumimoji="1" lang="ja-JP" altLang="en-US" sz="1100"/>
            <a:t>にて</a:t>
          </a:r>
          <a:endParaRPr kumimoji="1" lang="en-US" altLang="ja-JP" sz="1100"/>
        </a:p>
        <a:p>
          <a:pPr algn="l"/>
          <a:r>
            <a:rPr kumimoji="1" lang="ja-JP" altLang="en-US" sz="1100"/>
            <a:t>報告週ごとの単価を累積</a:t>
          </a:r>
          <a:r>
            <a:rPr kumimoji="1" lang="en-US" altLang="ja-JP" sz="1100"/>
            <a:t>PV</a:t>
          </a:r>
          <a:r>
            <a:rPr kumimoji="1" lang="ja-JP" altLang="en-US" sz="1100"/>
            <a:t>額／累積</a:t>
          </a:r>
          <a:r>
            <a:rPr kumimoji="1" lang="en-US" altLang="ja-JP" sz="1100"/>
            <a:t>PV</a:t>
          </a:r>
          <a:r>
            <a:rPr kumimoji="1" lang="ja-JP" altLang="en-US" sz="1100"/>
            <a:t>で取得</a:t>
          </a:r>
          <a:endParaRPr kumimoji="1" lang="en-US" altLang="ja-JP" sz="1100"/>
        </a:p>
      </xdr:txBody>
    </xdr:sp>
    <xdr:clientData/>
  </xdr:twoCellAnchor>
  <xdr:twoCellAnchor>
    <xdr:from>
      <xdr:col>9</xdr:col>
      <xdr:colOff>582706</xdr:colOff>
      <xdr:row>33</xdr:row>
      <xdr:rowOff>152401</xdr:rowOff>
    </xdr:from>
    <xdr:to>
      <xdr:col>18</xdr:col>
      <xdr:colOff>410136</xdr:colOff>
      <xdr:row>39</xdr:row>
      <xdr:rowOff>62753</xdr:rowOff>
    </xdr:to>
    <xdr:sp macro="" textlink="">
      <xdr:nvSpPr>
        <xdr:cNvPr id="11" name="四角形吹き出し 10"/>
        <xdr:cNvSpPr/>
      </xdr:nvSpPr>
      <xdr:spPr>
        <a:xfrm>
          <a:off x="6316756" y="4629151"/>
          <a:ext cx="6085355" cy="939052"/>
        </a:xfrm>
        <a:prstGeom prst="wedgeRectCallout">
          <a:avLst>
            <a:gd name="adj1" fmla="val 39995"/>
            <a:gd name="adj2" fmla="val -34168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②完了予定週よりも前週に</a:t>
          </a:r>
          <a:r>
            <a:rPr kumimoji="1" lang="en-US" altLang="ja-JP" sz="1100"/>
            <a:t>BAC</a:t>
          </a:r>
          <a:r>
            <a:rPr kumimoji="1" lang="ja-JP" altLang="en-US" sz="1100"/>
            <a:t>＝</a:t>
          </a:r>
          <a:r>
            <a:rPr kumimoji="1" lang="en-US" altLang="ja-JP" sz="1100"/>
            <a:t>EV</a:t>
          </a:r>
          <a:r>
            <a:rPr kumimoji="1" lang="ja-JP" altLang="en-US" sz="1100"/>
            <a:t>となった際に、</a:t>
          </a:r>
          <a:endParaRPr kumimoji="1" lang="en-US" altLang="ja-JP" sz="1100"/>
        </a:p>
        <a:p>
          <a:pPr algn="l"/>
          <a:r>
            <a:rPr kumimoji="1" lang="ja-JP" altLang="en-US" sz="1100"/>
            <a:t>　①で取得した単価が完了予定週の単価＜完了予定週の前週の単価の場合に</a:t>
          </a:r>
          <a:endParaRPr kumimoji="1" lang="en-US" altLang="ja-JP" sz="1100"/>
        </a:p>
        <a:p>
          <a:pPr algn="l"/>
          <a:r>
            <a:rPr kumimoji="1" lang="ja-JP" altLang="en-US" sz="1100"/>
            <a:t>　完了予定週の</a:t>
          </a:r>
          <a:r>
            <a:rPr kumimoji="1" lang="en-US" altLang="ja-JP" sz="1100"/>
            <a:t>EV_PRICE</a:t>
          </a:r>
          <a:r>
            <a:rPr kumimoji="1" lang="ja-JP" altLang="en-US" sz="1100"/>
            <a:t>＜完了予定週の前週の</a:t>
          </a:r>
          <a:r>
            <a:rPr kumimoji="1" lang="en-US" altLang="ja-JP" sz="1100"/>
            <a:t>EV_PRICE</a:t>
          </a:r>
          <a:r>
            <a:rPr kumimoji="1" lang="ja-JP" altLang="en-US" sz="1100"/>
            <a:t>となってしまう。</a:t>
          </a:r>
          <a:endParaRPr kumimoji="1" lang="en-US" altLang="ja-JP" sz="1100"/>
        </a:p>
        <a:p>
          <a:pPr algn="l"/>
          <a:r>
            <a:rPr kumimoji="1" lang="ja-JP" altLang="en-US" sz="1100"/>
            <a:t>　（</a:t>
          </a:r>
          <a:r>
            <a:rPr kumimoji="1" lang="en-US" altLang="ja-JP" sz="1100"/>
            <a:t>AC_PRICE</a:t>
          </a:r>
          <a:r>
            <a:rPr kumimoji="1" lang="ja-JP" altLang="en-US" sz="1100"/>
            <a:t>についても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完了予定週の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AV_PRICE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＜完了予定週の前週の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AV_PRICE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となってしまう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twoCellAnchor>
  <xdr:twoCellAnchor>
    <xdr:from>
      <xdr:col>26</xdr:col>
      <xdr:colOff>560</xdr:colOff>
      <xdr:row>199</xdr:row>
      <xdr:rowOff>152401</xdr:rowOff>
    </xdr:from>
    <xdr:to>
      <xdr:col>28</xdr:col>
      <xdr:colOff>33618</xdr:colOff>
      <xdr:row>202</xdr:row>
      <xdr:rowOff>28575</xdr:rowOff>
    </xdr:to>
    <xdr:sp macro="" textlink="">
      <xdr:nvSpPr>
        <xdr:cNvPr id="12" name="正方形/長方形 11"/>
        <xdr:cNvSpPr/>
      </xdr:nvSpPr>
      <xdr:spPr>
        <a:xfrm>
          <a:off x="17571384" y="34879430"/>
          <a:ext cx="1422587" cy="380439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206</xdr:row>
      <xdr:rowOff>19050</xdr:rowOff>
    </xdr:from>
    <xdr:to>
      <xdr:col>18</xdr:col>
      <xdr:colOff>568138</xdr:colOff>
      <xdr:row>213</xdr:row>
      <xdr:rowOff>96931</xdr:rowOff>
    </xdr:to>
    <xdr:sp macro="" textlink="">
      <xdr:nvSpPr>
        <xdr:cNvPr id="13" name="四角形吹き出し 12"/>
        <xdr:cNvSpPr/>
      </xdr:nvSpPr>
      <xdr:spPr>
        <a:xfrm>
          <a:off x="6477000" y="34518600"/>
          <a:ext cx="6083113" cy="1278031"/>
        </a:xfrm>
        <a:prstGeom prst="wedgeRectCallout">
          <a:avLst>
            <a:gd name="adj1" fmla="val 39995"/>
            <a:gd name="adj2" fmla="val -34168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 b="1"/>
            <a:t>BAC</a:t>
          </a:r>
          <a:r>
            <a:rPr kumimoji="1" lang="ja-JP" altLang="en-US" sz="1400" b="1"/>
            <a:t>＝</a:t>
          </a:r>
          <a:r>
            <a:rPr kumimoji="1" lang="en-US" altLang="ja-JP" sz="1400" b="1"/>
            <a:t>EV</a:t>
          </a:r>
          <a:r>
            <a:rPr kumimoji="1" lang="ja-JP" altLang="en-US" sz="1400" b="1"/>
            <a:t>となったタイミングで、</a:t>
          </a:r>
          <a:endParaRPr kumimoji="1" lang="en-US" altLang="ja-JP" sz="1400" b="1"/>
        </a:p>
        <a:p>
          <a:pPr algn="l"/>
          <a:r>
            <a:rPr kumimoji="1" lang="ja-JP" altLang="en-US" sz="1400" b="1"/>
            <a:t>以降の週に対する</a:t>
          </a:r>
          <a:r>
            <a:rPr kumimoji="1" lang="en-US" altLang="ja-JP" sz="1400" b="1"/>
            <a:t>EV_PRICE</a:t>
          </a:r>
          <a:r>
            <a:rPr kumimoji="1" lang="ja-JP" altLang="en-US" sz="1400" b="1"/>
            <a:t>や</a:t>
          </a:r>
          <a:r>
            <a:rPr kumimoji="1" lang="en-US" altLang="ja-JP" sz="1400" b="1"/>
            <a:t>AC_PRICE</a:t>
          </a:r>
          <a:r>
            <a:rPr kumimoji="1" lang="ja-JP" altLang="en-US" sz="1400" b="1"/>
            <a:t>の計算単価は、</a:t>
          </a:r>
          <a:endParaRPr kumimoji="1" lang="en-US" altLang="ja-JP" sz="1400" b="1"/>
        </a:p>
        <a:p>
          <a:pPr algn="l"/>
          <a:r>
            <a:rPr kumimoji="1" lang="en-US" altLang="ja-JP" sz="1400" b="1"/>
            <a:t>BAC</a:t>
          </a:r>
          <a:r>
            <a:rPr kumimoji="1" lang="ja-JP" altLang="en-US" sz="1400" b="1"/>
            <a:t>単価を適用し続けた方がよいと思われる。</a:t>
          </a:r>
          <a:endParaRPr kumimoji="1" lang="en-US" altLang="ja-JP" sz="1400" b="1"/>
        </a:p>
        <a:p>
          <a:pPr algn="l"/>
          <a:endParaRPr kumimoji="1" lang="en-US" altLang="ja-JP" sz="1400" b="1"/>
        </a:p>
        <a:p>
          <a:pPr algn="l"/>
          <a:r>
            <a:rPr kumimoji="1" lang="en-US" altLang="ja-JP" sz="1400" b="1"/>
            <a:t>※</a:t>
          </a:r>
          <a:r>
            <a:rPr kumimoji="1" lang="ja-JP" altLang="en-US" sz="1400" b="1"/>
            <a:t>この概念の適用対象は</a:t>
          </a:r>
          <a:r>
            <a:rPr kumimoji="1" lang="en-US" altLang="ja-JP" sz="1400" b="1"/>
            <a:t>EV_PRICE</a:t>
          </a:r>
          <a:r>
            <a:rPr kumimoji="1" lang="ja-JP" altLang="en-US" sz="1400" b="1"/>
            <a:t>、</a:t>
          </a:r>
          <a:r>
            <a:rPr kumimoji="1" lang="en-US" altLang="ja-JP" sz="1400" b="1"/>
            <a:t>AC_PRICE</a:t>
          </a:r>
          <a:r>
            <a:rPr kumimoji="1" lang="ja-JP" altLang="en-US" sz="1400" b="1"/>
            <a:t>、</a:t>
          </a:r>
          <a:r>
            <a:rPr kumimoji="1" lang="en-US" altLang="ja-JP" sz="1400" b="1"/>
            <a:t>SV_PRICE</a:t>
          </a:r>
          <a:r>
            <a:rPr kumimoji="1" lang="ja-JP" altLang="en-US" sz="1400" b="1"/>
            <a:t>、</a:t>
          </a:r>
          <a:r>
            <a:rPr kumimoji="1" lang="en-US" altLang="ja-JP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CV_PRICE</a:t>
          </a:r>
          <a:r>
            <a:rPr kumimoji="1" lang="ja-JP" altLang="en-US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である。</a:t>
          </a:r>
          <a:endParaRPr kumimoji="1" lang="en-US" altLang="ja-JP" sz="1400" b="1"/>
        </a:p>
      </xdr:txBody>
    </xdr:sp>
    <xdr:clientData/>
  </xdr:twoCellAnchor>
  <xdr:twoCellAnchor editAs="oneCell">
    <xdr:from>
      <xdr:col>9</xdr:col>
      <xdr:colOff>11206</xdr:colOff>
      <xdr:row>223</xdr:row>
      <xdr:rowOff>22412</xdr:rowOff>
    </xdr:from>
    <xdr:to>
      <xdr:col>26</xdr:col>
      <xdr:colOff>371068</xdr:colOff>
      <xdr:row>263</xdr:row>
      <xdr:rowOff>126317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45256" y="37436612"/>
          <a:ext cx="12208962" cy="696190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265</xdr:row>
      <xdr:rowOff>0</xdr:rowOff>
    </xdr:from>
    <xdr:to>
      <xdr:col>26</xdr:col>
      <xdr:colOff>374430</xdr:colOff>
      <xdr:row>306</xdr:row>
      <xdr:rowOff>70287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34050" y="44615100"/>
          <a:ext cx="12223530" cy="709973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308</xdr:row>
      <xdr:rowOff>0</xdr:rowOff>
    </xdr:from>
    <xdr:to>
      <xdr:col>26</xdr:col>
      <xdr:colOff>412526</xdr:colOff>
      <xdr:row>349</xdr:row>
      <xdr:rowOff>41718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4050" y="51987450"/>
          <a:ext cx="12261626" cy="7071167"/>
        </a:xfrm>
        <a:prstGeom prst="rect">
          <a:avLst/>
        </a:prstGeom>
      </xdr:spPr>
    </xdr:pic>
    <xdr:clientData/>
  </xdr:twoCellAnchor>
  <xdr:twoCellAnchor>
    <xdr:from>
      <xdr:col>15</xdr:col>
      <xdr:colOff>280147</xdr:colOff>
      <xdr:row>114</xdr:row>
      <xdr:rowOff>22412</xdr:rowOff>
    </xdr:from>
    <xdr:to>
      <xdr:col>23</xdr:col>
      <xdr:colOff>242048</xdr:colOff>
      <xdr:row>119</xdr:row>
      <xdr:rowOff>100852</xdr:rowOff>
    </xdr:to>
    <xdr:sp macro="" textlink="">
      <xdr:nvSpPr>
        <xdr:cNvPr id="17" name="四角形吹き出し 16"/>
        <xdr:cNvSpPr/>
      </xdr:nvSpPr>
      <xdr:spPr>
        <a:xfrm>
          <a:off x="10158933" y="21086269"/>
          <a:ext cx="5540829" cy="962904"/>
        </a:xfrm>
        <a:prstGeom prst="wedgeRectCallout">
          <a:avLst>
            <a:gd name="adj1" fmla="val 35820"/>
            <a:gd name="adj2" fmla="val 12551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今のままだと、</a:t>
          </a:r>
          <a:r>
            <a:rPr kumimoji="1" lang="en-US" altLang="ja-JP" sz="1100"/>
            <a:t>EV</a:t>
          </a:r>
          <a:r>
            <a:rPr kumimoji="1" lang="ja-JP" altLang="en-US" sz="1100"/>
            <a:t>額や</a:t>
          </a:r>
          <a:r>
            <a:rPr kumimoji="1" lang="en-US" altLang="ja-JP" sz="1100"/>
            <a:t>AC</a:t>
          </a:r>
          <a:r>
            <a:rPr kumimoji="1" lang="ja-JP" altLang="en-US" sz="1100"/>
            <a:t>額を比較した際に</a:t>
          </a:r>
          <a:endParaRPr kumimoji="1" lang="en-US" altLang="ja-JP" sz="1100"/>
        </a:p>
        <a:p>
          <a:pPr algn="l"/>
          <a:r>
            <a:rPr kumimoji="1" lang="en-US" altLang="ja-JP" sz="1100"/>
            <a:t>2013/5/24</a:t>
          </a:r>
          <a:r>
            <a:rPr kumimoji="1" lang="ja-JP" altLang="en-US" sz="1100"/>
            <a:t>週＞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2013/5/31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週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というおかしな状態で描画されてしまう。</a:t>
          </a:r>
          <a:endParaRPr kumimoji="1" lang="en-US" altLang="ja-JP" sz="1100"/>
        </a:p>
      </xdr:txBody>
    </xdr:sp>
    <xdr:clientData/>
  </xdr:twoCellAnchor>
  <xdr:twoCellAnchor>
    <xdr:from>
      <xdr:col>15</xdr:col>
      <xdr:colOff>340178</xdr:colOff>
      <xdr:row>286</xdr:row>
      <xdr:rowOff>40820</xdr:rowOff>
    </xdr:from>
    <xdr:to>
      <xdr:col>23</xdr:col>
      <xdr:colOff>302079</xdr:colOff>
      <xdr:row>291</xdr:row>
      <xdr:rowOff>119261</xdr:rowOff>
    </xdr:to>
    <xdr:sp macro="" textlink="">
      <xdr:nvSpPr>
        <xdr:cNvPr id="18" name="四角形吹き出し 17"/>
        <xdr:cNvSpPr/>
      </xdr:nvSpPr>
      <xdr:spPr>
        <a:xfrm>
          <a:off x="10218964" y="51339749"/>
          <a:ext cx="5540829" cy="962905"/>
        </a:xfrm>
        <a:prstGeom prst="wedgeRectCallout">
          <a:avLst>
            <a:gd name="adj1" fmla="val 39995"/>
            <a:gd name="adj2" fmla="val -34168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修正想定した</a:t>
          </a:r>
          <a:r>
            <a:rPr kumimoji="1" lang="en-US" altLang="ja-JP" sz="1100"/>
            <a:t>OUTPUT</a:t>
          </a:r>
          <a:r>
            <a:rPr kumimoji="1" lang="ja-JP" altLang="en-US" sz="1100"/>
            <a:t>で描画した場合は、</a:t>
          </a:r>
          <a:endParaRPr kumimoji="1" lang="en-US" altLang="ja-JP" sz="1100"/>
        </a:p>
        <a:p>
          <a:pPr algn="l"/>
          <a:r>
            <a:rPr kumimoji="1" lang="ja-JP" altLang="en-US" sz="1100"/>
            <a:t>画面イメージの通り、正しい状態で描画される。</a:t>
          </a:r>
          <a:endParaRPr kumimoji="1" lang="en-US" altLang="ja-JP" sz="1100"/>
        </a:p>
      </xdr:txBody>
    </xdr:sp>
    <xdr:clientData/>
  </xdr:twoCellAnchor>
  <xdr:twoCellAnchor>
    <xdr:from>
      <xdr:col>22</xdr:col>
      <xdr:colOff>54428</xdr:colOff>
      <xdr:row>123</xdr:row>
      <xdr:rowOff>163285</xdr:rowOff>
    </xdr:from>
    <xdr:to>
      <xdr:col>23</xdr:col>
      <xdr:colOff>621126</xdr:colOff>
      <xdr:row>126</xdr:row>
      <xdr:rowOff>95250</xdr:rowOff>
    </xdr:to>
    <xdr:sp macro="" textlink="">
      <xdr:nvSpPr>
        <xdr:cNvPr id="19" name="正方形/長方形 18"/>
        <xdr:cNvSpPr/>
      </xdr:nvSpPr>
      <xdr:spPr>
        <a:xfrm>
          <a:off x="14790964" y="22819178"/>
          <a:ext cx="1287876" cy="462643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7285</xdr:colOff>
      <xdr:row>199</xdr:row>
      <xdr:rowOff>147919</xdr:rowOff>
    </xdr:from>
    <xdr:to>
      <xdr:col>33</xdr:col>
      <xdr:colOff>40342</xdr:colOff>
      <xdr:row>202</xdr:row>
      <xdr:rowOff>24093</xdr:rowOff>
    </xdr:to>
    <xdr:sp macro="" textlink="">
      <xdr:nvSpPr>
        <xdr:cNvPr id="20" name="正方形/長方形 19"/>
        <xdr:cNvSpPr/>
      </xdr:nvSpPr>
      <xdr:spPr>
        <a:xfrm>
          <a:off x="21119167" y="34874948"/>
          <a:ext cx="1422587" cy="380439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695324</xdr:colOff>
      <xdr:row>16</xdr:row>
      <xdr:rowOff>161926</xdr:rowOff>
    </xdr:from>
    <xdr:to>
      <xdr:col>19</xdr:col>
      <xdr:colOff>33616</xdr:colOff>
      <xdr:row>19</xdr:row>
      <xdr:rowOff>65556</xdr:rowOff>
    </xdr:to>
    <xdr:sp macro="" textlink="">
      <xdr:nvSpPr>
        <xdr:cNvPr id="2" name="正方形/長方形 1"/>
        <xdr:cNvSpPr/>
      </xdr:nvSpPr>
      <xdr:spPr>
        <a:xfrm>
          <a:off x="11296649" y="5514976"/>
          <a:ext cx="728942" cy="417980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22411</xdr:colOff>
      <xdr:row>17</xdr:row>
      <xdr:rowOff>19050</xdr:rowOff>
    </xdr:from>
    <xdr:to>
      <xdr:col>31</xdr:col>
      <xdr:colOff>44822</xdr:colOff>
      <xdr:row>19</xdr:row>
      <xdr:rowOff>33619</xdr:rowOff>
    </xdr:to>
    <xdr:sp macro="" textlink="">
      <xdr:nvSpPr>
        <xdr:cNvPr id="4" name="正方形/長方形 3"/>
        <xdr:cNvSpPr/>
      </xdr:nvSpPr>
      <xdr:spPr>
        <a:xfrm>
          <a:off x="17605561" y="5543550"/>
          <a:ext cx="1413061" cy="357469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33616</xdr:colOff>
      <xdr:row>18</xdr:row>
      <xdr:rowOff>26335</xdr:rowOff>
    </xdr:from>
    <xdr:to>
      <xdr:col>29</xdr:col>
      <xdr:colOff>22411</xdr:colOff>
      <xdr:row>18</xdr:row>
      <xdr:rowOff>28016</xdr:rowOff>
    </xdr:to>
    <xdr:cxnSp macro="">
      <xdr:nvCxnSpPr>
        <xdr:cNvPr id="8" name="カギ線コネクタ 7"/>
        <xdr:cNvCxnSpPr>
          <a:stCxn id="2" idx="3"/>
          <a:endCxn id="4" idx="1"/>
        </xdr:cNvCxnSpPr>
      </xdr:nvCxnSpPr>
      <xdr:spPr>
        <a:xfrm flipV="1">
          <a:off x="12025591" y="5722285"/>
          <a:ext cx="5579970" cy="1681"/>
        </a:xfrm>
        <a:prstGeom prst="bentConnector3">
          <a:avLst/>
        </a:prstGeom>
        <a:ln w="635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701487</xdr:colOff>
      <xdr:row>31</xdr:row>
      <xdr:rowOff>141196</xdr:rowOff>
    </xdr:from>
    <xdr:to>
      <xdr:col>27</xdr:col>
      <xdr:colOff>6721</xdr:colOff>
      <xdr:row>34</xdr:row>
      <xdr:rowOff>76200</xdr:rowOff>
    </xdr:to>
    <xdr:sp macro="" textlink="">
      <xdr:nvSpPr>
        <xdr:cNvPr id="9" name="正方形/長方形 8"/>
        <xdr:cNvSpPr/>
      </xdr:nvSpPr>
      <xdr:spPr>
        <a:xfrm>
          <a:off x="15474762" y="8065996"/>
          <a:ext cx="724459" cy="449354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56</xdr:row>
      <xdr:rowOff>19050</xdr:rowOff>
    </xdr:from>
    <xdr:to>
      <xdr:col>19</xdr:col>
      <xdr:colOff>568138</xdr:colOff>
      <xdr:row>63</xdr:row>
      <xdr:rowOff>96931</xdr:rowOff>
    </xdr:to>
    <xdr:sp macro="" textlink="">
      <xdr:nvSpPr>
        <xdr:cNvPr id="13" name="四角形吹き出し 12"/>
        <xdr:cNvSpPr/>
      </xdr:nvSpPr>
      <xdr:spPr>
        <a:xfrm>
          <a:off x="6477000" y="36595050"/>
          <a:ext cx="6083113" cy="1278031"/>
        </a:xfrm>
        <a:prstGeom prst="wedgeRectCallout">
          <a:avLst>
            <a:gd name="adj1" fmla="val 39995"/>
            <a:gd name="adj2" fmla="val -34168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 b="1"/>
            <a:t>BAC</a:t>
          </a:r>
          <a:r>
            <a:rPr kumimoji="1" lang="ja-JP" altLang="en-US" sz="1400" b="1"/>
            <a:t>＝</a:t>
          </a:r>
          <a:r>
            <a:rPr kumimoji="1" lang="en-US" altLang="ja-JP" sz="1400" b="1"/>
            <a:t>EV</a:t>
          </a:r>
          <a:r>
            <a:rPr kumimoji="1" lang="ja-JP" altLang="en-US" sz="1400" b="1"/>
            <a:t>となったタイミングで、</a:t>
          </a:r>
          <a:endParaRPr kumimoji="1" lang="en-US" altLang="ja-JP" sz="1400" b="1"/>
        </a:p>
        <a:p>
          <a:pPr algn="l"/>
          <a:r>
            <a:rPr kumimoji="1" lang="ja-JP" altLang="en-US" sz="1400" b="1"/>
            <a:t>以降の週に対する</a:t>
          </a:r>
          <a:r>
            <a:rPr kumimoji="1" lang="en-US" altLang="ja-JP" sz="1400" b="1"/>
            <a:t>EV_PRICE</a:t>
          </a:r>
          <a:r>
            <a:rPr kumimoji="1" lang="ja-JP" altLang="en-US" sz="1400" b="1"/>
            <a:t>や</a:t>
          </a:r>
          <a:r>
            <a:rPr kumimoji="1" lang="en-US" altLang="ja-JP" sz="1400" b="1"/>
            <a:t>AC_PRICE</a:t>
          </a:r>
          <a:r>
            <a:rPr kumimoji="1" lang="ja-JP" altLang="en-US" sz="1400" b="1"/>
            <a:t>の計算単価は、</a:t>
          </a:r>
          <a:endParaRPr kumimoji="1" lang="en-US" altLang="ja-JP" sz="1400" b="1"/>
        </a:p>
        <a:p>
          <a:pPr algn="l"/>
          <a:r>
            <a:rPr kumimoji="1" lang="en-US" altLang="ja-JP" sz="1400" b="1"/>
            <a:t>BAC</a:t>
          </a:r>
          <a:r>
            <a:rPr kumimoji="1" lang="ja-JP" altLang="en-US" sz="1400" b="1"/>
            <a:t>単価を適用し続けた方がよいと思われる。</a:t>
          </a:r>
          <a:endParaRPr kumimoji="1" lang="en-US" altLang="ja-JP" sz="1400" b="1"/>
        </a:p>
        <a:p>
          <a:pPr algn="l"/>
          <a:endParaRPr kumimoji="1" lang="en-US" altLang="ja-JP" sz="1400" b="1"/>
        </a:p>
        <a:p>
          <a:pPr algn="l"/>
          <a:r>
            <a:rPr kumimoji="1" lang="en-US" altLang="ja-JP" sz="1400" b="1"/>
            <a:t>※</a:t>
          </a:r>
          <a:r>
            <a:rPr kumimoji="1" lang="ja-JP" altLang="en-US" sz="1400" b="1"/>
            <a:t>この概念の適用対象は</a:t>
          </a:r>
          <a:r>
            <a:rPr kumimoji="1" lang="en-US" altLang="ja-JP" sz="1400" b="1"/>
            <a:t>EV_PRICE</a:t>
          </a:r>
          <a:r>
            <a:rPr kumimoji="1" lang="ja-JP" altLang="en-US" sz="1400" b="1"/>
            <a:t>、</a:t>
          </a:r>
          <a:r>
            <a:rPr kumimoji="1" lang="en-US" altLang="ja-JP" sz="1400" b="1"/>
            <a:t>AC_PRICE</a:t>
          </a:r>
          <a:r>
            <a:rPr kumimoji="1" lang="ja-JP" altLang="en-US" sz="1400" b="1"/>
            <a:t>、</a:t>
          </a:r>
          <a:r>
            <a:rPr kumimoji="1" lang="en-US" altLang="ja-JP" sz="1400" b="1"/>
            <a:t>SV_PRICE</a:t>
          </a:r>
          <a:r>
            <a:rPr kumimoji="1" lang="ja-JP" altLang="en-US" sz="1400" b="1"/>
            <a:t>、</a:t>
          </a:r>
          <a:r>
            <a:rPr kumimoji="1" lang="en-US" altLang="ja-JP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CV_PRICE</a:t>
          </a:r>
          <a:r>
            <a:rPr kumimoji="1" lang="ja-JP" altLang="en-US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である。</a:t>
          </a:r>
          <a:endParaRPr kumimoji="1" lang="en-US" altLang="ja-JP" sz="1400" b="1"/>
        </a:p>
      </xdr:txBody>
    </xdr:sp>
    <xdr:clientData/>
  </xdr:twoCellAnchor>
  <xdr:twoCellAnchor>
    <xdr:from>
      <xdr:col>17</xdr:col>
      <xdr:colOff>369793</xdr:colOff>
      <xdr:row>90</xdr:row>
      <xdr:rowOff>89646</xdr:rowOff>
    </xdr:from>
    <xdr:to>
      <xdr:col>37</xdr:col>
      <xdr:colOff>605117</xdr:colOff>
      <xdr:row>106</xdr:row>
      <xdr:rowOff>89647</xdr:rowOff>
    </xdr:to>
    <xdr:sp macro="" textlink="">
      <xdr:nvSpPr>
        <xdr:cNvPr id="3" name="円/楕円 2"/>
        <xdr:cNvSpPr/>
      </xdr:nvSpPr>
      <xdr:spPr>
        <a:xfrm>
          <a:off x="11654117" y="15957175"/>
          <a:ext cx="12281647" cy="268941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616323</xdr:colOff>
      <xdr:row>108</xdr:row>
      <xdr:rowOff>123265</xdr:rowOff>
    </xdr:from>
    <xdr:to>
      <xdr:col>31</xdr:col>
      <xdr:colOff>246528</xdr:colOff>
      <xdr:row>113</xdr:row>
      <xdr:rowOff>100853</xdr:rowOff>
    </xdr:to>
    <xdr:sp macro="" textlink="">
      <xdr:nvSpPr>
        <xdr:cNvPr id="5" name="四角形吹き出し 4"/>
        <xdr:cNvSpPr/>
      </xdr:nvSpPr>
      <xdr:spPr>
        <a:xfrm>
          <a:off x="14679705" y="19016383"/>
          <a:ext cx="4527176" cy="818029"/>
        </a:xfrm>
        <a:prstGeom prst="wedgeRectCallout">
          <a:avLst>
            <a:gd name="adj1" fmla="val -3753"/>
            <a:gd name="adj2" fmla="val -1139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「修正想定のＯＵＴＰＵＴデータ」と「課題</a:t>
          </a:r>
          <a:r>
            <a:rPr kumimoji="1" lang="en-US" altLang="ja-JP" sz="1100"/>
            <a:t>GYM-119</a:t>
          </a:r>
          <a:r>
            <a:rPr kumimoji="1" lang="ja-JP" altLang="en-US" sz="1100"/>
            <a:t>対応後のプロジェクト別ＥＶＭ集計処理を流した後のプロジェクト別</a:t>
          </a:r>
          <a:r>
            <a:rPr kumimoji="1" lang="en-US" altLang="ja-JP" sz="1100"/>
            <a:t>EVM</a:t>
          </a:r>
          <a:r>
            <a:rPr kumimoji="1" lang="ja-JP" altLang="en-US" sz="1100"/>
            <a:t>集計</a:t>
          </a:r>
          <a:r>
            <a:rPr kumimoji="1" lang="en-US" altLang="ja-JP" sz="1100"/>
            <a:t>SNAP</a:t>
          </a:r>
          <a:r>
            <a:rPr kumimoji="1" lang="ja-JP" altLang="en-US" sz="1100"/>
            <a:t>トラン」について、差が出たところが</a:t>
          </a:r>
          <a:r>
            <a:rPr kumimoji="1" lang="en-US" altLang="ja-JP" sz="1100">
              <a:solidFill>
                <a:srgbClr val="FF0000"/>
              </a:solidFill>
            </a:rPr>
            <a:t>FALSE</a:t>
          </a:r>
          <a:r>
            <a:rPr kumimoji="1" lang="ja-JP" altLang="en-US" sz="1100">
              <a:solidFill>
                <a:schemeClr val="bg1"/>
              </a:solidFill>
            </a:rPr>
            <a:t>として表現されている。</a:t>
          </a:r>
          <a:endParaRPr kumimoji="1" lang="en-US" altLang="ja-JP" sz="1100">
            <a:solidFill>
              <a:schemeClr val="bg1"/>
            </a:solidFill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589428</xdr:colOff>
      <xdr:row>103</xdr:row>
      <xdr:rowOff>78442</xdr:rowOff>
    </xdr:from>
    <xdr:to>
      <xdr:col>11</xdr:col>
      <xdr:colOff>67236</xdr:colOff>
      <xdr:row>105</xdr:row>
      <xdr:rowOff>89647</xdr:rowOff>
    </xdr:to>
    <xdr:sp macro="" textlink="">
      <xdr:nvSpPr>
        <xdr:cNvPr id="14" name="円/楕円 13"/>
        <xdr:cNvSpPr/>
      </xdr:nvSpPr>
      <xdr:spPr>
        <a:xfrm>
          <a:off x="6315634" y="18131118"/>
          <a:ext cx="867337" cy="34738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611841</xdr:colOff>
      <xdr:row>108</xdr:row>
      <xdr:rowOff>118782</xdr:rowOff>
    </xdr:from>
    <xdr:to>
      <xdr:col>31</xdr:col>
      <xdr:colOff>242046</xdr:colOff>
      <xdr:row>113</xdr:row>
      <xdr:rowOff>96370</xdr:rowOff>
    </xdr:to>
    <xdr:sp macro="" textlink="">
      <xdr:nvSpPr>
        <xdr:cNvPr id="15" name="四角形吹き出し 14"/>
        <xdr:cNvSpPr/>
      </xdr:nvSpPr>
      <xdr:spPr>
        <a:xfrm>
          <a:off x="14675223" y="19011900"/>
          <a:ext cx="4527176" cy="818029"/>
        </a:xfrm>
        <a:prstGeom prst="wedgeRectCallout">
          <a:avLst>
            <a:gd name="adj1" fmla="val -218357"/>
            <a:gd name="adj2" fmla="val -1303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「修正想定のＯＵＴＰＵＴデータ」と「課題</a:t>
          </a:r>
          <a:r>
            <a:rPr kumimoji="1" lang="en-US" altLang="ja-JP" sz="1100"/>
            <a:t>GYM-119</a:t>
          </a:r>
          <a:r>
            <a:rPr kumimoji="1" lang="ja-JP" altLang="en-US" sz="1100"/>
            <a:t>対応後のプロジェクト別ＥＶＭ集計処理を流した後のプロジェクト別</a:t>
          </a:r>
          <a:r>
            <a:rPr kumimoji="1" lang="en-US" altLang="ja-JP" sz="1100"/>
            <a:t>EVM</a:t>
          </a:r>
          <a:r>
            <a:rPr kumimoji="1" lang="ja-JP" altLang="en-US" sz="1100"/>
            <a:t>集計</a:t>
          </a:r>
          <a:r>
            <a:rPr kumimoji="1" lang="en-US" altLang="ja-JP" sz="1100"/>
            <a:t>SNAP</a:t>
          </a:r>
          <a:r>
            <a:rPr kumimoji="1" lang="ja-JP" altLang="en-US" sz="1100"/>
            <a:t>トラン」について、差が出たところが</a:t>
          </a:r>
          <a:r>
            <a:rPr kumimoji="1" lang="en-US" altLang="ja-JP" sz="1100">
              <a:solidFill>
                <a:srgbClr val="FF0000"/>
              </a:solidFill>
            </a:rPr>
            <a:t>FALSE</a:t>
          </a:r>
          <a:r>
            <a:rPr kumimoji="1" lang="ja-JP" altLang="en-US" sz="1100">
              <a:solidFill>
                <a:schemeClr val="bg1"/>
              </a:solidFill>
            </a:rPr>
            <a:t>として表現されている。</a:t>
          </a:r>
          <a:endParaRPr kumimoji="1" lang="en-US" altLang="ja-JP" sz="1100">
            <a:solidFill>
              <a:schemeClr val="bg1"/>
            </a:solidFill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285750</xdr:colOff>
      <xdr:row>68</xdr:row>
      <xdr:rowOff>104776</xdr:rowOff>
    </xdr:from>
    <xdr:to>
      <xdr:col>13</xdr:col>
      <xdr:colOff>142875</xdr:colOff>
      <xdr:row>71</xdr:row>
      <xdr:rowOff>47626</xdr:rowOff>
    </xdr:to>
    <xdr:sp macro="" textlink="">
      <xdr:nvSpPr>
        <xdr:cNvPr id="6" name="線吹き出し 2 (枠付き) 5"/>
        <xdr:cNvSpPr/>
      </xdr:nvSpPr>
      <xdr:spPr>
        <a:xfrm>
          <a:off x="4638675" y="12239626"/>
          <a:ext cx="4019550" cy="4572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93107"/>
            <a:gd name="adj6" fmla="val -82088"/>
          </a:avLst>
        </a:prstGeom>
        <a:solidFill>
          <a:srgbClr val="FFC000">
            <a:alpha val="80000"/>
          </a:srgb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</a:rPr>
            <a:t>今回報告基準日</a:t>
          </a:r>
        </a:p>
      </xdr:txBody>
    </xdr:sp>
    <xdr:clientData/>
  </xdr:twoCellAnchor>
  <xdr:twoCellAnchor>
    <xdr:from>
      <xdr:col>26</xdr:col>
      <xdr:colOff>161925</xdr:colOff>
      <xdr:row>179</xdr:row>
      <xdr:rowOff>85724</xdr:rowOff>
    </xdr:from>
    <xdr:to>
      <xdr:col>31</xdr:col>
      <xdr:colOff>561975</xdr:colOff>
      <xdr:row>187</xdr:row>
      <xdr:rowOff>19049</xdr:rowOff>
    </xdr:to>
    <xdr:sp macro="" textlink="">
      <xdr:nvSpPr>
        <xdr:cNvPr id="7" name="線吹き出し 2 (枠付き) 6"/>
        <xdr:cNvSpPr/>
      </xdr:nvSpPr>
      <xdr:spPr>
        <a:xfrm>
          <a:off x="17935575" y="34518599"/>
          <a:ext cx="4133850" cy="1076325"/>
        </a:xfrm>
        <a:prstGeom prst="borderCallout2">
          <a:avLst>
            <a:gd name="adj1" fmla="val 110786"/>
            <a:gd name="adj2" fmla="val 50653"/>
            <a:gd name="adj3" fmla="val 127600"/>
            <a:gd name="adj4" fmla="val 58217"/>
            <a:gd name="adj5" fmla="val 146912"/>
            <a:gd name="adj6" fmla="val 96526"/>
          </a:avLst>
        </a:prstGeom>
        <a:solidFill>
          <a:srgbClr val="FFC000">
            <a:alpha val="80000"/>
          </a:srgb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</a:rPr>
            <a:t>単価の四捨五入は実施しない仕様となっており現在指摘中。採用単価の確認のため、四捨五入することで評価している</a:t>
          </a:r>
        </a:p>
      </xdr:txBody>
    </xdr:sp>
    <xdr:clientData/>
  </xdr:twoCellAnchor>
  <xdr:twoCellAnchor>
    <xdr:from>
      <xdr:col>29</xdr:col>
      <xdr:colOff>676275</xdr:colOff>
      <xdr:row>187</xdr:row>
      <xdr:rowOff>47625</xdr:rowOff>
    </xdr:from>
    <xdr:to>
      <xdr:col>32</xdr:col>
      <xdr:colOff>228600</xdr:colOff>
      <xdr:row>190</xdr:row>
      <xdr:rowOff>104775</xdr:rowOff>
    </xdr:to>
    <xdr:cxnSp macro="">
      <xdr:nvCxnSpPr>
        <xdr:cNvPr id="11" name="直線コネクタ 10"/>
        <xdr:cNvCxnSpPr/>
      </xdr:nvCxnSpPr>
      <xdr:spPr>
        <a:xfrm>
          <a:off x="20783550" y="35623500"/>
          <a:ext cx="1885950" cy="485775"/>
        </a:xfrm>
        <a:prstGeom prst="line">
          <a:avLst/>
        </a:prstGeom>
        <a:ln w="28575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838200</xdr:colOff>
      <xdr:row>103</xdr:row>
      <xdr:rowOff>0</xdr:rowOff>
    </xdr:from>
    <xdr:to>
      <xdr:col>30</xdr:col>
      <xdr:colOff>38100</xdr:colOff>
      <xdr:row>105</xdr:row>
      <xdr:rowOff>66675</xdr:rowOff>
    </xdr:to>
    <xdr:sp macro="" textlink="">
      <xdr:nvSpPr>
        <xdr:cNvPr id="12" name="正方形/長方形 11"/>
        <xdr:cNvSpPr/>
      </xdr:nvSpPr>
      <xdr:spPr>
        <a:xfrm>
          <a:off x="20012025" y="18373725"/>
          <a:ext cx="838200" cy="409575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85725</xdr:colOff>
      <xdr:row>107</xdr:row>
      <xdr:rowOff>57150</xdr:rowOff>
    </xdr:from>
    <xdr:to>
      <xdr:col>36</xdr:col>
      <xdr:colOff>333375</xdr:colOff>
      <xdr:row>113</xdr:row>
      <xdr:rowOff>66675</xdr:rowOff>
    </xdr:to>
    <xdr:sp macro="" textlink="">
      <xdr:nvSpPr>
        <xdr:cNvPr id="17" name="線吹き出し 2 (枠付き) 16"/>
        <xdr:cNvSpPr/>
      </xdr:nvSpPr>
      <xdr:spPr>
        <a:xfrm>
          <a:off x="22526625" y="19116675"/>
          <a:ext cx="3219450" cy="10382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47133"/>
            <a:gd name="adj6" fmla="val -61460"/>
          </a:avLst>
        </a:prstGeom>
        <a:solidFill>
          <a:srgbClr val="FFC000">
            <a:alpha val="80000"/>
          </a:srgb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</a:rPr>
            <a:t>単価を先行して四捨五入しているため、想定値とずれる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x-liu/&#12487;&#12473;&#12463;&#12488;&#12483;&#12503;/&#12467;&#12500;&#12540;sst53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/&#21442;&#29031;&#36039;&#26009;/local%20Q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08.22\software\Documents%20and%20Settings\x-liu\&#12487;&#12473;&#12463;&#12488;&#12483;&#12503;\&#12467;&#12500;&#12540;sst53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4335;&#26679;\&#12304;PJNAVI&#12305;QA&#31649;&#29702;&#3492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1508;&#12481;&#12540;&#12512;\&#26989;&#21209;&#12481;&#12540;&#12512;\055_&#32013;&#21697;&#30906;&#35469;\&#21336;&#20307;&#12486;&#12473;&#12488;&#20181;&#27096;&#20860;&#32080;&#26524;&#22577;&#21578;\NPJPRG040_PV&#20516;&#35336;&#31639;\PV&#20516;&#35336;&#31639;_&#26908;&#35388;&#12456;&#12499;&#12487;&#12531;&#12473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2070385/My%20Documents/BD_&#12472;&#12519;&#12502;&#35373;&#35336;&#26360;_JPJPRG040_&#22577;&#21578;&#22522;&#28310;&#26085;&#31649;&#29702;&#12488;&#12521;&#12531;&#20316;&#25104;_&#30906;&#354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S06/PJNAVI/65.&#35443;&#32048;&#35373;&#35336;/00.&#21508;&#12481;&#12540;&#12512;/10.&#26989;&#21209;&#12481;&#12540;&#12512;/020_Takeover&#36039;&#26009;/&#12304;PJNAVI&#12305;QA&#31649;&#29702;&#34920;_loc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</sheetNames>
    <sheetDataSet>
      <sheetData sheetId="0"/>
      <sheetData sheetId="1"/>
      <sheetData sheetId="2"/>
      <sheetData sheetId="3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  <sheetName val="Sheet1"/>
    </sheetNames>
    <sheetDataSet>
      <sheetData sheetId="0"/>
      <sheetData sheetId="1"/>
      <sheetData sheetId="2"/>
      <sheetData sheetId="3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</sheetNames>
    <sheetDataSet>
      <sheetData sheetId="0"/>
      <sheetData sheetId="1"/>
      <sheetData sheetId="2"/>
      <sheetData sheetId="3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  <row r="16">
          <cell r="C16" t="str">
            <v>NS 王超</v>
          </cell>
        </row>
        <row r="17">
          <cell r="C17" t="str">
            <v>NS 王ホウホウ</v>
          </cell>
        </row>
        <row r="18">
          <cell r="C18" t="str">
            <v>NS 李裔楠</v>
          </cell>
        </row>
        <row r="19">
          <cell r="C19" t="str">
            <v>NS 張菁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移送確認用データ"/>
      <sheetName val="ログ"/>
      <sheetName val="移送1"/>
      <sheetName val="移送6"/>
      <sheetName val="移送7"/>
      <sheetName val="移送2"/>
      <sheetName val="移送4"/>
      <sheetName val="移送5"/>
      <sheetName val="移送3"/>
      <sheetName val="OUTデータ"/>
      <sheetName val="確認観点"/>
      <sheetName val="INデータ①"/>
      <sheetName val="ログ①"/>
      <sheetName val="OUTデータ①"/>
      <sheetName val="INデータ②"/>
      <sheetName val="ログ②"/>
      <sheetName val="OUTデータ②"/>
      <sheetName val="INデータ③"/>
      <sheetName val="ログ③"/>
      <sheetName val="OUTデータ③"/>
      <sheetName val="INデータ④"/>
      <sheetName val="ログ④"/>
      <sheetName val="OUTデータ④"/>
      <sheetName val="INデータ⑤"/>
      <sheetName val="ログ⑤"/>
      <sheetName val="OUTデータ⑤"/>
      <sheetName val="INデータ⑥"/>
      <sheetName val="ログ⑥"/>
      <sheetName val="OUTデータ⑥"/>
      <sheetName val="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6">
          <cell r="F366">
            <v>20833.333333333332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ジョブ概要"/>
      <sheetName val="イベント定義"/>
      <sheetName val="項目移送定義"/>
      <sheetName val="チェック仕様"/>
      <sheetName val="仕様補足説明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8"/>
      <sheetName val="No.17"/>
      <sheetName val="No.19"/>
      <sheetName val="No.20"/>
      <sheetName val="No.21"/>
      <sheetName val="No.22"/>
      <sheetName val="No.23"/>
      <sheetName val="No.24"/>
      <sheetName val="No.25"/>
      <sheetName val="No.25_2"/>
      <sheetName val="No.26"/>
      <sheetName val="No.27"/>
      <sheetName val="No.28"/>
      <sheetName val="No.29"/>
      <sheetName val="No.30"/>
      <sheetName val="No.31"/>
      <sheetName val="Ｎｏ．32"/>
      <sheetName val="Ｎｏ．33"/>
      <sheetName val="No.34"/>
      <sheetName val="No.35"/>
      <sheetName val="No.36"/>
      <sheetName val="No.37"/>
      <sheetName val="No.38"/>
      <sheetName val="No.39"/>
      <sheetName val="No.40"/>
      <sheetName val="Ｎｏ．41"/>
      <sheetName val="No.369"/>
      <sheetName val="No.370"/>
      <sheetName val="No.42"/>
      <sheetName val="No.43"/>
      <sheetName val="No.44"/>
      <sheetName val="No.45"/>
      <sheetName val="No.46"/>
      <sheetName val="No.47"/>
      <sheetName val="No.48"/>
      <sheetName val="No.49"/>
      <sheetName val="No.50"/>
      <sheetName val="No.51"/>
    </sheetNames>
    <sheetDataSet>
      <sheetData sheetId="0"/>
      <sheetData sheetId="1"/>
      <sheetData sheetId="2"/>
      <sheetData sheetId="3"/>
      <sheetData sheetId="4">
        <row r="2">
          <cell r="A2" t="str">
            <v>DPJBAS01000_SI案件情報登録【基本情報】</v>
          </cell>
          <cell r="C2" t="str">
            <v>NS 孫暁霞</v>
          </cell>
        </row>
        <row r="3">
          <cell r="A3" t="str">
            <v>DPJBAS03000_成約紐付設定</v>
          </cell>
          <cell r="C3" t="str">
            <v>NS 魏世勝</v>
          </cell>
        </row>
        <row r="4">
          <cell r="A4" t="str">
            <v>DPJBAS04000_SI案件メンバー登録</v>
          </cell>
          <cell r="C4" t="str">
            <v>NS 韓春麗</v>
          </cell>
        </row>
        <row r="5">
          <cell r="A5" t="str">
            <v>DPJBAS05000_SI案件情報一覧</v>
          </cell>
          <cell r="C5" t="str">
            <v>NS 厳　勝</v>
          </cell>
        </row>
        <row r="6">
          <cell r="A6" t="str">
            <v>DPJBAS06000_プロジェクト情報登録【基本情報】</v>
          </cell>
          <cell r="C6" t="str">
            <v>NS 劉キン</v>
          </cell>
        </row>
        <row r="7">
          <cell r="A7" t="str">
            <v>DPJBAS09000_プロジェクトメンバー登録</v>
          </cell>
          <cell r="C7" t="str">
            <v>NS 王宇</v>
          </cell>
        </row>
        <row r="8">
          <cell r="A8" t="str">
            <v>DPJBAS10000_プロジェクトメンバー一括登録</v>
          </cell>
          <cell r="C8" t="str">
            <v>NS 梅金芳</v>
          </cell>
        </row>
        <row r="9">
          <cell r="A9" t="str">
            <v>DPJBAS11000_採算原価見積登録【プロジェクト】</v>
          </cell>
          <cell r="C9" t="str">
            <v>NS 武雅静</v>
          </cell>
        </row>
        <row r="10">
          <cell r="A10" t="str">
            <v>DPJBAS12000_採算原価見積登録【社員原価】</v>
          </cell>
          <cell r="C10" t="str">
            <v>NS 王強</v>
          </cell>
        </row>
        <row r="11">
          <cell r="A11" t="str">
            <v>DPJBAS13000_採算原価見積登録【派遣原価】</v>
          </cell>
          <cell r="C11" t="str">
            <v>NS 卜祥迎</v>
          </cell>
        </row>
        <row r="12">
          <cell r="A12" t="str">
            <v>DPJBAS14000_採算原価見積登録【一括発注】</v>
          </cell>
          <cell r="C12" t="str">
            <v>NS エン霖</v>
          </cell>
        </row>
        <row r="13">
          <cell r="A13" t="str">
            <v>DPJBAS15000_採算原価見積登録【経費】</v>
          </cell>
          <cell r="C13" t="str">
            <v>NS 孫偉</v>
          </cell>
        </row>
        <row r="14">
          <cell r="A14" t="str">
            <v>DPJBAS16000_採算原価見積履歴照会</v>
          </cell>
          <cell r="C14" t="str">
            <v>NS 楊超群</v>
          </cell>
        </row>
        <row r="15">
          <cell r="A15" t="str">
            <v>DPJBAS17000_プロジェクト情報一覧</v>
          </cell>
          <cell r="C15" t="str">
            <v>NS 孫洪洲</v>
          </cell>
        </row>
        <row r="16">
          <cell r="A16" t="str">
            <v>DPJBAS18000_採算照会【サマリ】</v>
          </cell>
          <cell r="C16" t="str">
            <v>NS 王超</v>
          </cell>
        </row>
        <row r="17">
          <cell r="A17" t="str">
            <v>DPJBAS19000_採算照会【コスト】</v>
          </cell>
          <cell r="C17" t="str">
            <v>NS 王ホウホウ</v>
          </cell>
        </row>
        <row r="18">
          <cell r="A18" t="str">
            <v>DPJBAS20000_採算照会【月別コスト】</v>
          </cell>
          <cell r="C18" t="str">
            <v>NS 李裔楠</v>
          </cell>
        </row>
        <row r="19">
          <cell r="A19" t="str">
            <v>DPJBAS21000_従業員原価詳細照会【社員】</v>
          </cell>
          <cell r="C19" t="str">
            <v>NS 張菁</v>
          </cell>
        </row>
        <row r="20">
          <cell r="A20" t="str">
            <v>DPJBAS22000_従業員原価詳細照会【派遣】</v>
          </cell>
          <cell r="C20" t="str">
            <v>NS 楊玉海</v>
          </cell>
        </row>
        <row r="21">
          <cell r="A21" t="str">
            <v>DPJBAS23000_一括発注詳細照会</v>
          </cell>
          <cell r="C21" t="str">
            <v>NS 任耀鋒</v>
          </cell>
        </row>
        <row r="22">
          <cell r="A22" t="str">
            <v>DPJBAS24000_経費詳細照会</v>
          </cell>
        </row>
        <row r="23">
          <cell r="A23" t="str">
            <v>DPJBAS25000_進行原価見積送信指示</v>
          </cell>
        </row>
        <row r="24">
          <cell r="A24" t="str">
            <v>DPJMST01000_汎用区分マスタ一覧</v>
          </cell>
        </row>
        <row r="25">
          <cell r="A25" t="str">
            <v>DPJMST02000_汎用区分マスタ明細登録</v>
          </cell>
        </row>
        <row r="26">
          <cell r="A26" t="str">
            <v>DPJPRG01000_進捗登録</v>
          </cell>
        </row>
        <row r="27">
          <cell r="A27" t="str">
            <v>DPJPRG02000_進捗Excel登録</v>
          </cell>
        </row>
        <row r="28">
          <cell r="A28" t="str">
            <v>DPJPRG04000_EVM分析一覧</v>
          </cell>
        </row>
        <row r="29">
          <cell r="A29" t="str">
            <v>DPJPRG05000_生産性FIXシミュレーション確認</v>
          </cell>
        </row>
        <row r="30">
          <cell r="A30" t="str">
            <v>DPJPRG06000_納期FIXシミュレーション確認</v>
          </cell>
        </row>
        <row r="31">
          <cell r="A31" t="str">
            <v>DPJWBS01000_WBS登録</v>
          </cell>
        </row>
        <row r="32">
          <cell r="A32" t="str">
            <v>DPJWBS02000_WBS詳細登録</v>
          </cell>
        </row>
        <row r="33">
          <cell r="A33" t="str">
            <v>DPJWBS03000_WBSテンプレート選択</v>
          </cell>
        </row>
        <row r="34">
          <cell r="A34" t="str">
            <v>DPJWBS04000_PJNAVI標準WBS</v>
          </cell>
        </row>
        <row r="35">
          <cell r="A35" t="str">
            <v>DPJWBS05000_ガントチャート確認</v>
          </cell>
        </row>
        <row r="36">
          <cell r="A36" t="str">
            <v>DPJCMN01000_組織検索</v>
          </cell>
        </row>
        <row r="37">
          <cell r="A37" t="str">
            <v>DPJCMN02000_従業員検索</v>
          </cell>
        </row>
        <row r="38">
          <cell r="A38" t="str">
            <v>DPJCMN03000_発注先検索</v>
          </cell>
        </row>
        <row r="39">
          <cell r="A39" t="str">
            <v>DPJCMN04000_顧客検索</v>
          </cell>
        </row>
        <row r="40">
          <cell r="A40" t="str">
            <v>DPJCMN05000_SI案件検索</v>
          </cell>
        </row>
        <row r="41">
          <cell r="A41" t="str">
            <v>DPJCMN06000_プロジェクト検索</v>
          </cell>
        </row>
        <row r="42">
          <cell r="A42" t="str">
            <v>DPJCMN07000_タスク検索</v>
          </cell>
        </row>
        <row r="43">
          <cell r="A43" t="str">
            <v>LPJBAS020RP_採算原価見積表</v>
          </cell>
        </row>
        <row r="44">
          <cell r="A44" t="str">
            <v>NPJBAS010DY_提案コスト限度額超過アラート</v>
          </cell>
        </row>
        <row r="45">
          <cell r="A45" t="str">
            <v>NPJBAS030PE_プロジェクト情報送信（日中）</v>
          </cell>
        </row>
        <row r="46">
          <cell r="A46" t="str">
            <v>NPJBAS040PE_採算原価見積情報送信（日中）</v>
          </cell>
        </row>
        <row r="47">
          <cell r="A47" t="str">
            <v>NPJBAS050RE_プロジェクトステータス受信取込</v>
          </cell>
        </row>
        <row r="48">
          <cell r="A48" t="str">
            <v>NPJBAS060DY_成約情報リクエスト送信</v>
          </cell>
        </row>
        <row r="49">
          <cell r="A49" t="str">
            <v>NPJBAS070RE_成約実績受信取込</v>
          </cell>
        </row>
        <row r="50">
          <cell r="A50" t="str">
            <v>NPJBAS080RE_発注実績受信取込</v>
          </cell>
        </row>
        <row r="51">
          <cell r="A51" t="str">
            <v>NPJBAS090RE_売上実績受信取込</v>
          </cell>
        </row>
        <row r="52">
          <cell r="A52" t="str">
            <v>NPJBAS100RE_直課経費実績受信取込</v>
          </cell>
        </row>
        <row r="53">
          <cell r="A53" t="str">
            <v>NPJBAS110RE_GL伝票受信取込</v>
          </cell>
        </row>
        <row r="54">
          <cell r="A54" t="str">
            <v>NPJBAS120OD_進行原価見積送信</v>
          </cell>
        </row>
        <row r="55">
          <cell r="A55" t="str">
            <v>NPJPRG010DY_日・タスク別稼働コスト仮計算処理（社員・派遣）</v>
          </cell>
        </row>
        <row r="56">
          <cell r="A56" t="str">
            <v>NPJPRG020DY_タスク別稼働コスト仮計算処理</v>
          </cell>
        </row>
        <row r="57">
          <cell r="A57" t="str">
            <v>NPJPRG030DY_プロジェクト別稼働コスト仮計算処理（社員・派遣）</v>
          </cell>
        </row>
        <row r="58">
          <cell r="A58" t="str">
            <v>NPJPRG040DY_PV値計算</v>
          </cell>
        </row>
        <row r="59">
          <cell r="A59" t="str">
            <v>NPJPRG050DY_プロジェクト別EVM集計処理</v>
          </cell>
        </row>
        <row r="60">
          <cell r="A60" t="str">
            <v>NPJPRG060DY_WBS別EVM集計処理</v>
          </cell>
        </row>
        <row r="61">
          <cell r="A61" t="str">
            <v>NPJPRG080DY_WBS情報退避</v>
          </cell>
        </row>
        <row r="62">
          <cell r="A62" t="str">
            <v>NPJPRG090RE_人件費実績受信取込</v>
          </cell>
        </row>
        <row r="63">
          <cell r="A63" t="str">
            <v>NPJPRG100RE_外注仕掛品実績受信取込</v>
          </cell>
        </row>
        <row r="64">
          <cell r="A64" t="str">
            <v>NPJMST010RE_従業員マスタ受信取込</v>
          </cell>
        </row>
        <row r="65">
          <cell r="A65" t="str">
            <v>NPJMST020RE_組織マスタ受信取込</v>
          </cell>
        </row>
        <row r="66">
          <cell r="A66" t="str">
            <v>NPJMST030RE_顧客マスタ受信取込</v>
          </cell>
        </row>
        <row r="67">
          <cell r="A67" t="str">
            <v>NPJMST040RE_仕入先マスタ受信取込</v>
          </cell>
        </row>
        <row r="68">
          <cell r="A68" t="str">
            <v>NPJMST050RE_部門別グレード別単価マスタ受信取込</v>
          </cell>
        </row>
        <row r="69">
          <cell r="A69" t="str">
            <v>NPJMST080RE_社内レートマスタ受信取込</v>
          </cell>
        </row>
        <row r="70">
          <cell r="A70" t="str">
            <v>NPJMST110RE_派遣単価マスタ受信取込</v>
          </cell>
        </row>
        <row r="71">
          <cell r="A71" t="str">
            <v>NPJMST120RE_アサインメント受信取込</v>
          </cell>
        </row>
        <row r="72">
          <cell r="A72" t="str">
            <v>NPJCMN010DY_データクリーニング</v>
          </cell>
        </row>
        <row r="73">
          <cell r="A73" t="str">
            <v>-_SI案件コスト・進捗アラート通知</v>
          </cell>
        </row>
        <row r="74">
          <cell r="A74" t="str">
            <v>-_プロジェクトコスト・進捗アラート通知</v>
          </cell>
        </row>
        <row r="75">
          <cell r="A75" t="str">
            <v>-_PJNAVI組織付替え処理</v>
          </cell>
        </row>
        <row r="76">
          <cell r="A76" t="str">
            <v>-_プロジェクト開発担当部課受信</v>
          </cell>
        </row>
        <row r="77">
          <cell r="A77" t="str">
            <v>環境関連</v>
          </cell>
        </row>
        <row r="78">
          <cell r="A78" t="str">
            <v>共通質問</v>
          </cell>
        </row>
        <row r="79">
          <cell r="A79" t="str">
            <v>CCMCMN01_汎用区分マスタ取得</v>
          </cell>
        </row>
        <row r="80">
          <cell r="A80" t="str">
            <v>CCMCMN02_営業日数取得</v>
          </cell>
        </row>
        <row r="81">
          <cell r="A81" t="str">
            <v>CCMCMN03_営業日取得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C000">
            <a:alpha val="80000"/>
          </a:srgbClr>
        </a:solidFill>
        <a:ln>
          <a:solidFill>
            <a:schemeClr val="accent6">
              <a:lumMod val="75000"/>
            </a:schemeClr>
          </a:solidFill>
        </a:ln>
      </a:spPr>
      <a:bodyPr vertOverflow="clip" horzOverflow="clip" rtlCol="0" anchor="t"/>
      <a:lstStyle>
        <a:defPPr algn="l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W490"/>
  <sheetViews>
    <sheetView tabSelected="1" zoomScale="80" zoomScaleNormal="80" workbookViewId="0"/>
  </sheetViews>
  <sheetFormatPr defaultRowHeight="10.5"/>
  <cols>
    <col min="1" max="1" width="2.625" style="4" customWidth="1"/>
    <col min="2" max="2" width="9.25" style="4" bestFit="1" customWidth="1"/>
    <col min="3" max="3" width="9.5" style="4" bestFit="1" customWidth="1"/>
    <col min="4" max="4" width="9.375" style="4" bestFit="1" customWidth="1"/>
    <col min="5" max="5" width="9.5" style="4" bestFit="1" customWidth="1"/>
    <col min="6" max="6" width="9.375" style="4" bestFit="1" customWidth="1"/>
    <col min="7" max="7" width="9.5" style="4" bestFit="1" customWidth="1"/>
    <col min="8" max="8" width="9.125" style="4" bestFit="1" customWidth="1"/>
    <col min="9" max="9" width="12.625" style="4" bestFit="1" customWidth="1"/>
    <col min="10" max="10" width="9.375" style="4" bestFit="1" customWidth="1"/>
    <col min="11" max="11" width="9.25" style="4" bestFit="1" customWidth="1"/>
    <col min="12" max="12" width="11.875" style="4" customWidth="1"/>
    <col min="13" max="13" width="7.125" style="4" customWidth="1"/>
    <col min="14" max="14" width="6.75" style="4" customWidth="1"/>
    <col min="15" max="16" width="9.375" style="4" bestFit="1" customWidth="1"/>
    <col min="17" max="17" width="9.25" style="4" bestFit="1" customWidth="1"/>
    <col min="18" max="18" width="11.5" style="4" customWidth="1"/>
    <col min="19" max="19" width="9.375" style="4" bestFit="1" customWidth="1"/>
    <col min="20" max="20" width="9.125" style="4" bestFit="1" customWidth="1"/>
    <col min="21" max="21" width="12.375" style="4" bestFit="1" customWidth="1"/>
    <col min="22" max="22" width="9.25" style="4" bestFit="1" customWidth="1"/>
    <col min="23" max="25" width="9.125" style="4" bestFit="1" customWidth="1"/>
    <col min="26" max="27" width="9.25" style="4" bestFit="1" customWidth="1"/>
    <col min="28" max="28" width="9.125" style="4" bestFit="1" customWidth="1"/>
    <col min="29" max="29" width="12.375" style="4" bestFit="1" customWidth="1"/>
    <col min="30" max="30" width="9.25" style="4" bestFit="1" customWidth="1"/>
    <col min="31" max="31" width="9.125" style="4" bestFit="1" customWidth="1"/>
    <col min="32" max="32" width="12.375" style="4" bestFit="1" customWidth="1"/>
    <col min="33" max="33" width="9.25" style="4" bestFit="1" customWidth="1"/>
    <col min="34" max="43" width="9.125" style="4" bestFit="1" customWidth="1"/>
    <col min="44" max="44" width="9" style="4"/>
    <col min="45" max="45" width="12.125" style="4" bestFit="1" customWidth="1"/>
    <col min="46" max="46" width="9.125" style="4" bestFit="1" customWidth="1"/>
    <col min="47" max="47" width="9" style="4"/>
    <col min="48" max="48" width="12.125" style="4" bestFit="1" customWidth="1"/>
    <col min="49" max="49" width="9.125" style="4" bestFit="1" customWidth="1"/>
    <col min="50" max="16384" width="9" style="4"/>
  </cols>
  <sheetData>
    <row r="2" spans="2:14" ht="42">
      <c r="B2" s="26" t="s">
        <v>153</v>
      </c>
    </row>
    <row r="4" spans="2:14">
      <c r="B4" s="1" t="s">
        <v>154</v>
      </c>
    </row>
    <row r="5" spans="2:14">
      <c r="B5" s="6" t="s">
        <v>155</v>
      </c>
    </row>
    <row r="6" spans="2:14">
      <c r="B6" s="7" t="s">
        <v>65</v>
      </c>
      <c r="C6" s="7" t="s">
        <v>66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 t="s">
        <v>6</v>
      </c>
      <c r="K6" s="7" t="s">
        <v>7</v>
      </c>
    </row>
    <row r="7" spans="2:14">
      <c r="B7" s="16" t="s">
        <v>156</v>
      </c>
      <c r="C7" s="22">
        <v>41701</v>
      </c>
      <c r="D7" s="16">
        <v>0</v>
      </c>
      <c r="E7" s="16">
        <v>1</v>
      </c>
      <c r="F7" s="16" t="s">
        <v>67</v>
      </c>
      <c r="G7" s="27">
        <v>41275.042372685188</v>
      </c>
      <c r="H7" s="16">
        <v>1</v>
      </c>
      <c r="I7" s="16" t="s">
        <v>67</v>
      </c>
      <c r="J7" s="27">
        <v>41289.999988425923</v>
      </c>
      <c r="K7" s="16">
        <v>1</v>
      </c>
    </row>
    <row r="8" spans="2:14">
      <c r="B8" s="16" t="s">
        <v>68</v>
      </c>
      <c r="C8" s="28">
        <v>41363</v>
      </c>
      <c r="D8" s="16">
        <v>0</v>
      </c>
      <c r="E8" s="16">
        <v>1</v>
      </c>
      <c r="F8" s="16" t="s">
        <v>67</v>
      </c>
      <c r="G8" s="27">
        <v>41275.042372685188</v>
      </c>
      <c r="H8" s="16">
        <v>1</v>
      </c>
      <c r="I8" s="16" t="s">
        <v>67</v>
      </c>
      <c r="J8" s="27">
        <v>41289.999988425923</v>
      </c>
      <c r="K8" s="16">
        <v>1</v>
      </c>
    </row>
    <row r="10" spans="2:14" s="5" customFormat="1">
      <c r="B10" s="1" t="s">
        <v>157</v>
      </c>
    </row>
    <row r="11" spans="2:14" s="5" customFormat="1">
      <c r="B11" s="10" t="s">
        <v>115</v>
      </c>
    </row>
    <row r="12" spans="2:14" s="5" customFormat="1">
      <c r="B12" s="11" t="s">
        <v>12</v>
      </c>
      <c r="C12" s="11" t="s">
        <v>116</v>
      </c>
      <c r="D12" s="11" t="s">
        <v>117</v>
      </c>
      <c r="E12" s="11" t="s">
        <v>11</v>
      </c>
      <c r="F12" s="11" t="s">
        <v>118</v>
      </c>
      <c r="G12" s="11" t="s">
        <v>0</v>
      </c>
      <c r="H12" s="11" t="s">
        <v>1</v>
      </c>
      <c r="I12" s="11" t="s">
        <v>2</v>
      </c>
      <c r="J12" s="11" t="s">
        <v>3</v>
      </c>
      <c r="K12" s="11" t="s">
        <v>4</v>
      </c>
      <c r="L12" s="11" t="s">
        <v>5</v>
      </c>
      <c r="M12" s="11" t="s">
        <v>6</v>
      </c>
      <c r="N12" s="11" t="s">
        <v>7</v>
      </c>
    </row>
    <row r="13" spans="2:14" s="5" customFormat="1">
      <c r="B13" s="12" t="s">
        <v>82</v>
      </c>
      <c r="C13" s="29" t="s">
        <v>158</v>
      </c>
      <c r="D13" s="29" t="s">
        <v>159</v>
      </c>
      <c r="E13" s="12" t="s">
        <v>71</v>
      </c>
      <c r="F13" s="29" t="s">
        <v>160</v>
      </c>
      <c r="G13" s="12" t="s">
        <v>8</v>
      </c>
      <c r="H13" s="12" t="s">
        <v>10</v>
      </c>
      <c r="I13" s="12" t="s">
        <v>131</v>
      </c>
      <c r="J13" s="9">
        <v>41469.432546296295</v>
      </c>
      <c r="K13" s="12" t="s">
        <v>10</v>
      </c>
      <c r="L13" s="12" t="s">
        <v>131</v>
      </c>
      <c r="M13" s="9">
        <v>41469.432546296295</v>
      </c>
      <c r="N13" s="12" t="s">
        <v>9</v>
      </c>
    </row>
    <row r="14" spans="2:14" s="5" customFormat="1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>
      <c r="B15" s="4" t="s">
        <v>132</v>
      </c>
    </row>
    <row r="16" spans="2:14">
      <c r="B16" s="14" t="s">
        <v>161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5">
      <c r="B17" s="7" t="s">
        <v>12</v>
      </c>
      <c r="C17" s="7" t="s">
        <v>113</v>
      </c>
      <c r="D17" s="7" t="s">
        <v>28</v>
      </c>
      <c r="E17" s="7" t="s">
        <v>125</v>
      </c>
      <c r="F17" s="7" t="s">
        <v>0</v>
      </c>
      <c r="G17" s="7" t="s">
        <v>1</v>
      </c>
      <c r="H17" s="7" t="s">
        <v>2</v>
      </c>
      <c r="I17" s="7" t="s">
        <v>3</v>
      </c>
      <c r="J17" s="7" t="s">
        <v>4</v>
      </c>
      <c r="K17" s="7" t="s">
        <v>5</v>
      </c>
      <c r="L17" s="7" t="s">
        <v>6</v>
      </c>
      <c r="M17" s="7" t="s">
        <v>7</v>
      </c>
    </row>
    <row r="18" spans="2:15">
      <c r="B18" s="16" t="s">
        <v>82</v>
      </c>
      <c r="C18" s="16">
        <v>1711057</v>
      </c>
      <c r="D18" s="16">
        <v>909</v>
      </c>
      <c r="E18" s="16">
        <v>173</v>
      </c>
      <c r="F18" s="16">
        <v>0</v>
      </c>
      <c r="G18" s="16">
        <v>9999999999</v>
      </c>
      <c r="H18" s="16" t="s">
        <v>131</v>
      </c>
      <c r="I18" s="9">
        <v>41469</v>
      </c>
      <c r="J18" s="16">
        <v>9999999999</v>
      </c>
      <c r="K18" s="16" t="s">
        <v>131</v>
      </c>
      <c r="L18" s="9">
        <v>41469</v>
      </c>
      <c r="M18" s="16">
        <v>1</v>
      </c>
    </row>
    <row r="19" spans="2:15">
      <c r="B19" s="16" t="s">
        <v>82</v>
      </c>
      <c r="C19" s="16">
        <v>1721010</v>
      </c>
      <c r="D19" s="16">
        <v>204</v>
      </c>
      <c r="E19" s="16">
        <v>566</v>
      </c>
      <c r="F19" s="16">
        <v>0</v>
      </c>
      <c r="G19" s="16">
        <v>9999999999</v>
      </c>
      <c r="H19" s="16" t="s">
        <v>131</v>
      </c>
      <c r="I19" s="9">
        <v>41469</v>
      </c>
      <c r="J19" s="16">
        <v>9999999999</v>
      </c>
      <c r="K19" s="16" t="s">
        <v>131</v>
      </c>
      <c r="L19" s="9">
        <v>41469</v>
      </c>
      <c r="M19" s="16">
        <v>1</v>
      </c>
      <c r="O19" s="4">
        <f>E19+E20+E21</f>
        <v>2103</v>
      </c>
    </row>
    <row r="20" spans="2:15">
      <c r="B20" s="16" t="s">
        <v>82</v>
      </c>
      <c r="C20" s="16">
        <v>1721024</v>
      </c>
      <c r="D20" s="16">
        <v>8540</v>
      </c>
      <c r="E20" s="16">
        <v>864</v>
      </c>
      <c r="F20" s="16">
        <v>0</v>
      </c>
      <c r="G20" s="16">
        <v>9999999999</v>
      </c>
      <c r="H20" s="16" t="s">
        <v>131</v>
      </c>
      <c r="I20" s="9">
        <v>41469</v>
      </c>
      <c r="J20" s="16">
        <v>9999999999</v>
      </c>
      <c r="K20" s="16" t="s">
        <v>131</v>
      </c>
      <c r="L20" s="9">
        <v>41469</v>
      </c>
      <c r="M20" s="16">
        <v>1</v>
      </c>
    </row>
    <row r="21" spans="2:15">
      <c r="B21" s="16" t="s">
        <v>82</v>
      </c>
      <c r="C21" s="16">
        <v>1740398</v>
      </c>
      <c r="D21" s="16">
        <v>925</v>
      </c>
      <c r="E21" s="16">
        <v>673</v>
      </c>
      <c r="F21" s="16">
        <v>0</v>
      </c>
      <c r="G21" s="16">
        <v>9999999999</v>
      </c>
      <c r="H21" s="16" t="s">
        <v>131</v>
      </c>
      <c r="I21" s="9">
        <v>41469</v>
      </c>
      <c r="J21" s="16">
        <v>9999999999</v>
      </c>
      <c r="K21" s="16" t="s">
        <v>131</v>
      </c>
      <c r="L21" s="9">
        <v>41469</v>
      </c>
      <c r="M21" s="16">
        <v>1</v>
      </c>
    </row>
    <row r="22" spans="2:15">
      <c r="B22" s="16" t="s">
        <v>82</v>
      </c>
      <c r="C22" s="16">
        <v>1800328</v>
      </c>
      <c r="D22" s="16">
        <v>418</v>
      </c>
      <c r="E22" s="16">
        <v>288</v>
      </c>
      <c r="F22" s="16">
        <v>0</v>
      </c>
      <c r="G22" s="16">
        <v>9999999999</v>
      </c>
      <c r="H22" s="16" t="s">
        <v>131</v>
      </c>
      <c r="I22" s="9">
        <v>41469</v>
      </c>
      <c r="J22" s="16">
        <v>9999999999</v>
      </c>
      <c r="K22" s="16" t="s">
        <v>131</v>
      </c>
      <c r="L22" s="9">
        <v>41469</v>
      </c>
      <c r="M22" s="16">
        <v>1</v>
      </c>
    </row>
    <row r="23" spans="2:15">
      <c r="B23" s="16" t="s">
        <v>82</v>
      </c>
      <c r="C23" s="16">
        <v>1860584</v>
      </c>
      <c r="D23" s="16">
        <v>121</v>
      </c>
      <c r="E23" s="16">
        <v>873</v>
      </c>
      <c r="F23" s="16">
        <v>0</v>
      </c>
      <c r="G23" s="16">
        <v>9999999999</v>
      </c>
      <c r="H23" s="16" t="s">
        <v>131</v>
      </c>
      <c r="I23" s="9">
        <v>41469</v>
      </c>
      <c r="J23" s="16">
        <v>9999999999</v>
      </c>
      <c r="K23" s="16" t="s">
        <v>131</v>
      </c>
      <c r="L23" s="9">
        <v>41469</v>
      </c>
      <c r="M23" s="16">
        <v>1</v>
      </c>
    </row>
    <row r="24" spans="2:15">
      <c r="B24" s="8" t="s">
        <v>82</v>
      </c>
      <c r="C24" s="8" t="s">
        <v>77</v>
      </c>
      <c r="D24" s="8">
        <v>1867</v>
      </c>
      <c r="E24" s="8">
        <v>411</v>
      </c>
      <c r="F24" s="8">
        <v>0</v>
      </c>
      <c r="G24" s="8">
        <v>9999999999</v>
      </c>
      <c r="H24" s="8" t="s">
        <v>131</v>
      </c>
      <c r="I24" s="9">
        <v>41469</v>
      </c>
      <c r="J24" s="8">
        <v>9999999999</v>
      </c>
      <c r="K24" s="8" t="s">
        <v>131</v>
      </c>
      <c r="L24" s="9">
        <v>41469</v>
      </c>
      <c r="M24" s="8">
        <v>1</v>
      </c>
    </row>
    <row r="25" spans="2:15">
      <c r="B25" s="8" t="s">
        <v>82</v>
      </c>
      <c r="C25" s="8" t="s">
        <v>78</v>
      </c>
      <c r="D25" s="8">
        <v>1878</v>
      </c>
      <c r="E25" s="8">
        <v>504</v>
      </c>
      <c r="F25" s="8">
        <v>0</v>
      </c>
      <c r="G25" s="8">
        <v>9999999999</v>
      </c>
      <c r="H25" s="8" t="s">
        <v>131</v>
      </c>
      <c r="I25" s="9">
        <v>41469</v>
      </c>
      <c r="J25" s="8">
        <v>9999999999</v>
      </c>
      <c r="K25" s="8" t="s">
        <v>131</v>
      </c>
      <c r="L25" s="9">
        <v>41469</v>
      </c>
      <c r="M25" s="8">
        <v>1</v>
      </c>
    </row>
    <row r="26" spans="2:15">
      <c r="B26" s="8" t="s">
        <v>82</v>
      </c>
      <c r="C26" s="8" t="s">
        <v>79</v>
      </c>
      <c r="D26" s="8">
        <v>1895</v>
      </c>
      <c r="E26" s="8">
        <v>329</v>
      </c>
      <c r="F26" s="8">
        <v>0</v>
      </c>
      <c r="G26" s="8">
        <v>9999999999</v>
      </c>
      <c r="H26" s="8" t="s">
        <v>131</v>
      </c>
      <c r="I26" s="9">
        <v>41469</v>
      </c>
      <c r="J26" s="8">
        <v>9999999999</v>
      </c>
      <c r="K26" s="8" t="s">
        <v>131</v>
      </c>
      <c r="L26" s="9">
        <v>41469</v>
      </c>
      <c r="M26" s="8">
        <v>1</v>
      </c>
    </row>
    <row r="27" spans="2:15">
      <c r="B27" s="8" t="s">
        <v>82</v>
      </c>
      <c r="C27" s="8" t="s">
        <v>80</v>
      </c>
      <c r="D27" s="8">
        <v>1899</v>
      </c>
      <c r="E27" s="8">
        <v>671</v>
      </c>
      <c r="F27" s="8">
        <v>0</v>
      </c>
      <c r="G27" s="8">
        <v>9999999999</v>
      </c>
      <c r="H27" s="8" t="s">
        <v>131</v>
      </c>
      <c r="I27" s="9">
        <v>41469</v>
      </c>
      <c r="J27" s="8">
        <v>9999999999</v>
      </c>
      <c r="K27" s="8" t="s">
        <v>131</v>
      </c>
      <c r="L27" s="9">
        <v>41469</v>
      </c>
      <c r="M27" s="8">
        <v>1</v>
      </c>
    </row>
    <row r="28" spans="2:15">
      <c r="B28" s="8" t="s">
        <v>82</v>
      </c>
      <c r="C28" s="8" t="s">
        <v>130</v>
      </c>
      <c r="D28" s="8"/>
      <c r="E28" s="8">
        <v>671</v>
      </c>
      <c r="F28" s="8">
        <v>0</v>
      </c>
      <c r="G28" s="8">
        <v>9999999999</v>
      </c>
      <c r="H28" s="8" t="s">
        <v>131</v>
      </c>
      <c r="I28" s="9">
        <v>41469</v>
      </c>
      <c r="J28" s="8">
        <v>9999999999</v>
      </c>
      <c r="K28" s="8" t="s">
        <v>131</v>
      </c>
      <c r="L28" s="9">
        <v>41469</v>
      </c>
      <c r="M28" s="8">
        <v>1</v>
      </c>
    </row>
    <row r="29" spans="2:15">
      <c r="B29" s="8" t="s">
        <v>82</v>
      </c>
      <c r="C29" s="8" t="s">
        <v>133</v>
      </c>
      <c r="D29" s="8"/>
      <c r="E29" s="8">
        <v>672</v>
      </c>
      <c r="F29" s="8">
        <v>0</v>
      </c>
      <c r="G29" s="8">
        <v>9999999999</v>
      </c>
      <c r="H29" s="8" t="s">
        <v>131</v>
      </c>
      <c r="I29" s="9">
        <v>41469</v>
      </c>
      <c r="J29" s="8">
        <v>9999999999</v>
      </c>
      <c r="K29" s="8" t="s">
        <v>131</v>
      </c>
      <c r="L29" s="9">
        <v>41469</v>
      </c>
      <c r="M29" s="8">
        <v>1</v>
      </c>
    </row>
    <row r="30" spans="2:15">
      <c r="B30" s="8" t="s">
        <v>82</v>
      </c>
      <c r="C30" s="8" t="s">
        <v>134</v>
      </c>
      <c r="D30" s="8"/>
      <c r="E30" s="8">
        <v>673</v>
      </c>
      <c r="F30" s="8">
        <v>0</v>
      </c>
      <c r="G30" s="8">
        <v>9999999999</v>
      </c>
      <c r="H30" s="8" t="s">
        <v>131</v>
      </c>
      <c r="I30" s="9">
        <v>41469</v>
      </c>
      <c r="J30" s="8">
        <v>9999999999</v>
      </c>
      <c r="K30" s="8" t="s">
        <v>131</v>
      </c>
      <c r="L30" s="9">
        <v>41469</v>
      </c>
      <c r="M30" s="8">
        <v>1</v>
      </c>
    </row>
    <row r="32" spans="2:15">
      <c r="B32" s="4" t="s">
        <v>135</v>
      </c>
    </row>
    <row r="33" spans="2:45">
      <c r="B33" s="14" t="s">
        <v>162</v>
      </c>
    </row>
    <row r="34" spans="2:45">
      <c r="B34" s="7" t="s">
        <v>12</v>
      </c>
      <c r="C34" s="7" t="s">
        <v>29</v>
      </c>
      <c r="D34" s="7" t="s">
        <v>14</v>
      </c>
      <c r="E34" s="7" t="s">
        <v>127</v>
      </c>
      <c r="F34" s="7" t="s">
        <v>0</v>
      </c>
      <c r="G34" s="7" t="s">
        <v>1</v>
      </c>
      <c r="H34" s="7" t="s">
        <v>2</v>
      </c>
      <c r="I34" s="7" t="s">
        <v>3</v>
      </c>
      <c r="J34" s="7" t="s">
        <v>4</v>
      </c>
      <c r="K34" s="7" t="s">
        <v>5</v>
      </c>
      <c r="L34" s="7" t="s">
        <v>6</v>
      </c>
      <c r="M34" s="7" t="s">
        <v>7</v>
      </c>
    </row>
    <row r="35" spans="2:45">
      <c r="B35" s="16" t="s">
        <v>82</v>
      </c>
      <c r="C35" s="17" t="s">
        <v>62</v>
      </c>
      <c r="D35" s="16">
        <v>480</v>
      </c>
      <c r="E35" s="16">
        <v>20000000</v>
      </c>
      <c r="F35" s="16">
        <v>0</v>
      </c>
      <c r="G35" s="16">
        <v>9999999999</v>
      </c>
      <c r="H35" s="16" t="s">
        <v>131</v>
      </c>
      <c r="I35" s="9">
        <v>41469</v>
      </c>
      <c r="J35" s="16">
        <v>9999999999</v>
      </c>
      <c r="K35" s="16" t="s">
        <v>131</v>
      </c>
      <c r="L35" s="9">
        <v>41469</v>
      </c>
      <c r="M35" s="16">
        <v>1</v>
      </c>
    </row>
    <row r="36" spans="2:45">
      <c r="B36" s="16" t="s">
        <v>82</v>
      </c>
      <c r="C36" s="17" t="s">
        <v>63</v>
      </c>
      <c r="D36" s="16">
        <v>480</v>
      </c>
      <c r="E36" s="16">
        <v>10000000</v>
      </c>
      <c r="F36" s="16">
        <v>0</v>
      </c>
      <c r="G36" s="16">
        <v>9999999999</v>
      </c>
      <c r="H36" s="16" t="s">
        <v>131</v>
      </c>
      <c r="I36" s="9">
        <v>41469</v>
      </c>
      <c r="J36" s="16">
        <v>9999999999</v>
      </c>
      <c r="K36" s="16" t="s">
        <v>131</v>
      </c>
      <c r="L36" s="9">
        <v>41469</v>
      </c>
      <c r="M36" s="16">
        <v>1</v>
      </c>
    </row>
    <row r="38" spans="2:45" s="5" customFormat="1">
      <c r="B38" s="1" t="s">
        <v>136</v>
      </c>
    </row>
    <row r="39" spans="2:45" s="5" customFormat="1">
      <c r="B39" s="18" t="s">
        <v>163</v>
      </c>
    </row>
    <row r="40" spans="2:45" s="5" customFormat="1">
      <c r="B40" s="11" t="s">
        <v>26</v>
      </c>
      <c r="C40" s="11" t="s">
        <v>27</v>
      </c>
      <c r="D40" s="11" t="s">
        <v>34</v>
      </c>
      <c r="E40" s="11" t="s">
        <v>35</v>
      </c>
      <c r="F40" s="11" t="s">
        <v>25</v>
      </c>
      <c r="G40" s="11" t="s">
        <v>36</v>
      </c>
      <c r="H40" s="11" t="s">
        <v>37</v>
      </c>
      <c r="I40" s="11" t="s">
        <v>22</v>
      </c>
      <c r="J40" s="11" t="s">
        <v>12</v>
      </c>
      <c r="K40" s="11" t="s">
        <v>38</v>
      </c>
      <c r="L40" s="11" t="s">
        <v>39</v>
      </c>
      <c r="M40" s="11" t="s">
        <v>29</v>
      </c>
      <c r="N40" s="11" t="s">
        <v>40</v>
      </c>
      <c r="O40" s="11" t="s">
        <v>41</v>
      </c>
      <c r="P40" s="11" t="s">
        <v>30</v>
      </c>
      <c r="Q40" s="11" t="s">
        <v>31</v>
      </c>
      <c r="R40" s="11" t="s">
        <v>42</v>
      </c>
      <c r="S40" s="11" t="s">
        <v>32</v>
      </c>
      <c r="T40" s="11" t="s">
        <v>33</v>
      </c>
      <c r="U40" s="11" t="s">
        <v>43</v>
      </c>
      <c r="V40" s="11" t="s">
        <v>44</v>
      </c>
      <c r="W40" s="11" t="s">
        <v>45</v>
      </c>
      <c r="X40" s="11" t="s">
        <v>46</v>
      </c>
      <c r="Y40" s="11" t="s">
        <v>47</v>
      </c>
      <c r="Z40" s="11" t="s">
        <v>48</v>
      </c>
      <c r="AA40" s="11" t="s">
        <v>49</v>
      </c>
      <c r="AB40" s="11" t="s">
        <v>50</v>
      </c>
      <c r="AC40" s="11" t="s">
        <v>15</v>
      </c>
      <c r="AD40" s="11" t="s">
        <v>16</v>
      </c>
      <c r="AE40" s="11" t="s">
        <v>51</v>
      </c>
      <c r="AF40" s="11" t="s">
        <v>52</v>
      </c>
      <c r="AG40" s="11" t="s">
        <v>53</v>
      </c>
      <c r="AH40" s="11" t="s">
        <v>54</v>
      </c>
      <c r="AI40" s="11" t="s">
        <v>55</v>
      </c>
      <c r="AJ40" s="11" t="s">
        <v>56</v>
      </c>
      <c r="AK40" s="11" t="s">
        <v>0</v>
      </c>
      <c r="AL40" s="11" t="s">
        <v>1</v>
      </c>
      <c r="AM40" s="11" t="s">
        <v>2</v>
      </c>
      <c r="AN40" s="11" t="s">
        <v>3</v>
      </c>
      <c r="AO40" s="11" t="s">
        <v>4</v>
      </c>
      <c r="AP40" s="11" t="s">
        <v>5</v>
      </c>
      <c r="AQ40" s="11" t="s">
        <v>6</v>
      </c>
      <c r="AR40" s="11" t="s">
        <v>7</v>
      </c>
    </row>
    <row r="41" spans="2:45" s="5" customFormat="1">
      <c r="B41" s="19" t="s">
        <v>83</v>
      </c>
      <c r="C41" s="19" t="s">
        <v>81</v>
      </c>
      <c r="D41" s="19" t="s">
        <v>18</v>
      </c>
      <c r="E41" s="19"/>
      <c r="F41" s="19" t="s">
        <v>83</v>
      </c>
      <c r="G41" s="19" t="s">
        <v>23</v>
      </c>
      <c r="H41" s="19"/>
      <c r="I41" s="19" t="s">
        <v>9</v>
      </c>
      <c r="J41" s="19" t="s">
        <v>82</v>
      </c>
      <c r="K41" s="19" t="s">
        <v>57</v>
      </c>
      <c r="L41" s="19" t="s">
        <v>8</v>
      </c>
      <c r="M41" s="19"/>
      <c r="N41" s="19"/>
      <c r="O41" s="19"/>
      <c r="P41" s="19"/>
      <c r="Q41" s="19"/>
      <c r="R41" s="19" t="s">
        <v>8</v>
      </c>
      <c r="S41" s="19"/>
      <c r="T41" s="19"/>
      <c r="U41" s="19" t="s">
        <v>8</v>
      </c>
      <c r="V41" s="19" t="s">
        <v>9</v>
      </c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 t="s">
        <v>8</v>
      </c>
      <c r="AL41" s="19" t="s">
        <v>20</v>
      </c>
      <c r="AM41" s="19" t="s">
        <v>24</v>
      </c>
      <c r="AN41" s="2" t="s">
        <v>69</v>
      </c>
      <c r="AO41" s="19" t="s">
        <v>20</v>
      </c>
      <c r="AP41" s="19" t="s">
        <v>24</v>
      </c>
      <c r="AQ41" s="2" t="s">
        <v>69</v>
      </c>
      <c r="AR41" s="19" t="s">
        <v>9</v>
      </c>
    </row>
    <row r="42" spans="2:45" s="5" customFormat="1">
      <c r="B42" s="12" t="s">
        <v>137</v>
      </c>
      <c r="C42" s="12" t="s">
        <v>84</v>
      </c>
      <c r="D42" s="12" t="s">
        <v>64</v>
      </c>
      <c r="E42" s="12" t="s">
        <v>83</v>
      </c>
      <c r="F42" s="12" t="s">
        <v>83</v>
      </c>
      <c r="G42" s="12" t="s">
        <v>23</v>
      </c>
      <c r="H42" s="12" t="s">
        <v>85</v>
      </c>
      <c r="I42" s="12" t="s">
        <v>9</v>
      </c>
      <c r="J42" s="12" t="s">
        <v>82</v>
      </c>
      <c r="K42" s="12" t="s">
        <v>18</v>
      </c>
      <c r="L42" s="12" t="s">
        <v>8</v>
      </c>
      <c r="M42" s="12"/>
      <c r="N42" s="12"/>
      <c r="O42" s="12"/>
      <c r="P42" s="12"/>
      <c r="Q42" s="12"/>
      <c r="R42" s="12" t="s">
        <v>9</v>
      </c>
      <c r="S42" s="12"/>
      <c r="T42" s="12"/>
      <c r="U42" s="12" t="s">
        <v>8</v>
      </c>
      <c r="V42" s="12" t="s">
        <v>8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 t="s">
        <v>8</v>
      </c>
      <c r="AL42" s="12" t="s">
        <v>20</v>
      </c>
      <c r="AM42" s="12" t="s">
        <v>24</v>
      </c>
      <c r="AN42" s="3" t="s">
        <v>69</v>
      </c>
      <c r="AO42" s="12" t="s">
        <v>20</v>
      </c>
      <c r="AP42" s="12" t="s">
        <v>24</v>
      </c>
      <c r="AQ42" s="3" t="s">
        <v>69</v>
      </c>
      <c r="AR42" s="12" t="s">
        <v>86</v>
      </c>
    </row>
    <row r="43" spans="2:45" s="5" customFormat="1">
      <c r="B43" s="12" t="s">
        <v>129</v>
      </c>
      <c r="C43" s="12" t="s">
        <v>87</v>
      </c>
      <c r="D43" s="12" t="s">
        <v>58</v>
      </c>
      <c r="E43" s="12" t="s">
        <v>137</v>
      </c>
      <c r="F43" s="12" t="s">
        <v>83</v>
      </c>
      <c r="G43" s="12" t="s">
        <v>59</v>
      </c>
      <c r="H43" s="12" t="s">
        <v>85</v>
      </c>
      <c r="I43" s="12" t="s">
        <v>9</v>
      </c>
      <c r="J43" s="12" t="s">
        <v>82</v>
      </c>
      <c r="K43" s="12" t="s">
        <v>18</v>
      </c>
      <c r="L43" s="12" t="s">
        <v>8</v>
      </c>
      <c r="M43" s="12"/>
      <c r="N43" s="12" t="s">
        <v>9</v>
      </c>
      <c r="O43" s="12" t="s">
        <v>88</v>
      </c>
      <c r="P43" s="12" t="s">
        <v>17</v>
      </c>
      <c r="Q43" s="12" t="s">
        <v>138</v>
      </c>
      <c r="R43" s="12" t="s">
        <v>8</v>
      </c>
      <c r="S43" s="12" t="s">
        <v>17</v>
      </c>
      <c r="T43" s="12"/>
      <c r="U43" s="12" t="s">
        <v>8</v>
      </c>
      <c r="V43" s="12" t="s">
        <v>8</v>
      </c>
      <c r="W43" s="30">
        <v>0.8</v>
      </c>
      <c r="X43" s="30">
        <f>1-W43</f>
        <v>0.19999999999999996</v>
      </c>
      <c r="Y43" s="19"/>
      <c r="Z43" s="12"/>
      <c r="AA43" s="19"/>
      <c r="AB43" s="12"/>
      <c r="AC43" s="20">
        <f>O43*(W43/(W43+X43))</f>
        <v>384</v>
      </c>
      <c r="AD43" s="12"/>
      <c r="AE43" s="12" t="s">
        <v>87</v>
      </c>
      <c r="AF43" s="12"/>
      <c r="AG43" s="12"/>
      <c r="AH43" s="12"/>
      <c r="AI43" s="12"/>
      <c r="AJ43" s="12"/>
      <c r="AK43" s="12" t="s">
        <v>8</v>
      </c>
      <c r="AL43" s="12" t="s">
        <v>20</v>
      </c>
      <c r="AM43" s="12" t="s">
        <v>24</v>
      </c>
      <c r="AN43" s="3" t="s">
        <v>69</v>
      </c>
      <c r="AO43" s="12" t="s">
        <v>20</v>
      </c>
      <c r="AP43" s="12" t="s">
        <v>24</v>
      </c>
      <c r="AQ43" s="3" t="s">
        <v>69</v>
      </c>
      <c r="AR43" s="12" t="s">
        <v>89</v>
      </c>
      <c r="AS43" s="21">
        <f>O43*W43/(W43+X43)</f>
        <v>384</v>
      </c>
    </row>
    <row r="44" spans="2:45" s="5" customFormat="1">
      <c r="B44" s="12" t="s">
        <v>90</v>
      </c>
      <c r="C44" s="12" t="s">
        <v>87</v>
      </c>
      <c r="D44" s="12" t="s">
        <v>58</v>
      </c>
      <c r="E44" s="12" t="s">
        <v>137</v>
      </c>
      <c r="F44" s="12" t="s">
        <v>83</v>
      </c>
      <c r="G44" s="12" t="s">
        <v>91</v>
      </c>
      <c r="H44" s="12" t="s">
        <v>85</v>
      </c>
      <c r="I44" s="12" t="s">
        <v>86</v>
      </c>
      <c r="J44" s="12" t="s">
        <v>82</v>
      </c>
      <c r="K44" s="12" t="s">
        <v>18</v>
      </c>
      <c r="L44" s="12" t="s">
        <v>8</v>
      </c>
      <c r="M44" s="12"/>
      <c r="N44" s="12" t="s">
        <v>9</v>
      </c>
      <c r="O44" s="12" t="s">
        <v>88</v>
      </c>
      <c r="P44" s="12" t="s">
        <v>17</v>
      </c>
      <c r="Q44" s="12" t="s">
        <v>139</v>
      </c>
      <c r="R44" s="12" t="s">
        <v>9</v>
      </c>
      <c r="S44" s="12" t="s">
        <v>17</v>
      </c>
      <c r="T44" s="12"/>
      <c r="U44" s="12" t="s">
        <v>8</v>
      </c>
      <c r="V44" s="12" t="s">
        <v>8</v>
      </c>
      <c r="W44" s="30">
        <v>0.8</v>
      </c>
      <c r="X44" s="30">
        <f>1-W44</f>
        <v>0.19999999999999996</v>
      </c>
      <c r="Y44" s="19"/>
      <c r="Z44" s="12"/>
      <c r="AA44" s="19"/>
      <c r="AB44" s="12"/>
      <c r="AC44" s="20">
        <f>O44*(W44/(W44+X44))</f>
        <v>384</v>
      </c>
      <c r="AD44" s="12"/>
      <c r="AE44" s="12" t="s">
        <v>87</v>
      </c>
      <c r="AF44" s="12"/>
      <c r="AG44" s="12"/>
      <c r="AH44" s="12"/>
      <c r="AI44" s="12"/>
      <c r="AJ44" s="12"/>
      <c r="AK44" s="12" t="s">
        <v>8</v>
      </c>
      <c r="AL44" s="12" t="s">
        <v>20</v>
      </c>
      <c r="AM44" s="12" t="s">
        <v>24</v>
      </c>
      <c r="AN44" s="3" t="s">
        <v>69</v>
      </c>
      <c r="AO44" s="12" t="s">
        <v>20</v>
      </c>
      <c r="AP44" s="12" t="s">
        <v>24</v>
      </c>
      <c r="AQ44" s="3" t="s">
        <v>69</v>
      </c>
      <c r="AR44" s="12" t="s">
        <v>92</v>
      </c>
      <c r="AS44" s="21">
        <f>O44*W44/(W44+X44)</f>
        <v>384</v>
      </c>
    </row>
    <row r="45" spans="2:45" s="5" customFormat="1">
      <c r="B45" s="12" t="s">
        <v>60</v>
      </c>
      <c r="C45" s="12" t="s">
        <v>87</v>
      </c>
      <c r="D45" s="12" t="s">
        <v>58</v>
      </c>
      <c r="E45" s="12" t="s">
        <v>137</v>
      </c>
      <c r="F45" s="12" t="s">
        <v>83</v>
      </c>
      <c r="G45" s="12" t="s">
        <v>93</v>
      </c>
      <c r="H45" s="12" t="s">
        <v>85</v>
      </c>
      <c r="I45" s="12" t="s">
        <v>89</v>
      </c>
      <c r="J45" s="12" t="s">
        <v>82</v>
      </c>
      <c r="K45" s="12" t="s">
        <v>18</v>
      </c>
      <c r="L45" s="12" t="s">
        <v>8</v>
      </c>
      <c r="M45" s="12"/>
      <c r="N45" s="12" t="s">
        <v>9</v>
      </c>
      <c r="O45" s="12" t="s">
        <v>88</v>
      </c>
      <c r="P45" s="12" t="s">
        <v>17</v>
      </c>
      <c r="Q45" s="12" t="s">
        <v>140</v>
      </c>
      <c r="R45" s="12" t="s">
        <v>8</v>
      </c>
      <c r="S45" s="12" t="s">
        <v>17</v>
      </c>
      <c r="T45" s="12"/>
      <c r="U45" s="12" t="s">
        <v>8</v>
      </c>
      <c r="V45" s="12" t="s">
        <v>8</v>
      </c>
      <c r="W45" s="30">
        <v>0.8</v>
      </c>
      <c r="X45" s="30">
        <f>1-W45</f>
        <v>0.19999999999999996</v>
      </c>
      <c r="Y45" s="12"/>
      <c r="Z45" s="12"/>
      <c r="AA45" s="12"/>
      <c r="AB45" s="12"/>
      <c r="AC45" s="20">
        <f>O45*(W45/(W45+X45))</f>
        <v>384</v>
      </c>
      <c r="AD45" s="12"/>
      <c r="AE45" s="12" t="s">
        <v>87</v>
      </c>
      <c r="AF45" s="12"/>
      <c r="AG45" s="12"/>
      <c r="AH45" s="12"/>
      <c r="AI45" s="12"/>
      <c r="AJ45" s="12"/>
      <c r="AK45" s="12" t="s">
        <v>8</v>
      </c>
      <c r="AL45" s="12" t="s">
        <v>20</v>
      </c>
      <c r="AM45" s="12" t="s">
        <v>24</v>
      </c>
      <c r="AN45" s="3" t="s">
        <v>69</v>
      </c>
      <c r="AO45" s="12" t="s">
        <v>20</v>
      </c>
      <c r="AP45" s="12" t="s">
        <v>24</v>
      </c>
      <c r="AQ45" s="3" t="s">
        <v>69</v>
      </c>
      <c r="AR45" s="12" t="s">
        <v>92</v>
      </c>
      <c r="AS45" s="21">
        <f>O45*W45/(W45+X45)</f>
        <v>384</v>
      </c>
    </row>
    <row r="46" spans="2:45" s="5" customFormat="1">
      <c r="B46" s="12" t="s">
        <v>94</v>
      </c>
      <c r="C46" s="12" t="s">
        <v>87</v>
      </c>
      <c r="D46" s="12" t="s">
        <v>58</v>
      </c>
      <c r="E46" s="12" t="s">
        <v>137</v>
      </c>
      <c r="F46" s="12" t="s">
        <v>83</v>
      </c>
      <c r="G46" s="12" t="s">
        <v>95</v>
      </c>
      <c r="H46" s="12" t="s">
        <v>85</v>
      </c>
      <c r="I46" s="12" t="s">
        <v>92</v>
      </c>
      <c r="J46" s="12" t="s">
        <v>82</v>
      </c>
      <c r="K46" s="12" t="s">
        <v>18</v>
      </c>
      <c r="L46" s="12" t="s">
        <v>8</v>
      </c>
      <c r="M46" s="12"/>
      <c r="N46" s="12" t="s">
        <v>9</v>
      </c>
      <c r="O46" s="12" t="s">
        <v>88</v>
      </c>
      <c r="P46" s="12" t="s">
        <v>17</v>
      </c>
      <c r="Q46" s="12" t="s">
        <v>141</v>
      </c>
      <c r="R46" s="12" t="s">
        <v>9</v>
      </c>
      <c r="S46" s="12" t="s">
        <v>17</v>
      </c>
      <c r="T46" s="12"/>
      <c r="U46" s="12" t="s">
        <v>8</v>
      </c>
      <c r="V46" s="12" t="s">
        <v>8</v>
      </c>
      <c r="W46" s="30">
        <v>0.8</v>
      </c>
      <c r="X46" s="30">
        <f>1-W46</f>
        <v>0.19999999999999996</v>
      </c>
      <c r="Y46" s="12"/>
      <c r="Z46" s="12"/>
      <c r="AA46" s="12"/>
      <c r="AB46" s="12"/>
      <c r="AC46" s="20">
        <f>O46*(W46/(W46+X46))</f>
        <v>384</v>
      </c>
      <c r="AD46" s="12"/>
      <c r="AE46" s="12" t="s">
        <v>87</v>
      </c>
      <c r="AF46" s="12"/>
      <c r="AG46" s="12"/>
      <c r="AH46" s="12"/>
      <c r="AI46" s="12"/>
      <c r="AJ46" s="12"/>
      <c r="AK46" s="12" t="s">
        <v>8</v>
      </c>
      <c r="AL46" s="12" t="s">
        <v>20</v>
      </c>
      <c r="AM46" s="12" t="s">
        <v>24</v>
      </c>
      <c r="AN46" s="3" t="s">
        <v>69</v>
      </c>
      <c r="AO46" s="12" t="s">
        <v>20</v>
      </c>
      <c r="AP46" s="12" t="s">
        <v>24</v>
      </c>
      <c r="AQ46" s="3" t="s">
        <v>69</v>
      </c>
      <c r="AR46" s="12" t="s">
        <v>89</v>
      </c>
      <c r="AS46" s="21">
        <f>O46*W46/(W46+X46)</f>
        <v>384</v>
      </c>
    </row>
    <row r="47" spans="2:45" s="5" customFormat="1">
      <c r="B47" s="12" t="s">
        <v>96</v>
      </c>
      <c r="C47" s="12" t="s">
        <v>87</v>
      </c>
      <c r="D47" s="12" t="s">
        <v>58</v>
      </c>
      <c r="E47" s="12" t="s">
        <v>137</v>
      </c>
      <c r="F47" s="12" t="s">
        <v>83</v>
      </c>
      <c r="G47" s="12" t="s">
        <v>97</v>
      </c>
      <c r="H47" s="12" t="s">
        <v>85</v>
      </c>
      <c r="I47" s="12" t="s">
        <v>21</v>
      </c>
      <c r="J47" s="12" t="s">
        <v>82</v>
      </c>
      <c r="K47" s="12" t="s">
        <v>18</v>
      </c>
      <c r="L47" s="12" t="s">
        <v>8</v>
      </c>
      <c r="M47" s="12"/>
      <c r="N47" s="12" t="s">
        <v>9</v>
      </c>
      <c r="O47" s="12" t="s">
        <v>88</v>
      </c>
      <c r="P47" s="12" t="s">
        <v>17</v>
      </c>
      <c r="Q47" s="12" t="s">
        <v>142</v>
      </c>
      <c r="R47" s="12" t="s">
        <v>8</v>
      </c>
      <c r="S47" s="12" t="s">
        <v>17</v>
      </c>
      <c r="T47" s="12"/>
      <c r="U47" s="12" t="s">
        <v>8</v>
      </c>
      <c r="V47" s="12" t="s">
        <v>8</v>
      </c>
      <c r="W47" s="30">
        <v>0.8</v>
      </c>
      <c r="X47" s="30">
        <f>1-W47</f>
        <v>0.19999999999999996</v>
      </c>
      <c r="Y47" s="12"/>
      <c r="Z47" s="12"/>
      <c r="AA47" s="12"/>
      <c r="AB47" s="12"/>
      <c r="AC47" s="20">
        <f>O47*(W47/(W47+X47))</f>
        <v>384</v>
      </c>
      <c r="AD47" s="12"/>
      <c r="AE47" s="12" t="s">
        <v>87</v>
      </c>
      <c r="AF47" s="12"/>
      <c r="AG47" s="12"/>
      <c r="AH47" s="12"/>
      <c r="AI47" s="12"/>
      <c r="AJ47" s="12"/>
      <c r="AK47" s="12" t="s">
        <v>8</v>
      </c>
      <c r="AL47" s="12" t="s">
        <v>20</v>
      </c>
      <c r="AM47" s="12" t="s">
        <v>24</v>
      </c>
      <c r="AN47" s="3" t="s">
        <v>69</v>
      </c>
      <c r="AO47" s="12" t="s">
        <v>20</v>
      </c>
      <c r="AP47" s="12" t="s">
        <v>24</v>
      </c>
      <c r="AQ47" s="3" t="s">
        <v>69</v>
      </c>
      <c r="AR47" s="12" t="s">
        <v>92</v>
      </c>
      <c r="AS47" s="21">
        <f>O47*W47/(W47+X47)</f>
        <v>384</v>
      </c>
    </row>
    <row r="48" spans="2:45" s="5" customFormat="1">
      <c r="B48" s="12" t="s">
        <v>98</v>
      </c>
      <c r="C48" s="12" t="s">
        <v>87</v>
      </c>
      <c r="D48" s="12" t="s">
        <v>58</v>
      </c>
      <c r="E48" s="12" t="s">
        <v>137</v>
      </c>
      <c r="F48" s="12" t="s">
        <v>83</v>
      </c>
      <c r="G48" s="12" t="s">
        <v>99</v>
      </c>
      <c r="H48" s="12" t="s">
        <v>85</v>
      </c>
      <c r="I48" s="12" t="s">
        <v>61</v>
      </c>
      <c r="J48" s="12" t="s">
        <v>82</v>
      </c>
      <c r="K48" s="12" t="s">
        <v>18</v>
      </c>
      <c r="L48" s="12" t="s">
        <v>8</v>
      </c>
      <c r="M48" s="12"/>
      <c r="N48" s="12" t="s">
        <v>9</v>
      </c>
      <c r="O48" s="12" t="s">
        <v>88</v>
      </c>
      <c r="P48" s="12" t="s">
        <v>140</v>
      </c>
      <c r="Q48" s="12" t="s">
        <v>72</v>
      </c>
      <c r="R48" s="12" t="s">
        <v>8</v>
      </c>
      <c r="S48" s="12"/>
      <c r="T48" s="12"/>
      <c r="U48" s="12" t="s">
        <v>8</v>
      </c>
      <c r="V48" s="12" t="s">
        <v>8</v>
      </c>
      <c r="W48" s="12"/>
      <c r="X48" s="12"/>
      <c r="Y48" s="12"/>
      <c r="Z48" s="12"/>
      <c r="AA48" s="12"/>
      <c r="AB48" s="12"/>
      <c r="AC48" s="12"/>
      <c r="AD48" s="12"/>
      <c r="AE48" s="12" t="s">
        <v>87</v>
      </c>
      <c r="AF48" s="12"/>
      <c r="AG48" s="12"/>
      <c r="AH48" s="12"/>
      <c r="AI48" s="12"/>
      <c r="AJ48" s="12"/>
      <c r="AK48" s="12" t="s">
        <v>8</v>
      </c>
      <c r="AL48" s="12" t="s">
        <v>20</v>
      </c>
      <c r="AM48" s="12" t="s">
        <v>24</v>
      </c>
      <c r="AN48" s="3" t="s">
        <v>69</v>
      </c>
      <c r="AO48" s="12" t="s">
        <v>20</v>
      </c>
      <c r="AP48" s="12" t="s">
        <v>24</v>
      </c>
      <c r="AQ48" s="3" t="s">
        <v>69</v>
      </c>
      <c r="AR48" s="12" t="s">
        <v>92</v>
      </c>
    </row>
    <row r="49" spans="2:45" s="5" customFormat="1">
      <c r="B49" s="12" t="s">
        <v>100</v>
      </c>
      <c r="C49" s="12" t="s">
        <v>87</v>
      </c>
      <c r="D49" s="12" t="s">
        <v>58</v>
      </c>
      <c r="E49" s="12" t="s">
        <v>137</v>
      </c>
      <c r="F49" s="12" t="s">
        <v>83</v>
      </c>
      <c r="G49" s="12" t="s">
        <v>101</v>
      </c>
      <c r="H49" s="12" t="s">
        <v>85</v>
      </c>
      <c r="I49" s="12" t="s">
        <v>102</v>
      </c>
      <c r="J49" s="12" t="s">
        <v>82</v>
      </c>
      <c r="K49" s="12" t="s">
        <v>18</v>
      </c>
      <c r="L49" s="12" t="s">
        <v>8</v>
      </c>
      <c r="M49" s="12"/>
      <c r="N49" s="12" t="s">
        <v>9</v>
      </c>
      <c r="O49" s="12" t="s">
        <v>88</v>
      </c>
      <c r="P49" s="12" t="s">
        <v>141</v>
      </c>
      <c r="Q49" s="12" t="s">
        <v>72</v>
      </c>
      <c r="R49" s="12" t="s">
        <v>9</v>
      </c>
      <c r="S49" s="12"/>
      <c r="T49" s="12"/>
      <c r="U49" s="12" t="s">
        <v>8</v>
      </c>
      <c r="V49" s="12" t="s">
        <v>8</v>
      </c>
      <c r="W49" s="12"/>
      <c r="X49" s="12"/>
      <c r="Y49" s="12"/>
      <c r="Z49" s="12"/>
      <c r="AA49" s="12"/>
      <c r="AB49" s="12"/>
      <c r="AC49" s="12"/>
      <c r="AD49" s="12"/>
      <c r="AE49" s="12" t="s">
        <v>87</v>
      </c>
      <c r="AF49" s="12"/>
      <c r="AG49" s="12"/>
      <c r="AH49" s="12"/>
      <c r="AI49" s="12"/>
      <c r="AJ49" s="12"/>
      <c r="AK49" s="12" t="s">
        <v>8</v>
      </c>
      <c r="AL49" s="12" t="s">
        <v>20</v>
      </c>
      <c r="AM49" s="12" t="s">
        <v>24</v>
      </c>
      <c r="AN49" s="3" t="s">
        <v>69</v>
      </c>
      <c r="AO49" s="12" t="s">
        <v>20</v>
      </c>
      <c r="AP49" s="12" t="s">
        <v>24</v>
      </c>
      <c r="AQ49" s="3" t="s">
        <v>69</v>
      </c>
      <c r="AR49" s="12" t="s">
        <v>89</v>
      </c>
    </row>
    <row r="50" spans="2:45" s="5" customFormat="1">
      <c r="B50" s="12" t="s">
        <v>103</v>
      </c>
      <c r="C50" s="12" t="s">
        <v>87</v>
      </c>
      <c r="D50" s="12" t="s">
        <v>58</v>
      </c>
      <c r="E50" s="12" t="s">
        <v>137</v>
      </c>
      <c r="F50" s="12" t="s">
        <v>83</v>
      </c>
      <c r="G50" s="12" t="s">
        <v>104</v>
      </c>
      <c r="H50" s="12" t="s">
        <v>85</v>
      </c>
      <c r="I50" s="12" t="s">
        <v>105</v>
      </c>
      <c r="J50" s="12" t="s">
        <v>82</v>
      </c>
      <c r="K50" s="12" t="s">
        <v>18</v>
      </c>
      <c r="L50" s="12" t="s">
        <v>8</v>
      </c>
      <c r="M50" s="12"/>
      <c r="N50" s="12" t="s">
        <v>9</v>
      </c>
      <c r="O50" s="12" t="s">
        <v>88</v>
      </c>
      <c r="P50" s="12" t="s">
        <v>143</v>
      </c>
      <c r="Q50" s="12" t="s">
        <v>72</v>
      </c>
      <c r="R50" s="12" t="s">
        <v>9</v>
      </c>
      <c r="S50" s="12"/>
      <c r="T50" s="12"/>
      <c r="U50" s="12" t="s">
        <v>8</v>
      </c>
      <c r="V50" s="12" t="s">
        <v>8</v>
      </c>
      <c r="W50" s="12"/>
      <c r="X50" s="12"/>
      <c r="Y50" s="19"/>
      <c r="Z50" s="12"/>
      <c r="AA50" s="19"/>
      <c r="AB50" s="12"/>
      <c r="AC50" s="12"/>
      <c r="AD50" s="12"/>
      <c r="AE50" s="12" t="s">
        <v>87</v>
      </c>
      <c r="AF50" s="12"/>
      <c r="AG50" s="12"/>
      <c r="AH50" s="12"/>
      <c r="AI50" s="12"/>
      <c r="AJ50" s="12"/>
      <c r="AK50" s="12" t="s">
        <v>8</v>
      </c>
      <c r="AL50" s="12" t="s">
        <v>20</v>
      </c>
      <c r="AM50" s="12" t="s">
        <v>24</v>
      </c>
      <c r="AN50" s="3" t="s">
        <v>69</v>
      </c>
      <c r="AO50" s="12" t="s">
        <v>20</v>
      </c>
      <c r="AP50" s="12" t="s">
        <v>24</v>
      </c>
      <c r="AQ50" s="3" t="s">
        <v>69</v>
      </c>
      <c r="AR50" s="12" t="s">
        <v>92</v>
      </c>
    </row>
    <row r="51" spans="2:45" s="5" customFormat="1">
      <c r="B51" s="12" t="s">
        <v>106</v>
      </c>
      <c r="C51" s="12" t="s">
        <v>87</v>
      </c>
      <c r="D51" s="12" t="s">
        <v>58</v>
      </c>
      <c r="E51" s="12" t="s">
        <v>137</v>
      </c>
      <c r="F51" s="12" t="s">
        <v>83</v>
      </c>
      <c r="G51" s="12" t="s">
        <v>107</v>
      </c>
      <c r="H51" s="12" t="s">
        <v>85</v>
      </c>
      <c r="I51" s="12" t="s">
        <v>108</v>
      </c>
      <c r="J51" s="12" t="s">
        <v>82</v>
      </c>
      <c r="K51" s="12" t="s">
        <v>18</v>
      </c>
      <c r="L51" s="12" t="s">
        <v>8</v>
      </c>
      <c r="M51" s="12"/>
      <c r="N51" s="12" t="s">
        <v>9</v>
      </c>
      <c r="O51" s="12" t="s">
        <v>88</v>
      </c>
      <c r="P51" s="12" t="s">
        <v>144</v>
      </c>
      <c r="Q51" s="12" t="s">
        <v>72</v>
      </c>
      <c r="R51" s="12" t="s">
        <v>8</v>
      </c>
      <c r="S51" s="12"/>
      <c r="T51" s="12"/>
      <c r="U51" s="12" t="s">
        <v>8</v>
      </c>
      <c r="V51" s="12" t="s">
        <v>8</v>
      </c>
      <c r="W51" s="12"/>
      <c r="X51" s="12"/>
      <c r="Y51" s="19"/>
      <c r="Z51" s="12"/>
      <c r="AA51" s="19"/>
      <c r="AB51" s="12"/>
      <c r="AC51" s="12"/>
      <c r="AD51" s="12"/>
      <c r="AE51" s="12" t="s">
        <v>87</v>
      </c>
      <c r="AF51" s="12"/>
      <c r="AG51" s="12"/>
      <c r="AH51" s="12"/>
      <c r="AI51" s="12"/>
      <c r="AJ51" s="12"/>
      <c r="AK51" s="12" t="s">
        <v>8</v>
      </c>
      <c r="AL51" s="12" t="s">
        <v>20</v>
      </c>
      <c r="AM51" s="12" t="s">
        <v>24</v>
      </c>
      <c r="AN51" s="3" t="s">
        <v>69</v>
      </c>
      <c r="AO51" s="12" t="s">
        <v>20</v>
      </c>
      <c r="AP51" s="12" t="s">
        <v>24</v>
      </c>
      <c r="AQ51" s="3" t="s">
        <v>69</v>
      </c>
      <c r="AR51" s="12" t="s">
        <v>92</v>
      </c>
    </row>
    <row r="52" spans="2:45" s="5" customFormat="1">
      <c r="B52" s="12" t="s">
        <v>109</v>
      </c>
      <c r="C52" s="12" t="s">
        <v>87</v>
      </c>
      <c r="D52" s="12" t="s">
        <v>58</v>
      </c>
      <c r="E52" s="12" t="s">
        <v>137</v>
      </c>
      <c r="F52" s="12" t="s">
        <v>83</v>
      </c>
      <c r="G52" s="12" t="s">
        <v>110</v>
      </c>
      <c r="H52" s="12" t="s">
        <v>85</v>
      </c>
      <c r="I52" s="12" t="s">
        <v>18</v>
      </c>
      <c r="J52" s="12" t="s">
        <v>82</v>
      </c>
      <c r="K52" s="12" t="s">
        <v>18</v>
      </c>
      <c r="L52" s="12" t="s">
        <v>8</v>
      </c>
      <c r="M52" s="12"/>
      <c r="N52" s="12" t="s">
        <v>9</v>
      </c>
      <c r="O52" s="12" t="s">
        <v>88</v>
      </c>
      <c r="P52" s="12" t="s">
        <v>144</v>
      </c>
      <c r="Q52" s="12" t="s">
        <v>72</v>
      </c>
      <c r="R52" s="12" t="s">
        <v>9</v>
      </c>
      <c r="S52" s="12"/>
      <c r="T52" s="12"/>
      <c r="U52" s="12" t="s">
        <v>8</v>
      </c>
      <c r="V52" s="12" t="s">
        <v>8</v>
      </c>
      <c r="W52" s="12"/>
      <c r="X52" s="12"/>
      <c r="Y52" s="19"/>
      <c r="Z52" s="12"/>
      <c r="AA52" s="19"/>
      <c r="AB52" s="12"/>
      <c r="AC52" s="12"/>
      <c r="AD52" s="12"/>
      <c r="AE52" s="12" t="s">
        <v>87</v>
      </c>
      <c r="AF52" s="12"/>
      <c r="AG52" s="12"/>
      <c r="AH52" s="12"/>
      <c r="AI52" s="12"/>
      <c r="AJ52" s="12"/>
      <c r="AK52" s="12" t="s">
        <v>8</v>
      </c>
      <c r="AL52" s="12" t="s">
        <v>20</v>
      </c>
      <c r="AM52" s="12" t="s">
        <v>24</v>
      </c>
      <c r="AN52" s="3" t="s">
        <v>69</v>
      </c>
      <c r="AO52" s="12" t="s">
        <v>20</v>
      </c>
      <c r="AP52" s="12" t="s">
        <v>24</v>
      </c>
      <c r="AQ52" s="3" t="s">
        <v>69</v>
      </c>
      <c r="AR52" s="12" t="s">
        <v>92</v>
      </c>
    </row>
    <row r="53" spans="2:45" s="5" customFormat="1">
      <c r="B53" s="12" t="s">
        <v>111</v>
      </c>
      <c r="C53" s="12" t="s">
        <v>87</v>
      </c>
      <c r="D53" s="12" t="s">
        <v>58</v>
      </c>
      <c r="E53" s="12" t="s">
        <v>137</v>
      </c>
      <c r="F53" s="12" t="s">
        <v>83</v>
      </c>
      <c r="G53" s="12" t="s">
        <v>145</v>
      </c>
      <c r="H53" s="12" t="s">
        <v>85</v>
      </c>
      <c r="I53" s="12" t="s">
        <v>128</v>
      </c>
      <c r="J53" s="12" t="s">
        <v>82</v>
      </c>
      <c r="K53" s="12" t="s">
        <v>18</v>
      </c>
      <c r="L53" s="12" t="s">
        <v>9</v>
      </c>
      <c r="M53" s="12" t="s">
        <v>62</v>
      </c>
      <c r="N53" s="12" t="s">
        <v>9</v>
      </c>
      <c r="O53" s="12" t="s">
        <v>88</v>
      </c>
      <c r="P53" s="12" t="s">
        <v>17</v>
      </c>
      <c r="Q53" s="12" t="s">
        <v>126</v>
      </c>
      <c r="R53" s="12" t="s">
        <v>9</v>
      </c>
      <c r="S53" s="12" t="s">
        <v>17</v>
      </c>
      <c r="T53" s="12"/>
      <c r="U53" s="12" t="s">
        <v>8</v>
      </c>
      <c r="V53" s="12" t="s">
        <v>8</v>
      </c>
      <c r="W53" s="30">
        <v>0.8</v>
      </c>
      <c r="X53" s="30">
        <f>1-W53</f>
        <v>0.19999999999999996</v>
      </c>
      <c r="Y53" s="19"/>
      <c r="Z53" s="12"/>
      <c r="AA53" s="19"/>
      <c r="AB53" s="12"/>
      <c r="AC53" s="20">
        <f>O53*(W53/(W53+X53))</f>
        <v>384</v>
      </c>
      <c r="AD53" s="12"/>
      <c r="AE53" s="12" t="s">
        <v>87</v>
      </c>
      <c r="AF53" s="12"/>
      <c r="AG53" s="12"/>
      <c r="AH53" s="12"/>
      <c r="AI53" s="12"/>
      <c r="AJ53" s="12"/>
      <c r="AK53" s="12" t="s">
        <v>8</v>
      </c>
      <c r="AL53" s="12" t="s">
        <v>20</v>
      </c>
      <c r="AM53" s="12" t="s">
        <v>24</v>
      </c>
      <c r="AN53" s="3" t="s">
        <v>69</v>
      </c>
      <c r="AO53" s="12" t="s">
        <v>20</v>
      </c>
      <c r="AP53" s="12" t="s">
        <v>24</v>
      </c>
      <c r="AQ53" s="3" t="s">
        <v>69</v>
      </c>
      <c r="AR53" s="12" t="s">
        <v>92</v>
      </c>
      <c r="AS53" s="21">
        <f>O53*W53/(W53+X53)</f>
        <v>384</v>
      </c>
    </row>
    <row r="54" spans="2:45" s="5" customFormat="1">
      <c r="B54" s="12" t="s">
        <v>112</v>
      </c>
      <c r="C54" s="12" t="s">
        <v>87</v>
      </c>
      <c r="D54" s="12" t="s">
        <v>58</v>
      </c>
      <c r="E54" s="12" t="s">
        <v>137</v>
      </c>
      <c r="F54" s="12" t="s">
        <v>83</v>
      </c>
      <c r="G54" s="12" t="s">
        <v>146</v>
      </c>
      <c r="H54" s="12" t="s">
        <v>85</v>
      </c>
      <c r="I54" s="12" t="s">
        <v>147</v>
      </c>
      <c r="J54" s="12" t="s">
        <v>82</v>
      </c>
      <c r="K54" s="12" t="s">
        <v>18</v>
      </c>
      <c r="L54" s="12" t="s">
        <v>9</v>
      </c>
      <c r="M54" s="12" t="s">
        <v>63</v>
      </c>
      <c r="N54" s="12" t="s">
        <v>9</v>
      </c>
      <c r="O54" s="12" t="s">
        <v>88</v>
      </c>
      <c r="P54" s="12" t="s">
        <v>144</v>
      </c>
      <c r="Q54" s="12" t="s">
        <v>72</v>
      </c>
      <c r="R54" s="12" t="s">
        <v>8</v>
      </c>
      <c r="S54" s="12"/>
      <c r="T54" s="12"/>
      <c r="U54" s="12" t="s">
        <v>8</v>
      </c>
      <c r="V54" s="12" t="s">
        <v>8</v>
      </c>
      <c r="W54" s="12"/>
      <c r="X54" s="12"/>
      <c r="Y54" s="19"/>
      <c r="Z54" s="12"/>
      <c r="AA54" s="19"/>
      <c r="AB54" s="12"/>
      <c r="AC54" s="12"/>
      <c r="AD54" s="12"/>
      <c r="AE54" s="12" t="s">
        <v>87</v>
      </c>
      <c r="AF54" s="12"/>
      <c r="AG54" s="12"/>
      <c r="AH54" s="12"/>
      <c r="AI54" s="12"/>
      <c r="AJ54" s="12"/>
      <c r="AK54" s="12" t="s">
        <v>8</v>
      </c>
      <c r="AL54" s="12" t="s">
        <v>20</v>
      </c>
      <c r="AM54" s="12" t="s">
        <v>24</v>
      </c>
      <c r="AN54" s="3" t="s">
        <v>69</v>
      </c>
      <c r="AO54" s="12" t="s">
        <v>20</v>
      </c>
      <c r="AP54" s="12" t="s">
        <v>24</v>
      </c>
      <c r="AQ54" s="3" t="s">
        <v>69</v>
      </c>
      <c r="AR54" s="12" t="s">
        <v>92</v>
      </c>
    </row>
    <row r="55" spans="2:45" s="5" customFormat="1">
      <c r="B55" s="12" t="s">
        <v>148</v>
      </c>
      <c r="C55" s="12" t="s">
        <v>87</v>
      </c>
      <c r="D55" s="12" t="s">
        <v>58</v>
      </c>
      <c r="E55" s="12" t="s">
        <v>137</v>
      </c>
      <c r="F55" s="12" t="s">
        <v>83</v>
      </c>
      <c r="G55" s="12" t="s">
        <v>149</v>
      </c>
      <c r="H55" s="12" t="s">
        <v>85</v>
      </c>
      <c r="I55" s="12" t="s">
        <v>150</v>
      </c>
      <c r="J55" s="12" t="s">
        <v>82</v>
      </c>
      <c r="K55" s="12" t="s">
        <v>18</v>
      </c>
      <c r="L55" s="12" t="s">
        <v>8</v>
      </c>
      <c r="M55" s="12"/>
      <c r="N55" s="12" t="s">
        <v>9</v>
      </c>
      <c r="O55" s="12" t="s">
        <v>88</v>
      </c>
      <c r="P55" s="12" t="s">
        <v>17</v>
      </c>
      <c r="Q55" s="12" t="s">
        <v>72</v>
      </c>
      <c r="R55" s="12" t="s">
        <v>8</v>
      </c>
      <c r="S55" s="12" t="s">
        <v>17</v>
      </c>
      <c r="T55" s="12"/>
      <c r="U55" s="12" t="s">
        <v>8</v>
      </c>
      <c r="V55" s="12" t="s">
        <v>8</v>
      </c>
      <c r="W55" s="30">
        <v>0.8</v>
      </c>
      <c r="X55" s="30">
        <f>1-W55</f>
        <v>0.19999999999999996</v>
      </c>
      <c r="Y55" s="12"/>
      <c r="Z55" s="12"/>
      <c r="AA55" s="12"/>
      <c r="AB55" s="12"/>
      <c r="AC55" s="20">
        <f>O55*(W55/(W55+X55))</f>
        <v>384</v>
      </c>
      <c r="AD55" s="12"/>
      <c r="AE55" s="12" t="s">
        <v>87</v>
      </c>
      <c r="AF55" s="12"/>
      <c r="AG55" s="12"/>
      <c r="AH55" s="12"/>
      <c r="AI55" s="12"/>
      <c r="AJ55" s="12"/>
      <c r="AK55" s="12" t="s">
        <v>8</v>
      </c>
      <c r="AL55" s="12" t="s">
        <v>20</v>
      </c>
      <c r="AM55" s="12" t="s">
        <v>24</v>
      </c>
      <c r="AN55" s="3" t="s">
        <v>69</v>
      </c>
      <c r="AO55" s="12" t="s">
        <v>20</v>
      </c>
      <c r="AP55" s="12" t="s">
        <v>24</v>
      </c>
      <c r="AQ55" s="3" t="s">
        <v>69</v>
      </c>
      <c r="AR55" s="12" t="s">
        <v>92</v>
      </c>
      <c r="AS55" s="21">
        <f>O55*W55/(W55+X55)</f>
        <v>384</v>
      </c>
    </row>
    <row r="56" spans="2:45" s="5" customFormat="1">
      <c r="B56" s="1"/>
    </row>
    <row r="57" spans="2:45" s="5" customFormat="1" hidden="1">
      <c r="B57" s="1" t="s">
        <v>164</v>
      </c>
    </row>
    <row r="58" spans="2:45" s="5" customFormat="1" hidden="1">
      <c r="B58" s="18" t="s">
        <v>165</v>
      </c>
    </row>
    <row r="59" spans="2:45" s="5" customFormat="1" hidden="1">
      <c r="B59" s="11" t="s">
        <v>26</v>
      </c>
      <c r="C59" s="11" t="s">
        <v>113</v>
      </c>
      <c r="D59" s="11" t="s">
        <v>22</v>
      </c>
      <c r="E59" s="11" t="s">
        <v>41</v>
      </c>
      <c r="F59" s="11" t="s">
        <v>12</v>
      </c>
      <c r="G59" s="11" t="s">
        <v>15</v>
      </c>
      <c r="H59" s="11" t="s">
        <v>16</v>
      </c>
      <c r="I59" s="11" t="s">
        <v>51</v>
      </c>
      <c r="J59" s="11" t="s">
        <v>114</v>
      </c>
      <c r="K59" s="11" t="s">
        <v>0</v>
      </c>
      <c r="L59" s="11" t="s">
        <v>1</v>
      </c>
      <c r="M59" s="11" t="s">
        <v>2</v>
      </c>
      <c r="N59" s="11" t="s">
        <v>3</v>
      </c>
      <c r="O59" s="11" t="s">
        <v>4</v>
      </c>
      <c r="P59" s="11" t="s">
        <v>5</v>
      </c>
      <c r="Q59" s="11" t="s">
        <v>6</v>
      </c>
      <c r="R59" s="11" t="s">
        <v>7</v>
      </c>
    </row>
    <row r="60" spans="2:45" s="5" customFormat="1" hidden="1">
      <c r="B60" s="12" t="s">
        <v>129</v>
      </c>
      <c r="C60" s="12" t="s">
        <v>70</v>
      </c>
      <c r="D60" s="12" t="s">
        <v>9</v>
      </c>
      <c r="E60" s="12" t="s">
        <v>151</v>
      </c>
      <c r="F60" s="12" t="s">
        <v>82</v>
      </c>
      <c r="G60" s="12"/>
      <c r="H60" s="12"/>
      <c r="I60" s="12"/>
      <c r="J60" s="12"/>
      <c r="K60" s="12" t="s">
        <v>8</v>
      </c>
      <c r="L60" s="12" t="s">
        <v>20</v>
      </c>
      <c r="M60" s="12" t="s">
        <v>24</v>
      </c>
      <c r="N60" s="3" t="s">
        <v>69</v>
      </c>
      <c r="O60" s="12" t="s">
        <v>20</v>
      </c>
      <c r="P60" s="12" t="s">
        <v>24</v>
      </c>
      <c r="Q60" s="3" t="s">
        <v>69</v>
      </c>
      <c r="R60" s="12" t="s">
        <v>9</v>
      </c>
    </row>
    <row r="61" spans="2:45" s="5" customFormat="1" hidden="1">
      <c r="B61" s="12" t="s">
        <v>129</v>
      </c>
      <c r="C61" s="12" t="s">
        <v>73</v>
      </c>
      <c r="D61" s="12" t="s">
        <v>86</v>
      </c>
      <c r="E61" s="12" t="s">
        <v>151</v>
      </c>
      <c r="F61" s="12" t="s">
        <v>82</v>
      </c>
      <c r="G61" s="12"/>
      <c r="H61" s="12"/>
      <c r="I61" s="12"/>
      <c r="J61" s="12"/>
      <c r="K61" s="12" t="s">
        <v>8</v>
      </c>
      <c r="L61" s="12" t="s">
        <v>20</v>
      </c>
      <c r="M61" s="12" t="s">
        <v>24</v>
      </c>
      <c r="N61" s="3" t="s">
        <v>69</v>
      </c>
      <c r="O61" s="12" t="s">
        <v>20</v>
      </c>
      <c r="P61" s="12" t="s">
        <v>24</v>
      </c>
      <c r="Q61" s="3" t="s">
        <v>69</v>
      </c>
      <c r="R61" s="12" t="s">
        <v>9</v>
      </c>
    </row>
    <row r="62" spans="2:45" s="5" customFormat="1" hidden="1">
      <c r="B62" s="12" t="s">
        <v>129</v>
      </c>
      <c r="C62" s="12" t="s">
        <v>74</v>
      </c>
      <c r="D62" s="12" t="s">
        <v>89</v>
      </c>
      <c r="E62" s="12" t="s">
        <v>151</v>
      </c>
      <c r="F62" s="12" t="s">
        <v>82</v>
      </c>
      <c r="G62" s="12"/>
      <c r="H62" s="12"/>
      <c r="I62" s="12"/>
      <c r="J62" s="12"/>
      <c r="K62" s="12" t="s">
        <v>8</v>
      </c>
      <c r="L62" s="12" t="s">
        <v>20</v>
      </c>
      <c r="M62" s="12" t="s">
        <v>24</v>
      </c>
      <c r="N62" s="3" t="s">
        <v>69</v>
      </c>
      <c r="O62" s="12" t="s">
        <v>20</v>
      </c>
      <c r="P62" s="12" t="s">
        <v>24</v>
      </c>
      <c r="Q62" s="3" t="s">
        <v>69</v>
      </c>
      <c r="R62" s="12" t="s">
        <v>9</v>
      </c>
    </row>
    <row r="63" spans="2:45" s="5" customFormat="1" hidden="1">
      <c r="B63" s="12" t="s">
        <v>90</v>
      </c>
      <c r="C63" s="12" t="s">
        <v>73</v>
      </c>
      <c r="D63" s="12" t="s">
        <v>9</v>
      </c>
      <c r="E63" s="12" t="s">
        <v>151</v>
      </c>
      <c r="F63" s="12" t="s">
        <v>82</v>
      </c>
      <c r="G63" s="12"/>
      <c r="H63" s="12"/>
      <c r="I63" s="12"/>
      <c r="J63" s="12"/>
      <c r="K63" s="12" t="s">
        <v>8</v>
      </c>
      <c r="L63" s="12" t="s">
        <v>20</v>
      </c>
      <c r="M63" s="12" t="s">
        <v>24</v>
      </c>
      <c r="N63" s="3" t="s">
        <v>69</v>
      </c>
      <c r="O63" s="12" t="s">
        <v>20</v>
      </c>
      <c r="P63" s="12" t="s">
        <v>24</v>
      </c>
      <c r="Q63" s="3" t="s">
        <v>69</v>
      </c>
      <c r="R63" s="12" t="s">
        <v>9</v>
      </c>
    </row>
    <row r="64" spans="2:45" s="5" customFormat="1" hidden="1">
      <c r="B64" s="12" t="s">
        <v>90</v>
      </c>
      <c r="C64" s="12" t="s">
        <v>74</v>
      </c>
      <c r="D64" s="12" t="s">
        <v>86</v>
      </c>
      <c r="E64" s="12" t="s">
        <v>151</v>
      </c>
      <c r="F64" s="12" t="s">
        <v>82</v>
      </c>
      <c r="G64" s="12"/>
      <c r="H64" s="12"/>
      <c r="I64" s="12"/>
      <c r="J64" s="12"/>
      <c r="K64" s="12" t="s">
        <v>8</v>
      </c>
      <c r="L64" s="12" t="s">
        <v>20</v>
      </c>
      <c r="M64" s="12" t="s">
        <v>24</v>
      </c>
      <c r="N64" s="3" t="s">
        <v>69</v>
      </c>
      <c r="O64" s="12" t="s">
        <v>20</v>
      </c>
      <c r="P64" s="12" t="s">
        <v>24</v>
      </c>
      <c r="Q64" s="3" t="s">
        <v>69</v>
      </c>
      <c r="R64" s="12" t="s">
        <v>9</v>
      </c>
    </row>
    <row r="65" spans="2:18" s="5" customFormat="1" hidden="1">
      <c r="B65" s="12" t="s">
        <v>90</v>
      </c>
      <c r="C65" s="12" t="s">
        <v>75</v>
      </c>
      <c r="D65" s="12" t="s">
        <v>89</v>
      </c>
      <c r="E65" s="12" t="s">
        <v>151</v>
      </c>
      <c r="F65" s="12" t="s">
        <v>82</v>
      </c>
      <c r="G65" s="12"/>
      <c r="H65" s="12"/>
      <c r="I65" s="12"/>
      <c r="J65" s="12"/>
      <c r="K65" s="12" t="s">
        <v>8</v>
      </c>
      <c r="L65" s="12" t="s">
        <v>20</v>
      </c>
      <c r="M65" s="12" t="s">
        <v>24</v>
      </c>
      <c r="N65" s="3" t="s">
        <v>69</v>
      </c>
      <c r="O65" s="12" t="s">
        <v>20</v>
      </c>
      <c r="P65" s="12" t="s">
        <v>24</v>
      </c>
      <c r="Q65" s="3" t="s">
        <v>69</v>
      </c>
      <c r="R65" s="12" t="s">
        <v>9</v>
      </c>
    </row>
    <row r="66" spans="2:18" s="5" customFormat="1" hidden="1">
      <c r="B66" s="12" t="s">
        <v>60</v>
      </c>
      <c r="C66" s="12" t="s">
        <v>74</v>
      </c>
      <c r="D66" s="12" t="s">
        <v>9</v>
      </c>
      <c r="E66" s="12" t="s">
        <v>151</v>
      </c>
      <c r="F66" s="12" t="s">
        <v>82</v>
      </c>
      <c r="G66" s="12"/>
      <c r="H66" s="12"/>
      <c r="I66" s="12"/>
      <c r="J66" s="12"/>
      <c r="K66" s="12" t="s">
        <v>8</v>
      </c>
      <c r="L66" s="12" t="s">
        <v>20</v>
      </c>
      <c r="M66" s="12" t="s">
        <v>24</v>
      </c>
      <c r="N66" s="3" t="s">
        <v>69</v>
      </c>
      <c r="O66" s="12" t="s">
        <v>20</v>
      </c>
      <c r="P66" s="12" t="s">
        <v>24</v>
      </c>
      <c r="Q66" s="3" t="s">
        <v>69</v>
      </c>
      <c r="R66" s="12" t="s">
        <v>9</v>
      </c>
    </row>
    <row r="67" spans="2:18" s="5" customFormat="1" hidden="1">
      <c r="B67" s="12" t="s">
        <v>60</v>
      </c>
      <c r="C67" s="12" t="s">
        <v>75</v>
      </c>
      <c r="D67" s="12" t="s">
        <v>86</v>
      </c>
      <c r="E67" s="12" t="s">
        <v>151</v>
      </c>
      <c r="F67" s="12" t="s">
        <v>82</v>
      </c>
      <c r="G67" s="12"/>
      <c r="H67" s="12"/>
      <c r="I67" s="12"/>
      <c r="J67" s="12"/>
      <c r="K67" s="12" t="s">
        <v>8</v>
      </c>
      <c r="L67" s="12" t="s">
        <v>20</v>
      </c>
      <c r="M67" s="12" t="s">
        <v>24</v>
      </c>
      <c r="N67" s="3" t="s">
        <v>69</v>
      </c>
      <c r="O67" s="12" t="s">
        <v>20</v>
      </c>
      <c r="P67" s="12" t="s">
        <v>24</v>
      </c>
      <c r="Q67" s="3" t="s">
        <v>69</v>
      </c>
      <c r="R67" s="12" t="s">
        <v>9</v>
      </c>
    </row>
    <row r="68" spans="2:18" s="5" customFormat="1" hidden="1">
      <c r="B68" s="12" t="s">
        <v>60</v>
      </c>
      <c r="C68" s="12" t="s">
        <v>76</v>
      </c>
      <c r="D68" s="12" t="s">
        <v>89</v>
      </c>
      <c r="E68" s="12" t="s">
        <v>151</v>
      </c>
      <c r="F68" s="12" t="s">
        <v>82</v>
      </c>
      <c r="G68" s="12"/>
      <c r="H68" s="12"/>
      <c r="I68" s="12"/>
      <c r="J68" s="12"/>
      <c r="K68" s="12" t="s">
        <v>8</v>
      </c>
      <c r="L68" s="12" t="s">
        <v>20</v>
      </c>
      <c r="M68" s="12" t="s">
        <v>24</v>
      </c>
      <c r="N68" s="3" t="s">
        <v>69</v>
      </c>
      <c r="O68" s="12" t="s">
        <v>20</v>
      </c>
      <c r="P68" s="12" t="s">
        <v>24</v>
      </c>
      <c r="Q68" s="3" t="s">
        <v>69</v>
      </c>
      <c r="R68" s="12" t="s">
        <v>9</v>
      </c>
    </row>
    <row r="69" spans="2:18" s="5" customFormat="1" hidden="1">
      <c r="B69" s="12" t="s">
        <v>94</v>
      </c>
      <c r="C69" s="12" t="s">
        <v>75</v>
      </c>
      <c r="D69" s="12" t="s">
        <v>9</v>
      </c>
      <c r="E69" s="12" t="s">
        <v>151</v>
      </c>
      <c r="F69" s="12" t="s">
        <v>82</v>
      </c>
      <c r="G69" s="12"/>
      <c r="H69" s="12"/>
      <c r="I69" s="12"/>
      <c r="J69" s="12"/>
      <c r="K69" s="12" t="s">
        <v>8</v>
      </c>
      <c r="L69" s="12" t="s">
        <v>20</v>
      </c>
      <c r="M69" s="12" t="s">
        <v>24</v>
      </c>
      <c r="N69" s="3" t="s">
        <v>69</v>
      </c>
      <c r="O69" s="12" t="s">
        <v>20</v>
      </c>
      <c r="P69" s="12" t="s">
        <v>24</v>
      </c>
      <c r="Q69" s="3" t="s">
        <v>69</v>
      </c>
      <c r="R69" s="12" t="s">
        <v>9</v>
      </c>
    </row>
    <row r="70" spans="2:18" s="5" customFormat="1" hidden="1">
      <c r="B70" s="12" t="s">
        <v>94</v>
      </c>
      <c r="C70" s="12" t="s">
        <v>76</v>
      </c>
      <c r="D70" s="12" t="s">
        <v>86</v>
      </c>
      <c r="E70" s="12" t="s">
        <v>151</v>
      </c>
      <c r="F70" s="12" t="s">
        <v>82</v>
      </c>
      <c r="G70" s="12"/>
      <c r="H70" s="12"/>
      <c r="I70" s="12"/>
      <c r="J70" s="12"/>
      <c r="K70" s="12" t="s">
        <v>8</v>
      </c>
      <c r="L70" s="12" t="s">
        <v>20</v>
      </c>
      <c r="M70" s="12" t="s">
        <v>24</v>
      </c>
      <c r="N70" s="3" t="s">
        <v>69</v>
      </c>
      <c r="O70" s="12" t="s">
        <v>20</v>
      </c>
      <c r="P70" s="12" t="s">
        <v>24</v>
      </c>
      <c r="Q70" s="3" t="s">
        <v>69</v>
      </c>
      <c r="R70" s="12" t="s">
        <v>9</v>
      </c>
    </row>
    <row r="71" spans="2:18" s="5" customFormat="1" hidden="1">
      <c r="B71" s="12" t="s">
        <v>94</v>
      </c>
      <c r="C71" s="12" t="s">
        <v>19</v>
      </c>
      <c r="D71" s="12" t="s">
        <v>89</v>
      </c>
      <c r="E71" s="12" t="s">
        <v>151</v>
      </c>
      <c r="F71" s="12" t="s">
        <v>82</v>
      </c>
      <c r="G71" s="12"/>
      <c r="H71" s="12"/>
      <c r="I71" s="12"/>
      <c r="J71" s="12"/>
      <c r="K71" s="12" t="s">
        <v>8</v>
      </c>
      <c r="L71" s="12" t="s">
        <v>20</v>
      </c>
      <c r="M71" s="12" t="s">
        <v>24</v>
      </c>
      <c r="N71" s="3" t="s">
        <v>69</v>
      </c>
      <c r="O71" s="12" t="s">
        <v>20</v>
      </c>
      <c r="P71" s="12" t="s">
        <v>24</v>
      </c>
      <c r="Q71" s="3" t="s">
        <v>69</v>
      </c>
      <c r="R71" s="12" t="s">
        <v>9</v>
      </c>
    </row>
    <row r="72" spans="2:18" s="5" customFormat="1" hidden="1">
      <c r="B72" s="12" t="s">
        <v>96</v>
      </c>
      <c r="C72" s="12" t="s">
        <v>76</v>
      </c>
      <c r="D72" s="12" t="s">
        <v>9</v>
      </c>
      <c r="E72" s="12" t="s">
        <v>151</v>
      </c>
      <c r="F72" s="12" t="s">
        <v>82</v>
      </c>
      <c r="G72" s="12"/>
      <c r="H72" s="12"/>
      <c r="I72" s="12"/>
      <c r="J72" s="12"/>
      <c r="K72" s="12" t="s">
        <v>8</v>
      </c>
      <c r="L72" s="12" t="s">
        <v>20</v>
      </c>
      <c r="M72" s="12" t="s">
        <v>24</v>
      </c>
      <c r="N72" s="3" t="s">
        <v>69</v>
      </c>
      <c r="O72" s="12" t="s">
        <v>20</v>
      </c>
      <c r="P72" s="12" t="s">
        <v>24</v>
      </c>
      <c r="Q72" s="3" t="s">
        <v>69</v>
      </c>
      <c r="R72" s="12" t="s">
        <v>9</v>
      </c>
    </row>
    <row r="73" spans="2:18" s="5" customFormat="1" hidden="1">
      <c r="B73" s="12" t="s">
        <v>96</v>
      </c>
      <c r="C73" s="12" t="s">
        <v>19</v>
      </c>
      <c r="D73" s="12" t="s">
        <v>86</v>
      </c>
      <c r="E73" s="12" t="s">
        <v>151</v>
      </c>
      <c r="F73" s="12" t="s">
        <v>82</v>
      </c>
      <c r="G73" s="12"/>
      <c r="H73" s="12"/>
      <c r="I73" s="12"/>
      <c r="J73" s="12"/>
      <c r="K73" s="12" t="s">
        <v>8</v>
      </c>
      <c r="L73" s="12" t="s">
        <v>20</v>
      </c>
      <c r="M73" s="12" t="s">
        <v>24</v>
      </c>
      <c r="N73" s="3" t="s">
        <v>69</v>
      </c>
      <c r="O73" s="12" t="s">
        <v>20</v>
      </c>
      <c r="P73" s="12" t="s">
        <v>24</v>
      </c>
      <c r="Q73" s="3" t="s">
        <v>69</v>
      </c>
      <c r="R73" s="12" t="s">
        <v>9</v>
      </c>
    </row>
    <row r="74" spans="2:18" s="5" customFormat="1" hidden="1">
      <c r="B74" s="12" t="s">
        <v>96</v>
      </c>
      <c r="C74" s="12" t="s">
        <v>77</v>
      </c>
      <c r="D74" s="12" t="s">
        <v>89</v>
      </c>
      <c r="E74" s="12" t="s">
        <v>151</v>
      </c>
      <c r="F74" s="12" t="s">
        <v>82</v>
      </c>
      <c r="G74" s="12"/>
      <c r="H74" s="12"/>
      <c r="I74" s="12"/>
      <c r="J74" s="12"/>
      <c r="K74" s="12" t="s">
        <v>8</v>
      </c>
      <c r="L74" s="12" t="s">
        <v>20</v>
      </c>
      <c r="M74" s="12" t="s">
        <v>24</v>
      </c>
      <c r="N74" s="3" t="s">
        <v>69</v>
      </c>
      <c r="O74" s="12" t="s">
        <v>20</v>
      </c>
      <c r="P74" s="12" t="s">
        <v>24</v>
      </c>
      <c r="Q74" s="3" t="s">
        <v>69</v>
      </c>
      <c r="R74" s="12" t="s">
        <v>9</v>
      </c>
    </row>
    <row r="75" spans="2:18" s="5" customFormat="1" hidden="1">
      <c r="B75" s="12" t="s">
        <v>98</v>
      </c>
      <c r="C75" s="12" t="s">
        <v>19</v>
      </c>
      <c r="D75" s="12" t="s">
        <v>9</v>
      </c>
      <c r="E75" s="12" t="s">
        <v>151</v>
      </c>
      <c r="F75" s="12" t="s">
        <v>82</v>
      </c>
      <c r="G75" s="12"/>
      <c r="H75" s="12"/>
      <c r="I75" s="12"/>
      <c r="J75" s="12"/>
      <c r="K75" s="12" t="s">
        <v>8</v>
      </c>
      <c r="L75" s="12" t="s">
        <v>20</v>
      </c>
      <c r="M75" s="12" t="s">
        <v>24</v>
      </c>
      <c r="N75" s="3" t="s">
        <v>69</v>
      </c>
      <c r="O75" s="12" t="s">
        <v>20</v>
      </c>
      <c r="P75" s="12" t="s">
        <v>24</v>
      </c>
      <c r="Q75" s="3" t="s">
        <v>69</v>
      </c>
      <c r="R75" s="12" t="s">
        <v>9</v>
      </c>
    </row>
    <row r="76" spans="2:18" s="5" customFormat="1" hidden="1">
      <c r="B76" s="12" t="s">
        <v>98</v>
      </c>
      <c r="C76" s="12" t="s">
        <v>77</v>
      </c>
      <c r="D76" s="12" t="s">
        <v>86</v>
      </c>
      <c r="E76" s="12" t="s">
        <v>151</v>
      </c>
      <c r="F76" s="12" t="s">
        <v>82</v>
      </c>
      <c r="G76" s="12"/>
      <c r="H76" s="12"/>
      <c r="I76" s="12"/>
      <c r="J76" s="12"/>
      <c r="K76" s="12" t="s">
        <v>8</v>
      </c>
      <c r="L76" s="12" t="s">
        <v>20</v>
      </c>
      <c r="M76" s="12" t="s">
        <v>24</v>
      </c>
      <c r="N76" s="3" t="s">
        <v>69</v>
      </c>
      <c r="O76" s="12" t="s">
        <v>20</v>
      </c>
      <c r="P76" s="12" t="s">
        <v>24</v>
      </c>
      <c r="Q76" s="3" t="s">
        <v>69</v>
      </c>
      <c r="R76" s="12" t="s">
        <v>9</v>
      </c>
    </row>
    <row r="77" spans="2:18" s="5" customFormat="1" hidden="1">
      <c r="B77" s="12" t="s">
        <v>98</v>
      </c>
      <c r="C77" s="12" t="s">
        <v>78</v>
      </c>
      <c r="D77" s="12" t="s">
        <v>89</v>
      </c>
      <c r="E77" s="12" t="s">
        <v>151</v>
      </c>
      <c r="F77" s="12" t="s">
        <v>82</v>
      </c>
      <c r="G77" s="12"/>
      <c r="H77" s="12"/>
      <c r="I77" s="12"/>
      <c r="J77" s="12"/>
      <c r="K77" s="12" t="s">
        <v>8</v>
      </c>
      <c r="L77" s="12" t="s">
        <v>20</v>
      </c>
      <c r="M77" s="12" t="s">
        <v>24</v>
      </c>
      <c r="N77" s="3" t="s">
        <v>69</v>
      </c>
      <c r="O77" s="12" t="s">
        <v>20</v>
      </c>
      <c r="P77" s="12" t="s">
        <v>24</v>
      </c>
      <c r="Q77" s="3" t="s">
        <v>69</v>
      </c>
      <c r="R77" s="12" t="s">
        <v>9</v>
      </c>
    </row>
    <row r="78" spans="2:18" s="5" customFormat="1" hidden="1">
      <c r="B78" s="12" t="s">
        <v>100</v>
      </c>
      <c r="C78" s="12" t="s">
        <v>77</v>
      </c>
      <c r="D78" s="12" t="s">
        <v>9</v>
      </c>
      <c r="E78" s="12" t="s">
        <v>151</v>
      </c>
      <c r="F78" s="12" t="s">
        <v>82</v>
      </c>
      <c r="G78" s="12"/>
      <c r="H78" s="12"/>
      <c r="I78" s="12"/>
      <c r="J78" s="12"/>
      <c r="K78" s="12" t="s">
        <v>8</v>
      </c>
      <c r="L78" s="12" t="s">
        <v>20</v>
      </c>
      <c r="M78" s="12" t="s">
        <v>24</v>
      </c>
      <c r="N78" s="3" t="s">
        <v>69</v>
      </c>
      <c r="O78" s="12" t="s">
        <v>20</v>
      </c>
      <c r="P78" s="12" t="s">
        <v>24</v>
      </c>
      <c r="Q78" s="3" t="s">
        <v>69</v>
      </c>
      <c r="R78" s="12" t="s">
        <v>9</v>
      </c>
    </row>
    <row r="79" spans="2:18" s="5" customFormat="1" hidden="1">
      <c r="B79" s="12" t="s">
        <v>100</v>
      </c>
      <c r="C79" s="12" t="s">
        <v>78</v>
      </c>
      <c r="D79" s="12" t="s">
        <v>86</v>
      </c>
      <c r="E79" s="12" t="s">
        <v>151</v>
      </c>
      <c r="F79" s="12" t="s">
        <v>82</v>
      </c>
      <c r="G79" s="12"/>
      <c r="H79" s="12"/>
      <c r="I79" s="12"/>
      <c r="J79" s="12"/>
      <c r="K79" s="12" t="s">
        <v>8</v>
      </c>
      <c r="L79" s="12" t="s">
        <v>20</v>
      </c>
      <c r="M79" s="12" t="s">
        <v>24</v>
      </c>
      <c r="N79" s="3" t="s">
        <v>69</v>
      </c>
      <c r="O79" s="12" t="s">
        <v>20</v>
      </c>
      <c r="P79" s="12" t="s">
        <v>24</v>
      </c>
      <c r="Q79" s="3" t="s">
        <v>69</v>
      </c>
      <c r="R79" s="12" t="s">
        <v>9</v>
      </c>
    </row>
    <row r="80" spans="2:18" s="5" customFormat="1" hidden="1">
      <c r="B80" s="12" t="s">
        <v>100</v>
      </c>
      <c r="C80" s="12" t="s">
        <v>79</v>
      </c>
      <c r="D80" s="12" t="s">
        <v>89</v>
      </c>
      <c r="E80" s="12" t="s">
        <v>151</v>
      </c>
      <c r="F80" s="12" t="s">
        <v>82</v>
      </c>
      <c r="G80" s="12"/>
      <c r="H80" s="12"/>
      <c r="I80" s="12"/>
      <c r="J80" s="12"/>
      <c r="K80" s="12" t="s">
        <v>8</v>
      </c>
      <c r="L80" s="12" t="s">
        <v>20</v>
      </c>
      <c r="M80" s="12" t="s">
        <v>24</v>
      </c>
      <c r="N80" s="3" t="s">
        <v>69</v>
      </c>
      <c r="O80" s="12" t="s">
        <v>20</v>
      </c>
      <c r="P80" s="12" t="s">
        <v>24</v>
      </c>
      <c r="Q80" s="3" t="s">
        <v>69</v>
      </c>
      <c r="R80" s="12" t="s">
        <v>9</v>
      </c>
    </row>
    <row r="81" spans="2:22" s="5" customFormat="1" hidden="1">
      <c r="B81" s="12" t="s">
        <v>103</v>
      </c>
      <c r="C81" s="12" t="s">
        <v>78</v>
      </c>
      <c r="D81" s="12" t="s">
        <v>9</v>
      </c>
      <c r="E81" s="12" t="s">
        <v>151</v>
      </c>
      <c r="F81" s="12" t="s">
        <v>82</v>
      </c>
      <c r="G81" s="12"/>
      <c r="H81" s="12"/>
      <c r="I81" s="12"/>
      <c r="J81" s="12"/>
      <c r="K81" s="12" t="s">
        <v>8</v>
      </c>
      <c r="L81" s="12" t="s">
        <v>20</v>
      </c>
      <c r="M81" s="12" t="s">
        <v>24</v>
      </c>
      <c r="N81" s="3" t="s">
        <v>69</v>
      </c>
      <c r="O81" s="12" t="s">
        <v>20</v>
      </c>
      <c r="P81" s="12" t="s">
        <v>24</v>
      </c>
      <c r="Q81" s="3" t="s">
        <v>69</v>
      </c>
      <c r="R81" s="12" t="s">
        <v>9</v>
      </c>
    </row>
    <row r="82" spans="2:22" s="5" customFormat="1" hidden="1">
      <c r="B82" s="12" t="s">
        <v>103</v>
      </c>
      <c r="C82" s="12" t="s">
        <v>79</v>
      </c>
      <c r="D82" s="12" t="s">
        <v>86</v>
      </c>
      <c r="E82" s="12" t="s">
        <v>151</v>
      </c>
      <c r="F82" s="12" t="s">
        <v>82</v>
      </c>
      <c r="G82" s="12"/>
      <c r="H82" s="12"/>
      <c r="I82" s="12"/>
      <c r="J82" s="12"/>
      <c r="K82" s="12" t="s">
        <v>8</v>
      </c>
      <c r="L82" s="12" t="s">
        <v>20</v>
      </c>
      <c r="M82" s="12" t="s">
        <v>24</v>
      </c>
      <c r="N82" s="3" t="s">
        <v>69</v>
      </c>
      <c r="O82" s="12" t="s">
        <v>20</v>
      </c>
      <c r="P82" s="12" t="s">
        <v>24</v>
      </c>
      <c r="Q82" s="3" t="s">
        <v>69</v>
      </c>
      <c r="R82" s="12" t="s">
        <v>9</v>
      </c>
    </row>
    <row r="83" spans="2:22" s="5" customFormat="1" hidden="1">
      <c r="B83" s="12" t="s">
        <v>103</v>
      </c>
      <c r="C83" s="12" t="s">
        <v>80</v>
      </c>
      <c r="D83" s="12" t="s">
        <v>89</v>
      </c>
      <c r="E83" s="12" t="s">
        <v>151</v>
      </c>
      <c r="F83" s="12" t="s">
        <v>82</v>
      </c>
      <c r="G83" s="12"/>
      <c r="H83" s="12"/>
      <c r="I83" s="12"/>
      <c r="J83" s="12"/>
      <c r="K83" s="12" t="s">
        <v>8</v>
      </c>
      <c r="L83" s="12" t="s">
        <v>20</v>
      </c>
      <c r="M83" s="12" t="s">
        <v>24</v>
      </c>
      <c r="N83" s="3" t="s">
        <v>69</v>
      </c>
      <c r="O83" s="12" t="s">
        <v>20</v>
      </c>
      <c r="P83" s="12" t="s">
        <v>24</v>
      </c>
      <c r="Q83" s="3" t="s">
        <v>69</v>
      </c>
      <c r="R83" s="12" t="s">
        <v>9</v>
      </c>
    </row>
    <row r="84" spans="2:22" s="5" customFormat="1" hidden="1">
      <c r="B84" s="12" t="s">
        <v>106</v>
      </c>
      <c r="C84" s="12" t="s">
        <v>79</v>
      </c>
      <c r="D84" s="12" t="s">
        <v>9</v>
      </c>
      <c r="E84" s="12" t="s">
        <v>151</v>
      </c>
      <c r="F84" s="12" t="s">
        <v>82</v>
      </c>
      <c r="G84" s="12"/>
      <c r="H84" s="12"/>
      <c r="I84" s="12"/>
      <c r="J84" s="12"/>
      <c r="K84" s="12" t="s">
        <v>8</v>
      </c>
      <c r="L84" s="12" t="s">
        <v>20</v>
      </c>
      <c r="M84" s="12" t="s">
        <v>24</v>
      </c>
      <c r="N84" s="3" t="s">
        <v>69</v>
      </c>
      <c r="O84" s="12" t="s">
        <v>20</v>
      </c>
      <c r="P84" s="12" t="s">
        <v>24</v>
      </c>
      <c r="Q84" s="3" t="s">
        <v>69</v>
      </c>
      <c r="R84" s="12" t="s">
        <v>9</v>
      </c>
    </row>
    <row r="85" spans="2:22" s="5" customFormat="1" hidden="1">
      <c r="B85" s="12" t="s">
        <v>106</v>
      </c>
      <c r="C85" s="12" t="s">
        <v>80</v>
      </c>
      <c r="D85" s="12" t="s">
        <v>86</v>
      </c>
      <c r="E85" s="12" t="s">
        <v>151</v>
      </c>
      <c r="F85" s="12" t="s">
        <v>82</v>
      </c>
      <c r="G85" s="12"/>
      <c r="H85" s="12"/>
      <c r="I85" s="12"/>
      <c r="J85" s="12"/>
      <c r="K85" s="12" t="s">
        <v>8</v>
      </c>
      <c r="L85" s="12" t="s">
        <v>20</v>
      </c>
      <c r="M85" s="12" t="s">
        <v>24</v>
      </c>
      <c r="N85" s="3" t="s">
        <v>69</v>
      </c>
      <c r="O85" s="12" t="s">
        <v>20</v>
      </c>
      <c r="P85" s="12" t="s">
        <v>24</v>
      </c>
      <c r="Q85" s="3" t="s">
        <v>69</v>
      </c>
      <c r="R85" s="12" t="s">
        <v>9</v>
      </c>
    </row>
    <row r="86" spans="2:22" s="5" customFormat="1" hidden="1">
      <c r="B86" s="12" t="s">
        <v>106</v>
      </c>
      <c r="C86" s="12" t="s">
        <v>70</v>
      </c>
      <c r="D86" s="12" t="s">
        <v>89</v>
      </c>
      <c r="E86" s="12" t="s">
        <v>151</v>
      </c>
      <c r="F86" s="12" t="s">
        <v>82</v>
      </c>
      <c r="G86" s="12"/>
      <c r="H86" s="12"/>
      <c r="I86" s="12"/>
      <c r="J86" s="12"/>
      <c r="K86" s="12" t="s">
        <v>8</v>
      </c>
      <c r="L86" s="12" t="s">
        <v>20</v>
      </c>
      <c r="M86" s="12" t="s">
        <v>24</v>
      </c>
      <c r="N86" s="3" t="s">
        <v>69</v>
      </c>
      <c r="O86" s="12" t="s">
        <v>20</v>
      </c>
      <c r="P86" s="12" t="s">
        <v>24</v>
      </c>
      <c r="Q86" s="3" t="s">
        <v>69</v>
      </c>
      <c r="R86" s="12" t="s">
        <v>9</v>
      </c>
    </row>
    <row r="87" spans="2:22" s="5" customFormat="1" hidden="1">
      <c r="B87" s="12" t="s">
        <v>109</v>
      </c>
      <c r="C87" s="12" t="s">
        <v>80</v>
      </c>
      <c r="D87" s="12" t="s">
        <v>9</v>
      </c>
      <c r="E87" s="12" t="s">
        <v>151</v>
      </c>
      <c r="F87" s="12" t="s">
        <v>82</v>
      </c>
      <c r="G87" s="12"/>
      <c r="H87" s="12"/>
      <c r="I87" s="12"/>
      <c r="J87" s="12"/>
      <c r="K87" s="12" t="s">
        <v>8</v>
      </c>
      <c r="L87" s="12" t="s">
        <v>20</v>
      </c>
      <c r="M87" s="12" t="s">
        <v>24</v>
      </c>
      <c r="N87" s="3" t="s">
        <v>69</v>
      </c>
      <c r="O87" s="12" t="s">
        <v>20</v>
      </c>
      <c r="P87" s="12" t="s">
        <v>24</v>
      </c>
      <c r="Q87" s="3" t="s">
        <v>69</v>
      </c>
      <c r="R87" s="12" t="s">
        <v>9</v>
      </c>
    </row>
    <row r="88" spans="2:22" s="5" customFormat="1" hidden="1">
      <c r="B88" s="12" t="s">
        <v>109</v>
      </c>
      <c r="C88" s="12" t="s">
        <v>70</v>
      </c>
      <c r="D88" s="12" t="s">
        <v>86</v>
      </c>
      <c r="E88" s="12" t="s">
        <v>151</v>
      </c>
      <c r="F88" s="12" t="s">
        <v>82</v>
      </c>
      <c r="G88" s="12"/>
      <c r="H88" s="12"/>
      <c r="I88" s="12"/>
      <c r="J88" s="12"/>
      <c r="K88" s="12" t="s">
        <v>8</v>
      </c>
      <c r="L88" s="12" t="s">
        <v>20</v>
      </c>
      <c r="M88" s="12" t="s">
        <v>24</v>
      </c>
      <c r="N88" s="3" t="s">
        <v>69</v>
      </c>
      <c r="O88" s="12" t="s">
        <v>20</v>
      </c>
      <c r="P88" s="12" t="s">
        <v>24</v>
      </c>
      <c r="Q88" s="3" t="s">
        <v>69</v>
      </c>
      <c r="R88" s="12" t="s">
        <v>9</v>
      </c>
    </row>
    <row r="89" spans="2:22" s="5" customFormat="1" hidden="1">
      <c r="B89" s="12" t="s">
        <v>109</v>
      </c>
      <c r="C89" s="12" t="s">
        <v>73</v>
      </c>
      <c r="D89" s="12" t="s">
        <v>89</v>
      </c>
      <c r="E89" s="12" t="s">
        <v>151</v>
      </c>
      <c r="F89" s="12" t="s">
        <v>82</v>
      </c>
      <c r="G89" s="12"/>
      <c r="H89" s="12"/>
      <c r="I89" s="12"/>
      <c r="J89" s="12"/>
      <c r="K89" s="12" t="s">
        <v>8</v>
      </c>
      <c r="L89" s="12" t="s">
        <v>20</v>
      </c>
      <c r="M89" s="12" t="s">
        <v>24</v>
      </c>
      <c r="N89" s="3" t="s">
        <v>69</v>
      </c>
      <c r="O89" s="12" t="s">
        <v>20</v>
      </c>
      <c r="P89" s="12" t="s">
        <v>24</v>
      </c>
      <c r="Q89" s="3" t="s">
        <v>69</v>
      </c>
      <c r="R89" s="12" t="s">
        <v>9</v>
      </c>
    </row>
    <row r="90" spans="2:22" s="5" customFormat="1" hidden="1">
      <c r="B90" s="12" t="s">
        <v>148</v>
      </c>
      <c r="C90" s="12" t="s">
        <v>130</v>
      </c>
      <c r="D90" s="12" t="s">
        <v>9</v>
      </c>
      <c r="E90" s="12" t="s">
        <v>151</v>
      </c>
      <c r="F90" s="12" t="s">
        <v>82</v>
      </c>
      <c r="G90" s="12"/>
      <c r="H90" s="12"/>
      <c r="I90" s="12"/>
      <c r="J90" s="12"/>
      <c r="K90" s="12" t="s">
        <v>8</v>
      </c>
      <c r="L90" s="12" t="s">
        <v>20</v>
      </c>
      <c r="M90" s="12" t="s">
        <v>24</v>
      </c>
      <c r="N90" s="3" t="s">
        <v>69</v>
      </c>
      <c r="O90" s="12" t="s">
        <v>20</v>
      </c>
      <c r="P90" s="12" t="s">
        <v>24</v>
      </c>
      <c r="Q90" s="3" t="s">
        <v>69</v>
      </c>
      <c r="R90" s="12" t="s">
        <v>9</v>
      </c>
    </row>
    <row r="91" spans="2:22" s="5" customFormat="1" hidden="1">
      <c r="B91" s="12" t="s">
        <v>148</v>
      </c>
      <c r="C91" s="12" t="s">
        <v>133</v>
      </c>
      <c r="D91" s="12" t="s">
        <v>86</v>
      </c>
      <c r="E91" s="12" t="s">
        <v>151</v>
      </c>
      <c r="F91" s="12" t="s">
        <v>82</v>
      </c>
      <c r="G91" s="12"/>
      <c r="H91" s="12"/>
      <c r="I91" s="12"/>
      <c r="J91" s="12"/>
      <c r="K91" s="12" t="s">
        <v>8</v>
      </c>
      <c r="L91" s="12" t="s">
        <v>20</v>
      </c>
      <c r="M91" s="12" t="s">
        <v>24</v>
      </c>
      <c r="N91" s="3" t="s">
        <v>69</v>
      </c>
      <c r="O91" s="12" t="s">
        <v>20</v>
      </c>
      <c r="P91" s="12" t="s">
        <v>24</v>
      </c>
      <c r="Q91" s="3" t="s">
        <v>69</v>
      </c>
      <c r="R91" s="12" t="s">
        <v>9</v>
      </c>
    </row>
    <row r="92" spans="2:22" s="5" customFormat="1" hidden="1">
      <c r="B92" s="12" t="s">
        <v>148</v>
      </c>
      <c r="C92" s="12" t="s">
        <v>134</v>
      </c>
      <c r="D92" s="12" t="s">
        <v>89</v>
      </c>
      <c r="E92" s="12" t="s">
        <v>151</v>
      </c>
      <c r="F92" s="12" t="s">
        <v>82</v>
      </c>
      <c r="G92" s="12"/>
      <c r="H92" s="12"/>
      <c r="I92" s="12"/>
      <c r="J92" s="12"/>
      <c r="K92" s="12" t="s">
        <v>8</v>
      </c>
      <c r="L92" s="12" t="s">
        <v>20</v>
      </c>
      <c r="M92" s="12" t="s">
        <v>24</v>
      </c>
      <c r="N92" s="3" t="s">
        <v>69</v>
      </c>
      <c r="O92" s="12" t="s">
        <v>20</v>
      </c>
      <c r="P92" s="12" t="s">
        <v>24</v>
      </c>
      <c r="Q92" s="3" t="s">
        <v>69</v>
      </c>
      <c r="R92" s="12" t="s">
        <v>9</v>
      </c>
    </row>
    <row r="93" spans="2:22" ht="9.75" customHeight="1"/>
    <row r="94" spans="2:22">
      <c r="B94" s="4" t="s">
        <v>166</v>
      </c>
    </row>
    <row r="95" spans="2:22">
      <c r="B95" s="14" t="s">
        <v>167</v>
      </c>
    </row>
    <row r="96" spans="2:22">
      <c r="B96" s="7" t="s">
        <v>26</v>
      </c>
      <c r="C96" s="7" t="s">
        <v>13</v>
      </c>
      <c r="D96" s="7" t="s">
        <v>113</v>
      </c>
      <c r="E96" s="7" t="s">
        <v>41</v>
      </c>
      <c r="F96" s="7" t="s">
        <v>12</v>
      </c>
      <c r="G96" s="7" t="s">
        <v>119</v>
      </c>
      <c r="H96" s="7" t="s">
        <v>120</v>
      </c>
      <c r="I96" s="7" t="s">
        <v>121</v>
      </c>
      <c r="J96" s="7" t="s">
        <v>122</v>
      </c>
      <c r="K96" s="7" t="s">
        <v>47</v>
      </c>
      <c r="L96" s="7" t="s">
        <v>48</v>
      </c>
      <c r="M96" s="7" t="s">
        <v>15</v>
      </c>
      <c r="N96" s="7" t="s">
        <v>16</v>
      </c>
      <c r="O96" s="7" t="s">
        <v>0</v>
      </c>
      <c r="P96" s="7" t="s">
        <v>1</v>
      </c>
      <c r="Q96" s="7" t="s">
        <v>2</v>
      </c>
      <c r="R96" s="7" t="s">
        <v>3</v>
      </c>
      <c r="S96" s="7" t="s">
        <v>4</v>
      </c>
      <c r="T96" s="7" t="s">
        <v>5</v>
      </c>
      <c r="U96" s="7" t="s">
        <v>6</v>
      </c>
      <c r="V96" s="7" t="s">
        <v>7</v>
      </c>
    </row>
    <row r="97" spans="2:22">
      <c r="B97" s="16">
        <v>898</v>
      </c>
      <c r="C97" s="22">
        <v>41362</v>
      </c>
      <c r="D97" s="16">
        <v>1711057</v>
      </c>
      <c r="E97" s="16">
        <v>160</v>
      </c>
      <c r="F97" s="16" t="s">
        <v>82</v>
      </c>
      <c r="G97" s="16">
        <v>40</v>
      </c>
      <c r="H97" s="16">
        <v>6920</v>
      </c>
      <c r="I97" s="16">
        <v>160</v>
      </c>
      <c r="J97" s="16">
        <v>27680</v>
      </c>
      <c r="K97" s="16">
        <v>0.26</v>
      </c>
      <c r="L97" s="16">
        <v>0.06</v>
      </c>
      <c r="M97" s="16"/>
      <c r="N97" s="16"/>
      <c r="O97" s="16">
        <v>0</v>
      </c>
      <c r="P97" s="16">
        <v>9999999999</v>
      </c>
      <c r="Q97" s="16" t="s">
        <v>152</v>
      </c>
      <c r="R97" s="9">
        <v>41471.957418981481</v>
      </c>
      <c r="S97" s="16">
        <v>9999999999</v>
      </c>
      <c r="T97" s="16" t="s">
        <v>152</v>
      </c>
      <c r="U97" s="23">
        <v>41471.957418981481</v>
      </c>
      <c r="V97" s="16">
        <v>1</v>
      </c>
    </row>
    <row r="98" spans="2:22">
      <c r="B98" s="16">
        <v>898</v>
      </c>
      <c r="C98" s="22">
        <v>41362</v>
      </c>
      <c r="D98" s="16">
        <v>1721010</v>
      </c>
      <c r="E98" s="16">
        <v>160</v>
      </c>
      <c r="F98" s="16" t="s">
        <v>82</v>
      </c>
      <c r="G98" s="16">
        <v>40</v>
      </c>
      <c r="H98" s="16">
        <v>22640</v>
      </c>
      <c r="I98" s="16">
        <v>160</v>
      </c>
      <c r="J98" s="16">
        <v>90560</v>
      </c>
      <c r="K98" s="16">
        <v>0.28000000000000003</v>
      </c>
      <c r="L98" s="16">
        <v>0.08</v>
      </c>
      <c r="M98" s="16"/>
      <c r="N98" s="16"/>
      <c r="O98" s="16">
        <v>0</v>
      </c>
      <c r="P98" s="16">
        <v>9999999999</v>
      </c>
      <c r="Q98" s="16" t="s">
        <v>152</v>
      </c>
      <c r="R98" s="9">
        <v>41471.957418981481</v>
      </c>
      <c r="S98" s="16">
        <v>9999999999</v>
      </c>
      <c r="T98" s="16" t="s">
        <v>152</v>
      </c>
      <c r="U98" s="23">
        <v>41471.957418981481</v>
      </c>
      <c r="V98" s="16">
        <v>1</v>
      </c>
    </row>
    <row r="99" spans="2:22">
      <c r="B99" s="16">
        <v>898</v>
      </c>
      <c r="C99" s="22">
        <v>41362</v>
      </c>
      <c r="D99" s="16">
        <v>1800328</v>
      </c>
      <c r="E99" s="16">
        <v>160</v>
      </c>
      <c r="F99" s="16" t="s">
        <v>82</v>
      </c>
      <c r="G99" s="16">
        <v>40</v>
      </c>
      <c r="H99" s="16">
        <v>11520</v>
      </c>
      <c r="I99" s="16">
        <v>160</v>
      </c>
      <c r="J99" s="16">
        <v>46080</v>
      </c>
      <c r="K99" s="16">
        <v>0.26</v>
      </c>
      <c r="L99" s="16">
        <v>0.06</v>
      </c>
      <c r="M99" s="16"/>
      <c r="N99" s="16"/>
      <c r="O99" s="16">
        <v>0</v>
      </c>
      <c r="P99" s="16">
        <v>9999999999</v>
      </c>
      <c r="Q99" s="16" t="s">
        <v>152</v>
      </c>
      <c r="R99" s="9">
        <v>41471.957418981481</v>
      </c>
      <c r="S99" s="16">
        <v>9999999999</v>
      </c>
      <c r="T99" s="16" t="s">
        <v>152</v>
      </c>
      <c r="U99" s="23">
        <v>41471.957418981481</v>
      </c>
      <c r="V99" s="16">
        <v>1</v>
      </c>
    </row>
    <row r="100" spans="2:22">
      <c r="B100" s="16">
        <v>898</v>
      </c>
      <c r="C100" s="22">
        <v>41369</v>
      </c>
      <c r="D100" s="16">
        <v>1711057</v>
      </c>
      <c r="E100" s="16">
        <v>160</v>
      </c>
      <c r="F100" s="16" t="s">
        <v>82</v>
      </c>
      <c r="G100" s="16">
        <v>0</v>
      </c>
      <c r="H100" s="16">
        <v>0</v>
      </c>
      <c r="I100" s="16">
        <v>160</v>
      </c>
      <c r="J100" s="16">
        <v>27680</v>
      </c>
      <c r="K100" s="16">
        <v>0.26</v>
      </c>
      <c r="L100" s="16">
        <v>0.06</v>
      </c>
      <c r="M100" s="16"/>
      <c r="N100" s="16"/>
      <c r="O100" s="16">
        <v>0</v>
      </c>
      <c r="P100" s="16">
        <v>9999999999</v>
      </c>
      <c r="Q100" s="16" t="s">
        <v>152</v>
      </c>
      <c r="R100" s="9">
        <v>41471.957418981481</v>
      </c>
      <c r="S100" s="16">
        <v>9999999999</v>
      </c>
      <c r="T100" s="16" t="s">
        <v>152</v>
      </c>
      <c r="U100" s="23">
        <v>41471.957418981481</v>
      </c>
      <c r="V100" s="16">
        <v>1</v>
      </c>
    </row>
    <row r="101" spans="2:22">
      <c r="B101" s="16">
        <v>898</v>
      </c>
      <c r="C101" s="22">
        <v>41369</v>
      </c>
      <c r="D101" s="16">
        <v>1721010</v>
      </c>
      <c r="E101" s="16">
        <v>160</v>
      </c>
      <c r="F101" s="16" t="s">
        <v>82</v>
      </c>
      <c r="G101" s="16">
        <v>0</v>
      </c>
      <c r="H101" s="16">
        <v>0</v>
      </c>
      <c r="I101" s="16">
        <v>160</v>
      </c>
      <c r="J101" s="16">
        <v>90560</v>
      </c>
      <c r="K101" s="16">
        <v>0.28000000000000003</v>
      </c>
      <c r="L101" s="16">
        <v>0.08</v>
      </c>
      <c r="M101" s="16"/>
      <c r="N101" s="16"/>
      <c r="O101" s="16">
        <v>0</v>
      </c>
      <c r="P101" s="16">
        <v>9999999999</v>
      </c>
      <c r="Q101" s="16" t="s">
        <v>152</v>
      </c>
      <c r="R101" s="9">
        <v>41471.957418981481</v>
      </c>
      <c r="S101" s="16">
        <v>9999999999</v>
      </c>
      <c r="T101" s="16" t="s">
        <v>152</v>
      </c>
      <c r="U101" s="23">
        <v>41471.957418981481</v>
      </c>
      <c r="V101" s="16">
        <v>1</v>
      </c>
    </row>
    <row r="102" spans="2:22">
      <c r="B102" s="16">
        <v>898</v>
      </c>
      <c r="C102" s="22">
        <v>41369</v>
      </c>
      <c r="D102" s="16">
        <v>1800328</v>
      </c>
      <c r="E102" s="16">
        <v>160</v>
      </c>
      <c r="F102" s="16" t="s">
        <v>82</v>
      </c>
      <c r="G102" s="16">
        <v>0</v>
      </c>
      <c r="H102" s="16">
        <v>0</v>
      </c>
      <c r="I102" s="16">
        <v>160</v>
      </c>
      <c r="J102" s="16">
        <v>46080</v>
      </c>
      <c r="K102" s="16">
        <v>0.26</v>
      </c>
      <c r="L102" s="16">
        <v>0.06</v>
      </c>
      <c r="M102" s="16"/>
      <c r="N102" s="16"/>
      <c r="O102" s="16">
        <v>0</v>
      </c>
      <c r="P102" s="16">
        <v>9999999999</v>
      </c>
      <c r="Q102" s="16" t="s">
        <v>152</v>
      </c>
      <c r="R102" s="9">
        <v>41471.957418981481</v>
      </c>
      <c r="S102" s="16">
        <v>9999999999</v>
      </c>
      <c r="T102" s="16" t="s">
        <v>152</v>
      </c>
      <c r="U102" s="23">
        <v>41471.957418981481</v>
      </c>
      <c r="V102" s="16">
        <v>1</v>
      </c>
    </row>
    <row r="103" spans="2:22">
      <c r="B103" s="16">
        <v>898</v>
      </c>
      <c r="C103" s="22">
        <v>41376</v>
      </c>
      <c r="D103" s="16">
        <v>1711057</v>
      </c>
      <c r="E103" s="16">
        <v>160</v>
      </c>
      <c r="F103" s="16" t="s">
        <v>82</v>
      </c>
      <c r="G103" s="16">
        <v>0</v>
      </c>
      <c r="H103" s="16">
        <v>0</v>
      </c>
      <c r="I103" s="16">
        <v>160</v>
      </c>
      <c r="J103" s="16">
        <v>27680</v>
      </c>
      <c r="K103" s="16">
        <v>0.26</v>
      </c>
      <c r="L103" s="16">
        <v>0.06</v>
      </c>
      <c r="M103" s="16"/>
      <c r="N103" s="16"/>
      <c r="O103" s="16">
        <v>0</v>
      </c>
      <c r="P103" s="16">
        <v>9999999999</v>
      </c>
      <c r="Q103" s="16" t="s">
        <v>152</v>
      </c>
      <c r="R103" s="9">
        <v>41471.957418981481</v>
      </c>
      <c r="S103" s="16">
        <v>9999999999</v>
      </c>
      <c r="T103" s="16" t="s">
        <v>152</v>
      </c>
      <c r="U103" s="23">
        <v>41471.957418981481</v>
      </c>
      <c r="V103" s="16">
        <v>1</v>
      </c>
    </row>
    <row r="104" spans="2:22">
      <c r="B104" s="16">
        <v>898</v>
      </c>
      <c r="C104" s="22">
        <v>41376</v>
      </c>
      <c r="D104" s="16">
        <v>1721010</v>
      </c>
      <c r="E104" s="16">
        <v>160</v>
      </c>
      <c r="F104" s="16" t="s">
        <v>82</v>
      </c>
      <c r="G104" s="16">
        <v>0</v>
      </c>
      <c r="H104" s="16">
        <v>0</v>
      </c>
      <c r="I104" s="16">
        <v>160</v>
      </c>
      <c r="J104" s="16">
        <v>90560</v>
      </c>
      <c r="K104" s="16">
        <v>0.28000000000000003</v>
      </c>
      <c r="L104" s="16">
        <v>0.08</v>
      </c>
      <c r="M104" s="16"/>
      <c r="N104" s="16"/>
      <c r="O104" s="16">
        <v>0</v>
      </c>
      <c r="P104" s="16">
        <v>9999999999</v>
      </c>
      <c r="Q104" s="16" t="s">
        <v>152</v>
      </c>
      <c r="R104" s="9">
        <v>41471.957418981481</v>
      </c>
      <c r="S104" s="16">
        <v>9999999999</v>
      </c>
      <c r="T104" s="16" t="s">
        <v>152</v>
      </c>
      <c r="U104" s="23">
        <v>41471.957418981481</v>
      </c>
      <c r="V104" s="16">
        <v>1</v>
      </c>
    </row>
    <row r="105" spans="2:22">
      <c r="B105" s="16">
        <v>898</v>
      </c>
      <c r="C105" s="22">
        <v>41376</v>
      </c>
      <c r="D105" s="16">
        <v>1800328</v>
      </c>
      <c r="E105" s="16">
        <v>160</v>
      </c>
      <c r="F105" s="16" t="s">
        <v>82</v>
      </c>
      <c r="G105" s="16">
        <v>0</v>
      </c>
      <c r="H105" s="16">
        <v>0</v>
      </c>
      <c r="I105" s="16">
        <v>160</v>
      </c>
      <c r="J105" s="16">
        <v>46080</v>
      </c>
      <c r="K105" s="16">
        <v>0.26</v>
      </c>
      <c r="L105" s="16">
        <v>0.06</v>
      </c>
      <c r="M105" s="16"/>
      <c r="N105" s="16"/>
      <c r="O105" s="16">
        <v>0</v>
      </c>
      <c r="P105" s="16">
        <v>9999999999</v>
      </c>
      <c r="Q105" s="16" t="s">
        <v>152</v>
      </c>
      <c r="R105" s="9">
        <v>41471.957418981481</v>
      </c>
      <c r="S105" s="16">
        <v>9999999999</v>
      </c>
      <c r="T105" s="16" t="s">
        <v>152</v>
      </c>
      <c r="U105" s="23">
        <v>41471.957418981481</v>
      </c>
      <c r="V105" s="16">
        <v>1</v>
      </c>
    </row>
    <row r="106" spans="2:22">
      <c r="B106" s="16">
        <v>898</v>
      </c>
      <c r="C106" s="22">
        <v>41383</v>
      </c>
      <c r="D106" s="16">
        <v>1711057</v>
      </c>
      <c r="E106" s="16">
        <v>160</v>
      </c>
      <c r="F106" s="16" t="s">
        <v>82</v>
      </c>
      <c r="G106" s="16">
        <v>0</v>
      </c>
      <c r="H106" s="16">
        <v>0</v>
      </c>
      <c r="I106" s="16">
        <v>160</v>
      </c>
      <c r="J106" s="16">
        <v>27680</v>
      </c>
      <c r="K106" s="16">
        <v>0.26</v>
      </c>
      <c r="L106" s="16">
        <v>0.06</v>
      </c>
      <c r="M106" s="16"/>
      <c r="N106" s="16"/>
      <c r="O106" s="16">
        <v>0</v>
      </c>
      <c r="P106" s="16">
        <v>9999999999</v>
      </c>
      <c r="Q106" s="16" t="s">
        <v>152</v>
      </c>
      <c r="R106" s="9">
        <v>41471.957418981481</v>
      </c>
      <c r="S106" s="16">
        <v>9999999999</v>
      </c>
      <c r="T106" s="16" t="s">
        <v>152</v>
      </c>
      <c r="U106" s="23">
        <v>41471.957418981481</v>
      </c>
      <c r="V106" s="16">
        <v>1</v>
      </c>
    </row>
    <row r="107" spans="2:22">
      <c r="B107" s="16">
        <v>898</v>
      </c>
      <c r="C107" s="22">
        <v>41383</v>
      </c>
      <c r="D107" s="16">
        <v>1721010</v>
      </c>
      <c r="E107" s="16">
        <v>160</v>
      </c>
      <c r="F107" s="16" t="s">
        <v>82</v>
      </c>
      <c r="G107" s="16">
        <v>0</v>
      </c>
      <c r="H107" s="16">
        <v>0</v>
      </c>
      <c r="I107" s="16">
        <v>160</v>
      </c>
      <c r="J107" s="16">
        <v>90560</v>
      </c>
      <c r="K107" s="16">
        <v>0.28000000000000003</v>
      </c>
      <c r="L107" s="16">
        <v>0.08</v>
      </c>
      <c r="M107" s="16"/>
      <c r="N107" s="16"/>
      <c r="O107" s="16">
        <v>0</v>
      </c>
      <c r="P107" s="16">
        <v>9999999999</v>
      </c>
      <c r="Q107" s="16" t="s">
        <v>152</v>
      </c>
      <c r="R107" s="9">
        <v>41471.957418981481</v>
      </c>
      <c r="S107" s="16">
        <v>9999999999</v>
      </c>
      <c r="T107" s="16" t="s">
        <v>152</v>
      </c>
      <c r="U107" s="23">
        <v>41471.957418981481</v>
      </c>
      <c r="V107" s="16">
        <v>1</v>
      </c>
    </row>
    <row r="108" spans="2:22">
      <c r="B108" s="16">
        <v>898</v>
      </c>
      <c r="C108" s="22">
        <v>41383</v>
      </c>
      <c r="D108" s="16">
        <v>1800328</v>
      </c>
      <c r="E108" s="16">
        <v>160</v>
      </c>
      <c r="F108" s="16" t="s">
        <v>82</v>
      </c>
      <c r="G108" s="16">
        <v>0</v>
      </c>
      <c r="H108" s="16">
        <v>0</v>
      </c>
      <c r="I108" s="16">
        <v>160</v>
      </c>
      <c r="J108" s="16">
        <v>46080</v>
      </c>
      <c r="K108" s="16">
        <v>0.26</v>
      </c>
      <c r="L108" s="16">
        <v>0.06</v>
      </c>
      <c r="M108" s="16"/>
      <c r="N108" s="16"/>
      <c r="O108" s="16">
        <v>0</v>
      </c>
      <c r="P108" s="16">
        <v>9999999999</v>
      </c>
      <c r="Q108" s="16" t="s">
        <v>152</v>
      </c>
      <c r="R108" s="9">
        <v>41471.957418981481</v>
      </c>
      <c r="S108" s="16">
        <v>9999999999</v>
      </c>
      <c r="T108" s="16" t="s">
        <v>152</v>
      </c>
      <c r="U108" s="23">
        <v>41471.957418981481</v>
      </c>
      <c r="V108" s="16">
        <v>1</v>
      </c>
    </row>
    <row r="109" spans="2:22">
      <c r="B109" s="16">
        <v>898</v>
      </c>
      <c r="C109" s="22">
        <v>41390</v>
      </c>
      <c r="D109" s="16">
        <v>1711057</v>
      </c>
      <c r="E109" s="16">
        <v>160</v>
      </c>
      <c r="F109" s="16" t="s">
        <v>82</v>
      </c>
      <c r="G109" s="16">
        <v>0</v>
      </c>
      <c r="H109" s="16">
        <v>0</v>
      </c>
      <c r="I109" s="16">
        <v>160</v>
      </c>
      <c r="J109" s="16">
        <v>27680</v>
      </c>
      <c r="K109" s="16">
        <v>0.26</v>
      </c>
      <c r="L109" s="16">
        <v>0.06</v>
      </c>
      <c r="M109" s="16"/>
      <c r="N109" s="16"/>
      <c r="O109" s="16">
        <v>0</v>
      </c>
      <c r="P109" s="16">
        <v>9999999999</v>
      </c>
      <c r="Q109" s="16" t="s">
        <v>152</v>
      </c>
      <c r="R109" s="9">
        <v>41471.957418981481</v>
      </c>
      <c r="S109" s="16">
        <v>9999999999</v>
      </c>
      <c r="T109" s="16" t="s">
        <v>152</v>
      </c>
      <c r="U109" s="23">
        <v>41471.957418981481</v>
      </c>
      <c r="V109" s="16">
        <v>1</v>
      </c>
    </row>
    <row r="110" spans="2:22">
      <c r="B110" s="16">
        <v>898</v>
      </c>
      <c r="C110" s="22">
        <v>41390</v>
      </c>
      <c r="D110" s="16">
        <v>1721010</v>
      </c>
      <c r="E110" s="16">
        <v>160</v>
      </c>
      <c r="F110" s="16" t="s">
        <v>82</v>
      </c>
      <c r="G110" s="16">
        <v>0</v>
      </c>
      <c r="H110" s="16">
        <v>0</v>
      </c>
      <c r="I110" s="16">
        <v>160</v>
      </c>
      <c r="J110" s="16">
        <v>90560</v>
      </c>
      <c r="K110" s="16">
        <v>0.28000000000000003</v>
      </c>
      <c r="L110" s="16">
        <v>0.08</v>
      </c>
      <c r="M110" s="16"/>
      <c r="N110" s="16"/>
      <c r="O110" s="16">
        <v>0</v>
      </c>
      <c r="P110" s="16">
        <v>9999999999</v>
      </c>
      <c r="Q110" s="16" t="s">
        <v>152</v>
      </c>
      <c r="R110" s="9">
        <v>41471.957418981481</v>
      </c>
      <c r="S110" s="16">
        <v>9999999999</v>
      </c>
      <c r="T110" s="16" t="s">
        <v>152</v>
      </c>
      <c r="U110" s="23">
        <v>41471.957418981481</v>
      </c>
      <c r="V110" s="16">
        <v>1</v>
      </c>
    </row>
    <row r="111" spans="2:22">
      <c r="B111" s="16">
        <v>898</v>
      </c>
      <c r="C111" s="22">
        <v>41390</v>
      </c>
      <c r="D111" s="16">
        <v>1800328</v>
      </c>
      <c r="E111" s="16">
        <v>160</v>
      </c>
      <c r="F111" s="16" t="s">
        <v>82</v>
      </c>
      <c r="G111" s="16">
        <v>0</v>
      </c>
      <c r="H111" s="16">
        <v>0</v>
      </c>
      <c r="I111" s="16">
        <v>160</v>
      </c>
      <c r="J111" s="16">
        <v>46080</v>
      </c>
      <c r="K111" s="16">
        <v>0.26</v>
      </c>
      <c r="L111" s="16">
        <v>0.06</v>
      </c>
      <c r="M111" s="16"/>
      <c r="N111" s="16"/>
      <c r="O111" s="16">
        <v>0</v>
      </c>
      <c r="P111" s="16">
        <v>9999999999</v>
      </c>
      <c r="Q111" s="16" t="s">
        <v>152</v>
      </c>
      <c r="R111" s="9">
        <v>41471.957418981481</v>
      </c>
      <c r="S111" s="16">
        <v>9999999999</v>
      </c>
      <c r="T111" s="16" t="s">
        <v>152</v>
      </c>
      <c r="U111" s="23">
        <v>41471.957418981481</v>
      </c>
      <c r="V111" s="16">
        <v>1</v>
      </c>
    </row>
    <row r="112" spans="2:22">
      <c r="B112" s="16">
        <v>898</v>
      </c>
      <c r="C112" s="22">
        <v>41397</v>
      </c>
      <c r="D112" s="16">
        <v>1711057</v>
      </c>
      <c r="E112" s="16">
        <v>160</v>
      </c>
      <c r="F112" s="16" t="s">
        <v>82</v>
      </c>
      <c r="G112" s="16">
        <v>0</v>
      </c>
      <c r="H112" s="16">
        <v>0</v>
      </c>
      <c r="I112" s="16">
        <v>160</v>
      </c>
      <c r="J112" s="16">
        <v>27680</v>
      </c>
      <c r="K112" s="16">
        <v>0.26</v>
      </c>
      <c r="L112" s="16">
        <v>0.06</v>
      </c>
      <c r="M112" s="16"/>
      <c r="N112" s="16"/>
      <c r="O112" s="16">
        <v>0</v>
      </c>
      <c r="P112" s="16">
        <v>9999999999</v>
      </c>
      <c r="Q112" s="16" t="s">
        <v>152</v>
      </c>
      <c r="R112" s="9">
        <v>41471.957418981481</v>
      </c>
      <c r="S112" s="16">
        <v>9999999999</v>
      </c>
      <c r="T112" s="16" t="s">
        <v>152</v>
      </c>
      <c r="U112" s="23">
        <v>41471.957418981481</v>
      </c>
      <c r="V112" s="16">
        <v>1</v>
      </c>
    </row>
    <row r="113" spans="2:22">
      <c r="B113" s="16">
        <v>898</v>
      </c>
      <c r="C113" s="22">
        <v>41397</v>
      </c>
      <c r="D113" s="16">
        <v>1721010</v>
      </c>
      <c r="E113" s="16">
        <v>160</v>
      </c>
      <c r="F113" s="16" t="s">
        <v>82</v>
      </c>
      <c r="G113" s="16">
        <v>0</v>
      </c>
      <c r="H113" s="16">
        <v>0</v>
      </c>
      <c r="I113" s="16">
        <v>160</v>
      </c>
      <c r="J113" s="16">
        <v>90560</v>
      </c>
      <c r="K113" s="16">
        <v>0.28000000000000003</v>
      </c>
      <c r="L113" s="16">
        <v>0.08</v>
      </c>
      <c r="M113" s="16"/>
      <c r="N113" s="16"/>
      <c r="O113" s="16">
        <v>0</v>
      </c>
      <c r="P113" s="16">
        <v>9999999999</v>
      </c>
      <c r="Q113" s="16" t="s">
        <v>152</v>
      </c>
      <c r="R113" s="9">
        <v>41471.957418981481</v>
      </c>
      <c r="S113" s="16">
        <v>9999999999</v>
      </c>
      <c r="T113" s="16" t="s">
        <v>152</v>
      </c>
      <c r="U113" s="23">
        <v>41471.957418981481</v>
      </c>
      <c r="V113" s="16">
        <v>1</v>
      </c>
    </row>
    <row r="114" spans="2:22">
      <c r="B114" s="16">
        <v>898</v>
      </c>
      <c r="C114" s="22">
        <v>41397</v>
      </c>
      <c r="D114" s="16">
        <v>1800328</v>
      </c>
      <c r="E114" s="16">
        <v>160</v>
      </c>
      <c r="F114" s="16" t="s">
        <v>82</v>
      </c>
      <c r="G114" s="16">
        <v>0</v>
      </c>
      <c r="H114" s="16">
        <v>0</v>
      </c>
      <c r="I114" s="16">
        <v>160</v>
      </c>
      <c r="J114" s="16">
        <v>46080</v>
      </c>
      <c r="K114" s="16">
        <v>0.26</v>
      </c>
      <c r="L114" s="16">
        <v>0.06</v>
      </c>
      <c r="M114" s="16"/>
      <c r="N114" s="16"/>
      <c r="O114" s="16">
        <v>0</v>
      </c>
      <c r="P114" s="16">
        <v>9999999999</v>
      </c>
      <c r="Q114" s="16" t="s">
        <v>152</v>
      </c>
      <c r="R114" s="9">
        <v>41471.957418981481</v>
      </c>
      <c r="S114" s="16">
        <v>9999999999</v>
      </c>
      <c r="T114" s="16" t="s">
        <v>152</v>
      </c>
      <c r="U114" s="23">
        <v>41471.957418981481</v>
      </c>
      <c r="V114" s="16">
        <v>1</v>
      </c>
    </row>
    <row r="115" spans="2:22">
      <c r="B115" s="16">
        <v>898</v>
      </c>
      <c r="C115" s="22">
        <v>41404</v>
      </c>
      <c r="D115" s="16">
        <v>1711057</v>
      </c>
      <c r="E115" s="16">
        <v>160</v>
      </c>
      <c r="F115" s="16" t="s">
        <v>82</v>
      </c>
      <c r="G115" s="16">
        <v>0</v>
      </c>
      <c r="H115" s="16">
        <v>0</v>
      </c>
      <c r="I115" s="16">
        <v>160</v>
      </c>
      <c r="J115" s="16">
        <v>27680</v>
      </c>
      <c r="K115" s="16">
        <v>0.26</v>
      </c>
      <c r="L115" s="16">
        <v>0.06</v>
      </c>
      <c r="M115" s="16"/>
      <c r="N115" s="16"/>
      <c r="O115" s="16">
        <v>0</v>
      </c>
      <c r="P115" s="16">
        <v>9999999999</v>
      </c>
      <c r="Q115" s="16" t="s">
        <v>152</v>
      </c>
      <c r="R115" s="9">
        <v>41471.957418981481</v>
      </c>
      <c r="S115" s="16">
        <v>9999999999</v>
      </c>
      <c r="T115" s="16" t="s">
        <v>152</v>
      </c>
      <c r="U115" s="23">
        <v>41471.957418981481</v>
      </c>
      <c r="V115" s="16">
        <v>1</v>
      </c>
    </row>
    <row r="116" spans="2:22">
      <c r="B116" s="16">
        <v>898</v>
      </c>
      <c r="C116" s="22">
        <v>41404</v>
      </c>
      <c r="D116" s="16">
        <v>1721010</v>
      </c>
      <c r="E116" s="16">
        <v>160</v>
      </c>
      <c r="F116" s="16" t="s">
        <v>82</v>
      </c>
      <c r="G116" s="16">
        <v>0</v>
      </c>
      <c r="H116" s="16">
        <v>0</v>
      </c>
      <c r="I116" s="16">
        <v>160</v>
      </c>
      <c r="J116" s="16">
        <v>90560</v>
      </c>
      <c r="K116" s="16">
        <v>0.28000000000000003</v>
      </c>
      <c r="L116" s="16">
        <v>0.08</v>
      </c>
      <c r="M116" s="16"/>
      <c r="N116" s="16"/>
      <c r="O116" s="16">
        <v>0</v>
      </c>
      <c r="P116" s="16">
        <v>9999999999</v>
      </c>
      <c r="Q116" s="16" t="s">
        <v>152</v>
      </c>
      <c r="R116" s="9">
        <v>41471.957418981481</v>
      </c>
      <c r="S116" s="16">
        <v>9999999999</v>
      </c>
      <c r="T116" s="16" t="s">
        <v>152</v>
      </c>
      <c r="U116" s="23">
        <v>41471.957418981481</v>
      </c>
      <c r="V116" s="16">
        <v>1</v>
      </c>
    </row>
    <row r="117" spans="2:22">
      <c r="B117" s="16">
        <v>898</v>
      </c>
      <c r="C117" s="22">
        <v>41404</v>
      </c>
      <c r="D117" s="16">
        <v>1800328</v>
      </c>
      <c r="E117" s="16">
        <v>160</v>
      </c>
      <c r="F117" s="16" t="s">
        <v>82</v>
      </c>
      <c r="G117" s="16">
        <v>0</v>
      </c>
      <c r="H117" s="16">
        <v>0</v>
      </c>
      <c r="I117" s="16">
        <v>160</v>
      </c>
      <c r="J117" s="16">
        <v>46080</v>
      </c>
      <c r="K117" s="16">
        <v>0.26</v>
      </c>
      <c r="L117" s="16">
        <v>0.06</v>
      </c>
      <c r="M117" s="16"/>
      <c r="N117" s="16"/>
      <c r="O117" s="16">
        <v>0</v>
      </c>
      <c r="P117" s="16">
        <v>9999999999</v>
      </c>
      <c r="Q117" s="16" t="s">
        <v>152</v>
      </c>
      <c r="R117" s="9">
        <v>41471.957418981481</v>
      </c>
      <c r="S117" s="16">
        <v>9999999999</v>
      </c>
      <c r="T117" s="16" t="s">
        <v>152</v>
      </c>
      <c r="U117" s="23">
        <v>41471.957418981481</v>
      </c>
      <c r="V117" s="16">
        <v>1</v>
      </c>
    </row>
    <row r="118" spans="2:22">
      <c r="B118" s="16">
        <v>898</v>
      </c>
      <c r="C118" s="22">
        <v>41411</v>
      </c>
      <c r="D118" s="16">
        <v>1711057</v>
      </c>
      <c r="E118" s="16">
        <v>160</v>
      </c>
      <c r="F118" s="16" t="s">
        <v>82</v>
      </c>
      <c r="G118" s="16">
        <v>0</v>
      </c>
      <c r="H118" s="16">
        <v>0</v>
      </c>
      <c r="I118" s="16">
        <v>160</v>
      </c>
      <c r="J118" s="16">
        <v>27680</v>
      </c>
      <c r="K118" s="16">
        <v>0.26</v>
      </c>
      <c r="L118" s="16">
        <v>0.06</v>
      </c>
      <c r="M118" s="16"/>
      <c r="N118" s="16"/>
      <c r="O118" s="16">
        <v>0</v>
      </c>
      <c r="P118" s="16">
        <v>9999999999</v>
      </c>
      <c r="Q118" s="16" t="s">
        <v>152</v>
      </c>
      <c r="R118" s="23">
        <v>41471.957418981481</v>
      </c>
      <c r="S118" s="16">
        <v>9999999999</v>
      </c>
      <c r="T118" s="16" t="s">
        <v>152</v>
      </c>
      <c r="U118" s="23">
        <v>41471.957418981481</v>
      </c>
      <c r="V118" s="16">
        <v>1</v>
      </c>
    </row>
    <row r="119" spans="2:22">
      <c r="B119" s="16">
        <v>898</v>
      </c>
      <c r="C119" s="22">
        <v>41411</v>
      </c>
      <c r="D119" s="16">
        <v>1721010</v>
      </c>
      <c r="E119" s="16">
        <v>160</v>
      </c>
      <c r="F119" s="16" t="s">
        <v>82</v>
      </c>
      <c r="G119" s="16">
        <v>0</v>
      </c>
      <c r="H119" s="16">
        <v>0</v>
      </c>
      <c r="I119" s="16">
        <v>160</v>
      </c>
      <c r="J119" s="16">
        <v>90560</v>
      </c>
      <c r="K119" s="16">
        <v>0.28000000000000003</v>
      </c>
      <c r="L119" s="16">
        <v>0.08</v>
      </c>
      <c r="M119" s="16"/>
      <c r="N119" s="16"/>
      <c r="O119" s="16">
        <v>0</v>
      </c>
      <c r="P119" s="16">
        <v>9999999999</v>
      </c>
      <c r="Q119" s="16" t="s">
        <v>152</v>
      </c>
      <c r="R119" s="23">
        <v>41471.957418981481</v>
      </c>
      <c r="S119" s="16">
        <v>9999999999</v>
      </c>
      <c r="T119" s="16" t="s">
        <v>152</v>
      </c>
      <c r="U119" s="23">
        <v>41471.957418981481</v>
      </c>
      <c r="V119" s="16">
        <v>1</v>
      </c>
    </row>
    <row r="120" spans="2:22">
      <c r="B120" s="16">
        <v>898</v>
      </c>
      <c r="C120" s="22">
        <v>41411</v>
      </c>
      <c r="D120" s="16">
        <v>1800328</v>
      </c>
      <c r="E120" s="16">
        <v>160</v>
      </c>
      <c r="F120" s="16" t="s">
        <v>82</v>
      </c>
      <c r="G120" s="16">
        <v>0</v>
      </c>
      <c r="H120" s="16">
        <v>0</v>
      </c>
      <c r="I120" s="16">
        <v>160</v>
      </c>
      <c r="J120" s="16">
        <v>46080</v>
      </c>
      <c r="K120" s="16">
        <v>0.26</v>
      </c>
      <c r="L120" s="16">
        <v>0.06</v>
      </c>
      <c r="M120" s="16"/>
      <c r="N120" s="16"/>
      <c r="O120" s="16">
        <v>0</v>
      </c>
      <c r="P120" s="16">
        <v>9999999999</v>
      </c>
      <c r="Q120" s="16" t="s">
        <v>152</v>
      </c>
      <c r="R120" s="23">
        <v>41471.957418981481</v>
      </c>
      <c r="S120" s="16">
        <v>9999999999</v>
      </c>
      <c r="T120" s="16" t="s">
        <v>152</v>
      </c>
      <c r="U120" s="23">
        <v>41471.957418981481</v>
      </c>
      <c r="V120" s="16">
        <v>1</v>
      </c>
    </row>
    <row r="121" spans="2:22">
      <c r="B121" s="16">
        <v>898</v>
      </c>
      <c r="C121" s="22">
        <v>41418</v>
      </c>
      <c r="D121" s="16">
        <v>1711057</v>
      </c>
      <c r="E121" s="16">
        <v>160</v>
      </c>
      <c r="F121" s="16" t="s">
        <v>82</v>
      </c>
      <c r="G121" s="16">
        <v>0</v>
      </c>
      <c r="H121" s="16">
        <v>0</v>
      </c>
      <c r="I121" s="16">
        <v>160</v>
      </c>
      <c r="J121" s="16">
        <v>27680</v>
      </c>
      <c r="K121" s="16">
        <v>0.26</v>
      </c>
      <c r="L121" s="16">
        <v>0.06</v>
      </c>
      <c r="M121" s="16"/>
      <c r="N121" s="16"/>
      <c r="O121" s="16">
        <v>0</v>
      </c>
      <c r="P121" s="16">
        <v>9999999999</v>
      </c>
      <c r="Q121" s="16" t="s">
        <v>152</v>
      </c>
      <c r="R121" s="23">
        <v>41471.957418981481</v>
      </c>
      <c r="S121" s="16">
        <v>9999999999</v>
      </c>
      <c r="T121" s="16" t="s">
        <v>152</v>
      </c>
      <c r="U121" s="23">
        <v>41471.957418981481</v>
      </c>
      <c r="V121" s="16">
        <v>1</v>
      </c>
    </row>
    <row r="122" spans="2:22">
      <c r="B122" s="16">
        <v>898</v>
      </c>
      <c r="C122" s="22">
        <v>41418</v>
      </c>
      <c r="D122" s="16">
        <v>1721010</v>
      </c>
      <c r="E122" s="16">
        <v>160</v>
      </c>
      <c r="F122" s="16" t="s">
        <v>82</v>
      </c>
      <c r="G122" s="16">
        <v>0</v>
      </c>
      <c r="H122" s="16">
        <v>0</v>
      </c>
      <c r="I122" s="16">
        <v>160</v>
      </c>
      <c r="J122" s="16">
        <v>90560</v>
      </c>
      <c r="K122" s="16">
        <v>0.28000000000000003</v>
      </c>
      <c r="L122" s="16">
        <v>0.08</v>
      </c>
      <c r="M122" s="16"/>
      <c r="N122" s="16"/>
      <c r="O122" s="16">
        <v>0</v>
      </c>
      <c r="P122" s="16">
        <v>9999999999</v>
      </c>
      <c r="Q122" s="16" t="s">
        <v>152</v>
      </c>
      <c r="R122" s="23">
        <v>41471.957418981481</v>
      </c>
      <c r="S122" s="16">
        <v>9999999999</v>
      </c>
      <c r="T122" s="16" t="s">
        <v>152</v>
      </c>
      <c r="U122" s="23">
        <v>41471.957418981481</v>
      </c>
      <c r="V122" s="16">
        <v>1</v>
      </c>
    </row>
    <row r="123" spans="2:22">
      <c r="B123" s="16">
        <v>898</v>
      </c>
      <c r="C123" s="22">
        <v>41418</v>
      </c>
      <c r="D123" s="16">
        <v>1800328</v>
      </c>
      <c r="E123" s="16">
        <v>160</v>
      </c>
      <c r="F123" s="16" t="s">
        <v>82</v>
      </c>
      <c r="G123" s="16">
        <v>0</v>
      </c>
      <c r="H123" s="16">
        <v>0</v>
      </c>
      <c r="I123" s="16">
        <v>160</v>
      </c>
      <c r="J123" s="16">
        <v>46080</v>
      </c>
      <c r="K123" s="16">
        <v>0.26</v>
      </c>
      <c r="L123" s="16">
        <v>0.06</v>
      </c>
      <c r="M123" s="16"/>
      <c r="N123" s="16"/>
      <c r="O123" s="16">
        <v>0</v>
      </c>
      <c r="P123" s="16">
        <v>9999999999</v>
      </c>
      <c r="Q123" s="16" t="s">
        <v>152</v>
      </c>
      <c r="R123" s="23">
        <v>41471.957418981481</v>
      </c>
      <c r="S123" s="16">
        <v>9999999999</v>
      </c>
      <c r="T123" s="16" t="s">
        <v>152</v>
      </c>
      <c r="U123" s="23">
        <v>41471.957418981481</v>
      </c>
      <c r="V123" s="16">
        <v>1</v>
      </c>
    </row>
    <row r="124" spans="2:22">
      <c r="B124" s="16">
        <v>898</v>
      </c>
      <c r="C124" s="22">
        <v>41425</v>
      </c>
      <c r="D124" s="16">
        <v>1711057</v>
      </c>
      <c r="E124" s="16">
        <v>160</v>
      </c>
      <c r="F124" s="16" t="s">
        <v>82</v>
      </c>
      <c r="G124" s="16">
        <v>0</v>
      </c>
      <c r="H124" s="16">
        <v>0</v>
      </c>
      <c r="I124" s="16">
        <v>160</v>
      </c>
      <c r="J124" s="16">
        <v>27680</v>
      </c>
      <c r="K124" s="16">
        <v>0.26</v>
      </c>
      <c r="L124" s="16">
        <v>0.06</v>
      </c>
      <c r="M124" s="16"/>
      <c r="N124" s="16"/>
      <c r="O124" s="16">
        <v>0</v>
      </c>
      <c r="P124" s="16">
        <v>9999999999</v>
      </c>
      <c r="Q124" s="16" t="s">
        <v>152</v>
      </c>
      <c r="R124" s="23">
        <v>41471.957418981481</v>
      </c>
      <c r="S124" s="16">
        <v>9999999999</v>
      </c>
      <c r="T124" s="16" t="s">
        <v>152</v>
      </c>
      <c r="U124" s="23">
        <v>41471.957418981481</v>
      </c>
      <c r="V124" s="16">
        <v>1</v>
      </c>
    </row>
    <row r="125" spans="2:22">
      <c r="B125" s="16">
        <v>898</v>
      </c>
      <c r="C125" s="22">
        <v>41425</v>
      </c>
      <c r="D125" s="16">
        <v>1721010</v>
      </c>
      <c r="E125" s="16">
        <v>160</v>
      </c>
      <c r="F125" s="16" t="s">
        <v>82</v>
      </c>
      <c r="G125" s="16">
        <v>0</v>
      </c>
      <c r="H125" s="16">
        <v>0</v>
      </c>
      <c r="I125" s="16">
        <v>160</v>
      </c>
      <c r="J125" s="16">
        <v>90560</v>
      </c>
      <c r="K125" s="16">
        <v>0.28000000000000003</v>
      </c>
      <c r="L125" s="16">
        <v>0.08</v>
      </c>
      <c r="M125" s="16"/>
      <c r="N125" s="16"/>
      <c r="O125" s="16">
        <v>0</v>
      </c>
      <c r="P125" s="16">
        <v>9999999999</v>
      </c>
      <c r="Q125" s="16" t="s">
        <v>152</v>
      </c>
      <c r="R125" s="23">
        <v>41471.957418981481</v>
      </c>
      <c r="S125" s="16">
        <v>9999999999</v>
      </c>
      <c r="T125" s="16" t="s">
        <v>152</v>
      </c>
      <c r="U125" s="23">
        <v>41471.957418981481</v>
      </c>
      <c r="V125" s="16">
        <v>1</v>
      </c>
    </row>
    <row r="126" spans="2:22">
      <c r="B126" s="16">
        <v>898</v>
      </c>
      <c r="C126" s="22">
        <v>41425</v>
      </c>
      <c r="D126" s="16">
        <v>1800328</v>
      </c>
      <c r="E126" s="16">
        <v>160</v>
      </c>
      <c r="F126" s="16" t="s">
        <v>82</v>
      </c>
      <c r="G126" s="16">
        <v>0</v>
      </c>
      <c r="H126" s="16">
        <v>0</v>
      </c>
      <c r="I126" s="16">
        <v>160</v>
      </c>
      <c r="J126" s="16">
        <v>46080</v>
      </c>
      <c r="K126" s="16">
        <v>0.26</v>
      </c>
      <c r="L126" s="16">
        <v>0.06</v>
      </c>
      <c r="M126" s="16"/>
      <c r="N126" s="16"/>
      <c r="O126" s="16">
        <v>0</v>
      </c>
      <c r="P126" s="16">
        <v>9999999999</v>
      </c>
      <c r="Q126" s="16" t="s">
        <v>152</v>
      </c>
      <c r="R126" s="23">
        <v>41471.957418981481</v>
      </c>
      <c r="S126" s="16">
        <v>9999999999</v>
      </c>
      <c r="T126" s="16" t="s">
        <v>152</v>
      </c>
      <c r="U126" s="23">
        <v>41471.957418981481</v>
      </c>
      <c r="V126" s="16">
        <v>1</v>
      </c>
    </row>
    <row r="127" spans="2:22">
      <c r="B127" s="16">
        <v>899</v>
      </c>
      <c r="C127" s="22">
        <v>41362</v>
      </c>
      <c r="D127" s="16">
        <v>1711057</v>
      </c>
      <c r="E127" s="16">
        <v>160</v>
      </c>
      <c r="F127" s="16" t="s">
        <v>82</v>
      </c>
      <c r="G127" s="16">
        <v>26.04</v>
      </c>
      <c r="H127" s="16">
        <v>4505</v>
      </c>
      <c r="I127" s="16">
        <v>107.9</v>
      </c>
      <c r="J127" s="16">
        <v>18667</v>
      </c>
      <c r="K127" s="16">
        <v>0.26</v>
      </c>
      <c r="L127" s="16">
        <v>0.06</v>
      </c>
      <c r="M127" s="16"/>
      <c r="N127" s="16"/>
      <c r="O127" s="16">
        <v>0</v>
      </c>
      <c r="P127" s="16">
        <v>9999999999</v>
      </c>
      <c r="Q127" s="16" t="s">
        <v>152</v>
      </c>
      <c r="R127" s="23">
        <v>41471.957418981481</v>
      </c>
      <c r="S127" s="16">
        <v>9999999999</v>
      </c>
      <c r="T127" s="16" t="s">
        <v>152</v>
      </c>
      <c r="U127" s="23">
        <v>41471.957418981481</v>
      </c>
      <c r="V127" s="16">
        <v>1</v>
      </c>
    </row>
    <row r="128" spans="2:22">
      <c r="B128" s="16">
        <v>899</v>
      </c>
      <c r="C128" s="22">
        <v>41362</v>
      </c>
      <c r="D128" s="16">
        <v>1721010</v>
      </c>
      <c r="E128" s="16">
        <v>160</v>
      </c>
      <c r="F128" s="16" t="s">
        <v>82</v>
      </c>
      <c r="G128" s="16">
        <v>26.04</v>
      </c>
      <c r="H128" s="16">
        <v>14739</v>
      </c>
      <c r="I128" s="16">
        <v>107.9</v>
      </c>
      <c r="J128" s="16">
        <v>61071</v>
      </c>
      <c r="K128" s="16">
        <v>0.26</v>
      </c>
      <c r="L128" s="16">
        <v>0.06</v>
      </c>
      <c r="M128" s="16"/>
      <c r="N128" s="16"/>
      <c r="O128" s="16">
        <v>0</v>
      </c>
      <c r="P128" s="16">
        <v>9999999999</v>
      </c>
      <c r="Q128" s="16" t="s">
        <v>152</v>
      </c>
      <c r="R128" s="23">
        <v>41471.957418981481</v>
      </c>
      <c r="S128" s="16">
        <v>9999999999</v>
      </c>
      <c r="T128" s="16" t="s">
        <v>152</v>
      </c>
      <c r="U128" s="23">
        <v>41471.957418981481</v>
      </c>
      <c r="V128" s="16">
        <v>1</v>
      </c>
    </row>
    <row r="129" spans="2:22">
      <c r="B129" s="16">
        <v>899</v>
      </c>
      <c r="C129" s="22">
        <v>41362</v>
      </c>
      <c r="D129" s="16">
        <v>1721024</v>
      </c>
      <c r="E129" s="16">
        <v>160</v>
      </c>
      <c r="F129" s="16" t="s">
        <v>82</v>
      </c>
      <c r="G129" s="16">
        <v>26.06</v>
      </c>
      <c r="H129" s="16">
        <v>22516</v>
      </c>
      <c r="I129" s="16">
        <v>107.92</v>
      </c>
      <c r="J129" s="16">
        <v>93243</v>
      </c>
      <c r="K129" s="16">
        <v>0.28000000000000003</v>
      </c>
      <c r="L129" s="16">
        <v>0.08</v>
      </c>
      <c r="M129" s="16"/>
      <c r="N129" s="16"/>
      <c r="O129" s="16">
        <v>0</v>
      </c>
      <c r="P129" s="16">
        <v>9999999999</v>
      </c>
      <c r="Q129" s="16" t="s">
        <v>152</v>
      </c>
      <c r="R129" s="23">
        <v>41471.957418981481</v>
      </c>
      <c r="S129" s="16">
        <v>9999999999</v>
      </c>
      <c r="T129" s="16" t="s">
        <v>152</v>
      </c>
      <c r="U129" s="23">
        <v>41471.957418981481</v>
      </c>
      <c r="V129" s="16">
        <v>1</v>
      </c>
    </row>
    <row r="130" spans="2:22">
      <c r="B130" s="16">
        <v>899</v>
      </c>
      <c r="C130" s="22">
        <v>41369</v>
      </c>
      <c r="D130" s="16">
        <v>1711057</v>
      </c>
      <c r="E130" s="16">
        <v>160</v>
      </c>
      <c r="F130" s="16" t="s">
        <v>82</v>
      </c>
      <c r="G130" s="16">
        <v>26.04</v>
      </c>
      <c r="H130" s="16">
        <v>4505</v>
      </c>
      <c r="I130" s="16">
        <v>133.94999999999999</v>
      </c>
      <c r="J130" s="16">
        <v>23173</v>
      </c>
      <c r="K130" s="16">
        <v>0.26</v>
      </c>
      <c r="L130" s="16">
        <v>0.06</v>
      </c>
      <c r="M130" s="16"/>
      <c r="N130" s="16"/>
      <c r="O130" s="16">
        <v>0</v>
      </c>
      <c r="P130" s="16">
        <v>9999999999</v>
      </c>
      <c r="Q130" s="16" t="s">
        <v>152</v>
      </c>
      <c r="R130" s="23">
        <v>41471.957418981481</v>
      </c>
      <c r="S130" s="16">
        <v>9999999999</v>
      </c>
      <c r="T130" s="16" t="s">
        <v>152</v>
      </c>
      <c r="U130" s="23">
        <v>41471.957418981481</v>
      </c>
      <c r="V130" s="16">
        <v>1</v>
      </c>
    </row>
    <row r="131" spans="2:22">
      <c r="B131" s="16">
        <v>899</v>
      </c>
      <c r="C131" s="22">
        <v>41369</v>
      </c>
      <c r="D131" s="16">
        <v>1721010</v>
      </c>
      <c r="E131" s="16">
        <v>160</v>
      </c>
      <c r="F131" s="16" t="s">
        <v>82</v>
      </c>
      <c r="G131" s="16">
        <v>26.04</v>
      </c>
      <c r="H131" s="16">
        <v>14739</v>
      </c>
      <c r="I131" s="16">
        <v>133.94999999999999</v>
      </c>
      <c r="J131" s="16">
        <v>75816</v>
      </c>
      <c r="K131" s="16">
        <v>0.26</v>
      </c>
      <c r="L131" s="16">
        <v>0.06</v>
      </c>
      <c r="M131" s="16"/>
      <c r="N131" s="16"/>
      <c r="O131" s="16">
        <v>0</v>
      </c>
      <c r="P131" s="16">
        <v>9999999999</v>
      </c>
      <c r="Q131" s="16" t="s">
        <v>152</v>
      </c>
      <c r="R131" s="23">
        <v>41471.957418981481</v>
      </c>
      <c r="S131" s="16">
        <v>9999999999</v>
      </c>
      <c r="T131" s="16" t="s">
        <v>152</v>
      </c>
      <c r="U131" s="23">
        <v>41471.957418981481</v>
      </c>
      <c r="V131" s="16">
        <v>1</v>
      </c>
    </row>
    <row r="132" spans="2:22">
      <c r="B132" s="16">
        <v>899</v>
      </c>
      <c r="C132" s="22">
        <v>41369</v>
      </c>
      <c r="D132" s="16">
        <v>1721024</v>
      </c>
      <c r="E132" s="16">
        <v>160</v>
      </c>
      <c r="F132" s="16" t="s">
        <v>82</v>
      </c>
      <c r="G132" s="16">
        <v>26.06</v>
      </c>
      <c r="H132" s="16">
        <v>22516</v>
      </c>
      <c r="I132" s="16">
        <v>133.96</v>
      </c>
      <c r="J132" s="16">
        <v>115741</v>
      </c>
      <c r="K132" s="16">
        <v>0.28000000000000003</v>
      </c>
      <c r="L132" s="16">
        <v>0.08</v>
      </c>
      <c r="M132" s="16"/>
      <c r="N132" s="16"/>
      <c r="O132" s="16">
        <v>0</v>
      </c>
      <c r="P132" s="16">
        <v>9999999999</v>
      </c>
      <c r="Q132" s="16" t="s">
        <v>152</v>
      </c>
      <c r="R132" s="23">
        <v>41471.957418981481</v>
      </c>
      <c r="S132" s="16">
        <v>9999999999</v>
      </c>
      <c r="T132" s="16" t="s">
        <v>152</v>
      </c>
      <c r="U132" s="23">
        <v>41471.957418981481</v>
      </c>
      <c r="V132" s="16">
        <v>1</v>
      </c>
    </row>
    <row r="133" spans="2:22">
      <c r="B133" s="16">
        <v>899</v>
      </c>
      <c r="C133" s="22">
        <v>41376</v>
      </c>
      <c r="D133" s="16">
        <v>1711057</v>
      </c>
      <c r="E133" s="16">
        <v>160</v>
      </c>
      <c r="F133" s="16" t="s">
        <v>82</v>
      </c>
      <c r="G133" s="16">
        <v>26.04</v>
      </c>
      <c r="H133" s="16">
        <v>4505</v>
      </c>
      <c r="I133" s="16">
        <v>160</v>
      </c>
      <c r="J133" s="16">
        <v>27680</v>
      </c>
      <c r="K133" s="16">
        <v>0.26</v>
      </c>
      <c r="L133" s="16">
        <v>0.06</v>
      </c>
      <c r="M133" s="16"/>
      <c r="N133" s="16"/>
      <c r="O133" s="16">
        <v>0</v>
      </c>
      <c r="P133" s="16">
        <v>9999999999</v>
      </c>
      <c r="Q133" s="16" t="s">
        <v>152</v>
      </c>
      <c r="R133" s="23">
        <v>41471.957418981481</v>
      </c>
      <c r="S133" s="16">
        <v>9999999999</v>
      </c>
      <c r="T133" s="16" t="s">
        <v>152</v>
      </c>
      <c r="U133" s="23">
        <v>41471.957418981481</v>
      </c>
      <c r="V133" s="16">
        <v>1</v>
      </c>
    </row>
    <row r="134" spans="2:22">
      <c r="B134" s="16">
        <v>899</v>
      </c>
      <c r="C134" s="22">
        <v>41376</v>
      </c>
      <c r="D134" s="16">
        <v>1721010</v>
      </c>
      <c r="E134" s="16">
        <v>160</v>
      </c>
      <c r="F134" s="16" t="s">
        <v>82</v>
      </c>
      <c r="G134" s="16">
        <v>26.04</v>
      </c>
      <c r="H134" s="16">
        <v>14739</v>
      </c>
      <c r="I134" s="16">
        <v>160</v>
      </c>
      <c r="J134" s="16">
        <v>90560</v>
      </c>
      <c r="K134" s="16">
        <v>0.26</v>
      </c>
      <c r="L134" s="16">
        <v>0.06</v>
      </c>
      <c r="M134" s="16"/>
      <c r="N134" s="16"/>
      <c r="O134" s="16">
        <v>0</v>
      </c>
      <c r="P134" s="16">
        <v>9999999999</v>
      </c>
      <c r="Q134" s="16" t="s">
        <v>152</v>
      </c>
      <c r="R134" s="23">
        <v>41471.957418981481</v>
      </c>
      <c r="S134" s="16">
        <v>9999999999</v>
      </c>
      <c r="T134" s="16" t="s">
        <v>152</v>
      </c>
      <c r="U134" s="23">
        <v>41471.957418981481</v>
      </c>
      <c r="V134" s="16">
        <v>1</v>
      </c>
    </row>
    <row r="135" spans="2:22">
      <c r="B135" s="16">
        <v>899</v>
      </c>
      <c r="C135" s="22">
        <v>41376</v>
      </c>
      <c r="D135" s="16">
        <v>1721024</v>
      </c>
      <c r="E135" s="16">
        <v>160</v>
      </c>
      <c r="F135" s="16" t="s">
        <v>82</v>
      </c>
      <c r="G135" s="16">
        <v>26.06</v>
      </c>
      <c r="H135" s="16">
        <v>22516</v>
      </c>
      <c r="I135" s="16">
        <v>160</v>
      </c>
      <c r="J135" s="16">
        <v>138240</v>
      </c>
      <c r="K135" s="16">
        <v>0.28000000000000003</v>
      </c>
      <c r="L135" s="16">
        <v>0.08</v>
      </c>
      <c r="M135" s="16"/>
      <c r="N135" s="16"/>
      <c r="O135" s="16">
        <v>0</v>
      </c>
      <c r="P135" s="16">
        <v>9999999999</v>
      </c>
      <c r="Q135" s="16" t="s">
        <v>152</v>
      </c>
      <c r="R135" s="23">
        <v>41471.957418981481</v>
      </c>
      <c r="S135" s="16">
        <v>9999999999</v>
      </c>
      <c r="T135" s="16" t="s">
        <v>152</v>
      </c>
      <c r="U135" s="23">
        <v>41471.957418981481</v>
      </c>
      <c r="V135" s="16">
        <v>1</v>
      </c>
    </row>
    <row r="136" spans="2:22">
      <c r="B136" s="16">
        <v>899</v>
      </c>
      <c r="C136" s="22">
        <v>41383</v>
      </c>
      <c r="D136" s="16">
        <v>1711057</v>
      </c>
      <c r="E136" s="16">
        <v>160</v>
      </c>
      <c r="F136" s="16" t="s">
        <v>82</v>
      </c>
      <c r="G136" s="16">
        <v>0</v>
      </c>
      <c r="H136" s="16">
        <v>0</v>
      </c>
      <c r="I136" s="16">
        <v>160</v>
      </c>
      <c r="J136" s="16">
        <v>27680</v>
      </c>
      <c r="K136" s="16">
        <v>0.26</v>
      </c>
      <c r="L136" s="16">
        <v>0.06</v>
      </c>
      <c r="M136" s="16"/>
      <c r="N136" s="16"/>
      <c r="O136" s="16">
        <v>0</v>
      </c>
      <c r="P136" s="16">
        <v>9999999999</v>
      </c>
      <c r="Q136" s="16" t="s">
        <v>152</v>
      </c>
      <c r="R136" s="23">
        <v>41471.957418981481</v>
      </c>
      <c r="S136" s="16">
        <v>9999999999</v>
      </c>
      <c r="T136" s="16" t="s">
        <v>152</v>
      </c>
      <c r="U136" s="23">
        <v>41471.957418981481</v>
      </c>
      <c r="V136" s="16">
        <v>1</v>
      </c>
    </row>
    <row r="137" spans="2:22">
      <c r="B137" s="16">
        <v>899</v>
      </c>
      <c r="C137" s="22">
        <v>41383</v>
      </c>
      <c r="D137" s="16">
        <v>1721010</v>
      </c>
      <c r="E137" s="16">
        <v>160</v>
      </c>
      <c r="F137" s="16" t="s">
        <v>82</v>
      </c>
      <c r="G137" s="16">
        <v>0</v>
      </c>
      <c r="H137" s="16">
        <v>0</v>
      </c>
      <c r="I137" s="16">
        <v>160</v>
      </c>
      <c r="J137" s="16">
        <v>90560</v>
      </c>
      <c r="K137" s="16">
        <v>0.26</v>
      </c>
      <c r="L137" s="16">
        <v>0.06</v>
      </c>
      <c r="M137" s="16"/>
      <c r="N137" s="16"/>
      <c r="O137" s="16">
        <v>0</v>
      </c>
      <c r="P137" s="16">
        <v>9999999999</v>
      </c>
      <c r="Q137" s="16" t="s">
        <v>152</v>
      </c>
      <c r="R137" s="23">
        <v>41471.957418981481</v>
      </c>
      <c r="S137" s="16">
        <v>9999999999</v>
      </c>
      <c r="T137" s="16" t="s">
        <v>152</v>
      </c>
      <c r="U137" s="23">
        <v>41471.957418981481</v>
      </c>
      <c r="V137" s="16">
        <v>1</v>
      </c>
    </row>
    <row r="138" spans="2:22">
      <c r="B138" s="16">
        <v>899</v>
      </c>
      <c r="C138" s="22">
        <v>41383</v>
      </c>
      <c r="D138" s="16">
        <v>1721024</v>
      </c>
      <c r="E138" s="16">
        <v>160</v>
      </c>
      <c r="F138" s="16" t="s">
        <v>82</v>
      </c>
      <c r="G138" s="16">
        <v>0</v>
      </c>
      <c r="H138" s="16">
        <v>0</v>
      </c>
      <c r="I138" s="16">
        <v>160</v>
      </c>
      <c r="J138" s="16">
        <v>138240</v>
      </c>
      <c r="K138" s="16">
        <v>0.28000000000000003</v>
      </c>
      <c r="L138" s="16">
        <v>0.08</v>
      </c>
      <c r="M138" s="16"/>
      <c r="N138" s="16"/>
      <c r="O138" s="16">
        <v>0</v>
      </c>
      <c r="P138" s="16">
        <v>9999999999</v>
      </c>
      <c r="Q138" s="16" t="s">
        <v>152</v>
      </c>
      <c r="R138" s="23">
        <v>41471.957418981481</v>
      </c>
      <c r="S138" s="16">
        <v>9999999999</v>
      </c>
      <c r="T138" s="16" t="s">
        <v>152</v>
      </c>
      <c r="U138" s="23">
        <v>41471.957418981481</v>
      </c>
      <c r="V138" s="16">
        <v>1</v>
      </c>
    </row>
    <row r="139" spans="2:22">
      <c r="B139" s="16">
        <v>899</v>
      </c>
      <c r="C139" s="22">
        <v>41390</v>
      </c>
      <c r="D139" s="16">
        <v>1711057</v>
      </c>
      <c r="E139" s="16">
        <v>160</v>
      </c>
      <c r="F139" s="16" t="s">
        <v>82</v>
      </c>
      <c r="G139" s="16">
        <v>0</v>
      </c>
      <c r="H139" s="16">
        <v>0</v>
      </c>
      <c r="I139" s="16">
        <v>160</v>
      </c>
      <c r="J139" s="16">
        <v>27680</v>
      </c>
      <c r="K139" s="16">
        <v>0.26</v>
      </c>
      <c r="L139" s="16">
        <v>0.06</v>
      </c>
      <c r="M139" s="16"/>
      <c r="N139" s="16"/>
      <c r="O139" s="16">
        <v>0</v>
      </c>
      <c r="P139" s="16">
        <v>9999999999</v>
      </c>
      <c r="Q139" s="16" t="s">
        <v>152</v>
      </c>
      <c r="R139" s="23">
        <v>41471.957418981481</v>
      </c>
      <c r="S139" s="16">
        <v>9999999999</v>
      </c>
      <c r="T139" s="16" t="s">
        <v>152</v>
      </c>
      <c r="U139" s="23">
        <v>41471.957418981481</v>
      </c>
      <c r="V139" s="16">
        <v>1</v>
      </c>
    </row>
    <row r="140" spans="2:22">
      <c r="B140" s="16">
        <v>899</v>
      </c>
      <c r="C140" s="22">
        <v>41390</v>
      </c>
      <c r="D140" s="16">
        <v>1721010</v>
      </c>
      <c r="E140" s="16">
        <v>160</v>
      </c>
      <c r="F140" s="16" t="s">
        <v>82</v>
      </c>
      <c r="G140" s="16">
        <v>0</v>
      </c>
      <c r="H140" s="16">
        <v>0</v>
      </c>
      <c r="I140" s="16">
        <v>160</v>
      </c>
      <c r="J140" s="16">
        <v>90560</v>
      </c>
      <c r="K140" s="16">
        <v>0.26</v>
      </c>
      <c r="L140" s="16">
        <v>0.06</v>
      </c>
      <c r="M140" s="16"/>
      <c r="N140" s="16"/>
      <c r="O140" s="16">
        <v>0</v>
      </c>
      <c r="P140" s="16">
        <v>9999999999</v>
      </c>
      <c r="Q140" s="16" t="s">
        <v>152</v>
      </c>
      <c r="R140" s="23">
        <v>41471.957418981481</v>
      </c>
      <c r="S140" s="16">
        <v>9999999999</v>
      </c>
      <c r="T140" s="16" t="s">
        <v>152</v>
      </c>
      <c r="U140" s="23">
        <v>41471.957418981481</v>
      </c>
      <c r="V140" s="16">
        <v>1</v>
      </c>
    </row>
    <row r="141" spans="2:22">
      <c r="B141" s="16">
        <v>899</v>
      </c>
      <c r="C141" s="22">
        <v>41390</v>
      </c>
      <c r="D141" s="16">
        <v>1721024</v>
      </c>
      <c r="E141" s="16">
        <v>160</v>
      </c>
      <c r="F141" s="16" t="s">
        <v>82</v>
      </c>
      <c r="G141" s="16">
        <v>0</v>
      </c>
      <c r="H141" s="16">
        <v>0</v>
      </c>
      <c r="I141" s="16">
        <v>160</v>
      </c>
      <c r="J141" s="16">
        <v>138240</v>
      </c>
      <c r="K141" s="16">
        <v>0.28000000000000003</v>
      </c>
      <c r="L141" s="16">
        <v>0.08</v>
      </c>
      <c r="M141" s="16"/>
      <c r="N141" s="16"/>
      <c r="O141" s="16">
        <v>0</v>
      </c>
      <c r="P141" s="16">
        <v>9999999999</v>
      </c>
      <c r="Q141" s="16" t="s">
        <v>152</v>
      </c>
      <c r="R141" s="23">
        <v>41471.957418981481</v>
      </c>
      <c r="S141" s="16">
        <v>9999999999</v>
      </c>
      <c r="T141" s="16" t="s">
        <v>152</v>
      </c>
      <c r="U141" s="23">
        <v>41471.957418981481</v>
      </c>
      <c r="V141" s="16">
        <v>1</v>
      </c>
    </row>
    <row r="142" spans="2:22">
      <c r="B142" s="16">
        <v>899</v>
      </c>
      <c r="C142" s="22">
        <v>41397</v>
      </c>
      <c r="D142" s="16">
        <v>1711057</v>
      </c>
      <c r="E142" s="16">
        <v>160</v>
      </c>
      <c r="F142" s="16" t="s">
        <v>82</v>
      </c>
      <c r="G142" s="16">
        <v>0</v>
      </c>
      <c r="H142" s="16">
        <v>0</v>
      </c>
      <c r="I142" s="16">
        <v>160</v>
      </c>
      <c r="J142" s="16">
        <v>27680</v>
      </c>
      <c r="K142" s="16">
        <v>0.26</v>
      </c>
      <c r="L142" s="16">
        <v>0.06</v>
      </c>
      <c r="M142" s="16"/>
      <c r="N142" s="16"/>
      <c r="O142" s="16">
        <v>0</v>
      </c>
      <c r="P142" s="16">
        <v>9999999999</v>
      </c>
      <c r="Q142" s="16" t="s">
        <v>152</v>
      </c>
      <c r="R142" s="23">
        <v>41471.957418981481</v>
      </c>
      <c r="S142" s="16">
        <v>9999999999</v>
      </c>
      <c r="T142" s="16" t="s">
        <v>152</v>
      </c>
      <c r="U142" s="23">
        <v>41471.957418981481</v>
      </c>
      <c r="V142" s="16">
        <v>1</v>
      </c>
    </row>
    <row r="143" spans="2:22">
      <c r="B143" s="16">
        <v>899</v>
      </c>
      <c r="C143" s="22">
        <v>41397</v>
      </c>
      <c r="D143" s="16">
        <v>1721010</v>
      </c>
      <c r="E143" s="16">
        <v>160</v>
      </c>
      <c r="F143" s="16" t="s">
        <v>82</v>
      </c>
      <c r="G143" s="16">
        <v>0</v>
      </c>
      <c r="H143" s="16">
        <v>0</v>
      </c>
      <c r="I143" s="16">
        <v>160</v>
      </c>
      <c r="J143" s="16">
        <v>90560</v>
      </c>
      <c r="K143" s="16">
        <v>0.26</v>
      </c>
      <c r="L143" s="16">
        <v>0.06</v>
      </c>
      <c r="M143" s="16"/>
      <c r="N143" s="16"/>
      <c r="O143" s="16">
        <v>0</v>
      </c>
      <c r="P143" s="16">
        <v>9999999999</v>
      </c>
      <c r="Q143" s="16" t="s">
        <v>152</v>
      </c>
      <c r="R143" s="23">
        <v>41471.957418981481</v>
      </c>
      <c r="S143" s="16">
        <v>9999999999</v>
      </c>
      <c r="T143" s="16" t="s">
        <v>152</v>
      </c>
      <c r="U143" s="23">
        <v>41471.957418981481</v>
      </c>
      <c r="V143" s="16">
        <v>1</v>
      </c>
    </row>
    <row r="144" spans="2:22">
      <c r="B144" s="16">
        <v>899</v>
      </c>
      <c r="C144" s="22">
        <v>41397</v>
      </c>
      <c r="D144" s="16">
        <v>1721024</v>
      </c>
      <c r="E144" s="16">
        <v>160</v>
      </c>
      <c r="F144" s="16" t="s">
        <v>82</v>
      </c>
      <c r="G144" s="16">
        <v>0</v>
      </c>
      <c r="H144" s="16">
        <v>0</v>
      </c>
      <c r="I144" s="16">
        <v>160</v>
      </c>
      <c r="J144" s="16">
        <v>138240</v>
      </c>
      <c r="K144" s="16">
        <v>0.28000000000000003</v>
      </c>
      <c r="L144" s="16">
        <v>0.08</v>
      </c>
      <c r="M144" s="16"/>
      <c r="N144" s="16"/>
      <c r="O144" s="16">
        <v>0</v>
      </c>
      <c r="P144" s="16">
        <v>9999999999</v>
      </c>
      <c r="Q144" s="16" t="s">
        <v>152</v>
      </c>
      <c r="R144" s="23">
        <v>41471.957418981481</v>
      </c>
      <c r="S144" s="16">
        <v>9999999999</v>
      </c>
      <c r="T144" s="16" t="s">
        <v>152</v>
      </c>
      <c r="U144" s="23">
        <v>41471.957418981481</v>
      </c>
      <c r="V144" s="16">
        <v>1</v>
      </c>
    </row>
    <row r="145" spans="2:22">
      <c r="B145" s="16">
        <v>899</v>
      </c>
      <c r="C145" s="22">
        <v>41404</v>
      </c>
      <c r="D145" s="16">
        <v>1711057</v>
      </c>
      <c r="E145" s="16">
        <v>160</v>
      </c>
      <c r="F145" s="16" t="s">
        <v>82</v>
      </c>
      <c r="G145" s="16">
        <v>0</v>
      </c>
      <c r="H145" s="16">
        <v>0</v>
      </c>
      <c r="I145" s="16">
        <v>160</v>
      </c>
      <c r="J145" s="16">
        <v>27680</v>
      </c>
      <c r="K145" s="16">
        <v>0.26</v>
      </c>
      <c r="L145" s="16">
        <v>0.06</v>
      </c>
      <c r="M145" s="16"/>
      <c r="N145" s="16"/>
      <c r="O145" s="16">
        <v>0</v>
      </c>
      <c r="P145" s="16">
        <v>9999999999</v>
      </c>
      <c r="Q145" s="16" t="s">
        <v>152</v>
      </c>
      <c r="R145" s="23">
        <v>41471.957418981481</v>
      </c>
      <c r="S145" s="16">
        <v>9999999999</v>
      </c>
      <c r="T145" s="16" t="s">
        <v>152</v>
      </c>
      <c r="U145" s="23">
        <v>41471.957418981481</v>
      </c>
      <c r="V145" s="16">
        <v>1</v>
      </c>
    </row>
    <row r="146" spans="2:22">
      <c r="B146" s="16">
        <v>899</v>
      </c>
      <c r="C146" s="22">
        <v>41404</v>
      </c>
      <c r="D146" s="16">
        <v>1721010</v>
      </c>
      <c r="E146" s="16">
        <v>160</v>
      </c>
      <c r="F146" s="16" t="s">
        <v>82</v>
      </c>
      <c r="G146" s="16">
        <v>0</v>
      </c>
      <c r="H146" s="16">
        <v>0</v>
      </c>
      <c r="I146" s="16">
        <v>160</v>
      </c>
      <c r="J146" s="16">
        <v>90560</v>
      </c>
      <c r="K146" s="16">
        <v>0.26</v>
      </c>
      <c r="L146" s="16">
        <v>0.06</v>
      </c>
      <c r="M146" s="16"/>
      <c r="N146" s="16"/>
      <c r="O146" s="16">
        <v>0</v>
      </c>
      <c r="P146" s="16">
        <v>9999999999</v>
      </c>
      <c r="Q146" s="16" t="s">
        <v>152</v>
      </c>
      <c r="R146" s="23">
        <v>41471.957418981481</v>
      </c>
      <c r="S146" s="16">
        <v>9999999999</v>
      </c>
      <c r="T146" s="16" t="s">
        <v>152</v>
      </c>
      <c r="U146" s="23">
        <v>41471.957418981481</v>
      </c>
      <c r="V146" s="16">
        <v>1</v>
      </c>
    </row>
    <row r="147" spans="2:22">
      <c r="B147" s="16">
        <v>899</v>
      </c>
      <c r="C147" s="22">
        <v>41404</v>
      </c>
      <c r="D147" s="16">
        <v>1721024</v>
      </c>
      <c r="E147" s="16">
        <v>160</v>
      </c>
      <c r="F147" s="16" t="s">
        <v>82</v>
      </c>
      <c r="G147" s="16">
        <v>0</v>
      </c>
      <c r="H147" s="16">
        <v>0</v>
      </c>
      <c r="I147" s="16">
        <v>160</v>
      </c>
      <c r="J147" s="16">
        <v>138240</v>
      </c>
      <c r="K147" s="16">
        <v>0.28000000000000003</v>
      </c>
      <c r="L147" s="16">
        <v>0.08</v>
      </c>
      <c r="M147" s="16"/>
      <c r="N147" s="16"/>
      <c r="O147" s="16">
        <v>0</v>
      </c>
      <c r="P147" s="16">
        <v>9999999999</v>
      </c>
      <c r="Q147" s="16" t="s">
        <v>152</v>
      </c>
      <c r="R147" s="23">
        <v>41471.957418981481</v>
      </c>
      <c r="S147" s="16">
        <v>9999999999</v>
      </c>
      <c r="T147" s="16" t="s">
        <v>152</v>
      </c>
      <c r="U147" s="23">
        <v>41471.957418981481</v>
      </c>
      <c r="V147" s="16">
        <v>1</v>
      </c>
    </row>
    <row r="148" spans="2:22">
      <c r="B148" s="16">
        <v>899</v>
      </c>
      <c r="C148" s="22">
        <v>41411</v>
      </c>
      <c r="D148" s="16">
        <v>1711057</v>
      </c>
      <c r="E148" s="16">
        <v>160</v>
      </c>
      <c r="F148" s="16" t="s">
        <v>82</v>
      </c>
      <c r="G148" s="16">
        <v>0</v>
      </c>
      <c r="H148" s="16">
        <v>0</v>
      </c>
      <c r="I148" s="16">
        <v>160</v>
      </c>
      <c r="J148" s="16">
        <v>27680</v>
      </c>
      <c r="K148" s="16">
        <v>0.26</v>
      </c>
      <c r="L148" s="16">
        <v>0.06</v>
      </c>
      <c r="M148" s="16"/>
      <c r="N148" s="16"/>
      <c r="O148" s="16">
        <v>0</v>
      </c>
      <c r="P148" s="16">
        <v>9999999999</v>
      </c>
      <c r="Q148" s="16" t="s">
        <v>152</v>
      </c>
      <c r="R148" s="23">
        <v>41471.957418981481</v>
      </c>
      <c r="S148" s="16">
        <v>9999999999</v>
      </c>
      <c r="T148" s="16" t="s">
        <v>152</v>
      </c>
      <c r="U148" s="23">
        <v>41471.957418981481</v>
      </c>
      <c r="V148" s="16">
        <v>1</v>
      </c>
    </row>
    <row r="149" spans="2:22">
      <c r="B149" s="16">
        <v>899</v>
      </c>
      <c r="C149" s="22">
        <v>41411</v>
      </c>
      <c r="D149" s="16">
        <v>1721010</v>
      </c>
      <c r="E149" s="16">
        <v>160</v>
      </c>
      <c r="F149" s="16" t="s">
        <v>82</v>
      </c>
      <c r="G149" s="16">
        <v>0</v>
      </c>
      <c r="H149" s="16">
        <v>0</v>
      </c>
      <c r="I149" s="16">
        <v>160</v>
      </c>
      <c r="J149" s="16">
        <v>90560</v>
      </c>
      <c r="K149" s="16">
        <v>0.26</v>
      </c>
      <c r="L149" s="16">
        <v>0.06</v>
      </c>
      <c r="M149" s="16"/>
      <c r="N149" s="16"/>
      <c r="O149" s="16">
        <v>0</v>
      </c>
      <c r="P149" s="16">
        <v>9999999999</v>
      </c>
      <c r="Q149" s="16" t="s">
        <v>152</v>
      </c>
      <c r="R149" s="23">
        <v>41471.957418981481</v>
      </c>
      <c r="S149" s="16">
        <v>9999999999</v>
      </c>
      <c r="T149" s="16" t="s">
        <v>152</v>
      </c>
      <c r="U149" s="23">
        <v>41471.957418981481</v>
      </c>
      <c r="V149" s="16">
        <v>1</v>
      </c>
    </row>
    <row r="150" spans="2:22">
      <c r="B150" s="16">
        <v>899</v>
      </c>
      <c r="C150" s="22">
        <v>41411</v>
      </c>
      <c r="D150" s="16">
        <v>1721024</v>
      </c>
      <c r="E150" s="16">
        <v>160</v>
      </c>
      <c r="F150" s="16" t="s">
        <v>82</v>
      </c>
      <c r="G150" s="16">
        <v>0</v>
      </c>
      <c r="H150" s="16">
        <v>0</v>
      </c>
      <c r="I150" s="16">
        <v>160</v>
      </c>
      <c r="J150" s="16">
        <v>138240</v>
      </c>
      <c r="K150" s="16">
        <v>0.28000000000000003</v>
      </c>
      <c r="L150" s="16">
        <v>0.08</v>
      </c>
      <c r="M150" s="16"/>
      <c r="N150" s="16"/>
      <c r="O150" s="16">
        <v>0</v>
      </c>
      <c r="P150" s="16">
        <v>9999999999</v>
      </c>
      <c r="Q150" s="16" t="s">
        <v>152</v>
      </c>
      <c r="R150" s="23">
        <v>41471.957418981481</v>
      </c>
      <c r="S150" s="16">
        <v>9999999999</v>
      </c>
      <c r="T150" s="16" t="s">
        <v>152</v>
      </c>
      <c r="U150" s="23">
        <v>41471.957418981481</v>
      </c>
      <c r="V150" s="16">
        <v>1</v>
      </c>
    </row>
    <row r="151" spans="2:22">
      <c r="B151" s="16">
        <v>899</v>
      </c>
      <c r="C151" s="22">
        <v>41418</v>
      </c>
      <c r="D151" s="16">
        <v>1711057</v>
      </c>
      <c r="E151" s="16">
        <v>160</v>
      </c>
      <c r="F151" s="16" t="s">
        <v>82</v>
      </c>
      <c r="G151" s="16">
        <v>0</v>
      </c>
      <c r="H151" s="16">
        <v>0</v>
      </c>
      <c r="I151" s="16">
        <v>160</v>
      </c>
      <c r="J151" s="16">
        <v>27680</v>
      </c>
      <c r="K151" s="16">
        <v>0.26</v>
      </c>
      <c r="L151" s="16">
        <v>0.06</v>
      </c>
      <c r="M151" s="16"/>
      <c r="N151" s="16"/>
      <c r="O151" s="16">
        <v>0</v>
      </c>
      <c r="P151" s="16">
        <v>9999999999</v>
      </c>
      <c r="Q151" s="16" t="s">
        <v>152</v>
      </c>
      <c r="R151" s="23">
        <v>41471.957418981481</v>
      </c>
      <c r="S151" s="16">
        <v>9999999999</v>
      </c>
      <c r="T151" s="16" t="s">
        <v>152</v>
      </c>
      <c r="U151" s="23">
        <v>41471.957418981481</v>
      </c>
      <c r="V151" s="16">
        <v>1</v>
      </c>
    </row>
    <row r="152" spans="2:22">
      <c r="B152" s="16">
        <v>899</v>
      </c>
      <c r="C152" s="22">
        <v>41418</v>
      </c>
      <c r="D152" s="16">
        <v>1721010</v>
      </c>
      <c r="E152" s="16">
        <v>160</v>
      </c>
      <c r="F152" s="16" t="s">
        <v>82</v>
      </c>
      <c r="G152" s="16">
        <v>0</v>
      </c>
      <c r="H152" s="16">
        <v>0</v>
      </c>
      <c r="I152" s="16">
        <v>160</v>
      </c>
      <c r="J152" s="16">
        <v>90560</v>
      </c>
      <c r="K152" s="16">
        <v>0.26</v>
      </c>
      <c r="L152" s="16">
        <v>0.06</v>
      </c>
      <c r="M152" s="16"/>
      <c r="N152" s="16"/>
      <c r="O152" s="16">
        <v>0</v>
      </c>
      <c r="P152" s="16">
        <v>9999999999</v>
      </c>
      <c r="Q152" s="16" t="s">
        <v>152</v>
      </c>
      <c r="R152" s="23">
        <v>41471.957418981481</v>
      </c>
      <c r="S152" s="16">
        <v>9999999999</v>
      </c>
      <c r="T152" s="16" t="s">
        <v>152</v>
      </c>
      <c r="U152" s="23">
        <v>41471.957418981481</v>
      </c>
      <c r="V152" s="16">
        <v>1</v>
      </c>
    </row>
    <row r="153" spans="2:22">
      <c r="B153" s="16">
        <v>899</v>
      </c>
      <c r="C153" s="22">
        <v>41418</v>
      </c>
      <c r="D153" s="16">
        <v>1721024</v>
      </c>
      <c r="E153" s="16">
        <v>160</v>
      </c>
      <c r="F153" s="16" t="s">
        <v>82</v>
      </c>
      <c r="G153" s="16">
        <v>0</v>
      </c>
      <c r="H153" s="16">
        <v>0</v>
      </c>
      <c r="I153" s="16">
        <v>160</v>
      </c>
      <c r="J153" s="16">
        <v>138240</v>
      </c>
      <c r="K153" s="16">
        <v>0.28000000000000003</v>
      </c>
      <c r="L153" s="16">
        <v>0.08</v>
      </c>
      <c r="M153" s="16"/>
      <c r="N153" s="16"/>
      <c r="O153" s="16">
        <v>0</v>
      </c>
      <c r="P153" s="16">
        <v>9999999999</v>
      </c>
      <c r="Q153" s="16" t="s">
        <v>152</v>
      </c>
      <c r="R153" s="23">
        <v>41471.957418981481</v>
      </c>
      <c r="S153" s="16">
        <v>9999999999</v>
      </c>
      <c r="T153" s="16" t="s">
        <v>152</v>
      </c>
      <c r="U153" s="23">
        <v>41471.957418981481</v>
      </c>
      <c r="V153" s="16">
        <v>1</v>
      </c>
    </row>
    <row r="154" spans="2:22">
      <c r="B154" s="16">
        <v>899</v>
      </c>
      <c r="C154" s="22">
        <v>41425</v>
      </c>
      <c r="D154" s="16">
        <v>1711057</v>
      </c>
      <c r="E154" s="16">
        <v>160</v>
      </c>
      <c r="F154" s="16" t="s">
        <v>82</v>
      </c>
      <c r="G154" s="16">
        <v>0</v>
      </c>
      <c r="H154" s="16">
        <v>0</v>
      </c>
      <c r="I154" s="16">
        <v>160</v>
      </c>
      <c r="J154" s="16">
        <v>27680</v>
      </c>
      <c r="K154" s="16">
        <v>0.26</v>
      </c>
      <c r="L154" s="16">
        <v>0.06</v>
      </c>
      <c r="M154" s="16"/>
      <c r="N154" s="16"/>
      <c r="O154" s="16">
        <v>0</v>
      </c>
      <c r="P154" s="16">
        <v>9999999999</v>
      </c>
      <c r="Q154" s="16" t="s">
        <v>152</v>
      </c>
      <c r="R154" s="23">
        <v>41471.957418981481</v>
      </c>
      <c r="S154" s="16">
        <v>9999999999</v>
      </c>
      <c r="T154" s="16" t="s">
        <v>152</v>
      </c>
      <c r="U154" s="23">
        <v>41471.957418981481</v>
      </c>
      <c r="V154" s="16">
        <v>1</v>
      </c>
    </row>
    <row r="155" spans="2:22">
      <c r="B155" s="16">
        <v>899</v>
      </c>
      <c r="C155" s="22">
        <v>41425</v>
      </c>
      <c r="D155" s="16">
        <v>1721010</v>
      </c>
      <c r="E155" s="16">
        <v>160</v>
      </c>
      <c r="F155" s="16" t="s">
        <v>82</v>
      </c>
      <c r="G155" s="16">
        <v>0</v>
      </c>
      <c r="H155" s="16">
        <v>0</v>
      </c>
      <c r="I155" s="16">
        <v>160</v>
      </c>
      <c r="J155" s="16">
        <v>90560</v>
      </c>
      <c r="K155" s="16">
        <v>0.26</v>
      </c>
      <c r="L155" s="16">
        <v>0.06</v>
      </c>
      <c r="M155" s="16"/>
      <c r="N155" s="16"/>
      <c r="O155" s="16">
        <v>0</v>
      </c>
      <c r="P155" s="16">
        <v>9999999999</v>
      </c>
      <c r="Q155" s="16" t="s">
        <v>152</v>
      </c>
      <c r="R155" s="23">
        <v>41471.957418981481</v>
      </c>
      <c r="S155" s="16">
        <v>9999999999</v>
      </c>
      <c r="T155" s="16" t="s">
        <v>152</v>
      </c>
      <c r="U155" s="23">
        <v>41471.957418981481</v>
      </c>
      <c r="V155" s="16">
        <v>1</v>
      </c>
    </row>
    <row r="156" spans="2:22">
      <c r="B156" s="16">
        <v>899</v>
      </c>
      <c r="C156" s="22">
        <v>41425</v>
      </c>
      <c r="D156" s="16">
        <v>1721024</v>
      </c>
      <c r="E156" s="16">
        <v>160</v>
      </c>
      <c r="F156" s="16" t="s">
        <v>82</v>
      </c>
      <c r="G156" s="16">
        <v>0</v>
      </c>
      <c r="H156" s="16">
        <v>0</v>
      </c>
      <c r="I156" s="16">
        <v>160</v>
      </c>
      <c r="J156" s="16">
        <v>138240</v>
      </c>
      <c r="K156" s="16">
        <v>0.28000000000000003</v>
      </c>
      <c r="L156" s="16">
        <v>0.08</v>
      </c>
      <c r="M156" s="16"/>
      <c r="N156" s="16"/>
      <c r="O156" s="16">
        <v>0</v>
      </c>
      <c r="P156" s="16">
        <v>9999999999</v>
      </c>
      <c r="Q156" s="16" t="s">
        <v>152</v>
      </c>
      <c r="R156" s="23">
        <v>41471.957418981481</v>
      </c>
      <c r="S156" s="16">
        <v>9999999999</v>
      </c>
      <c r="T156" s="16" t="s">
        <v>152</v>
      </c>
      <c r="U156" s="23">
        <v>41471.957418981481</v>
      </c>
      <c r="V156" s="16">
        <v>1</v>
      </c>
    </row>
    <row r="157" spans="2:22">
      <c r="B157" s="16">
        <v>900</v>
      </c>
      <c r="C157" s="22">
        <v>41362</v>
      </c>
      <c r="D157" s="16">
        <v>1721010</v>
      </c>
      <c r="E157" s="16">
        <v>160</v>
      </c>
      <c r="F157" s="16" t="s">
        <v>82</v>
      </c>
      <c r="G157" s="16">
        <v>22.85</v>
      </c>
      <c r="H157" s="16">
        <v>12933</v>
      </c>
      <c r="I157" s="16">
        <v>91.43</v>
      </c>
      <c r="J157" s="16">
        <v>51749</v>
      </c>
      <c r="K157" s="16">
        <v>0.26</v>
      </c>
      <c r="L157" s="16">
        <v>0.06</v>
      </c>
      <c r="M157" s="16"/>
      <c r="N157" s="16"/>
      <c r="O157" s="16">
        <v>0</v>
      </c>
      <c r="P157" s="16">
        <v>9999999999</v>
      </c>
      <c r="Q157" s="16" t="s">
        <v>152</v>
      </c>
      <c r="R157" s="23">
        <v>41471.957418981481</v>
      </c>
      <c r="S157" s="16">
        <v>9999999999</v>
      </c>
      <c r="T157" s="16" t="s">
        <v>152</v>
      </c>
      <c r="U157" s="23">
        <v>41471.957418981481</v>
      </c>
      <c r="V157" s="16">
        <v>1</v>
      </c>
    </row>
    <row r="158" spans="2:22">
      <c r="B158" s="16">
        <v>900</v>
      </c>
      <c r="C158" s="22">
        <v>41362</v>
      </c>
      <c r="D158" s="16">
        <v>1721024</v>
      </c>
      <c r="E158" s="16">
        <v>160</v>
      </c>
      <c r="F158" s="16" t="s">
        <v>82</v>
      </c>
      <c r="G158" s="16">
        <v>22.85</v>
      </c>
      <c r="H158" s="16">
        <v>19742</v>
      </c>
      <c r="I158" s="16">
        <v>91.43</v>
      </c>
      <c r="J158" s="16">
        <v>78996</v>
      </c>
      <c r="K158" s="16">
        <v>0.26</v>
      </c>
      <c r="L158" s="16">
        <v>0.06</v>
      </c>
      <c r="M158" s="16"/>
      <c r="N158" s="16"/>
      <c r="O158" s="16">
        <v>0</v>
      </c>
      <c r="P158" s="16">
        <v>9999999999</v>
      </c>
      <c r="Q158" s="16" t="s">
        <v>152</v>
      </c>
      <c r="R158" s="23">
        <v>41471.957418981481</v>
      </c>
      <c r="S158" s="16">
        <v>9999999999</v>
      </c>
      <c r="T158" s="16" t="s">
        <v>152</v>
      </c>
      <c r="U158" s="23">
        <v>41471.957418981481</v>
      </c>
      <c r="V158" s="16">
        <v>1</v>
      </c>
    </row>
    <row r="159" spans="2:22">
      <c r="B159" s="16">
        <v>900</v>
      </c>
      <c r="C159" s="22">
        <v>41362</v>
      </c>
      <c r="D159" s="16">
        <v>1740398</v>
      </c>
      <c r="E159" s="16">
        <v>160</v>
      </c>
      <c r="F159" s="16" t="s">
        <v>82</v>
      </c>
      <c r="G159" s="16">
        <v>22.87</v>
      </c>
      <c r="H159" s="16">
        <v>15392</v>
      </c>
      <c r="I159" s="16">
        <v>91.43</v>
      </c>
      <c r="J159" s="16">
        <v>61532</v>
      </c>
      <c r="K159" s="16">
        <v>0.28000000000000003</v>
      </c>
      <c r="L159" s="16">
        <v>0.08</v>
      </c>
      <c r="M159" s="16"/>
      <c r="N159" s="16"/>
      <c r="O159" s="16">
        <v>0</v>
      </c>
      <c r="P159" s="16">
        <v>9999999999</v>
      </c>
      <c r="Q159" s="16" t="s">
        <v>152</v>
      </c>
      <c r="R159" s="23">
        <v>41471.957418981481</v>
      </c>
      <c r="S159" s="16">
        <v>9999999999</v>
      </c>
      <c r="T159" s="16" t="s">
        <v>152</v>
      </c>
      <c r="U159" s="23">
        <v>41471.957418981481</v>
      </c>
      <c r="V159" s="16">
        <v>1</v>
      </c>
    </row>
    <row r="160" spans="2:22">
      <c r="B160" s="16">
        <v>900</v>
      </c>
      <c r="C160" s="22">
        <v>41369</v>
      </c>
      <c r="D160" s="16">
        <v>1721010</v>
      </c>
      <c r="E160" s="16">
        <v>160</v>
      </c>
      <c r="F160" s="16" t="s">
        <v>82</v>
      </c>
      <c r="G160" s="16">
        <v>22.85</v>
      </c>
      <c r="H160" s="16">
        <v>12933</v>
      </c>
      <c r="I160" s="16">
        <v>114.28</v>
      </c>
      <c r="J160" s="16">
        <v>64682</v>
      </c>
      <c r="K160" s="16">
        <v>0.26</v>
      </c>
      <c r="L160" s="16">
        <v>0.06</v>
      </c>
      <c r="M160" s="16"/>
      <c r="N160" s="16"/>
      <c r="O160" s="16">
        <v>0</v>
      </c>
      <c r="P160" s="16">
        <v>9999999999</v>
      </c>
      <c r="Q160" s="16" t="s">
        <v>152</v>
      </c>
      <c r="R160" s="23">
        <v>41471.957418981481</v>
      </c>
      <c r="S160" s="16">
        <v>9999999999</v>
      </c>
      <c r="T160" s="16" t="s">
        <v>152</v>
      </c>
      <c r="U160" s="23">
        <v>41471.957418981481</v>
      </c>
      <c r="V160" s="16">
        <v>1</v>
      </c>
    </row>
    <row r="161" spans="2:22">
      <c r="B161" s="16">
        <v>900</v>
      </c>
      <c r="C161" s="22">
        <v>41369</v>
      </c>
      <c r="D161" s="16">
        <v>1721024</v>
      </c>
      <c r="E161" s="16">
        <v>160</v>
      </c>
      <c r="F161" s="16" t="s">
        <v>82</v>
      </c>
      <c r="G161" s="16">
        <v>22.85</v>
      </c>
      <c r="H161" s="16">
        <v>19742</v>
      </c>
      <c r="I161" s="16">
        <v>114.28</v>
      </c>
      <c r="J161" s="16">
        <v>98738</v>
      </c>
      <c r="K161" s="16">
        <v>0.26</v>
      </c>
      <c r="L161" s="16">
        <v>0.06</v>
      </c>
      <c r="M161" s="16"/>
      <c r="N161" s="16"/>
      <c r="O161" s="16">
        <v>0</v>
      </c>
      <c r="P161" s="16">
        <v>9999999999</v>
      </c>
      <c r="Q161" s="16" t="s">
        <v>152</v>
      </c>
      <c r="R161" s="23">
        <v>41471.957418981481</v>
      </c>
      <c r="S161" s="16">
        <v>9999999999</v>
      </c>
      <c r="T161" s="16" t="s">
        <v>152</v>
      </c>
      <c r="U161" s="23">
        <v>41471.957418981481</v>
      </c>
      <c r="V161" s="16">
        <v>1</v>
      </c>
    </row>
    <row r="162" spans="2:22">
      <c r="B162" s="16">
        <v>900</v>
      </c>
      <c r="C162" s="22">
        <v>41369</v>
      </c>
      <c r="D162" s="16">
        <v>1740398</v>
      </c>
      <c r="E162" s="16">
        <v>160</v>
      </c>
      <c r="F162" s="16" t="s">
        <v>82</v>
      </c>
      <c r="G162" s="16">
        <v>22.87</v>
      </c>
      <c r="H162" s="16">
        <v>15392</v>
      </c>
      <c r="I162" s="16">
        <v>114.3</v>
      </c>
      <c r="J162" s="16">
        <v>76924</v>
      </c>
      <c r="K162" s="16">
        <v>0.28000000000000003</v>
      </c>
      <c r="L162" s="16">
        <v>0.08</v>
      </c>
      <c r="M162" s="16"/>
      <c r="N162" s="16"/>
      <c r="O162" s="16">
        <v>0</v>
      </c>
      <c r="P162" s="16">
        <v>9999999999</v>
      </c>
      <c r="Q162" s="16" t="s">
        <v>152</v>
      </c>
      <c r="R162" s="23">
        <v>41471.957418981481</v>
      </c>
      <c r="S162" s="16">
        <v>9999999999</v>
      </c>
      <c r="T162" s="16" t="s">
        <v>152</v>
      </c>
      <c r="U162" s="23">
        <v>41471.957418981481</v>
      </c>
      <c r="V162" s="16">
        <v>1</v>
      </c>
    </row>
    <row r="163" spans="2:22">
      <c r="B163" s="16">
        <v>900</v>
      </c>
      <c r="C163" s="22">
        <v>41376</v>
      </c>
      <c r="D163" s="16">
        <v>1721010</v>
      </c>
      <c r="E163" s="16">
        <v>160</v>
      </c>
      <c r="F163" s="16" t="s">
        <v>82</v>
      </c>
      <c r="G163" s="16">
        <v>22.85</v>
      </c>
      <c r="H163" s="16">
        <v>12933</v>
      </c>
      <c r="I163" s="16">
        <v>137.13999999999999</v>
      </c>
      <c r="J163" s="16">
        <v>77621</v>
      </c>
      <c r="K163" s="16">
        <v>0.26</v>
      </c>
      <c r="L163" s="16">
        <v>0.06</v>
      </c>
      <c r="M163" s="16"/>
      <c r="N163" s="16"/>
      <c r="O163" s="16">
        <v>0</v>
      </c>
      <c r="P163" s="16">
        <v>9999999999</v>
      </c>
      <c r="Q163" s="16" t="s">
        <v>152</v>
      </c>
      <c r="R163" s="23">
        <v>41471.957418981481</v>
      </c>
      <c r="S163" s="16">
        <v>9999999999</v>
      </c>
      <c r="T163" s="16" t="s">
        <v>152</v>
      </c>
      <c r="U163" s="23">
        <v>41471.957418981481</v>
      </c>
      <c r="V163" s="16">
        <v>1</v>
      </c>
    </row>
    <row r="164" spans="2:22">
      <c r="B164" s="16">
        <v>900</v>
      </c>
      <c r="C164" s="22">
        <v>41376</v>
      </c>
      <c r="D164" s="16">
        <v>1721024</v>
      </c>
      <c r="E164" s="16">
        <v>160</v>
      </c>
      <c r="F164" s="16" t="s">
        <v>82</v>
      </c>
      <c r="G164" s="16">
        <v>22.85</v>
      </c>
      <c r="H164" s="16">
        <v>19742</v>
      </c>
      <c r="I164" s="16">
        <v>137.13999999999999</v>
      </c>
      <c r="J164" s="16">
        <v>118489</v>
      </c>
      <c r="K164" s="16">
        <v>0.26</v>
      </c>
      <c r="L164" s="16">
        <v>0.06</v>
      </c>
      <c r="M164" s="16"/>
      <c r="N164" s="16"/>
      <c r="O164" s="16">
        <v>0</v>
      </c>
      <c r="P164" s="16">
        <v>9999999999</v>
      </c>
      <c r="Q164" s="16" t="s">
        <v>152</v>
      </c>
      <c r="R164" s="23">
        <v>41471.957418981481</v>
      </c>
      <c r="S164" s="16">
        <v>9999999999</v>
      </c>
      <c r="T164" s="16" t="s">
        <v>152</v>
      </c>
      <c r="U164" s="23">
        <v>41471.957418981481</v>
      </c>
      <c r="V164" s="16">
        <v>1</v>
      </c>
    </row>
    <row r="165" spans="2:22">
      <c r="B165" s="16">
        <v>900</v>
      </c>
      <c r="C165" s="22">
        <v>41376</v>
      </c>
      <c r="D165" s="16">
        <v>1740398</v>
      </c>
      <c r="E165" s="16">
        <v>160</v>
      </c>
      <c r="F165" s="16" t="s">
        <v>82</v>
      </c>
      <c r="G165" s="16">
        <v>22.87</v>
      </c>
      <c r="H165" s="16">
        <v>15392</v>
      </c>
      <c r="I165" s="16">
        <v>137.15</v>
      </c>
      <c r="J165" s="16">
        <v>92302</v>
      </c>
      <c r="K165" s="16">
        <v>0.28000000000000003</v>
      </c>
      <c r="L165" s="16">
        <v>0.08</v>
      </c>
      <c r="M165" s="16"/>
      <c r="N165" s="16"/>
      <c r="O165" s="16">
        <v>0</v>
      </c>
      <c r="P165" s="16">
        <v>9999999999</v>
      </c>
      <c r="Q165" s="16" t="s">
        <v>152</v>
      </c>
      <c r="R165" s="23">
        <v>41471.957418981481</v>
      </c>
      <c r="S165" s="16">
        <v>9999999999</v>
      </c>
      <c r="T165" s="16" t="s">
        <v>152</v>
      </c>
      <c r="U165" s="23">
        <v>41471.957418981481</v>
      </c>
      <c r="V165" s="16">
        <v>1</v>
      </c>
    </row>
    <row r="166" spans="2:22">
      <c r="B166" s="16">
        <v>900</v>
      </c>
      <c r="C166" s="22">
        <v>41383</v>
      </c>
      <c r="D166" s="16">
        <v>1721010</v>
      </c>
      <c r="E166" s="16">
        <v>160</v>
      </c>
      <c r="F166" s="16" t="s">
        <v>82</v>
      </c>
      <c r="G166" s="16">
        <v>22.85</v>
      </c>
      <c r="H166" s="16">
        <v>12933</v>
      </c>
      <c r="I166" s="16">
        <v>160</v>
      </c>
      <c r="J166" s="16">
        <v>90560</v>
      </c>
      <c r="K166" s="16">
        <v>0.26</v>
      </c>
      <c r="L166" s="16">
        <v>0.06</v>
      </c>
      <c r="M166" s="16"/>
      <c r="N166" s="16"/>
      <c r="O166" s="16">
        <v>0</v>
      </c>
      <c r="P166" s="16">
        <v>9999999999</v>
      </c>
      <c r="Q166" s="16" t="s">
        <v>152</v>
      </c>
      <c r="R166" s="23">
        <v>41471.957418981481</v>
      </c>
      <c r="S166" s="16">
        <v>9999999999</v>
      </c>
      <c r="T166" s="16" t="s">
        <v>152</v>
      </c>
      <c r="U166" s="23">
        <v>41471.957418981481</v>
      </c>
      <c r="V166" s="16">
        <v>1</v>
      </c>
    </row>
    <row r="167" spans="2:22">
      <c r="B167" s="16">
        <v>900</v>
      </c>
      <c r="C167" s="22">
        <v>41383</v>
      </c>
      <c r="D167" s="16">
        <v>1721024</v>
      </c>
      <c r="E167" s="16">
        <v>160</v>
      </c>
      <c r="F167" s="16" t="s">
        <v>82</v>
      </c>
      <c r="G167" s="16">
        <v>22.85</v>
      </c>
      <c r="H167" s="16">
        <v>19742</v>
      </c>
      <c r="I167" s="16">
        <v>160</v>
      </c>
      <c r="J167" s="16">
        <v>138240</v>
      </c>
      <c r="K167" s="16">
        <v>0.26</v>
      </c>
      <c r="L167" s="16">
        <v>0.06</v>
      </c>
      <c r="M167" s="16"/>
      <c r="N167" s="16"/>
      <c r="O167" s="16">
        <v>0</v>
      </c>
      <c r="P167" s="16">
        <v>9999999999</v>
      </c>
      <c r="Q167" s="16" t="s">
        <v>152</v>
      </c>
      <c r="R167" s="23">
        <v>41471.957418981481</v>
      </c>
      <c r="S167" s="16">
        <v>9999999999</v>
      </c>
      <c r="T167" s="16" t="s">
        <v>152</v>
      </c>
      <c r="U167" s="23">
        <v>41471.957418981481</v>
      </c>
      <c r="V167" s="16">
        <v>1</v>
      </c>
    </row>
    <row r="168" spans="2:22">
      <c r="B168" s="16">
        <v>900</v>
      </c>
      <c r="C168" s="22">
        <v>41383</v>
      </c>
      <c r="D168" s="16">
        <v>1740398</v>
      </c>
      <c r="E168" s="16">
        <v>160</v>
      </c>
      <c r="F168" s="16" t="s">
        <v>82</v>
      </c>
      <c r="G168" s="16">
        <v>22.87</v>
      </c>
      <c r="H168" s="16">
        <v>15392</v>
      </c>
      <c r="I168" s="16">
        <v>160</v>
      </c>
      <c r="J168" s="16">
        <v>107680</v>
      </c>
      <c r="K168" s="16">
        <v>0.28000000000000003</v>
      </c>
      <c r="L168" s="16">
        <v>0.08</v>
      </c>
      <c r="M168" s="16"/>
      <c r="N168" s="16"/>
      <c r="O168" s="16">
        <v>0</v>
      </c>
      <c r="P168" s="16">
        <v>9999999999</v>
      </c>
      <c r="Q168" s="16" t="s">
        <v>152</v>
      </c>
      <c r="R168" s="23">
        <v>41471.957418981481</v>
      </c>
      <c r="S168" s="16">
        <v>9999999999</v>
      </c>
      <c r="T168" s="16" t="s">
        <v>152</v>
      </c>
      <c r="U168" s="23">
        <v>41471.957418981481</v>
      </c>
      <c r="V168" s="16">
        <v>1</v>
      </c>
    </row>
    <row r="169" spans="2:22">
      <c r="B169" s="16">
        <v>900</v>
      </c>
      <c r="C169" s="22">
        <v>41390</v>
      </c>
      <c r="D169" s="16">
        <v>1721010</v>
      </c>
      <c r="E169" s="16">
        <v>160</v>
      </c>
      <c r="F169" s="16" t="s">
        <v>82</v>
      </c>
      <c r="G169" s="16">
        <v>0</v>
      </c>
      <c r="H169" s="16">
        <v>0</v>
      </c>
      <c r="I169" s="16">
        <v>160</v>
      </c>
      <c r="J169" s="16">
        <v>90560</v>
      </c>
      <c r="K169" s="16">
        <v>0.26</v>
      </c>
      <c r="L169" s="16">
        <v>0.06</v>
      </c>
      <c r="M169" s="16"/>
      <c r="N169" s="16"/>
      <c r="O169" s="16">
        <v>0</v>
      </c>
      <c r="P169" s="16">
        <v>9999999999</v>
      </c>
      <c r="Q169" s="16" t="s">
        <v>152</v>
      </c>
      <c r="R169" s="23">
        <v>41471.957418981481</v>
      </c>
      <c r="S169" s="16">
        <v>9999999999</v>
      </c>
      <c r="T169" s="16" t="s">
        <v>152</v>
      </c>
      <c r="U169" s="23">
        <v>41471.957418981481</v>
      </c>
      <c r="V169" s="16">
        <v>1</v>
      </c>
    </row>
    <row r="170" spans="2:22">
      <c r="B170" s="16">
        <v>900</v>
      </c>
      <c r="C170" s="22">
        <v>41390</v>
      </c>
      <c r="D170" s="16">
        <v>1721024</v>
      </c>
      <c r="E170" s="16">
        <v>160</v>
      </c>
      <c r="F170" s="16" t="s">
        <v>82</v>
      </c>
      <c r="G170" s="16">
        <v>0</v>
      </c>
      <c r="H170" s="16">
        <v>0</v>
      </c>
      <c r="I170" s="16">
        <v>160</v>
      </c>
      <c r="J170" s="16">
        <v>138240</v>
      </c>
      <c r="K170" s="16">
        <v>0.26</v>
      </c>
      <c r="L170" s="16">
        <v>0.06</v>
      </c>
      <c r="M170" s="16"/>
      <c r="N170" s="16"/>
      <c r="O170" s="16">
        <v>0</v>
      </c>
      <c r="P170" s="16">
        <v>9999999999</v>
      </c>
      <c r="Q170" s="16" t="s">
        <v>152</v>
      </c>
      <c r="R170" s="23">
        <v>41471.957418981481</v>
      </c>
      <c r="S170" s="16">
        <v>9999999999</v>
      </c>
      <c r="T170" s="16" t="s">
        <v>152</v>
      </c>
      <c r="U170" s="23">
        <v>41471.957418981481</v>
      </c>
      <c r="V170" s="16">
        <v>1</v>
      </c>
    </row>
    <row r="171" spans="2:22">
      <c r="B171" s="16">
        <v>900</v>
      </c>
      <c r="C171" s="22">
        <v>41390</v>
      </c>
      <c r="D171" s="16">
        <v>1740398</v>
      </c>
      <c r="E171" s="16">
        <v>160</v>
      </c>
      <c r="F171" s="16" t="s">
        <v>82</v>
      </c>
      <c r="G171" s="16">
        <v>0</v>
      </c>
      <c r="H171" s="16">
        <v>0</v>
      </c>
      <c r="I171" s="16">
        <v>160</v>
      </c>
      <c r="J171" s="16">
        <v>107680</v>
      </c>
      <c r="K171" s="16">
        <v>0.28000000000000003</v>
      </c>
      <c r="L171" s="16">
        <v>0.08</v>
      </c>
      <c r="M171" s="16"/>
      <c r="N171" s="16"/>
      <c r="O171" s="16">
        <v>0</v>
      </c>
      <c r="P171" s="16">
        <v>9999999999</v>
      </c>
      <c r="Q171" s="16" t="s">
        <v>152</v>
      </c>
      <c r="R171" s="23">
        <v>41471.957418981481</v>
      </c>
      <c r="S171" s="16">
        <v>9999999999</v>
      </c>
      <c r="T171" s="16" t="s">
        <v>152</v>
      </c>
      <c r="U171" s="23">
        <v>41471.957418981481</v>
      </c>
      <c r="V171" s="16">
        <v>1</v>
      </c>
    </row>
    <row r="172" spans="2:22">
      <c r="B172" s="16">
        <v>900</v>
      </c>
      <c r="C172" s="22">
        <v>41397</v>
      </c>
      <c r="D172" s="16">
        <v>1721010</v>
      </c>
      <c r="E172" s="16">
        <v>160</v>
      </c>
      <c r="F172" s="16" t="s">
        <v>82</v>
      </c>
      <c r="G172" s="16">
        <v>0</v>
      </c>
      <c r="H172" s="16">
        <v>0</v>
      </c>
      <c r="I172" s="16">
        <v>160</v>
      </c>
      <c r="J172" s="16">
        <v>90560</v>
      </c>
      <c r="K172" s="16">
        <v>0.26</v>
      </c>
      <c r="L172" s="16">
        <v>0.06</v>
      </c>
      <c r="M172" s="16"/>
      <c r="N172" s="16"/>
      <c r="O172" s="16">
        <v>0</v>
      </c>
      <c r="P172" s="16">
        <v>9999999999</v>
      </c>
      <c r="Q172" s="16" t="s">
        <v>152</v>
      </c>
      <c r="R172" s="23">
        <v>41471.957418981481</v>
      </c>
      <c r="S172" s="16">
        <v>9999999999</v>
      </c>
      <c r="T172" s="16" t="s">
        <v>152</v>
      </c>
      <c r="U172" s="23">
        <v>41471.957418981481</v>
      </c>
      <c r="V172" s="16">
        <v>1</v>
      </c>
    </row>
    <row r="173" spans="2:22">
      <c r="B173" s="16">
        <v>900</v>
      </c>
      <c r="C173" s="22">
        <v>41397</v>
      </c>
      <c r="D173" s="16">
        <v>1721024</v>
      </c>
      <c r="E173" s="16">
        <v>160</v>
      </c>
      <c r="F173" s="16" t="s">
        <v>82</v>
      </c>
      <c r="G173" s="16">
        <v>0</v>
      </c>
      <c r="H173" s="16">
        <v>0</v>
      </c>
      <c r="I173" s="16">
        <v>160</v>
      </c>
      <c r="J173" s="16">
        <v>138240</v>
      </c>
      <c r="K173" s="16">
        <v>0.26</v>
      </c>
      <c r="L173" s="16">
        <v>0.06</v>
      </c>
      <c r="M173" s="16"/>
      <c r="N173" s="16"/>
      <c r="O173" s="16">
        <v>0</v>
      </c>
      <c r="P173" s="16">
        <v>9999999999</v>
      </c>
      <c r="Q173" s="16" t="s">
        <v>152</v>
      </c>
      <c r="R173" s="23">
        <v>41471.957418981481</v>
      </c>
      <c r="S173" s="16">
        <v>9999999999</v>
      </c>
      <c r="T173" s="16" t="s">
        <v>152</v>
      </c>
      <c r="U173" s="23">
        <v>41471.957418981481</v>
      </c>
      <c r="V173" s="16">
        <v>1</v>
      </c>
    </row>
    <row r="174" spans="2:22">
      <c r="B174" s="16">
        <v>900</v>
      </c>
      <c r="C174" s="22">
        <v>41397</v>
      </c>
      <c r="D174" s="16">
        <v>1740398</v>
      </c>
      <c r="E174" s="16">
        <v>160</v>
      </c>
      <c r="F174" s="16" t="s">
        <v>82</v>
      </c>
      <c r="G174" s="16">
        <v>0</v>
      </c>
      <c r="H174" s="16">
        <v>0</v>
      </c>
      <c r="I174" s="16">
        <v>160</v>
      </c>
      <c r="J174" s="16">
        <v>107680</v>
      </c>
      <c r="K174" s="16">
        <v>0.28000000000000003</v>
      </c>
      <c r="L174" s="16">
        <v>0.08</v>
      </c>
      <c r="M174" s="16"/>
      <c r="N174" s="16"/>
      <c r="O174" s="16">
        <v>0</v>
      </c>
      <c r="P174" s="16">
        <v>9999999999</v>
      </c>
      <c r="Q174" s="16" t="s">
        <v>152</v>
      </c>
      <c r="R174" s="23">
        <v>41471.957418981481</v>
      </c>
      <c r="S174" s="16">
        <v>9999999999</v>
      </c>
      <c r="T174" s="16" t="s">
        <v>152</v>
      </c>
      <c r="U174" s="23">
        <v>41471.957418981481</v>
      </c>
      <c r="V174" s="16">
        <v>1</v>
      </c>
    </row>
    <row r="175" spans="2:22">
      <c r="B175" s="16">
        <v>900</v>
      </c>
      <c r="C175" s="22">
        <v>41404</v>
      </c>
      <c r="D175" s="16">
        <v>1721010</v>
      </c>
      <c r="E175" s="16">
        <v>160</v>
      </c>
      <c r="F175" s="16" t="s">
        <v>82</v>
      </c>
      <c r="G175" s="16">
        <v>0</v>
      </c>
      <c r="H175" s="16">
        <v>0</v>
      </c>
      <c r="I175" s="16">
        <v>160</v>
      </c>
      <c r="J175" s="16">
        <v>90560</v>
      </c>
      <c r="K175" s="16">
        <v>0.26</v>
      </c>
      <c r="L175" s="16">
        <v>0.06</v>
      </c>
      <c r="M175" s="16"/>
      <c r="N175" s="16"/>
      <c r="O175" s="16">
        <v>0</v>
      </c>
      <c r="P175" s="16">
        <v>9999999999</v>
      </c>
      <c r="Q175" s="16" t="s">
        <v>152</v>
      </c>
      <c r="R175" s="23">
        <v>41471.957418981481</v>
      </c>
      <c r="S175" s="16">
        <v>9999999999</v>
      </c>
      <c r="T175" s="16" t="s">
        <v>152</v>
      </c>
      <c r="U175" s="23">
        <v>41471.957418981481</v>
      </c>
      <c r="V175" s="16">
        <v>1</v>
      </c>
    </row>
    <row r="176" spans="2:22">
      <c r="B176" s="16">
        <v>900</v>
      </c>
      <c r="C176" s="22">
        <v>41404</v>
      </c>
      <c r="D176" s="16">
        <v>1721024</v>
      </c>
      <c r="E176" s="16">
        <v>160</v>
      </c>
      <c r="F176" s="16" t="s">
        <v>82</v>
      </c>
      <c r="G176" s="16">
        <v>0</v>
      </c>
      <c r="H176" s="16">
        <v>0</v>
      </c>
      <c r="I176" s="16">
        <v>160</v>
      </c>
      <c r="J176" s="16">
        <v>138240</v>
      </c>
      <c r="K176" s="16">
        <v>0.26</v>
      </c>
      <c r="L176" s="16">
        <v>0.06</v>
      </c>
      <c r="M176" s="16"/>
      <c r="N176" s="16"/>
      <c r="O176" s="16">
        <v>0</v>
      </c>
      <c r="P176" s="16">
        <v>9999999999</v>
      </c>
      <c r="Q176" s="16" t="s">
        <v>152</v>
      </c>
      <c r="R176" s="23">
        <v>41471.957418981481</v>
      </c>
      <c r="S176" s="16">
        <v>9999999999</v>
      </c>
      <c r="T176" s="16" t="s">
        <v>152</v>
      </c>
      <c r="U176" s="23">
        <v>41471.957418981481</v>
      </c>
      <c r="V176" s="16">
        <v>1</v>
      </c>
    </row>
    <row r="177" spans="2:22">
      <c r="B177" s="16">
        <v>900</v>
      </c>
      <c r="C177" s="22">
        <v>41404</v>
      </c>
      <c r="D177" s="16">
        <v>1740398</v>
      </c>
      <c r="E177" s="16">
        <v>160</v>
      </c>
      <c r="F177" s="16" t="s">
        <v>82</v>
      </c>
      <c r="G177" s="16">
        <v>0</v>
      </c>
      <c r="H177" s="16">
        <v>0</v>
      </c>
      <c r="I177" s="16">
        <v>160</v>
      </c>
      <c r="J177" s="16">
        <v>107680</v>
      </c>
      <c r="K177" s="16">
        <v>0.28000000000000003</v>
      </c>
      <c r="L177" s="16">
        <v>0.08</v>
      </c>
      <c r="M177" s="16"/>
      <c r="N177" s="16"/>
      <c r="O177" s="16">
        <v>0</v>
      </c>
      <c r="P177" s="16">
        <v>9999999999</v>
      </c>
      <c r="Q177" s="16" t="s">
        <v>152</v>
      </c>
      <c r="R177" s="23">
        <v>41471.957418981481</v>
      </c>
      <c r="S177" s="16">
        <v>9999999999</v>
      </c>
      <c r="T177" s="16" t="s">
        <v>152</v>
      </c>
      <c r="U177" s="23">
        <v>41471.957418981481</v>
      </c>
      <c r="V177" s="16">
        <v>1</v>
      </c>
    </row>
    <row r="178" spans="2:22">
      <c r="B178" s="16">
        <v>900</v>
      </c>
      <c r="C178" s="22">
        <v>41411</v>
      </c>
      <c r="D178" s="16">
        <v>1721010</v>
      </c>
      <c r="E178" s="16">
        <v>160</v>
      </c>
      <c r="F178" s="16" t="s">
        <v>82</v>
      </c>
      <c r="G178" s="16">
        <v>0</v>
      </c>
      <c r="H178" s="16">
        <v>0</v>
      </c>
      <c r="I178" s="16">
        <v>160</v>
      </c>
      <c r="J178" s="16">
        <v>90560</v>
      </c>
      <c r="K178" s="16">
        <v>0.26</v>
      </c>
      <c r="L178" s="16">
        <v>0.06</v>
      </c>
      <c r="M178" s="16"/>
      <c r="N178" s="16"/>
      <c r="O178" s="16">
        <v>0</v>
      </c>
      <c r="P178" s="16">
        <v>9999999999</v>
      </c>
      <c r="Q178" s="16" t="s">
        <v>152</v>
      </c>
      <c r="R178" s="23">
        <v>41471.957418981481</v>
      </c>
      <c r="S178" s="16">
        <v>9999999999</v>
      </c>
      <c r="T178" s="16" t="s">
        <v>152</v>
      </c>
      <c r="U178" s="23">
        <v>41471.957418981481</v>
      </c>
      <c r="V178" s="16">
        <v>1</v>
      </c>
    </row>
    <row r="179" spans="2:22">
      <c r="B179" s="16">
        <v>900</v>
      </c>
      <c r="C179" s="22">
        <v>41411</v>
      </c>
      <c r="D179" s="16">
        <v>1721024</v>
      </c>
      <c r="E179" s="16">
        <v>160</v>
      </c>
      <c r="F179" s="16" t="s">
        <v>82</v>
      </c>
      <c r="G179" s="16">
        <v>0</v>
      </c>
      <c r="H179" s="16">
        <v>0</v>
      </c>
      <c r="I179" s="16">
        <v>160</v>
      </c>
      <c r="J179" s="16">
        <v>138240</v>
      </c>
      <c r="K179" s="16">
        <v>0.26</v>
      </c>
      <c r="L179" s="16">
        <v>0.06</v>
      </c>
      <c r="M179" s="16"/>
      <c r="N179" s="16"/>
      <c r="O179" s="16">
        <v>0</v>
      </c>
      <c r="P179" s="16">
        <v>9999999999</v>
      </c>
      <c r="Q179" s="16" t="s">
        <v>152</v>
      </c>
      <c r="R179" s="23">
        <v>41471.957418981481</v>
      </c>
      <c r="S179" s="16">
        <v>9999999999</v>
      </c>
      <c r="T179" s="16" t="s">
        <v>152</v>
      </c>
      <c r="U179" s="23">
        <v>41471.957418981481</v>
      </c>
      <c r="V179" s="16">
        <v>1</v>
      </c>
    </row>
    <row r="180" spans="2:22">
      <c r="B180" s="16">
        <v>900</v>
      </c>
      <c r="C180" s="22">
        <v>41411</v>
      </c>
      <c r="D180" s="16">
        <v>1740398</v>
      </c>
      <c r="E180" s="16">
        <v>160</v>
      </c>
      <c r="F180" s="16" t="s">
        <v>82</v>
      </c>
      <c r="G180" s="16">
        <v>0</v>
      </c>
      <c r="H180" s="16">
        <v>0</v>
      </c>
      <c r="I180" s="16">
        <v>160</v>
      </c>
      <c r="J180" s="16">
        <v>107680</v>
      </c>
      <c r="K180" s="16">
        <v>0.28000000000000003</v>
      </c>
      <c r="L180" s="16">
        <v>0.08</v>
      </c>
      <c r="M180" s="16"/>
      <c r="N180" s="16"/>
      <c r="O180" s="16">
        <v>0</v>
      </c>
      <c r="P180" s="16">
        <v>9999999999</v>
      </c>
      <c r="Q180" s="16" t="s">
        <v>152</v>
      </c>
      <c r="R180" s="23">
        <v>41471.957418981481</v>
      </c>
      <c r="S180" s="16">
        <v>9999999999</v>
      </c>
      <c r="T180" s="16" t="s">
        <v>152</v>
      </c>
      <c r="U180" s="23">
        <v>41471.957418981481</v>
      </c>
      <c r="V180" s="16">
        <v>1</v>
      </c>
    </row>
    <row r="181" spans="2:22">
      <c r="B181" s="16">
        <v>900</v>
      </c>
      <c r="C181" s="22">
        <v>41418</v>
      </c>
      <c r="D181" s="16">
        <v>1721010</v>
      </c>
      <c r="E181" s="16">
        <v>160</v>
      </c>
      <c r="F181" s="16" t="s">
        <v>82</v>
      </c>
      <c r="G181" s="16">
        <v>0</v>
      </c>
      <c r="H181" s="16">
        <v>0</v>
      </c>
      <c r="I181" s="16">
        <v>160</v>
      </c>
      <c r="J181" s="16">
        <v>90560</v>
      </c>
      <c r="K181" s="16">
        <v>0.26</v>
      </c>
      <c r="L181" s="16">
        <v>0.06</v>
      </c>
      <c r="M181" s="16"/>
      <c r="N181" s="16"/>
      <c r="O181" s="16">
        <v>0</v>
      </c>
      <c r="P181" s="16">
        <v>9999999999</v>
      </c>
      <c r="Q181" s="16" t="s">
        <v>152</v>
      </c>
      <c r="R181" s="23">
        <v>41471.957418981481</v>
      </c>
      <c r="S181" s="16">
        <v>9999999999</v>
      </c>
      <c r="T181" s="16" t="s">
        <v>152</v>
      </c>
      <c r="U181" s="23">
        <v>41471.957418981481</v>
      </c>
      <c r="V181" s="16">
        <v>1</v>
      </c>
    </row>
    <row r="182" spans="2:22">
      <c r="B182" s="16">
        <v>900</v>
      </c>
      <c r="C182" s="22">
        <v>41418</v>
      </c>
      <c r="D182" s="16">
        <v>1721024</v>
      </c>
      <c r="E182" s="16">
        <v>160</v>
      </c>
      <c r="F182" s="16" t="s">
        <v>82</v>
      </c>
      <c r="G182" s="16">
        <v>0</v>
      </c>
      <c r="H182" s="16">
        <v>0</v>
      </c>
      <c r="I182" s="16">
        <v>160</v>
      </c>
      <c r="J182" s="16">
        <v>138240</v>
      </c>
      <c r="K182" s="16">
        <v>0.26</v>
      </c>
      <c r="L182" s="16">
        <v>0.06</v>
      </c>
      <c r="M182" s="16"/>
      <c r="N182" s="16"/>
      <c r="O182" s="16">
        <v>0</v>
      </c>
      <c r="P182" s="16">
        <v>9999999999</v>
      </c>
      <c r="Q182" s="16" t="s">
        <v>152</v>
      </c>
      <c r="R182" s="23">
        <v>41471.957418981481</v>
      </c>
      <c r="S182" s="16">
        <v>9999999999</v>
      </c>
      <c r="T182" s="16" t="s">
        <v>152</v>
      </c>
      <c r="U182" s="23">
        <v>41471.957418981481</v>
      </c>
      <c r="V182" s="16">
        <v>1</v>
      </c>
    </row>
    <row r="183" spans="2:22">
      <c r="B183" s="16">
        <v>900</v>
      </c>
      <c r="C183" s="22">
        <v>41418</v>
      </c>
      <c r="D183" s="16">
        <v>1740398</v>
      </c>
      <c r="E183" s="16">
        <v>160</v>
      </c>
      <c r="F183" s="16" t="s">
        <v>82</v>
      </c>
      <c r="G183" s="16">
        <v>0</v>
      </c>
      <c r="H183" s="16">
        <v>0</v>
      </c>
      <c r="I183" s="16">
        <v>160</v>
      </c>
      <c r="J183" s="16">
        <v>107680</v>
      </c>
      <c r="K183" s="16">
        <v>0.28000000000000003</v>
      </c>
      <c r="L183" s="16">
        <v>0.08</v>
      </c>
      <c r="M183" s="16"/>
      <c r="N183" s="16"/>
      <c r="O183" s="16">
        <v>0</v>
      </c>
      <c r="P183" s="16">
        <v>9999999999</v>
      </c>
      <c r="Q183" s="16" t="s">
        <v>152</v>
      </c>
      <c r="R183" s="23">
        <v>41471.957418981481</v>
      </c>
      <c r="S183" s="16">
        <v>9999999999</v>
      </c>
      <c r="T183" s="16" t="s">
        <v>152</v>
      </c>
      <c r="U183" s="23">
        <v>41471.957418981481</v>
      </c>
      <c r="V183" s="16">
        <v>1</v>
      </c>
    </row>
    <row r="184" spans="2:22">
      <c r="B184" s="16">
        <v>900</v>
      </c>
      <c r="C184" s="22">
        <v>41425</v>
      </c>
      <c r="D184" s="16">
        <v>1721010</v>
      </c>
      <c r="E184" s="16">
        <v>160</v>
      </c>
      <c r="F184" s="16" t="s">
        <v>82</v>
      </c>
      <c r="G184" s="16">
        <v>0</v>
      </c>
      <c r="H184" s="16">
        <v>0</v>
      </c>
      <c r="I184" s="16">
        <v>160</v>
      </c>
      <c r="J184" s="16">
        <v>90560</v>
      </c>
      <c r="K184" s="16">
        <v>0.26</v>
      </c>
      <c r="L184" s="16">
        <v>0.06</v>
      </c>
      <c r="M184" s="16"/>
      <c r="N184" s="16"/>
      <c r="O184" s="16">
        <v>0</v>
      </c>
      <c r="P184" s="16">
        <v>9999999999</v>
      </c>
      <c r="Q184" s="16" t="s">
        <v>152</v>
      </c>
      <c r="R184" s="23">
        <v>41471.957418981481</v>
      </c>
      <c r="S184" s="16">
        <v>9999999999</v>
      </c>
      <c r="T184" s="16" t="s">
        <v>152</v>
      </c>
      <c r="U184" s="23">
        <v>41471.957418981481</v>
      </c>
      <c r="V184" s="16">
        <v>1</v>
      </c>
    </row>
    <row r="185" spans="2:22">
      <c r="B185" s="16">
        <v>900</v>
      </c>
      <c r="C185" s="22">
        <v>41425</v>
      </c>
      <c r="D185" s="16">
        <v>1721024</v>
      </c>
      <c r="E185" s="16">
        <v>160</v>
      </c>
      <c r="F185" s="16" t="s">
        <v>82</v>
      </c>
      <c r="G185" s="16">
        <v>0</v>
      </c>
      <c r="H185" s="16">
        <v>0</v>
      </c>
      <c r="I185" s="16">
        <v>160</v>
      </c>
      <c r="J185" s="16">
        <v>138240</v>
      </c>
      <c r="K185" s="16">
        <v>0.26</v>
      </c>
      <c r="L185" s="16">
        <v>0.06</v>
      </c>
      <c r="M185" s="16"/>
      <c r="N185" s="16"/>
      <c r="O185" s="16">
        <v>0</v>
      </c>
      <c r="P185" s="16">
        <v>9999999999</v>
      </c>
      <c r="Q185" s="16" t="s">
        <v>152</v>
      </c>
      <c r="R185" s="23">
        <v>41471.957418981481</v>
      </c>
      <c r="S185" s="16">
        <v>9999999999</v>
      </c>
      <c r="T185" s="16" t="s">
        <v>152</v>
      </c>
      <c r="U185" s="23">
        <v>41471.957418981481</v>
      </c>
      <c r="V185" s="16">
        <v>1</v>
      </c>
    </row>
    <row r="186" spans="2:22">
      <c r="B186" s="16">
        <v>900</v>
      </c>
      <c r="C186" s="22">
        <v>41425</v>
      </c>
      <c r="D186" s="16">
        <v>1740398</v>
      </c>
      <c r="E186" s="16">
        <v>160</v>
      </c>
      <c r="F186" s="16" t="s">
        <v>82</v>
      </c>
      <c r="G186" s="16">
        <v>0</v>
      </c>
      <c r="H186" s="16">
        <v>0</v>
      </c>
      <c r="I186" s="16">
        <v>160</v>
      </c>
      <c r="J186" s="16">
        <v>107680</v>
      </c>
      <c r="K186" s="16">
        <v>0.28000000000000003</v>
      </c>
      <c r="L186" s="16">
        <v>0.08</v>
      </c>
      <c r="M186" s="16"/>
      <c r="N186" s="16"/>
      <c r="O186" s="16">
        <v>0</v>
      </c>
      <c r="P186" s="16">
        <v>9999999999</v>
      </c>
      <c r="Q186" s="16" t="s">
        <v>152</v>
      </c>
      <c r="R186" s="23">
        <v>41471.957418981481</v>
      </c>
      <c r="S186" s="16">
        <v>9999999999</v>
      </c>
      <c r="T186" s="16" t="s">
        <v>152</v>
      </c>
      <c r="U186" s="23">
        <v>41471.957418981481</v>
      </c>
      <c r="V186" s="16">
        <v>1</v>
      </c>
    </row>
    <row r="187" spans="2:22">
      <c r="B187" s="16">
        <v>901</v>
      </c>
      <c r="C187" s="22">
        <v>41362</v>
      </c>
      <c r="D187" s="16">
        <v>1721024</v>
      </c>
      <c r="E187" s="16">
        <v>160</v>
      </c>
      <c r="F187" s="16" t="s">
        <v>82</v>
      </c>
      <c r="G187" s="16">
        <v>21.96</v>
      </c>
      <c r="H187" s="16">
        <v>18973</v>
      </c>
      <c r="I187" s="16">
        <v>90.98</v>
      </c>
      <c r="J187" s="16">
        <v>78607</v>
      </c>
      <c r="K187" s="16">
        <v>0.26</v>
      </c>
      <c r="L187" s="16">
        <v>0.06</v>
      </c>
      <c r="M187" s="16"/>
      <c r="N187" s="16"/>
      <c r="O187" s="16">
        <v>0</v>
      </c>
      <c r="P187" s="16">
        <v>9999999999</v>
      </c>
      <c r="Q187" s="16" t="s">
        <v>152</v>
      </c>
      <c r="R187" s="23">
        <v>41471.957418981481</v>
      </c>
      <c r="S187" s="16">
        <v>9999999999</v>
      </c>
      <c r="T187" s="16" t="s">
        <v>152</v>
      </c>
      <c r="U187" s="23">
        <v>41471.957418981481</v>
      </c>
      <c r="V187" s="16">
        <v>1</v>
      </c>
    </row>
    <row r="188" spans="2:22">
      <c r="B188" s="16">
        <v>901</v>
      </c>
      <c r="C188" s="22">
        <v>41362</v>
      </c>
      <c r="D188" s="16">
        <v>1740398</v>
      </c>
      <c r="E188" s="16">
        <v>160</v>
      </c>
      <c r="F188" s="16" t="s">
        <v>82</v>
      </c>
      <c r="G188" s="16">
        <v>21.96</v>
      </c>
      <c r="H188" s="16">
        <v>14779</v>
      </c>
      <c r="I188" s="16">
        <v>90.98</v>
      </c>
      <c r="J188" s="16">
        <v>61230</v>
      </c>
      <c r="K188" s="16">
        <v>0.26</v>
      </c>
      <c r="L188" s="16">
        <v>0.06</v>
      </c>
      <c r="M188" s="16"/>
      <c r="N188" s="16"/>
      <c r="O188" s="16">
        <v>0</v>
      </c>
      <c r="P188" s="16">
        <v>9999999999</v>
      </c>
      <c r="Q188" s="16" t="s">
        <v>152</v>
      </c>
      <c r="R188" s="23">
        <v>41471.957418981481</v>
      </c>
      <c r="S188" s="16">
        <v>9999999999</v>
      </c>
      <c r="T188" s="16" t="s">
        <v>152</v>
      </c>
      <c r="U188" s="23">
        <v>41471.957418981481</v>
      </c>
      <c r="V188" s="16">
        <v>1</v>
      </c>
    </row>
    <row r="189" spans="2:22">
      <c r="B189" s="16">
        <v>901</v>
      </c>
      <c r="C189" s="22">
        <v>41362</v>
      </c>
      <c r="D189" s="16">
        <v>1860584</v>
      </c>
      <c r="E189" s="16">
        <v>160</v>
      </c>
      <c r="F189" s="16" t="s">
        <v>82</v>
      </c>
      <c r="G189" s="16">
        <v>21.96</v>
      </c>
      <c r="H189" s="16">
        <v>19171</v>
      </c>
      <c r="I189" s="16">
        <v>90.98</v>
      </c>
      <c r="J189" s="16">
        <v>79426</v>
      </c>
      <c r="K189" s="16">
        <v>0.28000000000000003</v>
      </c>
      <c r="L189" s="16">
        <v>0.08</v>
      </c>
      <c r="M189" s="16"/>
      <c r="N189" s="16"/>
      <c r="O189" s="16">
        <v>0</v>
      </c>
      <c r="P189" s="16">
        <v>9999999999</v>
      </c>
      <c r="Q189" s="16" t="s">
        <v>152</v>
      </c>
      <c r="R189" s="23">
        <v>41471.957418981481</v>
      </c>
      <c r="S189" s="16">
        <v>9999999999</v>
      </c>
      <c r="T189" s="16" t="s">
        <v>152</v>
      </c>
      <c r="U189" s="23">
        <v>41471.957418981481</v>
      </c>
      <c r="V189" s="16">
        <v>1</v>
      </c>
    </row>
    <row r="190" spans="2:22">
      <c r="B190" s="16">
        <v>901</v>
      </c>
      <c r="C190" s="22">
        <v>41369</v>
      </c>
      <c r="D190" s="16">
        <v>1721024</v>
      </c>
      <c r="E190" s="16">
        <v>160</v>
      </c>
      <c r="F190" s="16" t="s">
        <v>82</v>
      </c>
      <c r="G190" s="16">
        <v>21.96</v>
      </c>
      <c r="H190" s="16">
        <v>18973</v>
      </c>
      <c r="I190" s="16">
        <v>112.94</v>
      </c>
      <c r="J190" s="16">
        <v>97580</v>
      </c>
      <c r="K190" s="16">
        <v>0.26</v>
      </c>
      <c r="L190" s="16">
        <v>0.06</v>
      </c>
      <c r="M190" s="16"/>
      <c r="N190" s="16"/>
      <c r="O190" s="16">
        <v>0</v>
      </c>
      <c r="P190" s="16">
        <v>9999999999</v>
      </c>
      <c r="Q190" s="16" t="s">
        <v>152</v>
      </c>
      <c r="R190" s="23">
        <v>41471.957418981481</v>
      </c>
      <c r="S190" s="16">
        <v>9999999999</v>
      </c>
      <c r="T190" s="16" t="s">
        <v>152</v>
      </c>
      <c r="U190" s="23">
        <v>41471.957418981481</v>
      </c>
      <c r="V190" s="16">
        <v>1</v>
      </c>
    </row>
    <row r="191" spans="2:22">
      <c r="B191" s="16">
        <v>901</v>
      </c>
      <c r="C191" s="22">
        <v>41369</v>
      </c>
      <c r="D191" s="16">
        <v>1740398</v>
      </c>
      <c r="E191" s="16">
        <v>160</v>
      </c>
      <c r="F191" s="16" t="s">
        <v>82</v>
      </c>
      <c r="G191" s="16">
        <v>21.96</v>
      </c>
      <c r="H191" s="16">
        <v>14779</v>
      </c>
      <c r="I191" s="16">
        <v>112.94</v>
      </c>
      <c r="J191" s="16">
        <v>76009</v>
      </c>
      <c r="K191" s="16">
        <v>0.26</v>
      </c>
      <c r="L191" s="16">
        <v>0.06</v>
      </c>
      <c r="M191" s="16"/>
      <c r="N191" s="16"/>
      <c r="O191" s="16">
        <v>0</v>
      </c>
      <c r="P191" s="16">
        <v>9999999999</v>
      </c>
      <c r="Q191" s="16" t="s">
        <v>152</v>
      </c>
      <c r="R191" s="23">
        <v>41471.957418981481</v>
      </c>
      <c r="S191" s="16">
        <v>9999999999</v>
      </c>
      <c r="T191" s="16" t="s">
        <v>152</v>
      </c>
      <c r="U191" s="23">
        <v>41471.957418981481</v>
      </c>
      <c r="V191" s="16">
        <v>1</v>
      </c>
    </row>
    <row r="192" spans="2:22">
      <c r="B192" s="16">
        <v>901</v>
      </c>
      <c r="C192" s="22">
        <v>41369</v>
      </c>
      <c r="D192" s="16">
        <v>1860584</v>
      </c>
      <c r="E192" s="16">
        <v>160</v>
      </c>
      <c r="F192" s="16" t="s">
        <v>82</v>
      </c>
      <c r="G192" s="16">
        <v>21.96</v>
      </c>
      <c r="H192" s="16">
        <v>19171</v>
      </c>
      <c r="I192" s="16">
        <v>112.94</v>
      </c>
      <c r="J192" s="16">
        <v>98597</v>
      </c>
      <c r="K192" s="16">
        <v>0.28000000000000003</v>
      </c>
      <c r="L192" s="16">
        <v>0.08</v>
      </c>
      <c r="M192" s="16"/>
      <c r="N192" s="16"/>
      <c r="O192" s="16">
        <v>0</v>
      </c>
      <c r="P192" s="16">
        <v>9999999999</v>
      </c>
      <c r="Q192" s="16" t="s">
        <v>152</v>
      </c>
      <c r="R192" s="23">
        <v>41471.957418981481</v>
      </c>
      <c r="S192" s="16">
        <v>9999999999</v>
      </c>
      <c r="T192" s="16" t="s">
        <v>152</v>
      </c>
      <c r="U192" s="23">
        <v>41471.957418981481</v>
      </c>
      <c r="V192" s="16">
        <v>1</v>
      </c>
    </row>
    <row r="193" spans="2:22">
      <c r="B193" s="16">
        <v>901</v>
      </c>
      <c r="C193" s="22">
        <v>41376</v>
      </c>
      <c r="D193" s="16">
        <v>1721024</v>
      </c>
      <c r="E193" s="16">
        <v>160</v>
      </c>
      <c r="F193" s="16" t="s">
        <v>82</v>
      </c>
      <c r="G193" s="16">
        <v>21.96</v>
      </c>
      <c r="H193" s="16">
        <v>18973</v>
      </c>
      <c r="I193" s="16">
        <v>134.9</v>
      </c>
      <c r="J193" s="16">
        <v>116554</v>
      </c>
      <c r="K193" s="16">
        <v>0.26</v>
      </c>
      <c r="L193" s="16">
        <v>0.06</v>
      </c>
      <c r="M193" s="16"/>
      <c r="N193" s="16"/>
      <c r="O193" s="16">
        <v>0</v>
      </c>
      <c r="P193" s="16">
        <v>9999999999</v>
      </c>
      <c r="Q193" s="16" t="s">
        <v>152</v>
      </c>
      <c r="R193" s="23">
        <v>41471.957418981481</v>
      </c>
      <c r="S193" s="16">
        <v>9999999999</v>
      </c>
      <c r="T193" s="16" t="s">
        <v>152</v>
      </c>
      <c r="U193" s="23">
        <v>41471.957418981481</v>
      </c>
      <c r="V193" s="16">
        <v>1</v>
      </c>
    </row>
    <row r="194" spans="2:22">
      <c r="B194" s="16">
        <v>901</v>
      </c>
      <c r="C194" s="22">
        <v>41376</v>
      </c>
      <c r="D194" s="16">
        <v>1740398</v>
      </c>
      <c r="E194" s="16">
        <v>160</v>
      </c>
      <c r="F194" s="16" t="s">
        <v>82</v>
      </c>
      <c r="G194" s="16">
        <v>21.96</v>
      </c>
      <c r="H194" s="16">
        <v>14779</v>
      </c>
      <c r="I194" s="16">
        <v>134.9</v>
      </c>
      <c r="J194" s="16">
        <v>90788</v>
      </c>
      <c r="K194" s="16">
        <v>0.26</v>
      </c>
      <c r="L194" s="16">
        <v>0.06</v>
      </c>
      <c r="M194" s="16"/>
      <c r="N194" s="16"/>
      <c r="O194" s="16">
        <v>0</v>
      </c>
      <c r="P194" s="16">
        <v>9999999999</v>
      </c>
      <c r="Q194" s="16" t="s">
        <v>152</v>
      </c>
      <c r="R194" s="23">
        <v>41471.957418981481</v>
      </c>
      <c r="S194" s="16">
        <v>9999999999</v>
      </c>
      <c r="T194" s="16" t="s">
        <v>152</v>
      </c>
      <c r="U194" s="23">
        <v>41471.957418981481</v>
      </c>
      <c r="V194" s="16">
        <v>1</v>
      </c>
    </row>
    <row r="195" spans="2:22">
      <c r="B195" s="16">
        <v>901</v>
      </c>
      <c r="C195" s="22">
        <v>41376</v>
      </c>
      <c r="D195" s="16">
        <v>1860584</v>
      </c>
      <c r="E195" s="16">
        <v>160</v>
      </c>
      <c r="F195" s="16" t="s">
        <v>82</v>
      </c>
      <c r="G195" s="16">
        <v>21.96</v>
      </c>
      <c r="H195" s="16">
        <v>19171</v>
      </c>
      <c r="I195" s="16">
        <v>134.91</v>
      </c>
      <c r="J195" s="16">
        <v>117776</v>
      </c>
      <c r="K195" s="16">
        <v>0.28000000000000003</v>
      </c>
      <c r="L195" s="16">
        <v>0.08</v>
      </c>
      <c r="M195" s="16"/>
      <c r="N195" s="16"/>
      <c r="O195" s="16">
        <v>0</v>
      </c>
      <c r="P195" s="16">
        <v>9999999999</v>
      </c>
      <c r="Q195" s="16" t="s">
        <v>152</v>
      </c>
      <c r="R195" s="23">
        <v>41471.957418981481</v>
      </c>
      <c r="S195" s="16">
        <v>9999999999</v>
      </c>
      <c r="T195" s="16" t="s">
        <v>152</v>
      </c>
      <c r="U195" s="23">
        <v>41471.957418981481</v>
      </c>
      <c r="V195" s="16">
        <v>1</v>
      </c>
    </row>
    <row r="196" spans="2:22">
      <c r="B196" s="16">
        <v>901</v>
      </c>
      <c r="C196" s="22">
        <v>41383</v>
      </c>
      <c r="D196" s="16">
        <v>1721024</v>
      </c>
      <c r="E196" s="16">
        <v>160</v>
      </c>
      <c r="F196" s="16" t="s">
        <v>82</v>
      </c>
      <c r="G196" s="16">
        <v>21.96</v>
      </c>
      <c r="H196" s="16">
        <v>18973</v>
      </c>
      <c r="I196" s="16">
        <v>156.86000000000001</v>
      </c>
      <c r="J196" s="16">
        <v>135527</v>
      </c>
      <c r="K196" s="16">
        <v>0.26</v>
      </c>
      <c r="L196" s="16">
        <v>0.06</v>
      </c>
      <c r="M196" s="16"/>
      <c r="N196" s="16"/>
      <c r="O196" s="16">
        <v>0</v>
      </c>
      <c r="P196" s="16">
        <v>9999999999</v>
      </c>
      <c r="Q196" s="16" t="s">
        <v>152</v>
      </c>
      <c r="R196" s="23">
        <v>41471.957418981481</v>
      </c>
      <c r="S196" s="16">
        <v>9999999999</v>
      </c>
      <c r="T196" s="16" t="s">
        <v>152</v>
      </c>
      <c r="U196" s="23">
        <v>41471.957418981481</v>
      </c>
      <c r="V196" s="16">
        <v>1</v>
      </c>
    </row>
    <row r="197" spans="2:22">
      <c r="B197" s="16">
        <v>901</v>
      </c>
      <c r="C197" s="22">
        <v>41383</v>
      </c>
      <c r="D197" s="16">
        <v>1740398</v>
      </c>
      <c r="E197" s="16">
        <v>160</v>
      </c>
      <c r="F197" s="16" t="s">
        <v>82</v>
      </c>
      <c r="G197" s="16">
        <v>21.96</v>
      </c>
      <c r="H197" s="16">
        <v>14779</v>
      </c>
      <c r="I197" s="16">
        <v>156.86000000000001</v>
      </c>
      <c r="J197" s="16">
        <v>105567</v>
      </c>
      <c r="K197" s="16">
        <v>0.26</v>
      </c>
      <c r="L197" s="16">
        <v>0.06</v>
      </c>
      <c r="M197" s="16"/>
      <c r="N197" s="16"/>
      <c r="O197" s="16">
        <v>0</v>
      </c>
      <c r="P197" s="16">
        <v>9999999999</v>
      </c>
      <c r="Q197" s="16" t="s">
        <v>152</v>
      </c>
      <c r="R197" s="23">
        <v>41471.957418981481</v>
      </c>
      <c r="S197" s="16">
        <v>9999999999</v>
      </c>
      <c r="T197" s="16" t="s">
        <v>152</v>
      </c>
      <c r="U197" s="23">
        <v>41471.957418981481</v>
      </c>
      <c r="V197" s="16">
        <v>1</v>
      </c>
    </row>
    <row r="198" spans="2:22">
      <c r="B198" s="16">
        <v>901</v>
      </c>
      <c r="C198" s="22">
        <v>41383</v>
      </c>
      <c r="D198" s="16">
        <v>1860584</v>
      </c>
      <c r="E198" s="16">
        <v>160</v>
      </c>
      <c r="F198" s="16" t="s">
        <v>82</v>
      </c>
      <c r="G198" s="16">
        <v>21.96</v>
      </c>
      <c r="H198" s="16">
        <v>19171</v>
      </c>
      <c r="I198" s="16">
        <v>156.87</v>
      </c>
      <c r="J198" s="16">
        <v>136948</v>
      </c>
      <c r="K198" s="16">
        <v>0.28000000000000003</v>
      </c>
      <c r="L198" s="16">
        <v>0.08</v>
      </c>
      <c r="M198" s="16"/>
      <c r="N198" s="16"/>
      <c r="O198" s="16">
        <v>0</v>
      </c>
      <c r="P198" s="16">
        <v>9999999999</v>
      </c>
      <c r="Q198" s="16" t="s">
        <v>152</v>
      </c>
      <c r="R198" s="23">
        <v>41471.957418981481</v>
      </c>
      <c r="S198" s="16">
        <v>9999999999</v>
      </c>
      <c r="T198" s="16" t="s">
        <v>152</v>
      </c>
      <c r="U198" s="23">
        <v>41471.957418981481</v>
      </c>
      <c r="V198" s="16">
        <v>1</v>
      </c>
    </row>
    <row r="199" spans="2:22">
      <c r="B199" s="16">
        <v>901</v>
      </c>
      <c r="C199" s="22">
        <v>41390</v>
      </c>
      <c r="D199" s="16">
        <v>1721024</v>
      </c>
      <c r="E199" s="16">
        <v>160</v>
      </c>
      <c r="F199" s="16" t="s">
        <v>82</v>
      </c>
      <c r="G199" s="16">
        <v>3.13</v>
      </c>
      <c r="H199" s="16">
        <v>2704</v>
      </c>
      <c r="I199" s="16">
        <v>160</v>
      </c>
      <c r="J199" s="16">
        <v>138240</v>
      </c>
      <c r="K199" s="16">
        <v>0.26</v>
      </c>
      <c r="L199" s="16">
        <v>0.06</v>
      </c>
      <c r="M199" s="16"/>
      <c r="N199" s="16"/>
      <c r="O199" s="16">
        <v>0</v>
      </c>
      <c r="P199" s="16">
        <v>9999999999</v>
      </c>
      <c r="Q199" s="16" t="s">
        <v>152</v>
      </c>
      <c r="R199" s="23">
        <v>41471.957418981481</v>
      </c>
      <c r="S199" s="16">
        <v>9999999999</v>
      </c>
      <c r="T199" s="16" t="s">
        <v>152</v>
      </c>
      <c r="U199" s="23">
        <v>41471.957418981481</v>
      </c>
      <c r="V199" s="16">
        <v>1</v>
      </c>
    </row>
    <row r="200" spans="2:22">
      <c r="B200" s="16">
        <v>901</v>
      </c>
      <c r="C200" s="22">
        <v>41390</v>
      </c>
      <c r="D200" s="16">
        <v>1740398</v>
      </c>
      <c r="E200" s="16">
        <v>160</v>
      </c>
      <c r="F200" s="16" t="s">
        <v>82</v>
      </c>
      <c r="G200" s="16">
        <v>3.13</v>
      </c>
      <c r="H200" s="16">
        <v>2106</v>
      </c>
      <c r="I200" s="16">
        <v>160</v>
      </c>
      <c r="J200" s="16">
        <v>107680</v>
      </c>
      <c r="K200" s="16">
        <v>0.26</v>
      </c>
      <c r="L200" s="16">
        <v>0.06</v>
      </c>
      <c r="M200" s="16"/>
      <c r="N200" s="16"/>
      <c r="O200" s="16">
        <v>0</v>
      </c>
      <c r="P200" s="16">
        <v>9999999999</v>
      </c>
      <c r="Q200" s="16" t="s">
        <v>152</v>
      </c>
      <c r="R200" s="23">
        <v>41471.957418981481</v>
      </c>
      <c r="S200" s="16">
        <v>9999999999</v>
      </c>
      <c r="T200" s="16" t="s">
        <v>152</v>
      </c>
      <c r="U200" s="23">
        <v>41471.957418981481</v>
      </c>
      <c r="V200" s="16">
        <v>1</v>
      </c>
    </row>
    <row r="201" spans="2:22">
      <c r="B201" s="16">
        <v>901</v>
      </c>
      <c r="C201" s="22">
        <v>41390</v>
      </c>
      <c r="D201" s="16">
        <v>1860584</v>
      </c>
      <c r="E201" s="16">
        <v>160</v>
      </c>
      <c r="F201" s="16" t="s">
        <v>82</v>
      </c>
      <c r="G201" s="16">
        <v>3.15</v>
      </c>
      <c r="H201" s="16">
        <v>2750</v>
      </c>
      <c r="I201" s="16">
        <v>160</v>
      </c>
      <c r="J201" s="16">
        <v>139680</v>
      </c>
      <c r="K201" s="16">
        <v>0.28000000000000003</v>
      </c>
      <c r="L201" s="16">
        <v>0.08</v>
      </c>
      <c r="M201" s="16"/>
      <c r="N201" s="16"/>
      <c r="O201" s="16">
        <v>0</v>
      </c>
      <c r="P201" s="16">
        <v>9999999999</v>
      </c>
      <c r="Q201" s="16" t="s">
        <v>152</v>
      </c>
      <c r="R201" s="23">
        <v>41471.957418981481</v>
      </c>
      <c r="S201" s="16">
        <v>9999999999</v>
      </c>
      <c r="T201" s="16" t="s">
        <v>152</v>
      </c>
      <c r="U201" s="23">
        <v>41471.957418981481</v>
      </c>
      <c r="V201" s="16">
        <v>1</v>
      </c>
    </row>
    <row r="202" spans="2:22">
      <c r="B202" s="16">
        <v>901</v>
      </c>
      <c r="C202" s="22">
        <v>41397</v>
      </c>
      <c r="D202" s="16">
        <v>1721024</v>
      </c>
      <c r="E202" s="16">
        <v>160</v>
      </c>
      <c r="F202" s="16" t="s">
        <v>82</v>
      </c>
      <c r="G202" s="16">
        <v>0</v>
      </c>
      <c r="H202" s="16">
        <v>0</v>
      </c>
      <c r="I202" s="16">
        <v>160</v>
      </c>
      <c r="J202" s="16">
        <v>138240</v>
      </c>
      <c r="K202" s="16">
        <v>0.26</v>
      </c>
      <c r="L202" s="16">
        <v>0.06</v>
      </c>
      <c r="M202" s="16"/>
      <c r="N202" s="16"/>
      <c r="O202" s="16">
        <v>0</v>
      </c>
      <c r="P202" s="16">
        <v>9999999999</v>
      </c>
      <c r="Q202" s="16" t="s">
        <v>152</v>
      </c>
      <c r="R202" s="23">
        <v>41471.957418981481</v>
      </c>
      <c r="S202" s="16">
        <v>9999999999</v>
      </c>
      <c r="T202" s="16" t="s">
        <v>152</v>
      </c>
      <c r="U202" s="23">
        <v>41471.957418981481</v>
      </c>
      <c r="V202" s="16">
        <v>1</v>
      </c>
    </row>
    <row r="203" spans="2:22">
      <c r="B203" s="16">
        <v>901</v>
      </c>
      <c r="C203" s="22">
        <v>41397</v>
      </c>
      <c r="D203" s="16">
        <v>1740398</v>
      </c>
      <c r="E203" s="16">
        <v>160</v>
      </c>
      <c r="F203" s="16" t="s">
        <v>82</v>
      </c>
      <c r="G203" s="16">
        <v>0</v>
      </c>
      <c r="H203" s="16">
        <v>0</v>
      </c>
      <c r="I203" s="16">
        <v>160</v>
      </c>
      <c r="J203" s="16">
        <v>107680</v>
      </c>
      <c r="K203" s="16">
        <v>0.26</v>
      </c>
      <c r="L203" s="16">
        <v>0.06</v>
      </c>
      <c r="M203" s="16"/>
      <c r="N203" s="16"/>
      <c r="O203" s="16">
        <v>0</v>
      </c>
      <c r="P203" s="16">
        <v>9999999999</v>
      </c>
      <c r="Q203" s="16" t="s">
        <v>152</v>
      </c>
      <c r="R203" s="23">
        <v>41471.957418981481</v>
      </c>
      <c r="S203" s="16">
        <v>9999999999</v>
      </c>
      <c r="T203" s="16" t="s">
        <v>152</v>
      </c>
      <c r="U203" s="23">
        <v>41471.957418981481</v>
      </c>
      <c r="V203" s="16">
        <v>1</v>
      </c>
    </row>
    <row r="204" spans="2:22">
      <c r="B204" s="16">
        <v>901</v>
      </c>
      <c r="C204" s="22">
        <v>41397</v>
      </c>
      <c r="D204" s="16">
        <v>1860584</v>
      </c>
      <c r="E204" s="16">
        <v>160</v>
      </c>
      <c r="F204" s="16" t="s">
        <v>82</v>
      </c>
      <c r="G204" s="16">
        <v>0</v>
      </c>
      <c r="H204" s="16">
        <v>0</v>
      </c>
      <c r="I204" s="16">
        <v>160</v>
      </c>
      <c r="J204" s="16">
        <v>139680</v>
      </c>
      <c r="K204" s="16">
        <v>0.28000000000000003</v>
      </c>
      <c r="L204" s="16">
        <v>0.08</v>
      </c>
      <c r="M204" s="16"/>
      <c r="N204" s="16"/>
      <c r="O204" s="16">
        <v>0</v>
      </c>
      <c r="P204" s="16">
        <v>9999999999</v>
      </c>
      <c r="Q204" s="16" t="s">
        <v>152</v>
      </c>
      <c r="R204" s="23">
        <v>41471.957418981481</v>
      </c>
      <c r="S204" s="16">
        <v>9999999999</v>
      </c>
      <c r="T204" s="16" t="s">
        <v>152</v>
      </c>
      <c r="U204" s="23">
        <v>41471.957418981481</v>
      </c>
      <c r="V204" s="16">
        <v>1</v>
      </c>
    </row>
    <row r="205" spans="2:22">
      <c r="B205" s="16">
        <v>901</v>
      </c>
      <c r="C205" s="22">
        <v>41404</v>
      </c>
      <c r="D205" s="16">
        <v>1721024</v>
      </c>
      <c r="E205" s="16">
        <v>160</v>
      </c>
      <c r="F205" s="16" t="s">
        <v>82</v>
      </c>
      <c r="G205" s="16">
        <v>0</v>
      </c>
      <c r="H205" s="16">
        <v>0</v>
      </c>
      <c r="I205" s="16">
        <v>160</v>
      </c>
      <c r="J205" s="16">
        <v>138240</v>
      </c>
      <c r="K205" s="16">
        <v>0.26</v>
      </c>
      <c r="L205" s="16">
        <v>0.06</v>
      </c>
      <c r="M205" s="16"/>
      <c r="N205" s="16"/>
      <c r="O205" s="16">
        <v>0</v>
      </c>
      <c r="P205" s="16">
        <v>9999999999</v>
      </c>
      <c r="Q205" s="16" t="s">
        <v>152</v>
      </c>
      <c r="R205" s="23">
        <v>41471.957418981481</v>
      </c>
      <c r="S205" s="16">
        <v>9999999999</v>
      </c>
      <c r="T205" s="16" t="s">
        <v>152</v>
      </c>
      <c r="U205" s="23">
        <v>41471.957418981481</v>
      </c>
      <c r="V205" s="16">
        <v>1</v>
      </c>
    </row>
    <row r="206" spans="2:22">
      <c r="B206" s="16">
        <v>901</v>
      </c>
      <c r="C206" s="22">
        <v>41404</v>
      </c>
      <c r="D206" s="16">
        <v>1740398</v>
      </c>
      <c r="E206" s="16">
        <v>160</v>
      </c>
      <c r="F206" s="16" t="s">
        <v>82</v>
      </c>
      <c r="G206" s="16">
        <v>0</v>
      </c>
      <c r="H206" s="16">
        <v>0</v>
      </c>
      <c r="I206" s="16">
        <v>160</v>
      </c>
      <c r="J206" s="16">
        <v>107680</v>
      </c>
      <c r="K206" s="16">
        <v>0.26</v>
      </c>
      <c r="L206" s="16">
        <v>0.06</v>
      </c>
      <c r="M206" s="16"/>
      <c r="N206" s="16"/>
      <c r="O206" s="16">
        <v>0</v>
      </c>
      <c r="P206" s="16">
        <v>9999999999</v>
      </c>
      <c r="Q206" s="16" t="s">
        <v>152</v>
      </c>
      <c r="R206" s="23">
        <v>41471.957418981481</v>
      </c>
      <c r="S206" s="16">
        <v>9999999999</v>
      </c>
      <c r="T206" s="16" t="s">
        <v>152</v>
      </c>
      <c r="U206" s="23">
        <v>41471.957418981481</v>
      </c>
      <c r="V206" s="16">
        <v>1</v>
      </c>
    </row>
    <row r="207" spans="2:22">
      <c r="B207" s="16">
        <v>901</v>
      </c>
      <c r="C207" s="22">
        <v>41404</v>
      </c>
      <c r="D207" s="16">
        <v>1860584</v>
      </c>
      <c r="E207" s="16">
        <v>160</v>
      </c>
      <c r="F207" s="16" t="s">
        <v>82</v>
      </c>
      <c r="G207" s="16">
        <v>0</v>
      </c>
      <c r="H207" s="16">
        <v>0</v>
      </c>
      <c r="I207" s="16">
        <v>160</v>
      </c>
      <c r="J207" s="16">
        <v>139680</v>
      </c>
      <c r="K207" s="16">
        <v>0.28000000000000003</v>
      </c>
      <c r="L207" s="16">
        <v>0.08</v>
      </c>
      <c r="M207" s="16"/>
      <c r="N207" s="16"/>
      <c r="O207" s="16">
        <v>0</v>
      </c>
      <c r="P207" s="16">
        <v>9999999999</v>
      </c>
      <c r="Q207" s="16" t="s">
        <v>152</v>
      </c>
      <c r="R207" s="23">
        <v>41471.957418981481</v>
      </c>
      <c r="S207" s="16">
        <v>9999999999</v>
      </c>
      <c r="T207" s="16" t="s">
        <v>152</v>
      </c>
      <c r="U207" s="23">
        <v>41471.957418981481</v>
      </c>
      <c r="V207" s="16">
        <v>1</v>
      </c>
    </row>
    <row r="208" spans="2:22">
      <c r="B208" s="16">
        <v>901</v>
      </c>
      <c r="C208" s="22">
        <v>41411</v>
      </c>
      <c r="D208" s="16">
        <v>1721024</v>
      </c>
      <c r="E208" s="16">
        <v>160</v>
      </c>
      <c r="F208" s="16" t="s">
        <v>82</v>
      </c>
      <c r="G208" s="16">
        <v>0</v>
      </c>
      <c r="H208" s="16">
        <v>0</v>
      </c>
      <c r="I208" s="16">
        <v>160</v>
      </c>
      <c r="J208" s="16">
        <v>138240</v>
      </c>
      <c r="K208" s="16">
        <v>0.26</v>
      </c>
      <c r="L208" s="16">
        <v>0.06</v>
      </c>
      <c r="M208" s="16"/>
      <c r="N208" s="16"/>
      <c r="O208" s="16">
        <v>0</v>
      </c>
      <c r="P208" s="16">
        <v>9999999999</v>
      </c>
      <c r="Q208" s="16" t="s">
        <v>152</v>
      </c>
      <c r="R208" s="23">
        <v>41471.957418981481</v>
      </c>
      <c r="S208" s="16">
        <v>9999999999</v>
      </c>
      <c r="T208" s="16" t="s">
        <v>152</v>
      </c>
      <c r="U208" s="23">
        <v>41471.957418981481</v>
      </c>
      <c r="V208" s="16">
        <v>1</v>
      </c>
    </row>
    <row r="209" spans="2:22">
      <c r="B209" s="16">
        <v>901</v>
      </c>
      <c r="C209" s="22">
        <v>41411</v>
      </c>
      <c r="D209" s="16">
        <v>1740398</v>
      </c>
      <c r="E209" s="16">
        <v>160</v>
      </c>
      <c r="F209" s="16" t="s">
        <v>82</v>
      </c>
      <c r="G209" s="16">
        <v>0</v>
      </c>
      <c r="H209" s="16">
        <v>0</v>
      </c>
      <c r="I209" s="16">
        <v>160</v>
      </c>
      <c r="J209" s="16">
        <v>107680</v>
      </c>
      <c r="K209" s="16">
        <v>0.26</v>
      </c>
      <c r="L209" s="16">
        <v>0.06</v>
      </c>
      <c r="M209" s="16"/>
      <c r="N209" s="16"/>
      <c r="O209" s="16">
        <v>0</v>
      </c>
      <c r="P209" s="16">
        <v>9999999999</v>
      </c>
      <c r="Q209" s="16" t="s">
        <v>152</v>
      </c>
      <c r="R209" s="23">
        <v>41471.957418981481</v>
      </c>
      <c r="S209" s="16">
        <v>9999999999</v>
      </c>
      <c r="T209" s="16" t="s">
        <v>152</v>
      </c>
      <c r="U209" s="23">
        <v>41471.957418981481</v>
      </c>
      <c r="V209" s="16">
        <v>1</v>
      </c>
    </row>
    <row r="210" spans="2:22">
      <c r="B210" s="16">
        <v>901</v>
      </c>
      <c r="C210" s="22">
        <v>41411</v>
      </c>
      <c r="D210" s="16">
        <v>1860584</v>
      </c>
      <c r="E210" s="16">
        <v>160</v>
      </c>
      <c r="F210" s="16" t="s">
        <v>82</v>
      </c>
      <c r="G210" s="16">
        <v>0</v>
      </c>
      <c r="H210" s="16">
        <v>0</v>
      </c>
      <c r="I210" s="16">
        <v>160</v>
      </c>
      <c r="J210" s="16">
        <v>139680</v>
      </c>
      <c r="K210" s="16">
        <v>0.28000000000000003</v>
      </c>
      <c r="L210" s="16">
        <v>0.08</v>
      </c>
      <c r="M210" s="16"/>
      <c r="N210" s="16"/>
      <c r="O210" s="16">
        <v>0</v>
      </c>
      <c r="P210" s="16">
        <v>9999999999</v>
      </c>
      <c r="Q210" s="16" t="s">
        <v>152</v>
      </c>
      <c r="R210" s="23">
        <v>41471.957418981481</v>
      </c>
      <c r="S210" s="16">
        <v>9999999999</v>
      </c>
      <c r="T210" s="16" t="s">
        <v>152</v>
      </c>
      <c r="U210" s="23">
        <v>41471.957418981481</v>
      </c>
      <c r="V210" s="16">
        <v>1</v>
      </c>
    </row>
    <row r="211" spans="2:22">
      <c r="B211" s="16">
        <v>901</v>
      </c>
      <c r="C211" s="22">
        <v>41418</v>
      </c>
      <c r="D211" s="16">
        <v>1721024</v>
      </c>
      <c r="E211" s="16">
        <v>160</v>
      </c>
      <c r="F211" s="16" t="s">
        <v>82</v>
      </c>
      <c r="G211" s="16">
        <v>0</v>
      </c>
      <c r="H211" s="16">
        <v>0</v>
      </c>
      <c r="I211" s="16">
        <v>160</v>
      </c>
      <c r="J211" s="16">
        <v>138240</v>
      </c>
      <c r="K211" s="16">
        <v>0.26</v>
      </c>
      <c r="L211" s="16">
        <v>0.06</v>
      </c>
      <c r="M211" s="16"/>
      <c r="N211" s="16"/>
      <c r="O211" s="16">
        <v>0</v>
      </c>
      <c r="P211" s="16">
        <v>9999999999</v>
      </c>
      <c r="Q211" s="16" t="s">
        <v>152</v>
      </c>
      <c r="R211" s="23">
        <v>41471.957418981481</v>
      </c>
      <c r="S211" s="16">
        <v>9999999999</v>
      </c>
      <c r="T211" s="16" t="s">
        <v>152</v>
      </c>
      <c r="U211" s="23">
        <v>41471.957418981481</v>
      </c>
      <c r="V211" s="16">
        <v>1</v>
      </c>
    </row>
    <row r="212" spans="2:22">
      <c r="B212" s="16">
        <v>901</v>
      </c>
      <c r="C212" s="22">
        <v>41418</v>
      </c>
      <c r="D212" s="16">
        <v>1740398</v>
      </c>
      <c r="E212" s="16">
        <v>160</v>
      </c>
      <c r="F212" s="16" t="s">
        <v>82</v>
      </c>
      <c r="G212" s="16">
        <v>0</v>
      </c>
      <c r="H212" s="16">
        <v>0</v>
      </c>
      <c r="I212" s="16">
        <v>160</v>
      </c>
      <c r="J212" s="16">
        <v>107680</v>
      </c>
      <c r="K212" s="16">
        <v>0.26</v>
      </c>
      <c r="L212" s="16">
        <v>0.06</v>
      </c>
      <c r="M212" s="16"/>
      <c r="N212" s="16"/>
      <c r="O212" s="16">
        <v>0</v>
      </c>
      <c r="P212" s="16">
        <v>9999999999</v>
      </c>
      <c r="Q212" s="16" t="s">
        <v>152</v>
      </c>
      <c r="R212" s="23">
        <v>41471.957418981481</v>
      </c>
      <c r="S212" s="16">
        <v>9999999999</v>
      </c>
      <c r="T212" s="16" t="s">
        <v>152</v>
      </c>
      <c r="U212" s="23">
        <v>41471.957418981481</v>
      </c>
      <c r="V212" s="16">
        <v>1</v>
      </c>
    </row>
    <row r="213" spans="2:22">
      <c r="B213" s="16">
        <v>901</v>
      </c>
      <c r="C213" s="22">
        <v>41418</v>
      </c>
      <c r="D213" s="16">
        <v>1860584</v>
      </c>
      <c r="E213" s="16">
        <v>160</v>
      </c>
      <c r="F213" s="16" t="s">
        <v>82</v>
      </c>
      <c r="G213" s="16">
        <v>0</v>
      </c>
      <c r="H213" s="16">
        <v>0</v>
      </c>
      <c r="I213" s="16">
        <v>160</v>
      </c>
      <c r="J213" s="16">
        <v>139680</v>
      </c>
      <c r="K213" s="16">
        <v>0.28000000000000003</v>
      </c>
      <c r="L213" s="16">
        <v>0.08</v>
      </c>
      <c r="M213" s="16"/>
      <c r="N213" s="16"/>
      <c r="O213" s="16">
        <v>0</v>
      </c>
      <c r="P213" s="16">
        <v>9999999999</v>
      </c>
      <c r="Q213" s="16" t="s">
        <v>152</v>
      </c>
      <c r="R213" s="23">
        <v>41471.957418981481</v>
      </c>
      <c r="S213" s="16">
        <v>9999999999</v>
      </c>
      <c r="T213" s="16" t="s">
        <v>152</v>
      </c>
      <c r="U213" s="23">
        <v>41471.957418981481</v>
      </c>
      <c r="V213" s="16">
        <v>1</v>
      </c>
    </row>
    <row r="214" spans="2:22">
      <c r="B214" s="16">
        <v>901</v>
      </c>
      <c r="C214" s="22">
        <v>41425</v>
      </c>
      <c r="D214" s="16">
        <v>1721024</v>
      </c>
      <c r="E214" s="16">
        <v>160</v>
      </c>
      <c r="F214" s="16" t="s">
        <v>82</v>
      </c>
      <c r="G214" s="16">
        <v>0</v>
      </c>
      <c r="H214" s="16">
        <v>0</v>
      </c>
      <c r="I214" s="16">
        <v>160</v>
      </c>
      <c r="J214" s="16">
        <v>138240</v>
      </c>
      <c r="K214" s="16">
        <v>0.26</v>
      </c>
      <c r="L214" s="16">
        <v>0.06</v>
      </c>
      <c r="M214" s="16"/>
      <c r="N214" s="16"/>
      <c r="O214" s="16">
        <v>0</v>
      </c>
      <c r="P214" s="16">
        <v>9999999999</v>
      </c>
      <c r="Q214" s="16" t="s">
        <v>152</v>
      </c>
      <c r="R214" s="23">
        <v>41471.957418981481</v>
      </c>
      <c r="S214" s="16">
        <v>9999999999</v>
      </c>
      <c r="T214" s="16" t="s">
        <v>152</v>
      </c>
      <c r="U214" s="23">
        <v>41471.957418981481</v>
      </c>
      <c r="V214" s="16">
        <v>1</v>
      </c>
    </row>
    <row r="215" spans="2:22">
      <c r="B215" s="16">
        <v>901</v>
      </c>
      <c r="C215" s="22">
        <v>41425</v>
      </c>
      <c r="D215" s="16">
        <v>1740398</v>
      </c>
      <c r="E215" s="16">
        <v>160</v>
      </c>
      <c r="F215" s="16" t="s">
        <v>82</v>
      </c>
      <c r="G215" s="16">
        <v>0</v>
      </c>
      <c r="H215" s="16">
        <v>0</v>
      </c>
      <c r="I215" s="16">
        <v>160</v>
      </c>
      <c r="J215" s="16">
        <v>107680</v>
      </c>
      <c r="K215" s="16">
        <v>0.26</v>
      </c>
      <c r="L215" s="16">
        <v>0.06</v>
      </c>
      <c r="M215" s="16"/>
      <c r="N215" s="16"/>
      <c r="O215" s="16">
        <v>0</v>
      </c>
      <c r="P215" s="16">
        <v>9999999999</v>
      </c>
      <c r="Q215" s="16" t="s">
        <v>152</v>
      </c>
      <c r="R215" s="23">
        <v>41471.957418981481</v>
      </c>
      <c r="S215" s="16">
        <v>9999999999</v>
      </c>
      <c r="T215" s="16" t="s">
        <v>152</v>
      </c>
      <c r="U215" s="23">
        <v>41471.957418981481</v>
      </c>
      <c r="V215" s="16">
        <v>1</v>
      </c>
    </row>
    <row r="216" spans="2:22">
      <c r="B216" s="16">
        <v>901</v>
      </c>
      <c r="C216" s="22">
        <v>41425</v>
      </c>
      <c r="D216" s="16">
        <v>1860584</v>
      </c>
      <c r="E216" s="16">
        <v>160</v>
      </c>
      <c r="F216" s="16" t="s">
        <v>82</v>
      </c>
      <c r="G216" s="16">
        <v>0</v>
      </c>
      <c r="H216" s="16">
        <v>0</v>
      </c>
      <c r="I216" s="16">
        <v>160</v>
      </c>
      <c r="J216" s="16">
        <v>139680</v>
      </c>
      <c r="K216" s="16">
        <v>0.28000000000000003</v>
      </c>
      <c r="L216" s="16">
        <v>0.08</v>
      </c>
      <c r="M216" s="16"/>
      <c r="N216" s="16"/>
      <c r="O216" s="16">
        <v>0</v>
      </c>
      <c r="P216" s="16">
        <v>9999999999</v>
      </c>
      <c r="Q216" s="16" t="s">
        <v>152</v>
      </c>
      <c r="R216" s="23">
        <v>41471.957418981481</v>
      </c>
      <c r="S216" s="16">
        <v>9999999999</v>
      </c>
      <c r="T216" s="16" t="s">
        <v>152</v>
      </c>
      <c r="U216" s="23">
        <v>41471.957418981481</v>
      </c>
      <c r="V216" s="16">
        <v>1</v>
      </c>
    </row>
    <row r="217" spans="2:22">
      <c r="B217" s="16">
        <v>902</v>
      </c>
      <c r="C217" s="22">
        <v>41362</v>
      </c>
      <c r="D217" s="16">
        <v>1740398</v>
      </c>
      <c r="E217" s="16">
        <v>160</v>
      </c>
      <c r="F217" s="16" t="s">
        <v>82</v>
      </c>
      <c r="G217" s="16">
        <v>25.8</v>
      </c>
      <c r="H217" s="16">
        <v>17363</v>
      </c>
      <c r="I217" s="16">
        <v>103.22</v>
      </c>
      <c r="J217" s="16">
        <v>69467</v>
      </c>
      <c r="K217" s="16">
        <v>0.26</v>
      </c>
      <c r="L217" s="16">
        <v>0.06</v>
      </c>
      <c r="M217" s="16"/>
      <c r="N217" s="16"/>
      <c r="O217" s="16">
        <v>0</v>
      </c>
      <c r="P217" s="16">
        <v>9999999999</v>
      </c>
      <c r="Q217" s="16" t="s">
        <v>152</v>
      </c>
      <c r="R217" s="23">
        <v>41471.957418981481</v>
      </c>
      <c r="S217" s="16">
        <v>9999999999</v>
      </c>
      <c r="T217" s="16" t="s">
        <v>152</v>
      </c>
      <c r="U217" s="23">
        <v>41471.957418981481</v>
      </c>
      <c r="V217" s="16">
        <v>1</v>
      </c>
    </row>
    <row r="218" spans="2:22">
      <c r="B218" s="16">
        <v>902</v>
      </c>
      <c r="C218" s="22">
        <v>41362</v>
      </c>
      <c r="D218" s="16">
        <v>1860584</v>
      </c>
      <c r="E218" s="16">
        <v>160</v>
      </c>
      <c r="F218" s="16" t="s">
        <v>82</v>
      </c>
      <c r="G218" s="16">
        <v>25.8</v>
      </c>
      <c r="H218" s="16">
        <v>22523</v>
      </c>
      <c r="I218" s="16">
        <v>103.22</v>
      </c>
      <c r="J218" s="16">
        <v>90111</v>
      </c>
      <c r="K218" s="16">
        <v>0.26</v>
      </c>
      <c r="L218" s="16">
        <v>0.06</v>
      </c>
      <c r="M218" s="16"/>
      <c r="N218" s="16"/>
      <c r="O218" s="16">
        <v>0</v>
      </c>
      <c r="P218" s="16">
        <v>9999999999</v>
      </c>
      <c r="Q218" s="16" t="s">
        <v>152</v>
      </c>
      <c r="R218" s="23">
        <v>41471.957418981481</v>
      </c>
      <c r="S218" s="16">
        <v>9999999999</v>
      </c>
      <c r="T218" s="16" t="s">
        <v>152</v>
      </c>
      <c r="U218" s="23">
        <v>41471.957418981481</v>
      </c>
      <c r="V218" s="16">
        <v>1</v>
      </c>
    </row>
    <row r="219" spans="2:22">
      <c r="B219" s="16">
        <v>902</v>
      </c>
      <c r="C219" s="22">
        <v>41362</v>
      </c>
      <c r="D219" s="16" t="s">
        <v>77</v>
      </c>
      <c r="E219" s="16">
        <v>160</v>
      </c>
      <c r="F219" s="16" t="s">
        <v>82</v>
      </c>
      <c r="G219" s="16">
        <v>25.82</v>
      </c>
      <c r="H219" s="16">
        <v>10612</v>
      </c>
      <c r="I219" s="16">
        <v>103.24</v>
      </c>
      <c r="J219" s="16">
        <v>42432</v>
      </c>
      <c r="K219" s="16">
        <v>0.28000000000000003</v>
      </c>
      <c r="L219" s="16">
        <v>0.08</v>
      </c>
      <c r="M219" s="16"/>
      <c r="N219" s="16"/>
      <c r="O219" s="16">
        <v>0</v>
      </c>
      <c r="P219" s="16">
        <v>9999999999</v>
      </c>
      <c r="Q219" s="16" t="s">
        <v>152</v>
      </c>
      <c r="R219" s="23">
        <v>41471.957418981481</v>
      </c>
      <c r="S219" s="16">
        <v>9999999999</v>
      </c>
      <c r="T219" s="16" t="s">
        <v>152</v>
      </c>
      <c r="U219" s="23">
        <v>41471.957418981481</v>
      </c>
      <c r="V219" s="16">
        <v>1</v>
      </c>
    </row>
    <row r="220" spans="2:22">
      <c r="B220" s="16">
        <v>902</v>
      </c>
      <c r="C220" s="22">
        <v>41369</v>
      </c>
      <c r="D220" s="16">
        <v>1740398</v>
      </c>
      <c r="E220" s="16">
        <v>160</v>
      </c>
      <c r="F220" s="16" t="s">
        <v>82</v>
      </c>
      <c r="G220" s="16">
        <v>25.8</v>
      </c>
      <c r="H220" s="16">
        <v>17363</v>
      </c>
      <c r="I220" s="16">
        <v>129.03</v>
      </c>
      <c r="J220" s="16">
        <v>86837</v>
      </c>
      <c r="K220" s="16">
        <v>0.26</v>
      </c>
      <c r="L220" s="16">
        <v>0.06</v>
      </c>
      <c r="M220" s="16"/>
      <c r="N220" s="16"/>
      <c r="O220" s="16">
        <v>0</v>
      </c>
      <c r="P220" s="16">
        <v>9999999999</v>
      </c>
      <c r="Q220" s="16" t="s">
        <v>152</v>
      </c>
      <c r="R220" s="23">
        <v>41471.957418981481</v>
      </c>
      <c r="S220" s="16">
        <v>9999999999</v>
      </c>
      <c r="T220" s="16" t="s">
        <v>152</v>
      </c>
      <c r="U220" s="23">
        <v>41471.957418981481</v>
      </c>
      <c r="V220" s="16">
        <v>1</v>
      </c>
    </row>
    <row r="221" spans="2:22">
      <c r="B221" s="16">
        <v>902</v>
      </c>
      <c r="C221" s="22">
        <v>41369</v>
      </c>
      <c r="D221" s="16">
        <v>1860584</v>
      </c>
      <c r="E221" s="16">
        <v>160</v>
      </c>
      <c r="F221" s="16" t="s">
        <v>82</v>
      </c>
      <c r="G221" s="16">
        <v>25.8</v>
      </c>
      <c r="H221" s="16">
        <v>22523</v>
      </c>
      <c r="I221" s="16">
        <v>129.03</v>
      </c>
      <c r="J221" s="16">
        <v>112643</v>
      </c>
      <c r="K221" s="16">
        <v>0.26</v>
      </c>
      <c r="L221" s="16">
        <v>0.06</v>
      </c>
      <c r="M221" s="16"/>
      <c r="N221" s="16"/>
      <c r="O221" s="16">
        <v>0</v>
      </c>
      <c r="P221" s="16">
        <v>9999999999</v>
      </c>
      <c r="Q221" s="16" t="s">
        <v>152</v>
      </c>
      <c r="R221" s="23">
        <v>41471.957418981481</v>
      </c>
      <c r="S221" s="16">
        <v>9999999999</v>
      </c>
      <c r="T221" s="16" t="s">
        <v>152</v>
      </c>
      <c r="U221" s="23">
        <v>41471.957418981481</v>
      </c>
      <c r="V221" s="16">
        <v>1</v>
      </c>
    </row>
    <row r="222" spans="2:22">
      <c r="B222" s="16">
        <v>902</v>
      </c>
      <c r="C222" s="22">
        <v>41369</v>
      </c>
      <c r="D222" s="16" t="s">
        <v>77</v>
      </c>
      <c r="E222" s="16">
        <v>160</v>
      </c>
      <c r="F222" s="16" t="s">
        <v>82</v>
      </c>
      <c r="G222" s="16">
        <v>25.82</v>
      </c>
      <c r="H222" s="16">
        <v>10612</v>
      </c>
      <c r="I222" s="16">
        <v>129.04</v>
      </c>
      <c r="J222" s="16">
        <v>53035</v>
      </c>
      <c r="K222" s="16">
        <v>0.28000000000000003</v>
      </c>
      <c r="L222" s="16">
        <v>0.08</v>
      </c>
      <c r="M222" s="16"/>
      <c r="N222" s="16"/>
      <c r="O222" s="16">
        <v>0</v>
      </c>
      <c r="P222" s="16">
        <v>9999999999</v>
      </c>
      <c r="Q222" s="16" t="s">
        <v>152</v>
      </c>
      <c r="R222" s="23">
        <v>41471.957418981481</v>
      </c>
      <c r="S222" s="16">
        <v>9999999999</v>
      </c>
      <c r="T222" s="16" t="s">
        <v>152</v>
      </c>
      <c r="U222" s="23">
        <v>41471.957418981481</v>
      </c>
      <c r="V222" s="16">
        <v>1</v>
      </c>
    </row>
    <row r="223" spans="2:22">
      <c r="B223" s="16">
        <v>902</v>
      </c>
      <c r="C223" s="22">
        <v>41376</v>
      </c>
      <c r="D223" s="16">
        <v>1740398</v>
      </c>
      <c r="E223" s="16">
        <v>160</v>
      </c>
      <c r="F223" s="16" t="s">
        <v>82</v>
      </c>
      <c r="G223" s="16">
        <v>25.8</v>
      </c>
      <c r="H223" s="16">
        <v>17363</v>
      </c>
      <c r="I223" s="16">
        <v>154.84</v>
      </c>
      <c r="J223" s="16">
        <v>104207</v>
      </c>
      <c r="K223" s="16">
        <v>0.26</v>
      </c>
      <c r="L223" s="16">
        <v>0.06</v>
      </c>
      <c r="M223" s="16"/>
      <c r="N223" s="16"/>
      <c r="O223" s="16">
        <v>0</v>
      </c>
      <c r="P223" s="16">
        <v>9999999999</v>
      </c>
      <c r="Q223" s="16" t="s">
        <v>152</v>
      </c>
      <c r="R223" s="23">
        <v>41471.957418981481</v>
      </c>
      <c r="S223" s="16">
        <v>9999999999</v>
      </c>
      <c r="T223" s="16" t="s">
        <v>152</v>
      </c>
      <c r="U223" s="23">
        <v>41471.957418981481</v>
      </c>
      <c r="V223" s="16">
        <v>1</v>
      </c>
    </row>
    <row r="224" spans="2:22">
      <c r="B224" s="16">
        <v>902</v>
      </c>
      <c r="C224" s="22">
        <v>41376</v>
      </c>
      <c r="D224" s="16">
        <v>1860584</v>
      </c>
      <c r="E224" s="16">
        <v>160</v>
      </c>
      <c r="F224" s="16" t="s">
        <v>82</v>
      </c>
      <c r="G224" s="16">
        <v>25.8</v>
      </c>
      <c r="H224" s="16">
        <v>22523</v>
      </c>
      <c r="I224" s="16">
        <v>154.84</v>
      </c>
      <c r="J224" s="16">
        <v>135175</v>
      </c>
      <c r="K224" s="16">
        <v>0.26</v>
      </c>
      <c r="L224" s="16">
        <v>0.06</v>
      </c>
      <c r="M224" s="16"/>
      <c r="N224" s="16"/>
      <c r="O224" s="16">
        <v>0</v>
      </c>
      <c r="P224" s="16">
        <v>9999999999</v>
      </c>
      <c r="Q224" s="16" t="s">
        <v>152</v>
      </c>
      <c r="R224" s="23">
        <v>41471.957418981481</v>
      </c>
      <c r="S224" s="16">
        <v>9999999999</v>
      </c>
      <c r="T224" s="16" t="s">
        <v>152</v>
      </c>
      <c r="U224" s="23">
        <v>41471.957418981481</v>
      </c>
      <c r="V224" s="16">
        <v>1</v>
      </c>
    </row>
    <row r="225" spans="2:22">
      <c r="B225" s="16">
        <v>902</v>
      </c>
      <c r="C225" s="22">
        <v>41376</v>
      </c>
      <c r="D225" s="16" t="s">
        <v>77</v>
      </c>
      <c r="E225" s="16">
        <v>160</v>
      </c>
      <c r="F225" s="16" t="s">
        <v>82</v>
      </c>
      <c r="G225" s="16">
        <v>25.82</v>
      </c>
      <c r="H225" s="16">
        <v>10612</v>
      </c>
      <c r="I225" s="16">
        <v>154.84</v>
      </c>
      <c r="J225" s="16">
        <v>63639</v>
      </c>
      <c r="K225" s="16">
        <v>0.28000000000000003</v>
      </c>
      <c r="L225" s="16">
        <v>0.08</v>
      </c>
      <c r="M225" s="16"/>
      <c r="N225" s="16"/>
      <c r="O225" s="16">
        <v>0</v>
      </c>
      <c r="P225" s="16">
        <v>9999999999</v>
      </c>
      <c r="Q225" s="16" t="s">
        <v>152</v>
      </c>
      <c r="R225" s="23">
        <v>41471.957418981481</v>
      </c>
      <c r="S225" s="16">
        <v>9999999999</v>
      </c>
      <c r="T225" s="16" t="s">
        <v>152</v>
      </c>
      <c r="U225" s="23">
        <v>41471.957418981481</v>
      </c>
      <c r="V225" s="16">
        <v>1</v>
      </c>
    </row>
    <row r="226" spans="2:22">
      <c r="B226" s="16">
        <v>902</v>
      </c>
      <c r="C226" s="22">
        <v>41383</v>
      </c>
      <c r="D226" s="16">
        <v>1740398</v>
      </c>
      <c r="E226" s="16">
        <v>160</v>
      </c>
      <c r="F226" s="16" t="s">
        <v>82</v>
      </c>
      <c r="G226" s="16">
        <v>5.16</v>
      </c>
      <c r="H226" s="16">
        <v>3473</v>
      </c>
      <c r="I226" s="16">
        <v>160</v>
      </c>
      <c r="J226" s="16">
        <v>107680</v>
      </c>
      <c r="K226" s="16">
        <v>0.26</v>
      </c>
      <c r="L226" s="16">
        <v>0.06</v>
      </c>
      <c r="M226" s="16"/>
      <c r="N226" s="16"/>
      <c r="O226" s="16">
        <v>0</v>
      </c>
      <c r="P226" s="16">
        <v>9999999999</v>
      </c>
      <c r="Q226" s="16" t="s">
        <v>152</v>
      </c>
      <c r="R226" s="23">
        <v>41471.957418981481</v>
      </c>
      <c r="S226" s="16">
        <v>9999999999</v>
      </c>
      <c r="T226" s="16" t="s">
        <v>152</v>
      </c>
      <c r="U226" s="23">
        <v>41471.957418981481</v>
      </c>
      <c r="V226" s="16">
        <v>1</v>
      </c>
    </row>
    <row r="227" spans="2:22">
      <c r="B227" s="16">
        <v>902</v>
      </c>
      <c r="C227" s="22">
        <v>41383</v>
      </c>
      <c r="D227" s="16">
        <v>1860584</v>
      </c>
      <c r="E227" s="16">
        <v>160</v>
      </c>
      <c r="F227" s="16" t="s">
        <v>82</v>
      </c>
      <c r="G227" s="16">
        <v>5.16</v>
      </c>
      <c r="H227" s="16">
        <v>4505</v>
      </c>
      <c r="I227" s="16">
        <v>160</v>
      </c>
      <c r="J227" s="16">
        <v>139680</v>
      </c>
      <c r="K227" s="16">
        <v>0.26</v>
      </c>
      <c r="L227" s="16">
        <v>0.06</v>
      </c>
      <c r="M227" s="16"/>
      <c r="N227" s="16"/>
      <c r="O227" s="16">
        <v>0</v>
      </c>
      <c r="P227" s="16">
        <v>9999999999</v>
      </c>
      <c r="Q227" s="16" t="s">
        <v>152</v>
      </c>
      <c r="R227" s="23">
        <v>41471.957418981481</v>
      </c>
      <c r="S227" s="16">
        <v>9999999999</v>
      </c>
      <c r="T227" s="16" t="s">
        <v>152</v>
      </c>
      <c r="U227" s="23">
        <v>41471.957418981481</v>
      </c>
      <c r="V227" s="16">
        <v>1</v>
      </c>
    </row>
    <row r="228" spans="2:22">
      <c r="B228" s="16">
        <v>902</v>
      </c>
      <c r="C228" s="22">
        <v>41383</v>
      </c>
      <c r="D228" s="16" t="s">
        <v>77</v>
      </c>
      <c r="E228" s="16">
        <v>160</v>
      </c>
      <c r="F228" s="16" t="s">
        <v>82</v>
      </c>
      <c r="G228" s="16">
        <v>5.16</v>
      </c>
      <c r="H228" s="16">
        <v>2121</v>
      </c>
      <c r="I228" s="16">
        <v>160</v>
      </c>
      <c r="J228" s="16">
        <v>65760</v>
      </c>
      <c r="K228" s="16">
        <v>0.28000000000000003</v>
      </c>
      <c r="L228" s="16">
        <v>0.08</v>
      </c>
      <c r="M228" s="16"/>
      <c r="N228" s="16"/>
      <c r="O228" s="16">
        <v>0</v>
      </c>
      <c r="P228" s="16">
        <v>9999999999</v>
      </c>
      <c r="Q228" s="16" t="s">
        <v>152</v>
      </c>
      <c r="R228" s="23">
        <v>41471.957418981481</v>
      </c>
      <c r="S228" s="16">
        <v>9999999999</v>
      </c>
      <c r="T228" s="16" t="s">
        <v>152</v>
      </c>
      <c r="U228" s="23">
        <v>41471.957418981481</v>
      </c>
      <c r="V228" s="16">
        <v>1</v>
      </c>
    </row>
    <row r="229" spans="2:22">
      <c r="B229" s="16">
        <v>902</v>
      </c>
      <c r="C229" s="22">
        <v>41390</v>
      </c>
      <c r="D229" s="16">
        <v>1740398</v>
      </c>
      <c r="E229" s="16">
        <v>160</v>
      </c>
      <c r="F229" s="16" t="s">
        <v>82</v>
      </c>
      <c r="G229" s="16">
        <v>0</v>
      </c>
      <c r="H229" s="16">
        <v>0</v>
      </c>
      <c r="I229" s="16">
        <v>160</v>
      </c>
      <c r="J229" s="16">
        <v>107680</v>
      </c>
      <c r="K229" s="16">
        <v>0.26</v>
      </c>
      <c r="L229" s="16">
        <v>0.06</v>
      </c>
      <c r="M229" s="16"/>
      <c r="N229" s="16"/>
      <c r="O229" s="16">
        <v>0</v>
      </c>
      <c r="P229" s="16">
        <v>9999999999</v>
      </c>
      <c r="Q229" s="16" t="s">
        <v>152</v>
      </c>
      <c r="R229" s="23">
        <v>41471.957418981481</v>
      </c>
      <c r="S229" s="16">
        <v>9999999999</v>
      </c>
      <c r="T229" s="16" t="s">
        <v>152</v>
      </c>
      <c r="U229" s="23">
        <v>41471.957418981481</v>
      </c>
      <c r="V229" s="16">
        <v>1</v>
      </c>
    </row>
    <row r="230" spans="2:22">
      <c r="B230" s="16">
        <v>902</v>
      </c>
      <c r="C230" s="22">
        <v>41390</v>
      </c>
      <c r="D230" s="16">
        <v>1860584</v>
      </c>
      <c r="E230" s="16">
        <v>160</v>
      </c>
      <c r="F230" s="16" t="s">
        <v>82</v>
      </c>
      <c r="G230" s="16">
        <v>0</v>
      </c>
      <c r="H230" s="16">
        <v>0</v>
      </c>
      <c r="I230" s="16">
        <v>160</v>
      </c>
      <c r="J230" s="16">
        <v>139680</v>
      </c>
      <c r="K230" s="16">
        <v>0.26</v>
      </c>
      <c r="L230" s="16">
        <v>0.06</v>
      </c>
      <c r="M230" s="16"/>
      <c r="N230" s="16"/>
      <c r="O230" s="16">
        <v>0</v>
      </c>
      <c r="P230" s="16">
        <v>9999999999</v>
      </c>
      <c r="Q230" s="16" t="s">
        <v>152</v>
      </c>
      <c r="R230" s="23">
        <v>41471.957418981481</v>
      </c>
      <c r="S230" s="16">
        <v>9999999999</v>
      </c>
      <c r="T230" s="16" t="s">
        <v>152</v>
      </c>
      <c r="U230" s="23">
        <v>41471.957418981481</v>
      </c>
      <c r="V230" s="16">
        <v>1</v>
      </c>
    </row>
    <row r="231" spans="2:22">
      <c r="B231" s="16">
        <v>902</v>
      </c>
      <c r="C231" s="22">
        <v>41390</v>
      </c>
      <c r="D231" s="16" t="s">
        <v>77</v>
      </c>
      <c r="E231" s="16">
        <v>160</v>
      </c>
      <c r="F231" s="16" t="s">
        <v>82</v>
      </c>
      <c r="G231" s="16">
        <v>0</v>
      </c>
      <c r="H231" s="16">
        <v>0</v>
      </c>
      <c r="I231" s="16">
        <v>160</v>
      </c>
      <c r="J231" s="16">
        <v>65760</v>
      </c>
      <c r="K231" s="16">
        <v>0.28000000000000003</v>
      </c>
      <c r="L231" s="16">
        <v>0.08</v>
      </c>
      <c r="M231" s="16"/>
      <c r="N231" s="16"/>
      <c r="O231" s="16">
        <v>0</v>
      </c>
      <c r="P231" s="16">
        <v>9999999999</v>
      </c>
      <c r="Q231" s="16" t="s">
        <v>152</v>
      </c>
      <c r="R231" s="23">
        <v>41471.957418981481</v>
      </c>
      <c r="S231" s="16">
        <v>9999999999</v>
      </c>
      <c r="T231" s="16" t="s">
        <v>152</v>
      </c>
      <c r="U231" s="23">
        <v>41471.957418981481</v>
      </c>
      <c r="V231" s="16">
        <v>1</v>
      </c>
    </row>
    <row r="232" spans="2:22">
      <c r="B232" s="16">
        <v>902</v>
      </c>
      <c r="C232" s="22">
        <v>41397</v>
      </c>
      <c r="D232" s="16">
        <v>1740398</v>
      </c>
      <c r="E232" s="16">
        <v>160</v>
      </c>
      <c r="F232" s="16" t="s">
        <v>82</v>
      </c>
      <c r="G232" s="16">
        <v>0</v>
      </c>
      <c r="H232" s="16">
        <v>0</v>
      </c>
      <c r="I232" s="16">
        <v>160</v>
      </c>
      <c r="J232" s="16">
        <v>107680</v>
      </c>
      <c r="K232" s="16">
        <v>0.26</v>
      </c>
      <c r="L232" s="16">
        <v>0.06</v>
      </c>
      <c r="M232" s="16"/>
      <c r="N232" s="16"/>
      <c r="O232" s="16">
        <v>0</v>
      </c>
      <c r="P232" s="16">
        <v>9999999999</v>
      </c>
      <c r="Q232" s="16" t="s">
        <v>152</v>
      </c>
      <c r="R232" s="23">
        <v>41471.957418981481</v>
      </c>
      <c r="S232" s="16">
        <v>9999999999</v>
      </c>
      <c r="T232" s="16" t="s">
        <v>152</v>
      </c>
      <c r="U232" s="23">
        <v>41471.957418981481</v>
      </c>
      <c r="V232" s="16">
        <v>1</v>
      </c>
    </row>
    <row r="233" spans="2:22">
      <c r="B233" s="16">
        <v>902</v>
      </c>
      <c r="C233" s="22">
        <v>41397</v>
      </c>
      <c r="D233" s="16">
        <v>1860584</v>
      </c>
      <c r="E233" s="16">
        <v>160</v>
      </c>
      <c r="F233" s="16" t="s">
        <v>82</v>
      </c>
      <c r="G233" s="16">
        <v>0</v>
      </c>
      <c r="H233" s="16">
        <v>0</v>
      </c>
      <c r="I233" s="16">
        <v>160</v>
      </c>
      <c r="J233" s="16">
        <v>139680</v>
      </c>
      <c r="K233" s="16">
        <v>0.26</v>
      </c>
      <c r="L233" s="16">
        <v>0.06</v>
      </c>
      <c r="M233" s="16"/>
      <c r="N233" s="16"/>
      <c r="O233" s="16">
        <v>0</v>
      </c>
      <c r="P233" s="16">
        <v>9999999999</v>
      </c>
      <c r="Q233" s="16" t="s">
        <v>152</v>
      </c>
      <c r="R233" s="23">
        <v>41471.957418981481</v>
      </c>
      <c r="S233" s="16">
        <v>9999999999</v>
      </c>
      <c r="T233" s="16" t="s">
        <v>152</v>
      </c>
      <c r="U233" s="23">
        <v>41471.957418981481</v>
      </c>
      <c r="V233" s="16">
        <v>1</v>
      </c>
    </row>
    <row r="234" spans="2:22">
      <c r="B234" s="16">
        <v>902</v>
      </c>
      <c r="C234" s="22">
        <v>41397</v>
      </c>
      <c r="D234" s="16" t="s">
        <v>77</v>
      </c>
      <c r="E234" s="16">
        <v>160</v>
      </c>
      <c r="F234" s="16" t="s">
        <v>82</v>
      </c>
      <c r="G234" s="16">
        <v>0</v>
      </c>
      <c r="H234" s="16">
        <v>0</v>
      </c>
      <c r="I234" s="16">
        <v>160</v>
      </c>
      <c r="J234" s="16">
        <v>65760</v>
      </c>
      <c r="K234" s="16">
        <v>0.28000000000000003</v>
      </c>
      <c r="L234" s="16">
        <v>0.08</v>
      </c>
      <c r="M234" s="16"/>
      <c r="N234" s="16"/>
      <c r="O234" s="16">
        <v>0</v>
      </c>
      <c r="P234" s="16">
        <v>9999999999</v>
      </c>
      <c r="Q234" s="16" t="s">
        <v>152</v>
      </c>
      <c r="R234" s="23">
        <v>41471.957418981481</v>
      </c>
      <c r="S234" s="16">
        <v>9999999999</v>
      </c>
      <c r="T234" s="16" t="s">
        <v>152</v>
      </c>
      <c r="U234" s="23">
        <v>41471.957418981481</v>
      </c>
      <c r="V234" s="16">
        <v>1</v>
      </c>
    </row>
    <row r="235" spans="2:22">
      <c r="B235" s="16">
        <v>902</v>
      </c>
      <c r="C235" s="22">
        <v>41404</v>
      </c>
      <c r="D235" s="16">
        <v>1740398</v>
      </c>
      <c r="E235" s="16">
        <v>160</v>
      </c>
      <c r="F235" s="16" t="s">
        <v>82</v>
      </c>
      <c r="G235" s="16">
        <v>0</v>
      </c>
      <c r="H235" s="16">
        <v>0</v>
      </c>
      <c r="I235" s="16">
        <v>160</v>
      </c>
      <c r="J235" s="16">
        <v>107680</v>
      </c>
      <c r="K235" s="16">
        <v>0.26</v>
      </c>
      <c r="L235" s="16">
        <v>0.06</v>
      </c>
      <c r="M235" s="16"/>
      <c r="N235" s="16"/>
      <c r="O235" s="16">
        <v>0</v>
      </c>
      <c r="P235" s="16">
        <v>9999999999</v>
      </c>
      <c r="Q235" s="16" t="s">
        <v>152</v>
      </c>
      <c r="R235" s="23">
        <v>41471.957418981481</v>
      </c>
      <c r="S235" s="16">
        <v>9999999999</v>
      </c>
      <c r="T235" s="16" t="s">
        <v>152</v>
      </c>
      <c r="U235" s="23">
        <v>41471.957418981481</v>
      </c>
      <c r="V235" s="16">
        <v>1</v>
      </c>
    </row>
    <row r="236" spans="2:22">
      <c r="B236" s="16">
        <v>902</v>
      </c>
      <c r="C236" s="22">
        <v>41404</v>
      </c>
      <c r="D236" s="16">
        <v>1860584</v>
      </c>
      <c r="E236" s="16">
        <v>160</v>
      </c>
      <c r="F236" s="16" t="s">
        <v>82</v>
      </c>
      <c r="G236" s="16">
        <v>0</v>
      </c>
      <c r="H236" s="16">
        <v>0</v>
      </c>
      <c r="I236" s="16">
        <v>160</v>
      </c>
      <c r="J236" s="16">
        <v>139680</v>
      </c>
      <c r="K236" s="16">
        <v>0.26</v>
      </c>
      <c r="L236" s="16">
        <v>0.06</v>
      </c>
      <c r="M236" s="16"/>
      <c r="N236" s="16"/>
      <c r="O236" s="16">
        <v>0</v>
      </c>
      <c r="P236" s="16">
        <v>9999999999</v>
      </c>
      <c r="Q236" s="16" t="s">
        <v>152</v>
      </c>
      <c r="R236" s="23">
        <v>41471.957418981481</v>
      </c>
      <c r="S236" s="16">
        <v>9999999999</v>
      </c>
      <c r="T236" s="16" t="s">
        <v>152</v>
      </c>
      <c r="U236" s="23">
        <v>41471.957418981481</v>
      </c>
      <c r="V236" s="16">
        <v>1</v>
      </c>
    </row>
    <row r="237" spans="2:22">
      <c r="B237" s="16">
        <v>902</v>
      </c>
      <c r="C237" s="22">
        <v>41404</v>
      </c>
      <c r="D237" s="16" t="s">
        <v>77</v>
      </c>
      <c r="E237" s="16">
        <v>160</v>
      </c>
      <c r="F237" s="16" t="s">
        <v>82</v>
      </c>
      <c r="G237" s="16">
        <v>0</v>
      </c>
      <c r="H237" s="16">
        <v>0</v>
      </c>
      <c r="I237" s="16">
        <v>160</v>
      </c>
      <c r="J237" s="16">
        <v>65760</v>
      </c>
      <c r="K237" s="16">
        <v>0.28000000000000003</v>
      </c>
      <c r="L237" s="16">
        <v>0.08</v>
      </c>
      <c r="M237" s="16"/>
      <c r="N237" s="16"/>
      <c r="O237" s="16">
        <v>0</v>
      </c>
      <c r="P237" s="16">
        <v>9999999999</v>
      </c>
      <c r="Q237" s="16" t="s">
        <v>152</v>
      </c>
      <c r="R237" s="23">
        <v>41471.957418981481</v>
      </c>
      <c r="S237" s="16">
        <v>9999999999</v>
      </c>
      <c r="T237" s="16" t="s">
        <v>152</v>
      </c>
      <c r="U237" s="23">
        <v>41471.957418981481</v>
      </c>
      <c r="V237" s="16">
        <v>1</v>
      </c>
    </row>
    <row r="238" spans="2:22">
      <c r="B238" s="16">
        <v>902</v>
      </c>
      <c r="C238" s="22">
        <v>41411</v>
      </c>
      <c r="D238" s="16">
        <v>1740398</v>
      </c>
      <c r="E238" s="16">
        <v>160</v>
      </c>
      <c r="F238" s="16" t="s">
        <v>82</v>
      </c>
      <c r="G238" s="16">
        <v>0</v>
      </c>
      <c r="H238" s="16">
        <v>0</v>
      </c>
      <c r="I238" s="16">
        <v>160</v>
      </c>
      <c r="J238" s="16">
        <v>107680</v>
      </c>
      <c r="K238" s="16">
        <v>0.26</v>
      </c>
      <c r="L238" s="16">
        <v>0.06</v>
      </c>
      <c r="M238" s="16"/>
      <c r="N238" s="16"/>
      <c r="O238" s="16">
        <v>0</v>
      </c>
      <c r="P238" s="16">
        <v>9999999999</v>
      </c>
      <c r="Q238" s="16" t="s">
        <v>152</v>
      </c>
      <c r="R238" s="23">
        <v>41471.957418981481</v>
      </c>
      <c r="S238" s="16">
        <v>9999999999</v>
      </c>
      <c r="T238" s="16" t="s">
        <v>152</v>
      </c>
      <c r="U238" s="23">
        <v>41471.957418981481</v>
      </c>
      <c r="V238" s="16">
        <v>1</v>
      </c>
    </row>
    <row r="239" spans="2:22">
      <c r="B239" s="16">
        <v>902</v>
      </c>
      <c r="C239" s="22">
        <v>41411</v>
      </c>
      <c r="D239" s="16">
        <v>1860584</v>
      </c>
      <c r="E239" s="16">
        <v>160</v>
      </c>
      <c r="F239" s="16" t="s">
        <v>82</v>
      </c>
      <c r="G239" s="16">
        <v>0</v>
      </c>
      <c r="H239" s="16">
        <v>0</v>
      </c>
      <c r="I239" s="16">
        <v>160</v>
      </c>
      <c r="J239" s="16">
        <v>139680</v>
      </c>
      <c r="K239" s="16">
        <v>0.26</v>
      </c>
      <c r="L239" s="16">
        <v>0.06</v>
      </c>
      <c r="M239" s="16"/>
      <c r="N239" s="16"/>
      <c r="O239" s="16">
        <v>0</v>
      </c>
      <c r="P239" s="16">
        <v>9999999999</v>
      </c>
      <c r="Q239" s="16" t="s">
        <v>152</v>
      </c>
      <c r="R239" s="23">
        <v>41471.957418981481</v>
      </c>
      <c r="S239" s="16">
        <v>9999999999</v>
      </c>
      <c r="T239" s="16" t="s">
        <v>152</v>
      </c>
      <c r="U239" s="23">
        <v>41471.957418981481</v>
      </c>
      <c r="V239" s="16">
        <v>1</v>
      </c>
    </row>
    <row r="240" spans="2:22">
      <c r="B240" s="16">
        <v>902</v>
      </c>
      <c r="C240" s="22">
        <v>41411</v>
      </c>
      <c r="D240" s="16" t="s">
        <v>77</v>
      </c>
      <c r="E240" s="16">
        <v>160</v>
      </c>
      <c r="F240" s="16" t="s">
        <v>82</v>
      </c>
      <c r="G240" s="16">
        <v>0</v>
      </c>
      <c r="H240" s="16">
        <v>0</v>
      </c>
      <c r="I240" s="16">
        <v>160</v>
      </c>
      <c r="J240" s="16">
        <v>65760</v>
      </c>
      <c r="K240" s="16">
        <v>0.28000000000000003</v>
      </c>
      <c r="L240" s="16">
        <v>0.08</v>
      </c>
      <c r="M240" s="16"/>
      <c r="N240" s="16"/>
      <c r="O240" s="16">
        <v>0</v>
      </c>
      <c r="P240" s="16">
        <v>9999999999</v>
      </c>
      <c r="Q240" s="16" t="s">
        <v>152</v>
      </c>
      <c r="R240" s="23">
        <v>41471.957418981481</v>
      </c>
      <c r="S240" s="16">
        <v>9999999999</v>
      </c>
      <c r="T240" s="16" t="s">
        <v>152</v>
      </c>
      <c r="U240" s="23">
        <v>41471.957418981481</v>
      </c>
      <c r="V240" s="16">
        <v>1</v>
      </c>
    </row>
    <row r="241" spans="2:22">
      <c r="B241" s="16">
        <v>902</v>
      </c>
      <c r="C241" s="22">
        <v>41418</v>
      </c>
      <c r="D241" s="16">
        <v>1740398</v>
      </c>
      <c r="E241" s="8">
        <v>160</v>
      </c>
      <c r="F241" s="8" t="s">
        <v>82</v>
      </c>
      <c r="G241" s="8">
        <v>0</v>
      </c>
      <c r="H241" s="8">
        <v>0</v>
      </c>
      <c r="I241" s="8">
        <v>160</v>
      </c>
      <c r="J241" s="8">
        <v>107680</v>
      </c>
      <c r="K241" s="16">
        <v>0.26</v>
      </c>
      <c r="L241" s="16">
        <v>0.06</v>
      </c>
      <c r="M241" s="16"/>
      <c r="N241" s="16"/>
      <c r="O241" s="16">
        <v>0</v>
      </c>
      <c r="P241" s="16">
        <v>9999999999</v>
      </c>
      <c r="Q241" s="16" t="s">
        <v>152</v>
      </c>
      <c r="R241" s="23">
        <v>41471.957418981481</v>
      </c>
      <c r="S241" s="16">
        <v>9999999999</v>
      </c>
      <c r="T241" s="16" t="s">
        <v>152</v>
      </c>
      <c r="U241" s="23">
        <v>41471.957418981481</v>
      </c>
      <c r="V241" s="16">
        <v>1</v>
      </c>
    </row>
    <row r="242" spans="2:22">
      <c r="B242" s="16">
        <v>902</v>
      </c>
      <c r="C242" s="22">
        <v>41418</v>
      </c>
      <c r="D242" s="16">
        <v>1860584</v>
      </c>
      <c r="E242" s="8">
        <v>160</v>
      </c>
      <c r="F242" s="8" t="s">
        <v>82</v>
      </c>
      <c r="G242" s="8">
        <v>0</v>
      </c>
      <c r="H242" s="8">
        <v>0</v>
      </c>
      <c r="I242" s="8">
        <v>160</v>
      </c>
      <c r="J242" s="8">
        <v>139680</v>
      </c>
      <c r="K242" s="16">
        <v>0.26</v>
      </c>
      <c r="L242" s="16">
        <v>0.06</v>
      </c>
      <c r="M242" s="16"/>
      <c r="N242" s="16"/>
      <c r="O242" s="16">
        <v>0</v>
      </c>
      <c r="P242" s="16">
        <v>9999999999</v>
      </c>
      <c r="Q242" s="16" t="s">
        <v>152</v>
      </c>
      <c r="R242" s="23">
        <v>41471.957418981481</v>
      </c>
      <c r="S242" s="16">
        <v>9999999999</v>
      </c>
      <c r="T242" s="16" t="s">
        <v>152</v>
      </c>
      <c r="U242" s="23">
        <v>41471.957418981481</v>
      </c>
      <c r="V242" s="16">
        <v>1</v>
      </c>
    </row>
    <row r="243" spans="2:22">
      <c r="B243" s="16">
        <v>902</v>
      </c>
      <c r="C243" s="22">
        <v>41418</v>
      </c>
      <c r="D243" s="16" t="s">
        <v>77</v>
      </c>
      <c r="E243" s="8">
        <v>160</v>
      </c>
      <c r="F243" s="8" t="s">
        <v>82</v>
      </c>
      <c r="G243" s="8">
        <v>0</v>
      </c>
      <c r="H243" s="8">
        <v>0</v>
      </c>
      <c r="I243" s="8">
        <v>160</v>
      </c>
      <c r="J243" s="8">
        <v>65760</v>
      </c>
      <c r="K243" s="16">
        <v>0.28000000000000003</v>
      </c>
      <c r="L243" s="16">
        <v>0.08</v>
      </c>
      <c r="M243" s="16"/>
      <c r="N243" s="16"/>
      <c r="O243" s="16">
        <v>0</v>
      </c>
      <c r="P243" s="16">
        <v>9999999999</v>
      </c>
      <c r="Q243" s="16" t="s">
        <v>152</v>
      </c>
      <c r="R243" s="23">
        <v>41471.957418981481</v>
      </c>
      <c r="S243" s="16">
        <v>9999999999</v>
      </c>
      <c r="T243" s="16" t="s">
        <v>152</v>
      </c>
      <c r="U243" s="23">
        <v>41471.957418981481</v>
      </c>
      <c r="V243" s="16">
        <v>1</v>
      </c>
    </row>
    <row r="244" spans="2:22">
      <c r="B244" s="16">
        <v>902</v>
      </c>
      <c r="C244" s="22">
        <v>41425</v>
      </c>
      <c r="D244" s="16">
        <v>1740398</v>
      </c>
      <c r="E244" s="8">
        <v>160</v>
      </c>
      <c r="F244" s="8" t="s">
        <v>82</v>
      </c>
      <c r="G244" s="8">
        <v>0</v>
      </c>
      <c r="H244" s="8">
        <v>0</v>
      </c>
      <c r="I244" s="8">
        <v>160</v>
      </c>
      <c r="J244" s="8">
        <v>107680</v>
      </c>
      <c r="K244" s="16">
        <v>0.26</v>
      </c>
      <c r="L244" s="16">
        <v>0.06</v>
      </c>
      <c r="M244" s="16"/>
      <c r="N244" s="16"/>
      <c r="O244" s="16">
        <v>0</v>
      </c>
      <c r="P244" s="16">
        <v>9999999999</v>
      </c>
      <c r="Q244" s="16" t="s">
        <v>152</v>
      </c>
      <c r="R244" s="23">
        <v>41471.957418981481</v>
      </c>
      <c r="S244" s="16">
        <v>9999999999</v>
      </c>
      <c r="T244" s="16" t="s">
        <v>152</v>
      </c>
      <c r="U244" s="23">
        <v>41471.957418981481</v>
      </c>
      <c r="V244" s="16">
        <v>1</v>
      </c>
    </row>
    <row r="245" spans="2:22">
      <c r="B245" s="16">
        <v>902</v>
      </c>
      <c r="C245" s="22">
        <v>41425</v>
      </c>
      <c r="D245" s="16">
        <v>1860584</v>
      </c>
      <c r="E245" s="8">
        <v>160</v>
      </c>
      <c r="F245" s="8" t="s">
        <v>82</v>
      </c>
      <c r="G245" s="8">
        <v>0</v>
      </c>
      <c r="H245" s="8">
        <v>0</v>
      </c>
      <c r="I245" s="8">
        <v>160</v>
      </c>
      <c r="J245" s="8">
        <v>139680</v>
      </c>
      <c r="K245" s="16">
        <v>0.26</v>
      </c>
      <c r="L245" s="16">
        <v>0.06</v>
      </c>
      <c r="M245" s="16"/>
      <c r="N245" s="16"/>
      <c r="O245" s="16">
        <v>0</v>
      </c>
      <c r="P245" s="16">
        <v>9999999999</v>
      </c>
      <c r="Q245" s="16" t="s">
        <v>152</v>
      </c>
      <c r="R245" s="23">
        <v>41471.957418981481</v>
      </c>
      <c r="S245" s="16">
        <v>9999999999</v>
      </c>
      <c r="T245" s="16" t="s">
        <v>152</v>
      </c>
      <c r="U245" s="23">
        <v>41471.957418981481</v>
      </c>
      <c r="V245" s="16">
        <v>1</v>
      </c>
    </row>
    <row r="246" spans="2:22">
      <c r="B246" s="16">
        <v>902</v>
      </c>
      <c r="C246" s="22">
        <v>41425</v>
      </c>
      <c r="D246" s="16" t="s">
        <v>77</v>
      </c>
      <c r="E246" s="8">
        <v>160</v>
      </c>
      <c r="F246" s="8" t="s">
        <v>82</v>
      </c>
      <c r="G246" s="8">
        <v>0</v>
      </c>
      <c r="H246" s="8">
        <v>0</v>
      </c>
      <c r="I246" s="8">
        <v>160</v>
      </c>
      <c r="J246" s="8">
        <v>65760</v>
      </c>
      <c r="K246" s="16">
        <v>0.28000000000000003</v>
      </c>
      <c r="L246" s="16">
        <v>0.08</v>
      </c>
      <c r="M246" s="16"/>
      <c r="N246" s="16"/>
      <c r="O246" s="16">
        <v>0</v>
      </c>
      <c r="P246" s="16">
        <v>9999999999</v>
      </c>
      <c r="Q246" s="16" t="s">
        <v>152</v>
      </c>
      <c r="R246" s="23">
        <v>41471.957418981481</v>
      </c>
      <c r="S246" s="16">
        <v>9999999999</v>
      </c>
      <c r="T246" s="16" t="s">
        <v>152</v>
      </c>
      <c r="U246" s="23">
        <v>41471.957418981481</v>
      </c>
      <c r="V246" s="16">
        <v>1</v>
      </c>
    </row>
    <row r="247" spans="2:22">
      <c r="B247" s="16">
        <v>903</v>
      </c>
      <c r="C247" s="22">
        <v>41383</v>
      </c>
      <c r="D247" s="16">
        <v>1860584</v>
      </c>
      <c r="E247" s="8">
        <v>160</v>
      </c>
      <c r="F247" s="8" t="s">
        <v>82</v>
      </c>
      <c r="G247" s="8">
        <v>5.71</v>
      </c>
      <c r="H247" s="8">
        <v>4985</v>
      </c>
      <c r="I247" s="8">
        <v>5.71</v>
      </c>
      <c r="J247" s="8">
        <v>4985</v>
      </c>
      <c r="K247" s="16"/>
      <c r="L247" s="16"/>
      <c r="M247" s="16"/>
      <c r="N247" s="16"/>
      <c r="O247" s="16">
        <v>0</v>
      </c>
      <c r="P247" s="16">
        <v>9999999999</v>
      </c>
      <c r="Q247" s="16" t="s">
        <v>152</v>
      </c>
      <c r="R247" s="23">
        <v>41471.957418981481</v>
      </c>
      <c r="S247" s="16">
        <v>9999999999</v>
      </c>
      <c r="T247" s="16" t="s">
        <v>152</v>
      </c>
      <c r="U247" s="23">
        <v>41471.957418981481</v>
      </c>
      <c r="V247" s="16">
        <v>1</v>
      </c>
    </row>
    <row r="248" spans="2:22">
      <c r="B248" s="16">
        <v>903</v>
      </c>
      <c r="C248" s="22">
        <v>41383</v>
      </c>
      <c r="D248" s="16" t="s">
        <v>77</v>
      </c>
      <c r="E248" s="8">
        <v>160</v>
      </c>
      <c r="F248" s="8" t="s">
        <v>82</v>
      </c>
      <c r="G248" s="8">
        <v>5.71</v>
      </c>
      <c r="H248" s="8">
        <v>2347</v>
      </c>
      <c r="I248" s="8">
        <v>5.71</v>
      </c>
      <c r="J248" s="8">
        <v>2347</v>
      </c>
      <c r="K248" s="16"/>
      <c r="L248" s="16"/>
      <c r="M248" s="16"/>
      <c r="N248" s="16"/>
      <c r="O248" s="16">
        <v>0</v>
      </c>
      <c r="P248" s="16">
        <v>9999999999</v>
      </c>
      <c r="Q248" s="16" t="s">
        <v>152</v>
      </c>
      <c r="R248" s="23">
        <v>41471.957418981481</v>
      </c>
      <c r="S248" s="16">
        <v>9999999999</v>
      </c>
      <c r="T248" s="16" t="s">
        <v>152</v>
      </c>
      <c r="U248" s="23">
        <v>41471.957418981481</v>
      </c>
      <c r="V248" s="16">
        <v>1</v>
      </c>
    </row>
    <row r="249" spans="2:22">
      <c r="B249" s="16">
        <v>903</v>
      </c>
      <c r="C249" s="22">
        <v>41383</v>
      </c>
      <c r="D249" s="16" t="s">
        <v>78</v>
      </c>
      <c r="E249" s="8">
        <v>160</v>
      </c>
      <c r="F249" s="8" t="s">
        <v>82</v>
      </c>
      <c r="G249" s="8">
        <v>5.72</v>
      </c>
      <c r="H249" s="8">
        <v>2883</v>
      </c>
      <c r="I249" s="8">
        <v>5.72</v>
      </c>
      <c r="J249" s="8">
        <v>2883</v>
      </c>
      <c r="K249" s="16"/>
      <c r="L249" s="16"/>
      <c r="M249" s="16"/>
      <c r="N249" s="16"/>
      <c r="O249" s="16">
        <v>0</v>
      </c>
      <c r="P249" s="16">
        <v>9999999999</v>
      </c>
      <c r="Q249" s="16" t="s">
        <v>152</v>
      </c>
      <c r="R249" s="23">
        <v>41471.957418981481</v>
      </c>
      <c r="S249" s="16">
        <v>9999999999</v>
      </c>
      <c r="T249" s="16" t="s">
        <v>152</v>
      </c>
      <c r="U249" s="23">
        <v>41471.957418981481</v>
      </c>
      <c r="V249" s="16">
        <v>1</v>
      </c>
    </row>
    <row r="250" spans="2:22">
      <c r="B250" s="16">
        <v>903</v>
      </c>
      <c r="C250" s="22">
        <v>41390</v>
      </c>
      <c r="D250" s="16">
        <v>1860584</v>
      </c>
      <c r="E250" s="8">
        <v>160</v>
      </c>
      <c r="F250" s="8" t="s">
        <v>82</v>
      </c>
      <c r="G250" s="8">
        <v>28.57</v>
      </c>
      <c r="H250" s="8">
        <v>24942</v>
      </c>
      <c r="I250" s="8">
        <v>34.28</v>
      </c>
      <c r="J250" s="8">
        <v>29926</v>
      </c>
      <c r="K250" s="16"/>
      <c r="L250" s="16"/>
      <c r="M250" s="16"/>
      <c r="N250" s="16"/>
      <c r="O250" s="16">
        <v>0</v>
      </c>
      <c r="P250" s="16">
        <v>9999999999</v>
      </c>
      <c r="Q250" s="16" t="s">
        <v>152</v>
      </c>
      <c r="R250" s="23">
        <v>41471.957418981481</v>
      </c>
      <c r="S250" s="16">
        <v>9999999999</v>
      </c>
      <c r="T250" s="16" t="s">
        <v>152</v>
      </c>
      <c r="U250" s="23">
        <v>41471.957418981481</v>
      </c>
      <c r="V250" s="16">
        <v>1</v>
      </c>
    </row>
    <row r="251" spans="2:22">
      <c r="B251" s="16">
        <v>903</v>
      </c>
      <c r="C251" s="22">
        <v>41390</v>
      </c>
      <c r="D251" s="16" t="s">
        <v>77</v>
      </c>
      <c r="E251" s="8">
        <v>160</v>
      </c>
      <c r="F251" s="8" t="s">
        <v>82</v>
      </c>
      <c r="G251" s="8">
        <v>28.57</v>
      </c>
      <c r="H251" s="8">
        <v>11742</v>
      </c>
      <c r="I251" s="8">
        <v>34.28</v>
      </c>
      <c r="J251" s="8">
        <v>14089</v>
      </c>
      <c r="K251" s="16"/>
      <c r="L251" s="16"/>
      <c r="M251" s="16"/>
      <c r="N251" s="16"/>
      <c r="O251" s="16">
        <v>0</v>
      </c>
      <c r="P251" s="16">
        <v>9999999999</v>
      </c>
      <c r="Q251" s="16" t="s">
        <v>152</v>
      </c>
      <c r="R251" s="23">
        <v>41471.957418981481</v>
      </c>
      <c r="S251" s="16">
        <v>9999999999</v>
      </c>
      <c r="T251" s="16" t="s">
        <v>152</v>
      </c>
      <c r="U251" s="23">
        <v>41471.957418981481</v>
      </c>
      <c r="V251" s="16">
        <v>1</v>
      </c>
    </row>
    <row r="252" spans="2:22">
      <c r="B252" s="16">
        <v>903</v>
      </c>
      <c r="C252" s="22">
        <v>41390</v>
      </c>
      <c r="D252" s="16" t="s">
        <v>78</v>
      </c>
      <c r="E252" s="8">
        <v>160</v>
      </c>
      <c r="F252" s="8" t="s">
        <v>82</v>
      </c>
      <c r="G252" s="8">
        <v>28.57</v>
      </c>
      <c r="H252" s="8">
        <v>14399</v>
      </c>
      <c r="I252" s="8">
        <v>34.299999999999997</v>
      </c>
      <c r="J252" s="8">
        <v>17287</v>
      </c>
      <c r="K252" s="16"/>
      <c r="L252" s="16"/>
      <c r="M252" s="16"/>
      <c r="N252" s="16"/>
      <c r="O252" s="16">
        <v>0</v>
      </c>
      <c r="P252" s="16">
        <v>9999999999</v>
      </c>
      <c r="Q252" s="16" t="s">
        <v>152</v>
      </c>
      <c r="R252" s="23">
        <v>41471.957418981481</v>
      </c>
      <c r="S252" s="16">
        <v>9999999999</v>
      </c>
      <c r="T252" s="16" t="s">
        <v>152</v>
      </c>
      <c r="U252" s="23">
        <v>41471.957418981481</v>
      </c>
      <c r="V252" s="16">
        <v>1</v>
      </c>
    </row>
    <row r="253" spans="2:22">
      <c r="B253" s="16">
        <v>903</v>
      </c>
      <c r="C253" s="22">
        <v>41397</v>
      </c>
      <c r="D253" s="16">
        <v>1860584</v>
      </c>
      <c r="E253" s="8">
        <v>160</v>
      </c>
      <c r="F253" s="8" t="s">
        <v>82</v>
      </c>
      <c r="G253" s="8">
        <v>17.14</v>
      </c>
      <c r="H253" s="8">
        <v>14963</v>
      </c>
      <c r="I253" s="8">
        <v>51.43</v>
      </c>
      <c r="J253" s="8">
        <v>44898</v>
      </c>
      <c r="K253" s="16"/>
      <c r="L253" s="16"/>
      <c r="M253" s="16"/>
      <c r="N253" s="16"/>
      <c r="O253" s="16">
        <v>0</v>
      </c>
      <c r="P253" s="16">
        <v>9999999999</v>
      </c>
      <c r="Q253" s="16" t="s">
        <v>152</v>
      </c>
      <c r="R253" s="23">
        <v>41471.957418981481</v>
      </c>
      <c r="S253" s="16">
        <v>9999999999</v>
      </c>
      <c r="T253" s="16" t="s">
        <v>152</v>
      </c>
      <c r="U253" s="23">
        <v>41471.957418981481</v>
      </c>
      <c r="V253" s="16">
        <v>1</v>
      </c>
    </row>
    <row r="254" spans="2:22">
      <c r="B254" s="16">
        <v>903</v>
      </c>
      <c r="C254" s="22">
        <v>41397</v>
      </c>
      <c r="D254" s="16" t="s">
        <v>77</v>
      </c>
      <c r="E254" s="8">
        <v>160</v>
      </c>
      <c r="F254" s="8" t="s">
        <v>82</v>
      </c>
      <c r="G254" s="8">
        <v>17.14</v>
      </c>
      <c r="H254" s="8">
        <v>7045</v>
      </c>
      <c r="I254" s="8">
        <v>51.43</v>
      </c>
      <c r="J254" s="8">
        <v>21138</v>
      </c>
      <c r="K254" s="16"/>
      <c r="L254" s="16"/>
      <c r="M254" s="16"/>
      <c r="N254" s="16"/>
      <c r="O254" s="16">
        <v>0</v>
      </c>
      <c r="P254" s="16">
        <v>9999999999</v>
      </c>
      <c r="Q254" s="16" t="s">
        <v>152</v>
      </c>
      <c r="R254" s="23">
        <v>41471.957418981481</v>
      </c>
      <c r="S254" s="16">
        <v>9999999999</v>
      </c>
      <c r="T254" s="16" t="s">
        <v>152</v>
      </c>
      <c r="U254" s="23">
        <v>41471.957418981481</v>
      </c>
      <c r="V254" s="16">
        <v>1</v>
      </c>
    </row>
    <row r="255" spans="2:22">
      <c r="B255" s="16">
        <v>903</v>
      </c>
      <c r="C255" s="22">
        <v>41397</v>
      </c>
      <c r="D255" s="16" t="s">
        <v>78</v>
      </c>
      <c r="E255" s="8">
        <v>160</v>
      </c>
      <c r="F255" s="8" t="s">
        <v>82</v>
      </c>
      <c r="G255" s="8">
        <v>17.149999999999999</v>
      </c>
      <c r="H255" s="8">
        <v>8644</v>
      </c>
      <c r="I255" s="8">
        <v>51.43</v>
      </c>
      <c r="J255" s="8">
        <v>25921</v>
      </c>
      <c r="K255" s="16"/>
      <c r="L255" s="16"/>
      <c r="M255" s="16"/>
      <c r="N255" s="16"/>
      <c r="O255" s="16">
        <v>0</v>
      </c>
      <c r="P255" s="16">
        <v>9999999999</v>
      </c>
      <c r="Q255" s="16" t="s">
        <v>152</v>
      </c>
      <c r="R255" s="23">
        <v>41471.957418981481</v>
      </c>
      <c r="S255" s="16">
        <v>9999999999</v>
      </c>
      <c r="T255" s="16" t="s">
        <v>152</v>
      </c>
      <c r="U255" s="23">
        <v>41471.957418981481</v>
      </c>
      <c r="V255" s="16">
        <v>1</v>
      </c>
    </row>
    <row r="256" spans="2:22">
      <c r="B256" s="16">
        <v>903</v>
      </c>
      <c r="C256" s="22">
        <v>41404</v>
      </c>
      <c r="D256" s="16">
        <v>1860584</v>
      </c>
      <c r="E256" s="8">
        <v>160</v>
      </c>
      <c r="F256" s="8" t="s">
        <v>82</v>
      </c>
      <c r="G256" s="8">
        <v>22.85</v>
      </c>
      <c r="H256" s="8">
        <v>19948</v>
      </c>
      <c r="I256" s="8">
        <v>74.28</v>
      </c>
      <c r="J256" s="8">
        <v>64846</v>
      </c>
      <c r="K256" s="16"/>
      <c r="L256" s="16"/>
      <c r="M256" s="16"/>
      <c r="N256" s="16"/>
      <c r="O256" s="16">
        <v>0</v>
      </c>
      <c r="P256" s="16">
        <v>9999999999</v>
      </c>
      <c r="Q256" s="16" t="s">
        <v>152</v>
      </c>
      <c r="R256" s="23">
        <v>41471.957418981481</v>
      </c>
      <c r="S256" s="16">
        <v>9999999999</v>
      </c>
      <c r="T256" s="16" t="s">
        <v>152</v>
      </c>
      <c r="U256" s="23">
        <v>41471.957418981481</v>
      </c>
      <c r="V256" s="16">
        <v>1</v>
      </c>
    </row>
    <row r="257" spans="2:22">
      <c r="B257" s="16">
        <v>903</v>
      </c>
      <c r="C257" s="22">
        <v>41404</v>
      </c>
      <c r="D257" s="16" t="s">
        <v>77</v>
      </c>
      <c r="E257" s="16">
        <v>160</v>
      </c>
      <c r="F257" s="16" t="s">
        <v>82</v>
      </c>
      <c r="G257" s="16">
        <v>22.85</v>
      </c>
      <c r="H257" s="16">
        <v>9391</v>
      </c>
      <c r="I257" s="16">
        <v>74.28</v>
      </c>
      <c r="J257" s="16">
        <v>30529</v>
      </c>
      <c r="K257" s="16"/>
      <c r="L257" s="16"/>
      <c r="M257" s="16"/>
      <c r="N257" s="16"/>
      <c r="O257" s="16">
        <v>0</v>
      </c>
      <c r="P257" s="16">
        <v>9999999999</v>
      </c>
      <c r="Q257" s="16" t="s">
        <v>152</v>
      </c>
      <c r="R257" s="23">
        <v>41471.957418981481</v>
      </c>
      <c r="S257" s="16">
        <v>9999999999</v>
      </c>
      <c r="T257" s="16" t="s">
        <v>152</v>
      </c>
      <c r="U257" s="23">
        <v>41471.957418981481</v>
      </c>
      <c r="V257" s="16">
        <v>1</v>
      </c>
    </row>
    <row r="258" spans="2:22">
      <c r="B258" s="16">
        <v>903</v>
      </c>
      <c r="C258" s="22">
        <v>41404</v>
      </c>
      <c r="D258" s="16" t="s">
        <v>78</v>
      </c>
      <c r="E258" s="16">
        <v>160</v>
      </c>
      <c r="F258" s="16" t="s">
        <v>82</v>
      </c>
      <c r="G258" s="16">
        <v>22.87</v>
      </c>
      <c r="H258" s="16">
        <v>11526</v>
      </c>
      <c r="I258" s="16">
        <v>74.3</v>
      </c>
      <c r="J258" s="16">
        <v>37447</v>
      </c>
      <c r="K258" s="16"/>
      <c r="L258" s="16"/>
      <c r="M258" s="16"/>
      <c r="N258" s="16"/>
      <c r="O258" s="16">
        <v>0</v>
      </c>
      <c r="P258" s="16">
        <v>9999999999</v>
      </c>
      <c r="Q258" s="16" t="s">
        <v>152</v>
      </c>
      <c r="R258" s="23">
        <v>41471.957418981481</v>
      </c>
      <c r="S258" s="16">
        <v>9999999999</v>
      </c>
      <c r="T258" s="16" t="s">
        <v>152</v>
      </c>
      <c r="U258" s="23">
        <v>41471.957418981481</v>
      </c>
      <c r="V258" s="16">
        <v>1</v>
      </c>
    </row>
    <row r="259" spans="2:22">
      <c r="B259" s="16">
        <v>903</v>
      </c>
      <c r="C259" s="22">
        <v>41411</v>
      </c>
      <c r="D259" s="16">
        <v>1860584</v>
      </c>
      <c r="E259" s="16">
        <v>160</v>
      </c>
      <c r="F259" s="16" t="s">
        <v>82</v>
      </c>
      <c r="G259" s="16">
        <v>28.57</v>
      </c>
      <c r="H259" s="16">
        <v>24942</v>
      </c>
      <c r="I259" s="16">
        <v>102.85</v>
      </c>
      <c r="J259" s="16">
        <v>89788</v>
      </c>
      <c r="K259" s="16"/>
      <c r="L259" s="16"/>
      <c r="M259" s="16"/>
      <c r="N259" s="16"/>
      <c r="O259" s="16">
        <v>0</v>
      </c>
      <c r="P259" s="16">
        <v>9999999999</v>
      </c>
      <c r="Q259" s="16" t="s">
        <v>152</v>
      </c>
      <c r="R259" s="23">
        <v>41471.957418981481</v>
      </c>
      <c r="S259" s="16">
        <v>9999999999</v>
      </c>
      <c r="T259" s="16" t="s">
        <v>152</v>
      </c>
      <c r="U259" s="23">
        <v>41471.957418981481</v>
      </c>
      <c r="V259" s="16">
        <v>1</v>
      </c>
    </row>
    <row r="260" spans="2:22">
      <c r="B260" s="16">
        <v>903</v>
      </c>
      <c r="C260" s="22">
        <v>41411</v>
      </c>
      <c r="D260" s="16" t="s">
        <v>77</v>
      </c>
      <c r="E260" s="16">
        <v>160</v>
      </c>
      <c r="F260" s="16" t="s">
        <v>82</v>
      </c>
      <c r="G260" s="16">
        <v>28.57</v>
      </c>
      <c r="H260" s="16">
        <v>11742</v>
      </c>
      <c r="I260" s="16">
        <v>102.85</v>
      </c>
      <c r="J260" s="16">
        <v>42271</v>
      </c>
      <c r="K260" s="16"/>
      <c r="L260" s="16"/>
      <c r="M260" s="16"/>
      <c r="N260" s="16"/>
      <c r="O260" s="16">
        <v>0</v>
      </c>
      <c r="P260" s="16">
        <v>9999999999</v>
      </c>
      <c r="Q260" s="16" t="s">
        <v>152</v>
      </c>
      <c r="R260" s="23">
        <v>41471.957418981481</v>
      </c>
      <c r="S260" s="16">
        <v>9999999999</v>
      </c>
      <c r="T260" s="16" t="s">
        <v>152</v>
      </c>
      <c r="U260" s="23">
        <v>41471.957418981481</v>
      </c>
      <c r="V260" s="16">
        <v>1</v>
      </c>
    </row>
    <row r="261" spans="2:22">
      <c r="B261" s="16">
        <v>903</v>
      </c>
      <c r="C261" s="22">
        <v>41411</v>
      </c>
      <c r="D261" s="16" t="s">
        <v>78</v>
      </c>
      <c r="E261" s="16">
        <v>160</v>
      </c>
      <c r="F261" s="16" t="s">
        <v>82</v>
      </c>
      <c r="G261" s="16">
        <v>28.57</v>
      </c>
      <c r="H261" s="16">
        <v>14399</v>
      </c>
      <c r="I261" s="16">
        <v>102.87</v>
      </c>
      <c r="J261" s="16">
        <v>51846</v>
      </c>
      <c r="K261" s="16"/>
      <c r="L261" s="16"/>
      <c r="M261" s="16"/>
      <c r="N261" s="16"/>
      <c r="O261" s="16">
        <v>0</v>
      </c>
      <c r="P261" s="16">
        <v>9999999999</v>
      </c>
      <c r="Q261" s="16" t="s">
        <v>152</v>
      </c>
      <c r="R261" s="23">
        <v>41471.957418981481</v>
      </c>
      <c r="S261" s="16">
        <v>9999999999</v>
      </c>
      <c r="T261" s="16" t="s">
        <v>152</v>
      </c>
      <c r="U261" s="23">
        <v>41471.957418981481</v>
      </c>
      <c r="V261" s="16">
        <v>1</v>
      </c>
    </row>
    <row r="262" spans="2:22">
      <c r="B262" s="16">
        <v>903</v>
      </c>
      <c r="C262" s="22">
        <v>41418</v>
      </c>
      <c r="D262" s="16">
        <v>1860584</v>
      </c>
      <c r="E262" s="16">
        <v>160</v>
      </c>
      <c r="F262" s="16" t="s">
        <v>82</v>
      </c>
      <c r="G262" s="16">
        <v>28.57</v>
      </c>
      <c r="H262" s="16">
        <v>24942</v>
      </c>
      <c r="I262" s="16">
        <v>131.43</v>
      </c>
      <c r="J262" s="16">
        <v>114738</v>
      </c>
      <c r="K262" s="16"/>
      <c r="L262" s="16"/>
      <c r="M262" s="16"/>
      <c r="N262" s="16"/>
      <c r="O262" s="16">
        <v>0</v>
      </c>
      <c r="P262" s="16">
        <v>9999999999</v>
      </c>
      <c r="Q262" s="16" t="s">
        <v>152</v>
      </c>
      <c r="R262" s="23">
        <v>41471.957418981481</v>
      </c>
      <c r="S262" s="16">
        <v>9999999999</v>
      </c>
      <c r="T262" s="16" t="s">
        <v>152</v>
      </c>
      <c r="U262" s="23">
        <v>41471.957418981481</v>
      </c>
      <c r="V262" s="16">
        <v>1</v>
      </c>
    </row>
    <row r="263" spans="2:22">
      <c r="B263" s="16">
        <v>903</v>
      </c>
      <c r="C263" s="22">
        <v>41418</v>
      </c>
      <c r="D263" s="16" t="s">
        <v>77</v>
      </c>
      <c r="E263" s="16">
        <v>160</v>
      </c>
      <c r="F263" s="16" t="s">
        <v>82</v>
      </c>
      <c r="G263" s="16">
        <v>28.57</v>
      </c>
      <c r="H263" s="16">
        <v>11742</v>
      </c>
      <c r="I263" s="16">
        <v>131.43</v>
      </c>
      <c r="J263" s="16">
        <v>54018</v>
      </c>
      <c r="K263" s="16"/>
      <c r="L263" s="16"/>
      <c r="M263" s="16"/>
      <c r="N263" s="16"/>
      <c r="O263" s="16">
        <v>0</v>
      </c>
      <c r="P263" s="16">
        <v>9999999999</v>
      </c>
      <c r="Q263" s="16" t="s">
        <v>152</v>
      </c>
      <c r="R263" s="23">
        <v>41471.957418981481</v>
      </c>
      <c r="S263" s="16">
        <v>9999999999</v>
      </c>
      <c r="T263" s="16" t="s">
        <v>152</v>
      </c>
      <c r="U263" s="23">
        <v>41471.957418981481</v>
      </c>
      <c r="V263" s="16">
        <v>1</v>
      </c>
    </row>
    <row r="264" spans="2:22">
      <c r="B264" s="16">
        <v>903</v>
      </c>
      <c r="C264" s="22">
        <v>41418</v>
      </c>
      <c r="D264" s="16" t="s">
        <v>78</v>
      </c>
      <c r="E264" s="16">
        <v>160</v>
      </c>
      <c r="F264" s="16" t="s">
        <v>82</v>
      </c>
      <c r="G264" s="16">
        <v>28.57</v>
      </c>
      <c r="H264" s="16">
        <v>14399</v>
      </c>
      <c r="I264" s="16">
        <v>131.43</v>
      </c>
      <c r="J264" s="16">
        <v>66241</v>
      </c>
      <c r="K264" s="16"/>
      <c r="L264" s="16"/>
      <c r="M264" s="16"/>
      <c r="N264" s="16"/>
      <c r="O264" s="16">
        <v>0</v>
      </c>
      <c r="P264" s="16">
        <v>9999999999</v>
      </c>
      <c r="Q264" s="16" t="s">
        <v>152</v>
      </c>
      <c r="R264" s="23">
        <v>41471.957418981481</v>
      </c>
      <c r="S264" s="16">
        <v>9999999999</v>
      </c>
      <c r="T264" s="16" t="s">
        <v>152</v>
      </c>
      <c r="U264" s="23">
        <v>41471.957418981481</v>
      </c>
      <c r="V264" s="16">
        <v>1</v>
      </c>
    </row>
    <row r="265" spans="2:22">
      <c r="B265" s="16">
        <v>903</v>
      </c>
      <c r="C265" s="22">
        <v>41425</v>
      </c>
      <c r="D265" s="16">
        <v>1860584</v>
      </c>
      <c r="E265" s="16">
        <v>160</v>
      </c>
      <c r="F265" s="16" t="s">
        <v>82</v>
      </c>
      <c r="G265" s="16">
        <v>28.57</v>
      </c>
      <c r="H265" s="16">
        <v>24942</v>
      </c>
      <c r="I265" s="16">
        <v>160</v>
      </c>
      <c r="J265" s="16">
        <v>139680</v>
      </c>
      <c r="K265" s="16"/>
      <c r="L265" s="16"/>
      <c r="M265" s="16"/>
      <c r="N265" s="16"/>
      <c r="O265" s="16">
        <v>0</v>
      </c>
      <c r="P265" s="16">
        <v>9999999999</v>
      </c>
      <c r="Q265" s="16" t="s">
        <v>152</v>
      </c>
      <c r="R265" s="23">
        <v>41471.957418981481</v>
      </c>
      <c r="S265" s="16">
        <v>9999999999</v>
      </c>
      <c r="T265" s="16" t="s">
        <v>152</v>
      </c>
      <c r="U265" s="23">
        <v>41471.957418981481</v>
      </c>
      <c r="V265" s="16">
        <v>1</v>
      </c>
    </row>
    <row r="266" spans="2:22">
      <c r="B266" s="16">
        <v>903</v>
      </c>
      <c r="C266" s="22">
        <v>41425</v>
      </c>
      <c r="D266" s="16" t="s">
        <v>77</v>
      </c>
      <c r="E266" s="16">
        <v>160</v>
      </c>
      <c r="F266" s="16" t="s">
        <v>82</v>
      </c>
      <c r="G266" s="16">
        <v>28.57</v>
      </c>
      <c r="H266" s="16">
        <v>11742</v>
      </c>
      <c r="I266" s="16">
        <v>160</v>
      </c>
      <c r="J266" s="16">
        <v>65760</v>
      </c>
      <c r="K266" s="16"/>
      <c r="L266" s="16"/>
      <c r="M266" s="16"/>
      <c r="N266" s="16"/>
      <c r="O266" s="16">
        <v>0</v>
      </c>
      <c r="P266" s="16">
        <v>9999999999</v>
      </c>
      <c r="Q266" s="16" t="s">
        <v>152</v>
      </c>
      <c r="R266" s="23">
        <v>41471.957418981481</v>
      </c>
      <c r="S266" s="16">
        <v>9999999999</v>
      </c>
      <c r="T266" s="16" t="s">
        <v>152</v>
      </c>
      <c r="U266" s="23">
        <v>41471.957418981481</v>
      </c>
      <c r="V266" s="16">
        <v>1</v>
      </c>
    </row>
    <row r="267" spans="2:22">
      <c r="B267" s="16">
        <v>903</v>
      </c>
      <c r="C267" s="22">
        <v>41425</v>
      </c>
      <c r="D267" s="16" t="s">
        <v>78</v>
      </c>
      <c r="E267" s="16">
        <v>160</v>
      </c>
      <c r="F267" s="16" t="s">
        <v>82</v>
      </c>
      <c r="G267" s="16">
        <v>28.57</v>
      </c>
      <c r="H267" s="16">
        <v>14399</v>
      </c>
      <c r="I267" s="16">
        <v>160</v>
      </c>
      <c r="J267" s="16">
        <v>80640</v>
      </c>
      <c r="K267" s="16"/>
      <c r="L267" s="16"/>
      <c r="M267" s="16"/>
      <c r="N267" s="16"/>
      <c r="O267" s="16">
        <v>0</v>
      </c>
      <c r="P267" s="16">
        <v>9999999999</v>
      </c>
      <c r="Q267" s="16" t="s">
        <v>152</v>
      </c>
      <c r="R267" s="23">
        <v>41471.957418981481</v>
      </c>
      <c r="S267" s="16">
        <v>9999999999</v>
      </c>
      <c r="T267" s="16" t="s">
        <v>152</v>
      </c>
      <c r="U267" s="23">
        <v>41471.957418981481</v>
      </c>
      <c r="V267" s="16">
        <v>1</v>
      </c>
    </row>
    <row r="268" spans="2:22">
      <c r="B268" s="16">
        <v>904</v>
      </c>
      <c r="C268" s="22">
        <v>41390</v>
      </c>
      <c r="D268" s="16" t="s">
        <v>77</v>
      </c>
      <c r="E268" s="16">
        <v>160</v>
      </c>
      <c r="F268" s="16" t="s">
        <v>82</v>
      </c>
      <c r="G268" s="16">
        <v>26.66</v>
      </c>
      <c r="H268" s="16">
        <v>10957</v>
      </c>
      <c r="I268" s="16">
        <v>26.66</v>
      </c>
      <c r="J268" s="16">
        <v>10957</v>
      </c>
      <c r="K268" s="16"/>
      <c r="L268" s="16"/>
      <c r="M268" s="16"/>
      <c r="N268" s="16"/>
      <c r="O268" s="16">
        <v>0</v>
      </c>
      <c r="P268" s="16">
        <v>9999999999</v>
      </c>
      <c r="Q268" s="16" t="s">
        <v>152</v>
      </c>
      <c r="R268" s="23">
        <v>41471.957418981481</v>
      </c>
      <c r="S268" s="16">
        <v>9999999999</v>
      </c>
      <c r="T268" s="16" t="s">
        <v>152</v>
      </c>
      <c r="U268" s="23">
        <v>41471.957418981481</v>
      </c>
      <c r="V268" s="16">
        <v>1</v>
      </c>
    </row>
    <row r="269" spans="2:22">
      <c r="B269" s="16">
        <v>904</v>
      </c>
      <c r="C269" s="22">
        <v>41390</v>
      </c>
      <c r="D269" s="16" t="s">
        <v>78</v>
      </c>
      <c r="E269" s="16">
        <v>160</v>
      </c>
      <c r="F269" s="16" t="s">
        <v>82</v>
      </c>
      <c r="G269" s="16">
        <v>26.66</v>
      </c>
      <c r="H269" s="16">
        <v>13437</v>
      </c>
      <c r="I269" s="16">
        <v>26.66</v>
      </c>
      <c r="J269" s="16">
        <v>13437</v>
      </c>
      <c r="K269" s="16"/>
      <c r="L269" s="16"/>
      <c r="M269" s="16"/>
      <c r="N269" s="16"/>
      <c r="O269" s="16">
        <v>0</v>
      </c>
      <c r="P269" s="16">
        <v>9999999999</v>
      </c>
      <c r="Q269" s="16" t="s">
        <v>152</v>
      </c>
      <c r="R269" s="23">
        <v>41471.957418981481</v>
      </c>
      <c r="S269" s="16">
        <v>9999999999</v>
      </c>
      <c r="T269" s="16" t="s">
        <v>152</v>
      </c>
      <c r="U269" s="23">
        <v>41471.957418981481</v>
      </c>
      <c r="V269" s="16">
        <v>1</v>
      </c>
    </row>
    <row r="270" spans="2:22">
      <c r="B270" s="16">
        <v>904</v>
      </c>
      <c r="C270" s="22">
        <v>41390</v>
      </c>
      <c r="D270" s="16" t="s">
        <v>79</v>
      </c>
      <c r="E270" s="16">
        <v>160</v>
      </c>
      <c r="F270" s="16" t="s">
        <v>82</v>
      </c>
      <c r="G270" s="16">
        <v>26.68</v>
      </c>
      <c r="H270" s="16">
        <v>8778</v>
      </c>
      <c r="I270" s="16">
        <v>26.68</v>
      </c>
      <c r="J270" s="16">
        <v>8778</v>
      </c>
      <c r="K270" s="16"/>
      <c r="L270" s="16"/>
      <c r="M270" s="16"/>
      <c r="N270" s="16"/>
      <c r="O270" s="16">
        <v>0</v>
      </c>
      <c r="P270" s="16">
        <v>9999999999</v>
      </c>
      <c r="Q270" s="16" t="s">
        <v>152</v>
      </c>
      <c r="R270" s="23">
        <v>41471.957418981481</v>
      </c>
      <c r="S270" s="16">
        <v>9999999999</v>
      </c>
      <c r="T270" s="16" t="s">
        <v>152</v>
      </c>
      <c r="U270" s="23">
        <v>41471.957418981481</v>
      </c>
      <c r="V270" s="16">
        <v>1</v>
      </c>
    </row>
    <row r="271" spans="2:22">
      <c r="B271" s="16">
        <v>904</v>
      </c>
      <c r="C271" s="22">
        <v>41397</v>
      </c>
      <c r="D271" s="16" t="s">
        <v>77</v>
      </c>
      <c r="E271" s="16">
        <v>160</v>
      </c>
      <c r="F271" s="16" t="s">
        <v>82</v>
      </c>
      <c r="G271" s="16">
        <v>26.66</v>
      </c>
      <c r="H271" s="16">
        <v>10957</v>
      </c>
      <c r="I271" s="16">
        <v>53.33</v>
      </c>
      <c r="J271" s="16">
        <v>21919</v>
      </c>
      <c r="K271" s="16"/>
      <c r="L271" s="16"/>
      <c r="M271" s="16"/>
      <c r="N271" s="16"/>
      <c r="O271" s="16">
        <v>0</v>
      </c>
      <c r="P271" s="16">
        <v>9999999999</v>
      </c>
      <c r="Q271" s="16" t="s">
        <v>152</v>
      </c>
      <c r="R271" s="23">
        <v>41471.957418981481</v>
      </c>
      <c r="S271" s="16">
        <v>9999999999</v>
      </c>
      <c r="T271" s="16" t="s">
        <v>152</v>
      </c>
      <c r="U271" s="23">
        <v>41471.957418981481</v>
      </c>
      <c r="V271" s="16">
        <v>1</v>
      </c>
    </row>
    <row r="272" spans="2:22">
      <c r="B272" s="16">
        <v>904</v>
      </c>
      <c r="C272" s="22">
        <v>41397</v>
      </c>
      <c r="D272" s="16" t="s">
        <v>78</v>
      </c>
      <c r="E272" s="16">
        <v>160</v>
      </c>
      <c r="F272" s="16" t="s">
        <v>82</v>
      </c>
      <c r="G272" s="16">
        <v>26.66</v>
      </c>
      <c r="H272" s="16">
        <v>13437</v>
      </c>
      <c r="I272" s="16">
        <v>53.33</v>
      </c>
      <c r="J272" s="16">
        <v>26878</v>
      </c>
      <c r="K272" s="16"/>
      <c r="L272" s="16"/>
      <c r="M272" s="16"/>
      <c r="N272" s="16"/>
      <c r="O272" s="16">
        <v>0</v>
      </c>
      <c r="P272" s="16">
        <v>9999999999</v>
      </c>
      <c r="Q272" s="16" t="s">
        <v>152</v>
      </c>
      <c r="R272" s="23">
        <v>41471.957418981481</v>
      </c>
      <c r="S272" s="16">
        <v>9999999999</v>
      </c>
      <c r="T272" s="16" t="s">
        <v>152</v>
      </c>
      <c r="U272" s="23">
        <v>41471.957418981481</v>
      </c>
      <c r="V272" s="16">
        <v>1</v>
      </c>
    </row>
    <row r="273" spans="2:22">
      <c r="B273" s="16">
        <v>904</v>
      </c>
      <c r="C273" s="22">
        <v>41397</v>
      </c>
      <c r="D273" s="16" t="s">
        <v>79</v>
      </c>
      <c r="E273" s="16">
        <v>160</v>
      </c>
      <c r="F273" s="16" t="s">
        <v>82</v>
      </c>
      <c r="G273" s="16">
        <v>26.68</v>
      </c>
      <c r="H273" s="16">
        <v>8778</v>
      </c>
      <c r="I273" s="16">
        <v>53.34</v>
      </c>
      <c r="J273" s="16">
        <v>17549</v>
      </c>
      <c r="K273" s="16"/>
      <c r="L273" s="16"/>
      <c r="M273" s="16"/>
      <c r="N273" s="16"/>
      <c r="O273" s="16">
        <v>0</v>
      </c>
      <c r="P273" s="16">
        <v>9999999999</v>
      </c>
      <c r="Q273" s="16" t="s">
        <v>152</v>
      </c>
      <c r="R273" s="23">
        <v>41471.957418981481</v>
      </c>
      <c r="S273" s="16">
        <v>9999999999</v>
      </c>
      <c r="T273" s="16" t="s">
        <v>152</v>
      </c>
      <c r="U273" s="23">
        <v>41471.957418981481</v>
      </c>
      <c r="V273" s="16">
        <v>1</v>
      </c>
    </row>
    <row r="274" spans="2:22">
      <c r="B274" s="16">
        <v>904</v>
      </c>
      <c r="C274" s="22">
        <v>41404</v>
      </c>
      <c r="D274" s="16" t="s">
        <v>77</v>
      </c>
      <c r="E274" s="16">
        <v>160</v>
      </c>
      <c r="F274" s="16" t="s">
        <v>82</v>
      </c>
      <c r="G274" s="16">
        <v>26.66</v>
      </c>
      <c r="H274" s="16">
        <v>10957</v>
      </c>
      <c r="I274" s="16">
        <v>80</v>
      </c>
      <c r="J274" s="16">
        <v>32880</v>
      </c>
      <c r="K274" s="16"/>
      <c r="L274" s="16"/>
      <c r="M274" s="16"/>
      <c r="N274" s="16"/>
      <c r="O274" s="16">
        <v>0</v>
      </c>
      <c r="P274" s="16">
        <v>9999999999</v>
      </c>
      <c r="Q274" s="16" t="s">
        <v>152</v>
      </c>
      <c r="R274" s="23">
        <v>41471.957418981481</v>
      </c>
      <c r="S274" s="16">
        <v>9999999999</v>
      </c>
      <c r="T274" s="16" t="s">
        <v>152</v>
      </c>
      <c r="U274" s="23">
        <v>41471.957418981481</v>
      </c>
      <c r="V274" s="16">
        <v>1</v>
      </c>
    </row>
    <row r="275" spans="2:22">
      <c r="B275" s="16">
        <v>904</v>
      </c>
      <c r="C275" s="22">
        <v>41404</v>
      </c>
      <c r="D275" s="16" t="s">
        <v>78</v>
      </c>
      <c r="E275" s="16">
        <v>160</v>
      </c>
      <c r="F275" s="16" t="s">
        <v>82</v>
      </c>
      <c r="G275" s="16">
        <v>26.66</v>
      </c>
      <c r="H275" s="16">
        <v>13437</v>
      </c>
      <c r="I275" s="16">
        <v>80</v>
      </c>
      <c r="J275" s="16">
        <v>40320</v>
      </c>
      <c r="K275" s="16"/>
      <c r="L275" s="16"/>
      <c r="M275" s="16"/>
      <c r="N275" s="16"/>
      <c r="O275" s="16">
        <v>0</v>
      </c>
      <c r="P275" s="16">
        <v>9999999999</v>
      </c>
      <c r="Q275" s="16" t="s">
        <v>152</v>
      </c>
      <c r="R275" s="23">
        <v>41471.957418981481</v>
      </c>
      <c r="S275" s="16">
        <v>9999999999</v>
      </c>
      <c r="T275" s="16" t="s">
        <v>152</v>
      </c>
      <c r="U275" s="23">
        <v>41471.957418981481</v>
      </c>
      <c r="V275" s="16">
        <v>1</v>
      </c>
    </row>
    <row r="276" spans="2:22">
      <c r="B276" s="16">
        <v>904</v>
      </c>
      <c r="C276" s="22">
        <v>41404</v>
      </c>
      <c r="D276" s="16" t="s">
        <v>79</v>
      </c>
      <c r="E276" s="16">
        <v>160</v>
      </c>
      <c r="F276" s="16" t="s">
        <v>82</v>
      </c>
      <c r="G276" s="16">
        <v>26.68</v>
      </c>
      <c r="H276" s="16">
        <v>8778</v>
      </c>
      <c r="I276" s="16">
        <v>80</v>
      </c>
      <c r="J276" s="16">
        <v>26320</v>
      </c>
      <c r="K276" s="16"/>
      <c r="L276" s="16"/>
      <c r="M276" s="16"/>
      <c r="N276" s="16"/>
      <c r="O276" s="16">
        <v>0</v>
      </c>
      <c r="P276" s="16">
        <v>9999999999</v>
      </c>
      <c r="Q276" s="16" t="s">
        <v>152</v>
      </c>
      <c r="R276" s="23">
        <v>41471.957418981481</v>
      </c>
      <c r="S276" s="16">
        <v>9999999999</v>
      </c>
      <c r="T276" s="16" t="s">
        <v>152</v>
      </c>
      <c r="U276" s="23">
        <v>41471.957418981481</v>
      </c>
      <c r="V276" s="16">
        <v>1</v>
      </c>
    </row>
    <row r="277" spans="2:22">
      <c r="B277" s="16">
        <v>904</v>
      </c>
      <c r="C277" s="22">
        <v>41411</v>
      </c>
      <c r="D277" s="16" t="s">
        <v>77</v>
      </c>
      <c r="E277" s="16">
        <v>160</v>
      </c>
      <c r="F277" s="16" t="s">
        <v>82</v>
      </c>
      <c r="G277" s="16">
        <v>26.66</v>
      </c>
      <c r="H277" s="16">
        <v>10957</v>
      </c>
      <c r="I277" s="16">
        <v>106.66</v>
      </c>
      <c r="J277" s="16">
        <v>43837</v>
      </c>
      <c r="K277" s="16"/>
      <c r="L277" s="16"/>
      <c r="M277" s="16"/>
      <c r="N277" s="16"/>
      <c r="O277" s="16">
        <v>0</v>
      </c>
      <c r="P277" s="16">
        <v>9999999999</v>
      </c>
      <c r="Q277" s="16" t="s">
        <v>152</v>
      </c>
      <c r="R277" s="23">
        <v>41471.957418981481</v>
      </c>
      <c r="S277" s="16">
        <v>9999999999</v>
      </c>
      <c r="T277" s="16" t="s">
        <v>152</v>
      </c>
      <c r="U277" s="23">
        <v>41471.957418981481</v>
      </c>
      <c r="V277" s="16">
        <v>1</v>
      </c>
    </row>
    <row r="278" spans="2:22">
      <c r="B278" s="16">
        <v>904</v>
      </c>
      <c r="C278" s="22">
        <v>41411</v>
      </c>
      <c r="D278" s="16" t="s">
        <v>78</v>
      </c>
      <c r="E278" s="16">
        <v>160</v>
      </c>
      <c r="F278" s="16" t="s">
        <v>82</v>
      </c>
      <c r="G278" s="16">
        <v>26.66</v>
      </c>
      <c r="H278" s="16">
        <v>13437</v>
      </c>
      <c r="I278" s="16">
        <v>106.66</v>
      </c>
      <c r="J278" s="16">
        <v>53757</v>
      </c>
      <c r="K278" s="16"/>
      <c r="L278" s="16"/>
      <c r="M278" s="16"/>
      <c r="N278" s="16"/>
      <c r="O278" s="16">
        <v>0</v>
      </c>
      <c r="P278" s="16">
        <v>9999999999</v>
      </c>
      <c r="Q278" s="16" t="s">
        <v>152</v>
      </c>
      <c r="R278" s="23">
        <v>41471.957418981481</v>
      </c>
      <c r="S278" s="16">
        <v>9999999999</v>
      </c>
      <c r="T278" s="16" t="s">
        <v>152</v>
      </c>
      <c r="U278" s="23">
        <v>41471.957418981481</v>
      </c>
      <c r="V278" s="16">
        <v>1</v>
      </c>
    </row>
    <row r="279" spans="2:22">
      <c r="B279" s="16">
        <v>904</v>
      </c>
      <c r="C279" s="22">
        <v>41411</v>
      </c>
      <c r="D279" s="16" t="s">
        <v>79</v>
      </c>
      <c r="E279" s="16">
        <v>160</v>
      </c>
      <c r="F279" s="16" t="s">
        <v>82</v>
      </c>
      <c r="G279" s="16">
        <v>26.68</v>
      </c>
      <c r="H279" s="16">
        <v>8778</v>
      </c>
      <c r="I279" s="16">
        <v>106.68</v>
      </c>
      <c r="J279" s="16">
        <v>35098</v>
      </c>
      <c r="K279" s="16"/>
      <c r="L279" s="16"/>
      <c r="M279" s="16"/>
      <c r="N279" s="16"/>
      <c r="O279" s="16">
        <v>0</v>
      </c>
      <c r="P279" s="16">
        <v>9999999999</v>
      </c>
      <c r="Q279" s="16" t="s">
        <v>152</v>
      </c>
      <c r="R279" s="23">
        <v>41471.957418981481</v>
      </c>
      <c r="S279" s="16">
        <v>9999999999</v>
      </c>
      <c r="T279" s="16" t="s">
        <v>152</v>
      </c>
      <c r="U279" s="23">
        <v>41471.957418981481</v>
      </c>
      <c r="V279" s="16">
        <v>1</v>
      </c>
    </row>
    <row r="280" spans="2:22">
      <c r="B280" s="16">
        <v>904</v>
      </c>
      <c r="C280" s="22">
        <v>41418</v>
      </c>
      <c r="D280" s="16" t="s">
        <v>77</v>
      </c>
      <c r="E280" s="16">
        <v>160</v>
      </c>
      <c r="F280" s="16" t="s">
        <v>82</v>
      </c>
      <c r="G280" s="16">
        <v>26.66</v>
      </c>
      <c r="H280" s="16">
        <v>10957</v>
      </c>
      <c r="I280" s="16">
        <v>133.33000000000001</v>
      </c>
      <c r="J280" s="16">
        <v>54799</v>
      </c>
      <c r="K280" s="16"/>
      <c r="L280" s="16"/>
      <c r="M280" s="16"/>
      <c r="N280" s="16"/>
      <c r="O280" s="16">
        <v>0</v>
      </c>
      <c r="P280" s="16">
        <v>9999999999</v>
      </c>
      <c r="Q280" s="16" t="s">
        <v>152</v>
      </c>
      <c r="R280" s="23">
        <v>41471.957418981481</v>
      </c>
      <c r="S280" s="16">
        <v>9999999999</v>
      </c>
      <c r="T280" s="16" t="s">
        <v>152</v>
      </c>
      <c r="U280" s="23">
        <v>41471.957418981481</v>
      </c>
      <c r="V280" s="16">
        <v>1</v>
      </c>
    </row>
    <row r="281" spans="2:22">
      <c r="B281" s="16">
        <v>904</v>
      </c>
      <c r="C281" s="22">
        <v>41418</v>
      </c>
      <c r="D281" s="16" t="s">
        <v>78</v>
      </c>
      <c r="E281" s="16">
        <v>160</v>
      </c>
      <c r="F281" s="16" t="s">
        <v>82</v>
      </c>
      <c r="G281" s="16">
        <v>26.66</v>
      </c>
      <c r="H281" s="16">
        <v>13437</v>
      </c>
      <c r="I281" s="16">
        <v>133.33000000000001</v>
      </c>
      <c r="J281" s="16">
        <v>67198</v>
      </c>
      <c r="K281" s="16"/>
      <c r="L281" s="16"/>
      <c r="M281" s="16"/>
      <c r="N281" s="16"/>
      <c r="O281" s="16">
        <v>0</v>
      </c>
      <c r="P281" s="16">
        <v>9999999999</v>
      </c>
      <c r="Q281" s="16" t="s">
        <v>152</v>
      </c>
      <c r="R281" s="23">
        <v>41471.957418981481</v>
      </c>
      <c r="S281" s="16">
        <v>9999999999</v>
      </c>
      <c r="T281" s="16" t="s">
        <v>152</v>
      </c>
      <c r="U281" s="23">
        <v>41471.957418981481</v>
      </c>
      <c r="V281" s="16">
        <v>1</v>
      </c>
    </row>
    <row r="282" spans="2:22">
      <c r="B282" s="16">
        <v>904</v>
      </c>
      <c r="C282" s="22">
        <v>41418</v>
      </c>
      <c r="D282" s="16" t="s">
        <v>79</v>
      </c>
      <c r="E282" s="16">
        <v>160</v>
      </c>
      <c r="F282" s="16" t="s">
        <v>82</v>
      </c>
      <c r="G282" s="16">
        <v>26.68</v>
      </c>
      <c r="H282" s="16">
        <v>8778</v>
      </c>
      <c r="I282" s="16">
        <v>133.34</v>
      </c>
      <c r="J282" s="16">
        <v>43869</v>
      </c>
      <c r="K282" s="16"/>
      <c r="L282" s="16"/>
      <c r="M282" s="16"/>
      <c r="N282" s="16"/>
      <c r="O282" s="16">
        <v>0</v>
      </c>
      <c r="P282" s="16">
        <v>9999999999</v>
      </c>
      <c r="Q282" s="16" t="s">
        <v>152</v>
      </c>
      <c r="R282" s="23">
        <v>41471.957418981481</v>
      </c>
      <c r="S282" s="16">
        <v>9999999999</v>
      </c>
      <c r="T282" s="16" t="s">
        <v>152</v>
      </c>
      <c r="U282" s="23">
        <v>41471.957418981481</v>
      </c>
      <c r="V282" s="16">
        <v>1</v>
      </c>
    </row>
    <row r="283" spans="2:22">
      <c r="B283" s="16">
        <v>904</v>
      </c>
      <c r="C283" s="22">
        <v>41425</v>
      </c>
      <c r="D283" s="16" t="s">
        <v>77</v>
      </c>
      <c r="E283" s="16">
        <v>160</v>
      </c>
      <c r="F283" s="16" t="s">
        <v>82</v>
      </c>
      <c r="G283" s="16">
        <v>26.66</v>
      </c>
      <c r="H283" s="16">
        <v>10957</v>
      </c>
      <c r="I283" s="16">
        <v>160</v>
      </c>
      <c r="J283" s="16">
        <v>65760</v>
      </c>
      <c r="K283" s="16"/>
      <c r="L283" s="16"/>
      <c r="M283" s="16"/>
      <c r="N283" s="16"/>
      <c r="O283" s="16">
        <v>0</v>
      </c>
      <c r="P283" s="16">
        <v>9999999999</v>
      </c>
      <c r="Q283" s="16" t="s">
        <v>152</v>
      </c>
      <c r="R283" s="23">
        <v>41471.957418981481</v>
      </c>
      <c r="S283" s="16">
        <v>9999999999</v>
      </c>
      <c r="T283" s="16" t="s">
        <v>152</v>
      </c>
      <c r="U283" s="23">
        <v>41471.957418981481</v>
      </c>
      <c r="V283" s="16">
        <v>1</v>
      </c>
    </row>
    <row r="284" spans="2:22">
      <c r="B284" s="16">
        <v>904</v>
      </c>
      <c r="C284" s="22">
        <v>41425</v>
      </c>
      <c r="D284" s="16" t="s">
        <v>78</v>
      </c>
      <c r="E284" s="16">
        <v>160</v>
      </c>
      <c r="F284" s="16" t="s">
        <v>82</v>
      </c>
      <c r="G284" s="16">
        <v>26.66</v>
      </c>
      <c r="H284" s="16">
        <v>13437</v>
      </c>
      <c r="I284" s="16">
        <v>160</v>
      </c>
      <c r="J284" s="16">
        <v>80640</v>
      </c>
      <c r="K284" s="16"/>
      <c r="L284" s="16"/>
      <c r="M284" s="16"/>
      <c r="N284" s="16"/>
      <c r="O284" s="16">
        <v>0</v>
      </c>
      <c r="P284" s="16">
        <v>9999999999</v>
      </c>
      <c r="Q284" s="16" t="s">
        <v>152</v>
      </c>
      <c r="R284" s="23">
        <v>41471.957418981481</v>
      </c>
      <c r="S284" s="16">
        <v>9999999999</v>
      </c>
      <c r="T284" s="16" t="s">
        <v>152</v>
      </c>
      <c r="U284" s="23">
        <v>41471.957418981481</v>
      </c>
      <c r="V284" s="16">
        <v>1</v>
      </c>
    </row>
    <row r="285" spans="2:22">
      <c r="B285" s="16">
        <v>904</v>
      </c>
      <c r="C285" s="22">
        <v>41425</v>
      </c>
      <c r="D285" s="16" t="s">
        <v>79</v>
      </c>
      <c r="E285" s="16">
        <v>160</v>
      </c>
      <c r="F285" s="16" t="s">
        <v>82</v>
      </c>
      <c r="G285" s="16">
        <v>26.68</v>
      </c>
      <c r="H285" s="16">
        <v>8778</v>
      </c>
      <c r="I285" s="16">
        <v>160</v>
      </c>
      <c r="J285" s="16">
        <v>52640</v>
      </c>
      <c r="K285" s="16"/>
      <c r="L285" s="16"/>
      <c r="M285" s="16"/>
      <c r="N285" s="16"/>
      <c r="O285" s="16">
        <v>0</v>
      </c>
      <c r="P285" s="16">
        <v>9999999999</v>
      </c>
      <c r="Q285" s="16" t="s">
        <v>152</v>
      </c>
      <c r="R285" s="23">
        <v>41471.957418981481</v>
      </c>
      <c r="S285" s="16">
        <v>9999999999</v>
      </c>
      <c r="T285" s="16" t="s">
        <v>152</v>
      </c>
      <c r="U285" s="23">
        <v>41471.957418981481</v>
      </c>
      <c r="V285" s="16">
        <v>1</v>
      </c>
    </row>
    <row r="286" spans="2:22">
      <c r="B286" s="16">
        <v>905</v>
      </c>
      <c r="C286" s="22">
        <v>41390</v>
      </c>
      <c r="D286" s="16" t="s">
        <v>78</v>
      </c>
      <c r="E286" s="16">
        <v>160</v>
      </c>
      <c r="F286" s="16" t="s">
        <v>82</v>
      </c>
      <c r="G286" s="16">
        <v>23.41</v>
      </c>
      <c r="H286" s="16">
        <v>11799</v>
      </c>
      <c r="I286" s="16">
        <v>23.41</v>
      </c>
      <c r="J286" s="16">
        <v>11799</v>
      </c>
      <c r="K286" s="16"/>
      <c r="L286" s="16"/>
      <c r="M286" s="16"/>
      <c r="N286" s="16"/>
      <c r="O286" s="16">
        <v>0</v>
      </c>
      <c r="P286" s="16">
        <v>9999999999</v>
      </c>
      <c r="Q286" s="16" t="s">
        <v>152</v>
      </c>
      <c r="R286" s="23">
        <v>41471.957418981481</v>
      </c>
      <c r="S286" s="16">
        <v>9999999999</v>
      </c>
      <c r="T286" s="16" t="s">
        <v>152</v>
      </c>
      <c r="U286" s="23">
        <v>41471.957418981481</v>
      </c>
      <c r="V286" s="16">
        <v>1</v>
      </c>
    </row>
    <row r="287" spans="2:22">
      <c r="B287" s="16">
        <v>905</v>
      </c>
      <c r="C287" s="22">
        <v>41390</v>
      </c>
      <c r="D287" s="16" t="s">
        <v>79</v>
      </c>
      <c r="E287" s="16">
        <v>160</v>
      </c>
      <c r="F287" s="16" t="s">
        <v>82</v>
      </c>
      <c r="G287" s="16">
        <v>23.41</v>
      </c>
      <c r="H287" s="16">
        <v>7702</v>
      </c>
      <c r="I287" s="16">
        <v>23.41</v>
      </c>
      <c r="J287" s="16">
        <v>7702</v>
      </c>
      <c r="K287" s="16"/>
      <c r="L287" s="16"/>
      <c r="M287" s="16"/>
      <c r="N287" s="16"/>
      <c r="O287" s="16">
        <v>0</v>
      </c>
      <c r="P287" s="16">
        <v>9999999999</v>
      </c>
      <c r="Q287" s="16" t="s">
        <v>152</v>
      </c>
      <c r="R287" s="23">
        <v>41471.957418981481</v>
      </c>
      <c r="S287" s="16">
        <v>9999999999</v>
      </c>
      <c r="T287" s="16" t="s">
        <v>152</v>
      </c>
      <c r="U287" s="23">
        <v>41471.957418981481</v>
      </c>
      <c r="V287" s="16">
        <v>1</v>
      </c>
    </row>
    <row r="288" spans="2:22">
      <c r="B288" s="16">
        <v>905</v>
      </c>
      <c r="C288" s="22">
        <v>41390</v>
      </c>
      <c r="D288" s="16" t="s">
        <v>80</v>
      </c>
      <c r="E288" s="16">
        <v>160</v>
      </c>
      <c r="F288" s="16" t="s">
        <v>82</v>
      </c>
      <c r="G288" s="16">
        <v>23.42</v>
      </c>
      <c r="H288" s="16">
        <v>15715</v>
      </c>
      <c r="I288" s="16">
        <v>23.42</v>
      </c>
      <c r="J288" s="16">
        <v>15715</v>
      </c>
      <c r="K288" s="16"/>
      <c r="L288" s="16"/>
      <c r="M288" s="16"/>
      <c r="N288" s="16"/>
      <c r="O288" s="16">
        <v>0</v>
      </c>
      <c r="P288" s="16">
        <v>9999999999</v>
      </c>
      <c r="Q288" s="16" t="s">
        <v>152</v>
      </c>
      <c r="R288" s="23">
        <v>41471.957418981481</v>
      </c>
      <c r="S288" s="16">
        <v>9999999999</v>
      </c>
      <c r="T288" s="16" t="s">
        <v>152</v>
      </c>
      <c r="U288" s="23">
        <v>41471.957418981481</v>
      </c>
      <c r="V288" s="16">
        <v>1</v>
      </c>
    </row>
    <row r="289" spans="2:22">
      <c r="B289" s="16">
        <v>905</v>
      </c>
      <c r="C289" s="22">
        <v>41397</v>
      </c>
      <c r="D289" s="16" t="s">
        <v>78</v>
      </c>
      <c r="E289" s="16">
        <v>160</v>
      </c>
      <c r="F289" s="16" t="s">
        <v>82</v>
      </c>
      <c r="G289" s="16">
        <v>27.31</v>
      </c>
      <c r="H289" s="16">
        <v>13764</v>
      </c>
      <c r="I289" s="16">
        <v>50.73</v>
      </c>
      <c r="J289" s="16">
        <v>25568</v>
      </c>
      <c r="K289" s="16"/>
      <c r="L289" s="16"/>
      <c r="M289" s="16"/>
      <c r="N289" s="16"/>
      <c r="O289" s="16">
        <v>0</v>
      </c>
      <c r="P289" s="16">
        <v>9999999999</v>
      </c>
      <c r="Q289" s="16" t="s">
        <v>152</v>
      </c>
      <c r="R289" s="23">
        <v>41471.957418981481</v>
      </c>
      <c r="S289" s="16">
        <v>9999999999</v>
      </c>
      <c r="T289" s="16" t="s">
        <v>152</v>
      </c>
      <c r="U289" s="23">
        <v>41471.957418981481</v>
      </c>
      <c r="V289" s="16">
        <v>1</v>
      </c>
    </row>
    <row r="290" spans="2:22">
      <c r="B290" s="16">
        <v>905</v>
      </c>
      <c r="C290" s="22">
        <v>41397</v>
      </c>
      <c r="D290" s="16" t="s">
        <v>79</v>
      </c>
      <c r="E290" s="16">
        <v>160</v>
      </c>
      <c r="F290" s="16" t="s">
        <v>82</v>
      </c>
      <c r="G290" s="16">
        <v>27.31</v>
      </c>
      <c r="H290" s="16">
        <v>8985</v>
      </c>
      <c r="I290" s="16">
        <v>50.73</v>
      </c>
      <c r="J290" s="16">
        <v>16690</v>
      </c>
      <c r="K290" s="16"/>
      <c r="L290" s="16"/>
      <c r="M290" s="16"/>
      <c r="N290" s="16"/>
      <c r="O290" s="16">
        <v>0</v>
      </c>
      <c r="P290" s="16">
        <v>9999999999</v>
      </c>
      <c r="Q290" s="16" t="s">
        <v>152</v>
      </c>
      <c r="R290" s="23">
        <v>41471.957418981481</v>
      </c>
      <c r="S290" s="16">
        <v>9999999999</v>
      </c>
      <c r="T290" s="16" t="s">
        <v>152</v>
      </c>
      <c r="U290" s="23">
        <v>41471.957418981481</v>
      </c>
      <c r="V290" s="16">
        <v>1</v>
      </c>
    </row>
    <row r="291" spans="2:22">
      <c r="B291" s="16">
        <v>905</v>
      </c>
      <c r="C291" s="22">
        <v>41397</v>
      </c>
      <c r="D291" s="16" t="s">
        <v>80</v>
      </c>
      <c r="E291" s="16">
        <v>160</v>
      </c>
      <c r="F291" s="16" t="s">
        <v>82</v>
      </c>
      <c r="G291" s="16">
        <v>27.33</v>
      </c>
      <c r="H291" s="16">
        <v>18338</v>
      </c>
      <c r="I291" s="16">
        <v>50.74</v>
      </c>
      <c r="J291" s="16">
        <v>34047</v>
      </c>
      <c r="K291" s="16"/>
      <c r="L291" s="16"/>
      <c r="M291" s="16"/>
      <c r="N291" s="16"/>
      <c r="O291" s="16">
        <v>0</v>
      </c>
      <c r="P291" s="16">
        <v>9999999999</v>
      </c>
      <c r="Q291" s="16" t="s">
        <v>152</v>
      </c>
      <c r="R291" s="23">
        <v>41471.957418981481</v>
      </c>
      <c r="S291" s="16">
        <v>9999999999</v>
      </c>
      <c r="T291" s="16" t="s">
        <v>152</v>
      </c>
      <c r="U291" s="23">
        <v>41471.957418981481</v>
      </c>
      <c r="V291" s="16">
        <v>1</v>
      </c>
    </row>
    <row r="292" spans="2:22">
      <c r="B292" s="16">
        <v>905</v>
      </c>
      <c r="C292" s="22">
        <v>41404</v>
      </c>
      <c r="D292" s="16" t="s">
        <v>78</v>
      </c>
      <c r="E292" s="16">
        <v>160</v>
      </c>
      <c r="F292" s="16" t="s">
        <v>82</v>
      </c>
      <c r="G292" s="16">
        <v>27.31</v>
      </c>
      <c r="H292" s="16">
        <v>13764</v>
      </c>
      <c r="I292" s="16">
        <v>78.05</v>
      </c>
      <c r="J292" s="16">
        <v>39337</v>
      </c>
      <c r="K292" s="16"/>
      <c r="L292" s="16"/>
      <c r="M292" s="16"/>
      <c r="N292" s="16"/>
      <c r="O292" s="16">
        <v>0</v>
      </c>
      <c r="P292" s="16">
        <v>9999999999</v>
      </c>
      <c r="Q292" s="16" t="s">
        <v>152</v>
      </c>
      <c r="R292" s="23">
        <v>41471.957418981481</v>
      </c>
      <c r="S292" s="16">
        <v>9999999999</v>
      </c>
      <c r="T292" s="16" t="s">
        <v>152</v>
      </c>
      <c r="U292" s="23">
        <v>41471.957418981481</v>
      </c>
      <c r="V292" s="16">
        <v>1</v>
      </c>
    </row>
    <row r="293" spans="2:22">
      <c r="B293" s="16">
        <v>905</v>
      </c>
      <c r="C293" s="22">
        <v>41404</v>
      </c>
      <c r="D293" s="16" t="s">
        <v>79</v>
      </c>
      <c r="E293" s="16">
        <v>160</v>
      </c>
      <c r="F293" s="16" t="s">
        <v>82</v>
      </c>
      <c r="G293" s="16">
        <v>27.31</v>
      </c>
      <c r="H293" s="16">
        <v>8985</v>
      </c>
      <c r="I293" s="16">
        <v>78.05</v>
      </c>
      <c r="J293" s="16">
        <v>25678</v>
      </c>
      <c r="K293" s="16"/>
      <c r="L293" s="16"/>
      <c r="M293" s="16"/>
      <c r="N293" s="16"/>
      <c r="O293" s="16">
        <v>0</v>
      </c>
      <c r="P293" s="16">
        <v>9999999999</v>
      </c>
      <c r="Q293" s="16" t="s">
        <v>152</v>
      </c>
      <c r="R293" s="23">
        <v>41471.957418981481</v>
      </c>
      <c r="S293" s="16">
        <v>9999999999</v>
      </c>
      <c r="T293" s="16" t="s">
        <v>152</v>
      </c>
      <c r="U293" s="23">
        <v>41471.957418981481</v>
      </c>
      <c r="V293" s="16">
        <v>1</v>
      </c>
    </row>
    <row r="294" spans="2:22">
      <c r="B294" s="16">
        <v>905</v>
      </c>
      <c r="C294" s="22">
        <v>41404</v>
      </c>
      <c r="D294" s="16" t="s">
        <v>80</v>
      </c>
      <c r="E294" s="16">
        <v>160</v>
      </c>
      <c r="F294" s="16" t="s">
        <v>82</v>
      </c>
      <c r="G294" s="16">
        <v>27.33</v>
      </c>
      <c r="H294" s="16">
        <v>18338</v>
      </c>
      <c r="I294" s="16">
        <v>78.05</v>
      </c>
      <c r="J294" s="16">
        <v>52372</v>
      </c>
      <c r="K294" s="16"/>
      <c r="L294" s="16"/>
      <c r="M294" s="16"/>
      <c r="N294" s="16"/>
      <c r="O294" s="16">
        <v>0</v>
      </c>
      <c r="P294" s="16">
        <v>9999999999</v>
      </c>
      <c r="Q294" s="16" t="s">
        <v>152</v>
      </c>
      <c r="R294" s="23">
        <v>41471.957418981481</v>
      </c>
      <c r="S294" s="16">
        <v>9999999999</v>
      </c>
      <c r="T294" s="16" t="s">
        <v>152</v>
      </c>
      <c r="U294" s="23">
        <v>41471.957418981481</v>
      </c>
      <c r="V294" s="16">
        <v>1</v>
      </c>
    </row>
    <row r="295" spans="2:22">
      <c r="B295" s="16">
        <v>905</v>
      </c>
      <c r="C295" s="22">
        <v>41411</v>
      </c>
      <c r="D295" s="16" t="s">
        <v>78</v>
      </c>
      <c r="E295" s="16">
        <v>160</v>
      </c>
      <c r="F295" s="16" t="s">
        <v>82</v>
      </c>
      <c r="G295" s="16">
        <v>27.31</v>
      </c>
      <c r="H295" s="16">
        <v>13764</v>
      </c>
      <c r="I295" s="16">
        <v>105.36</v>
      </c>
      <c r="J295" s="16">
        <v>53101</v>
      </c>
      <c r="K295" s="16"/>
      <c r="L295" s="16"/>
      <c r="M295" s="16"/>
      <c r="N295" s="16"/>
      <c r="O295" s="16">
        <v>0</v>
      </c>
      <c r="P295" s="16">
        <v>9999999999</v>
      </c>
      <c r="Q295" s="16" t="s">
        <v>152</v>
      </c>
      <c r="R295" s="23">
        <v>41471.957418981481</v>
      </c>
      <c r="S295" s="16">
        <v>9999999999</v>
      </c>
      <c r="T295" s="16" t="s">
        <v>152</v>
      </c>
      <c r="U295" s="23">
        <v>41471.957418981481</v>
      </c>
      <c r="V295" s="16">
        <v>1</v>
      </c>
    </row>
    <row r="296" spans="2:22">
      <c r="B296" s="16">
        <v>905</v>
      </c>
      <c r="C296" s="22">
        <v>41411</v>
      </c>
      <c r="D296" s="16" t="s">
        <v>79</v>
      </c>
      <c r="E296" s="16">
        <v>160</v>
      </c>
      <c r="F296" s="16" t="s">
        <v>82</v>
      </c>
      <c r="G296" s="16">
        <v>27.31</v>
      </c>
      <c r="H296" s="16">
        <v>8985</v>
      </c>
      <c r="I296" s="16">
        <v>105.36</v>
      </c>
      <c r="J296" s="16">
        <v>34663</v>
      </c>
      <c r="K296" s="16"/>
      <c r="L296" s="16"/>
      <c r="M296" s="16"/>
      <c r="N296" s="16"/>
      <c r="O296" s="16">
        <v>0</v>
      </c>
      <c r="P296" s="16">
        <v>9999999999</v>
      </c>
      <c r="Q296" s="16" t="s">
        <v>152</v>
      </c>
      <c r="R296" s="23">
        <v>41471.957418981481</v>
      </c>
      <c r="S296" s="16">
        <v>9999999999</v>
      </c>
      <c r="T296" s="16" t="s">
        <v>152</v>
      </c>
      <c r="U296" s="23">
        <v>41471.957418981481</v>
      </c>
      <c r="V296" s="16">
        <v>1</v>
      </c>
    </row>
    <row r="297" spans="2:22">
      <c r="B297" s="16">
        <v>905</v>
      </c>
      <c r="C297" s="22">
        <v>41411</v>
      </c>
      <c r="D297" s="16" t="s">
        <v>80</v>
      </c>
      <c r="E297" s="16">
        <v>160</v>
      </c>
      <c r="F297" s="16" t="s">
        <v>82</v>
      </c>
      <c r="G297" s="16">
        <v>27.33</v>
      </c>
      <c r="H297" s="16">
        <v>18338</v>
      </c>
      <c r="I297" s="16">
        <v>105.38</v>
      </c>
      <c r="J297" s="16">
        <v>70710</v>
      </c>
      <c r="K297" s="16"/>
      <c r="L297" s="16"/>
      <c r="M297" s="16"/>
      <c r="N297" s="16"/>
      <c r="O297" s="16">
        <v>0</v>
      </c>
      <c r="P297" s="16">
        <v>9999999999</v>
      </c>
      <c r="Q297" s="16" t="s">
        <v>152</v>
      </c>
      <c r="R297" s="23">
        <v>41471.957418981481</v>
      </c>
      <c r="S297" s="16">
        <v>9999999999</v>
      </c>
      <c r="T297" s="16" t="s">
        <v>152</v>
      </c>
      <c r="U297" s="23">
        <v>41471.957418981481</v>
      </c>
      <c r="V297" s="16">
        <v>1</v>
      </c>
    </row>
    <row r="298" spans="2:22">
      <c r="B298" s="16">
        <v>905</v>
      </c>
      <c r="C298" s="22">
        <v>41418</v>
      </c>
      <c r="D298" s="16" t="s">
        <v>78</v>
      </c>
      <c r="E298" s="16">
        <v>160</v>
      </c>
      <c r="F298" s="16" t="s">
        <v>82</v>
      </c>
      <c r="G298" s="16">
        <v>27.31</v>
      </c>
      <c r="H298" s="16">
        <v>13764</v>
      </c>
      <c r="I298" s="16">
        <v>132.68</v>
      </c>
      <c r="J298" s="16">
        <v>66871</v>
      </c>
      <c r="K298" s="16"/>
      <c r="L298" s="16"/>
      <c r="M298" s="16"/>
      <c r="N298" s="16"/>
      <c r="O298" s="16">
        <v>0</v>
      </c>
      <c r="P298" s="16">
        <v>9999999999</v>
      </c>
      <c r="Q298" s="16" t="s">
        <v>152</v>
      </c>
      <c r="R298" s="23">
        <v>41471.957418981481</v>
      </c>
      <c r="S298" s="16">
        <v>9999999999</v>
      </c>
      <c r="T298" s="16" t="s">
        <v>152</v>
      </c>
      <c r="U298" s="23">
        <v>41471.957418981481</v>
      </c>
      <c r="V298" s="16">
        <v>1</v>
      </c>
    </row>
    <row r="299" spans="2:22">
      <c r="B299" s="16">
        <v>905</v>
      </c>
      <c r="C299" s="22">
        <v>41418</v>
      </c>
      <c r="D299" s="16" t="s">
        <v>79</v>
      </c>
      <c r="E299" s="16">
        <v>160</v>
      </c>
      <c r="F299" s="16" t="s">
        <v>82</v>
      </c>
      <c r="G299" s="16">
        <v>27.31</v>
      </c>
      <c r="H299" s="16">
        <v>8985</v>
      </c>
      <c r="I299" s="16">
        <v>132.68</v>
      </c>
      <c r="J299" s="16">
        <v>43652</v>
      </c>
      <c r="K299" s="16"/>
      <c r="L299" s="16"/>
      <c r="M299" s="16"/>
      <c r="N299" s="16"/>
      <c r="O299" s="16">
        <v>0</v>
      </c>
      <c r="P299" s="16">
        <v>9999999999</v>
      </c>
      <c r="Q299" s="16" t="s">
        <v>152</v>
      </c>
      <c r="R299" s="23">
        <v>41471.957418981481</v>
      </c>
      <c r="S299" s="16">
        <v>9999999999</v>
      </c>
      <c r="T299" s="16" t="s">
        <v>152</v>
      </c>
      <c r="U299" s="23">
        <v>41471.957418981481</v>
      </c>
      <c r="V299" s="16">
        <v>1</v>
      </c>
    </row>
    <row r="300" spans="2:22">
      <c r="B300" s="16">
        <v>905</v>
      </c>
      <c r="C300" s="22">
        <v>41418</v>
      </c>
      <c r="D300" s="16" t="s">
        <v>80</v>
      </c>
      <c r="E300" s="16">
        <v>160</v>
      </c>
      <c r="F300" s="16" t="s">
        <v>82</v>
      </c>
      <c r="G300" s="16">
        <v>27.33</v>
      </c>
      <c r="H300" s="16">
        <v>18338</v>
      </c>
      <c r="I300" s="16">
        <v>132.69</v>
      </c>
      <c r="J300" s="16">
        <v>89035</v>
      </c>
      <c r="K300" s="16"/>
      <c r="L300" s="16"/>
      <c r="M300" s="16"/>
      <c r="N300" s="16"/>
      <c r="O300" s="16">
        <v>0</v>
      </c>
      <c r="P300" s="16">
        <v>9999999999</v>
      </c>
      <c r="Q300" s="16" t="s">
        <v>152</v>
      </c>
      <c r="R300" s="23">
        <v>41471.957418981481</v>
      </c>
      <c r="S300" s="16">
        <v>9999999999</v>
      </c>
      <c r="T300" s="16" t="s">
        <v>152</v>
      </c>
      <c r="U300" s="23">
        <v>41471.957418981481</v>
      </c>
      <c r="V300" s="16">
        <v>1</v>
      </c>
    </row>
    <row r="301" spans="2:22">
      <c r="B301" s="16">
        <v>905</v>
      </c>
      <c r="C301" s="22">
        <v>41425</v>
      </c>
      <c r="D301" s="16" t="s">
        <v>78</v>
      </c>
      <c r="E301" s="16">
        <v>160</v>
      </c>
      <c r="F301" s="16" t="s">
        <v>82</v>
      </c>
      <c r="G301" s="16">
        <v>27.31</v>
      </c>
      <c r="H301" s="16">
        <v>13764</v>
      </c>
      <c r="I301" s="16">
        <v>160</v>
      </c>
      <c r="J301" s="16">
        <v>80640</v>
      </c>
      <c r="K301" s="16"/>
      <c r="L301" s="16"/>
      <c r="M301" s="16"/>
      <c r="N301" s="16"/>
      <c r="O301" s="16">
        <v>0</v>
      </c>
      <c r="P301" s="16">
        <v>9999999999</v>
      </c>
      <c r="Q301" s="16" t="s">
        <v>152</v>
      </c>
      <c r="R301" s="23">
        <v>41471.957418981481</v>
      </c>
      <c r="S301" s="16">
        <v>9999999999</v>
      </c>
      <c r="T301" s="16" t="s">
        <v>152</v>
      </c>
      <c r="U301" s="23">
        <v>41471.957418981481</v>
      </c>
      <c r="V301" s="16">
        <v>1</v>
      </c>
    </row>
    <row r="302" spans="2:22">
      <c r="B302" s="16">
        <v>905</v>
      </c>
      <c r="C302" s="22">
        <v>41425</v>
      </c>
      <c r="D302" s="16" t="s">
        <v>79</v>
      </c>
      <c r="E302" s="16">
        <v>160</v>
      </c>
      <c r="F302" s="16" t="s">
        <v>82</v>
      </c>
      <c r="G302" s="16">
        <v>27.31</v>
      </c>
      <c r="H302" s="16">
        <v>8985</v>
      </c>
      <c r="I302" s="16">
        <v>160</v>
      </c>
      <c r="J302" s="16">
        <v>52640</v>
      </c>
      <c r="K302" s="16"/>
      <c r="L302" s="16"/>
      <c r="M302" s="16"/>
      <c r="N302" s="16"/>
      <c r="O302" s="16">
        <v>0</v>
      </c>
      <c r="P302" s="16">
        <v>9999999999</v>
      </c>
      <c r="Q302" s="16" t="s">
        <v>152</v>
      </c>
      <c r="R302" s="23">
        <v>41471.957418981481</v>
      </c>
      <c r="S302" s="16">
        <v>9999999999</v>
      </c>
      <c r="T302" s="16" t="s">
        <v>152</v>
      </c>
      <c r="U302" s="23">
        <v>41471.957418981481</v>
      </c>
      <c r="V302" s="16">
        <v>1</v>
      </c>
    </row>
    <row r="303" spans="2:22">
      <c r="B303" s="16">
        <v>905</v>
      </c>
      <c r="C303" s="22">
        <v>41425</v>
      </c>
      <c r="D303" s="16" t="s">
        <v>80</v>
      </c>
      <c r="E303" s="16">
        <v>160</v>
      </c>
      <c r="F303" s="16" t="s">
        <v>82</v>
      </c>
      <c r="G303" s="16">
        <v>27.33</v>
      </c>
      <c r="H303" s="16">
        <v>18338</v>
      </c>
      <c r="I303" s="16">
        <v>160</v>
      </c>
      <c r="J303" s="16">
        <v>107360</v>
      </c>
      <c r="K303" s="16"/>
      <c r="L303" s="16"/>
      <c r="M303" s="16"/>
      <c r="N303" s="16"/>
      <c r="O303" s="16">
        <v>0</v>
      </c>
      <c r="P303" s="16">
        <v>9999999999</v>
      </c>
      <c r="Q303" s="16" t="s">
        <v>152</v>
      </c>
      <c r="R303" s="23">
        <v>41471.957418981481</v>
      </c>
      <c r="S303" s="16">
        <v>9999999999</v>
      </c>
      <c r="T303" s="16" t="s">
        <v>152</v>
      </c>
      <c r="U303" s="23">
        <v>41471.957418981481</v>
      </c>
      <c r="V303" s="16">
        <v>1</v>
      </c>
    </row>
    <row r="304" spans="2:22">
      <c r="B304" s="16">
        <v>906</v>
      </c>
      <c r="C304" s="22">
        <v>41397</v>
      </c>
      <c r="D304" s="16">
        <v>1800328</v>
      </c>
      <c r="E304" s="16">
        <v>160</v>
      </c>
      <c r="F304" s="16" t="s">
        <v>82</v>
      </c>
      <c r="G304" s="16">
        <v>15.25</v>
      </c>
      <c r="H304" s="16">
        <v>4392</v>
      </c>
      <c r="I304" s="16">
        <v>15.25</v>
      </c>
      <c r="J304" s="16">
        <v>4392</v>
      </c>
      <c r="K304" s="16"/>
      <c r="L304" s="16"/>
      <c r="M304" s="16"/>
      <c r="N304" s="16"/>
      <c r="O304" s="16">
        <v>0</v>
      </c>
      <c r="P304" s="16">
        <v>9999999999</v>
      </c>
      <c r="Q304" s="16" t="s">
        <v>152</v>
      </c>
      <c r="R304" s="23">
        <v>41471.957418981481</v>
      </c>
      <c r="S304" s="16">
        <v>9999999999</v>
      </c>
      <c r="T304" s="16" t="s">
        <v>152</v>
      </c>
      <c r="U304" s="23">
        <v>41471.957418981481</v>
      </c>
      <c r="V304" s="16">
        <v>1</v>
      </c>
    </row>
    <row r="305" spans="2:22">
      <c r="B305" s="16">
        <v>906</v>
      </c>
      <c r="C305" s="22">
        <v>41397</v>
      </c>
      <c r="D305" s="16" t="s">
        <v>79</v>
      </c>
      <c r="E305" s="16">
        <v>160</v>
      </c>
      <c r="F305" s="16" t="s">
        <v>82</v>
      </c>
      <c r="G305" s="16">
        <v>15.23</v>
      </c>
      <c r="H305" s="16">
        <v>5011</v>
      </c>
      <c r="I305" s="16">
        <v>15.23</v>
      </c>
      <c r="J305" s="16">
        <v>5011</v>
      </c>
      <c r="K305" s="16"/>
      <c r="L305" s="16"/>
      <c r="M305" s="16"/>
      <c r="N305" s="16"/>
      <c r="O305" s="16">
        <v>0</v>
      </c>
      <c r="P305" s="16">
        <v>9999999999</v>
      </c>
      <c r="Q305" s="16" t="s">
        <v>152</v>
      </c>
      <c r="R305" s="23">
        <v>41471.957418981481</v>
      </c>
      <c r="S305" s="16">
        <v>9999999999</v>
      </c>
      <c r="T305" s="16" t="s">
        <v>152</v>
      </c>
      <c r="U305" s="23">
        <v>41471.957418981481</v>
      </c>
      <c r="V305" s="16">
        <v>1</v>
      </c>
    </row>
    <row r="306" spans="2:22">
      <c r="B306" s="16">
        <v>906</v>
      </c>
      <c r="C306" s="22">
        <v>41397</v>
      </c>
      <c r="D306" s="16" t="s">
        <v>80</v>
      </c>
      <c r="E306" s="16">
        <v>160</v>
      </c>
      <c r="F306" s="16" t="s">
        <v>82</v>
      </c>
      <c r="G306" s="16">
        <v>15.23</v>
      </c>
      <c r="H306" s="16">
        <v>10219</v>
      </c>
      <c r="I306" s="16">
        <v>15.23</v>
      </c>
      <c r="J306" s="16">
        <v>10219</v>
      </c>
      <c r="K306" s="16"/>
      <c r="L306" s="16"/>
      <c r="M306" s="16"/>
      <c r="N306" s="16"/>
      <c r="O306" s="16">
        <v>0</v>
      </c>
      <c r="P306" s="16">
        <v>9999999999</v>
      </c>
      <c r="Q306" s="16" t="s">
        <v>152</v>
      </c>
      <c r="R306" s="23">
        <v>41471.957418981481</v>
      </c>
      <c r="S306" s="16">
        <v>9999999999</v>
      </c>
      <c r="T306" s="16" t="s">
        <v>152</v>
      </c>
      <c r="U306" s="23">
        <v>41471.957418981481</v>
      </c>
      <c r="V306" s="16">
        <v>1</v>
      </c>
    </row>
    <row r="307" spans="2:22">
      <c r="B307" s="16">
        <v>906</v>
      </c>
      <c r="C307" s="22">
        <v>41404</v>
      </c>
      <c r="D307" s="16">
        <v>1800328</v>
      </c>
      <c r="E307" s="16">
        <v>160</v>
      </c>
      <c r="F307" s="16" t="s">
        <v>82</v>
      </c>
      <c r="G307" s="16">
        <v>30.49</v>
      </c>
      <c r="H307" s="16">
        <v>8781</v>
      </c>
      <c r="I307" s="16">
        <v>45.72</v>
      </c>
      <c r="J307" s="16">
        <v>13167</v>
      </c>
      <c r="K307" s="16"/>
      <c r="L307" s="16"/>
      <c r="M307" s="16"/>
      <c r="N307" s="16"/>
      <c r="O307" s="16">
        <v>0</v>
      </c>
      <c r="P307" s="16">
        <v>9999999999</v>
      </c>
      <c r="Q307" s="16" t="s">
        <v>152</v>
      </c>
      <c r="R307" s="23">
        <v>41471.957418981481</v>
      </c>
      <c r="S307" s="16">
        <v>9999999999</v>
      </c>
      <c r="T307" s="16" t="s">
        <v>152</v>
      </c>
      <c r="U307" s="23">
        <v>41471.957418981481</v>
      </c>
      <c r="V307" s="16">
        <v>1</v>
      </c>
    </row>
    <row r="308" spans="2:22">
      <c r="B308" s="16">
        <v>906</v>
      </c>
      <c r="C308" s="22">
        <v>41404</v>
      </c>
      <c r="D308" s="16" t="s">
        <v>79</v>
      </c>
      <c r="E308" s="16">
        <v>160</v>
      </c>
      <c r="F308" s="16" t="s">
        <v>82</v>
      </c>
      <c r="G308" s="16">
        <v>30.47</v>
      </c>
      <c r="H308" s="16">
        <v>10025</v>
      </c>
      <c r="I308" s="16">
        <v>45.71</v>
      </c>
      <c r="J308" s="16">
        <v>15039</v>
      </c>
      <c r="K308" s="16"/>
      <c r="L308" s="16"/>
      <c r="M308" s="16"/>
      <c r="N308" s="16"/>
      <c r="O308" s="16">
        <v>0</v>
      </c>
      <c r="P308" s="16">
        <v>9999999999</v>
      </c>
      <c r="Q308" s="16" t="s">
        <v>152</v>
      </c>
      <c r="R308" s="23">
        <v>41471.957418981481</v>
      </c>
      <c r="S308" s="16">
        <v>9999999999</v>
      </c>
      <c r="T308" s="16" t="s">
        <v>152</v>
      </c>
      <c r="U308" s="23">
        <v>41471.957418981481</v>
      </c>
      <c r="V308" s="16">
        <v>1</v>
      </c>
    </row>
    <row r="309" spans="2:22">
      <c r="B309" s="16">
        <v>906</v>
      </c>
      <c r="C309" s="22">
        <v>41404</v>
      </c>
      <c r="D309" s="16" t="s">
        <v>80</v>
      </c>
      <c r="E309" s="16">
        <v>160</v>
      </c>
      <c r="F309" s="16" t="s">
        <v>82</v>
      </c>
      <c r="G309" s="16">
        <v>30.47</v>
      </c>
      <c r="H309" s="16">
        <v>20445</v>
      </c>
      <c r="I309" s="16">
        <v>45.71</v>
      </c>
      <c r="J309" s="16">
        <v>30671</v>
      </c>
      <c r="K309" s="16"/>
      <c r="L309" s="16"/>
      <c r="M309" s="16"/>
      <c r="N309" s="16"/>
      <c r="O309" s="16">
        <v>0</v>
      </c>
      <c r="P309" s="16">
        <v>9999999999</v>
      </c>
      <c r="Q309" s="16" t="s">
        <v>152</v>
      </c>
      <c r="R309" s="23">
        <v>41471.957418981481</v>
      </c>
      <c r="S309" s="16">
        <v>9999999999</v>
      </c>
      <c r="T309" s="16" t="s">
        <v>152</v>
      </c>
      <c r="U309" s="23">
        <v>41471.957418981481</v>
      </c>
      <c r="V309" s="16">
        <v>1</v>
      </c>
    </row>
    <row r="310" spans="2:22">
      <c r="B310" s="16">
        <v>906</v>
      </c>
      <c r="C310" s="22">
        <v>41411</v>
      </c>
      <c r="D310" s="16">
        <v>1800328</v>
      </c>
      <c r="E310" s="16">
        <v>160</v>
      </c>
      <c r="F310" s="16" t="s">
        <v>82</v>
      </c>
      <c r="G310" s="16">
        <v>38.11</v>
      </c>
      <c r="H310" s="16">
        <v>10976</v>
      </c>
      <c r="I310" s="16">
        <v>83.81</v>
      </c>
      <c r="J310" s="16">
        <v>24137</v>
      </c>
      <c r="K310" s="16"/>
      <c r="L310" s="16"/>
      <c r="M310" s="16"/>
      <c r="N310" s="16"/>
      <c r="O310" s="16">
        <v>0</v>
      </c>
      <c r="P310" s="16">
        <v>9999999999</v>
      </c>
      <c r="Q310" s="16" t="s">
        <v>152</v>
      </c>
      <c r="R310" s="23">
        <v>41471.957418981481</v>
      </c>
      <c r="S310" s="16">
        <v>9999999999</v>
      </c>
      <c r="T310" s="16" t="s">
        <v>152</v>
      </c>
      <c r="U310" s="23">
        <v>41471.957418981481</v>
      </c>
      <c r="V310" s="16">
        <v>1</v>
      </c>
    </row>
    <row r="311" spans="2:22">
      <c r="B311" s="16">
        <v>906</v>
      </c>
      <c r="C311" s="22">
        <v>41411</v>
      </c>
      <c r="D311" s="16" t="s">
        <v>79</v>
      </c>
      <c r="E311" s="16">
        <v>160</v>
      </c>
      <c r="F311" s="16" t="s">
        <v>82</v>
      </c>
      <c r="G311" s="16">
        <v>38.090000000000003</v>
      </c>
      <c r="H311" s="16">
        <v>12532</v>
      </c>
      <c r="I311" s="16">
        <v>83.81</v>
      </c>
      <c r="J311" s="16">
        <v>27573</v>
      </c>
      <c r="K311" s="16"/>
      <c r="L311" s="16"/>
      <c r="M311" s="16"/>
      <c r="N311" s="16"/>
      <c r="O311" s="16">
        <v>0</v>
      </c>
      <c r="P311" s="16">
        <v>9999999999</v>
      </c>
      <c r="Q311" s="16" t="s">
        <v>152</v>
      </c>
      <c r="R311" s="23">
        <v>41471.957418981481</v>
      </c>
      <c r="S311" s="16">
        <v>9999999999</v>
      </c>
      <c r="T311" s="16" t="s">
        <v>152</v>
      </c>
      <c r="U311" s="23">
        <v>41471.957418981481</v>
      </c>
      <c r="V311" s="16">
        <v>1</v>
      </c>
    </row>
    <row r="312" spans="2:22">
      <c r="B312" s="16">
        <v>906</v>
      </c>
      <c r="C312" s="22">
        <v>41411</v>
      </c>
      <c r="D312" s="16" t="s">
        <v>80</v>
      </c>
      <c r="E312" s="16">
        <v>160</v>
      </c>
      <c r="F312" s="16" t="s">
        <v>82</v>
      </c>
      <c r="G312" s="16">
        <v>38.090000000000003</v>
      </c>
      <c r="H312" s="16">
        <v>25558</v>
      </c>
      <c r="I312" s="16">
        <v>83.81</v>
      </c>
      <c r="J312" s="16">
        <v>56237</v>
      </c>
      <c r="K312" s="16"/>
      <c r="L312" s="16"/>
      <c r="M312" s="16"/>
      <c r="N312" s="16"/>
      <c r="O312" s="16">
        <v>0</v>
      </c>
      <c r="P312" s="16">
        <v>9999999999</v>
      </c>
      <c r="Q312" s="16" t="s">
        <v>152</v>
      </c>
      <c r="R312" s="23">
        <v>41471.957418981481</v>
      </c>
      <c r="S312" s="16">
        <v>9999999999</v>
      </c>
      <c r="T312" s="16" t="s">
        <v>152</v>
      </c>
      <c r="U312" s="23">
        <v>41471.957418981481</v>
      </c>
      <c r="V312" s="16">
        <v>1</v>
      </c>
    </row>
    <row r="313" spans="2:22">
      <c r="B313" s="16">
        <v>906</v>
      </c>
      <c r="C313" s="22">
        <v>41418</v>
      </c>
      <c r="D313" s="16">
        <v>1800328</v>
      </c>
      <c r="E313" s="16">
        <v>160</v>
      </c>
      <c r="F313" s="16" t="s">
        <v>82</v>
      </c>
      <c r="G313" s="16">
        <v>38.11</v>
      </c>
      <c r="H313" s="16">
        <v>10976</v>
      </c>
      <c r="I313" s="16">
        <v>121.91</v>
      </c>
      <c r="J313" s="16">
        <v>35110</v>
      </c>
      <c r="K313" s="16"/>
      <c r="L313" s="16"/>
      <c r="M313" s="16"/>
      <c r="N313" s="16"/>
      <c r="O313" s="16">
        <v>0</v>
      </c>
      <c r="P313" s="16">
        <v>9999999999</v>
      </c>
      <c r="Q313" s="16" t="s">
        <v>152</v>
      </c>
      <c r="R313" s="23">
        <v>41471.957418981481</v>
      </c>
      <c r="S313" s="16">
        <v>9999999999</v>
      </c>
      <c r="T313" s="16" t="s">
        <v>152</v>
      </c>
      <c r="U313" s="23">
        <v>41471.957418981481</v>
      </c>
      <c r="V313" s="16">
        <v>1</v>
      </c>
    </row>
    <row r="314" spans="2:22">
      <c r="B314" s="16">
        <v>906</v>
      </c>
      <c r="C314" s="22">
        <v>41418</v>
      </c>
      <c r="D314" s="16" t="s">
        <v>79</v>
      </c>
      <c r="E314" s="16">
        <v>160</v>
      </c>
      <c r="F314" s="16" t="s">
        <v>82</v>
      </c>
      <c r="G314" s="16">
        <v>38.090000000000003</v>
      </c>
      <c r="H314" s="16">
        <v>12532</v>
      </c>
      <c r="I314" s="16">
        <v>121.9</v>
      </c>
      <c r="J314" s="16">
        <v>40105</v>
      </c>
      <c r="K314" s="16"/>
      <c r="L314" s="16"/>
      <c r="M314" s="16"/>
      <c r="N314" s="16"/>
      <c r="O314" s="16">
        <v>0</v>
      </c>
      <c r="P314" s="16">
        <v>9999999999</v>
      </c>
      <c r="Q314" s="16" t="s">
        <v>152</v>
      </c>
      <c r="R314" s="23">
        <v>41471.957418981481</v>
      </c>
      <c r="S314" s="16">
        <v>9999999999</v>
      </c>
      <c r="T314" s="16" t="s">
        <v>152</v>
      </c>
      <c r="U314" s="23">
        <v>41471.957418981481</v>
      </c>
      <c r="V314" s="16">
        <v>1</v>
      </c>
    </row>
    <row r="315" spans="2:22">
      <c r="B315" s="16">
        <v>906</v>
      </c>
      <c r="C315" s="22">
        <v>41418</v>
      </c>
      <c r="D315" s="16" t="s">
        <v>80</v>
      </c>
      <c r="E315" s="16">
        <v>160</v>
      </c>
      <c r="F315" s="16" t="s">
        <v>82</v>
      </c>
      <c r="G315" s="16">
        <v>38.090000000000003</v>
      </c>
      <c r="H315" s="16">
        <v>25558</v>
      </c>
      <c r="I315" s="16">
        <v>121.9</v>
      </c>
      <c r="J315" s="16">
        <v>81795</v>
      </c>
      <c r="K315" s="16"/>
      <c r="L315" s="16"/>
      <c r="M315" s="16"/>
      <c r="N315" s="16"/>
      <c r="O315" s="16">
        <v>0</v>
      </c>
      <c r="P315" s="16">
        <v>9999999999</v>
      </c>
      <c r="Q315" s="16" t="s">
        <v>152</v>
      </c>
      <c r="R315" s="23">
        <v>41471.957418981481</v>
      </c>
      <c r="S315" s="16">
        <v>9999999999</v>
      </c>
      <c r="T315" s="16" t="s">
        <v>152</v>
      </c>
      <c r="U315" s="23">
        <v>41471.957418981481</v>
      </c>
      <c r="V315" s="16">
        <v>1</v>
      </c>
    </row>
    <row r="316" spans="2:22">
      <c r="B316" s="16">
        <v>906</v>
      </c>
      <c r="C316" s="22">
        <v>41425</v>
      </c>
      <c r="D316" s="16">
        <v>1800328</v>
      </c>
      <c r="E316" s="16">
        <v>160</v>
      </c>
      <c r="F316" s="16" t="s">
        <v>82</v>
      </c>
      <c r="G316" s="16">
        <v>38.11</v>
      </c>
      <c r="H316" s="16">
        <v>10976</v>
      </c>
      <c r="I316" s="16">
        <v>160</v>
      </c>
      <c r="J316" s="16">
        <v>46080</v>
      </c>
      <c r="K316" s="16"/>
      <c r="L316" s="16"/>
      <c r="M316" s="16"/>
      <c r="N316" s="16"/>
      <c r="O316" s="16">
        <v>0</v>
      </c>
      <c r="P316" s="16">
        <v>9999999999</v>
      </c>
      <c r="Q316" s="16" t="s">
        <v>152</v>
      </c>
      <c r="R316" s="23">
        <v>41471.957418981481</v>
      </c>
      <c r="S316" s="16">
        <v>9999999999</v>
      </c>
      <c r="T316" s="16" t="s">
        <v>152</v>
      </c>
      <c r="U316" s="23">
        <v>41471.957418981481</v>
      </c>
      <c r="V316" s="16">
        <v>1</v>
      </c>
    </row>
    <row r="317" spans="2:22">
      <c r="B317" s="16">
        <v>906</v>
      </c>
      <c r="C317" s="22">
        <v>41425</v>
      </c>
      <c r="D317" s="16" t="s">
        <v>79</v>
      </c>
      <c r="E317" s="16">
        <v>160</v>
      </c>
      <c r="F317" s="16" t="s">
        <v>82</v>
      </c>
      <c r="G317" s="16">
        <v>38.090000000000003</v>
      </c>
      <c r="H317" s="16">
        <v>12532</v>
      </c>
      <c r="I317" s="16">
        <v>160</v>
      </c>
      <c r="J317" s="16">
        <v>52640</v>
      </c>
      <c r="K317" s="16"/>
      <c r="L317" s="16"/>
      <c r="M317" s="16"/>
      <c r="N317" s="16"/>
      <c r="O317" s="16">
        <v>0</v>
      </c>
      <c r="P317" s="16">
        <v>9999999999</v>
      </c>
      <c r="Q317" s="16" t="s">
        <v>152</v>
      </c>
      <c r="R317" s="23">
        <v>41471.957418981481</v>
      </c>
      <c r="S317" s="16">
        <v>9999999999</v>
      </c>
      <c r="T317" s="16" t="s">
        <v>152</v>
      </c>
      <c r="U317" s="23">
        <v>41471.957418981481</v>
      </c>
      <c r="V317" s="16">
        <v>1</v>
      </c>
    </row>
    <row r="318" spans="2:22">
      <c r="B318" s="16">
        <v>906</v>
      </c>
      <c r="C318" s="22">
        <v>41425</v>
      </c>
      <c r="D318" s="16" t="s">
        <v>80</v>
      </c>
      <c r="E318" s="16">
        <v>160</v>
      </c>
      <c r="F318" s="16" t="s">
        <v>82</v>
      </c>
      <c r="G318" s="16">
        <v>38.090000000000003</v>
      </c>
      <c r="H318" s="16">
        <v>25558</v>
      </c>
      <c r="I318" s="16">
        <v>160</v>
      </c>
      <c r="J318" s="16">
        <v>107360</v>
      </c>
      <c r="K318" s="16"/>
      <c r="L318" s="16"/>
      <c r="M318" s="16"/>
      <c r="N318" s="16"/>
      <c r="O318" s="16">
        <v>0</v>
      </c>
      <c r="P318" s="16">
        <v>9999999999</v>
      </c>
      <c r="Q318" s="16" t="s">
        <v>152</v>
      </c>
      <c r="R318" s="23">
        <v>41471.957418981481</v>
      </c>
      <c r="S318" s="16">
        <v>9999999999</v>
      </c>
      <c r="T318" s="16" t="s">
        <v>152</v>
      </c>
      <c r="U318" s="23">
        <v>41471.957418981481</v>
      </c>
      <c r="V318" s="16">
        <v>1</v>
      </c>
    </row>
    <row r="319" spans="2:22">
      <c r="B319" s="16">
        <v>907</v>
      </c>
      <c r="C319" s="22">
        <v>41397</v>
      </c>
      <c r="D319" s="16">
        <v>1711057</v>
      </c>
      <c r="E319" s="16">
        <v>160</v>
      </c>
      <c r="F319" s="16" t="s">
        <v>82</v>
      </c>
      <c r="G319" s="16">
        <v>15.49</v>
      </c>
      <c r="H319" s="16">
        <v>2680</v>
      </c>
      <c r="I319" s="16">
        <v>15.49</v>
      </c>
      <c r="J319" s="16">
        <v>2680</v>
      </c>
      <c r="K319" s="16"/>
      <c r="L319" s="16"/>
      <c r="M319" s="16"/>
      <c r="N319" s="16"/>
      <c r="O319" s="16">
        <v>0</v>
      </c>
      <c r="P319" s="16">
        <v>9999999999</v>
      </c>
      <c r="Q319" s="16" t="s">
        <v>152</v>
      </c>
      <c r="R319" s="23">
        <v>41471.957418981481</v>
      </c>
      <c r="S319" s="16">
        <v>9999999999</v>
      </c>
      <c r="T319" s="16" t="s">
        <v>152</v>
      </c>
      <c r="U319" s="23">
        <v>41471.957418981481</v>
      </c>
      <c r="V319" s="16">
        <v>1</v>
      </c>
    </row>
    <row r="320" spans="2:22">
      <c r="B320" s="16">
        <v>907</v>
      </c>
      <c r="C320" s="22">
        <v>41397</v>
      </c>
      <c r="D320" s="16">
        <v>1800328</v>
      </c>
      <c r="E320" s="16">
        <v>160</v>
      </c>
      <c r="F320" s="16" t="s">
        <v>82</v>
      </c>
      <c r="G320" s="16">
        <v>15.48</v>
      </c>
      <c r="H320" s="16">
        <v>4458</v>
      </c>
      <c r="I320" s="16">
        <v>15.48</v>
      </c>
      <c r="J320" s="16">
        <v>4458</v>
      </c>
      <c r="K320" s="16"/>
      <c r="L320" s="16"/>
      <c r="M320" s="16"/>
      <c r="N320" s="16"/>
      <c r="O320" s="16">
        <v>0</v>
      </c>
      <c r="P320" s="16">
        <v>9999999999</v>
      </c>
      <c r="Q320" s="16" t="s">
        <v>152</v>
      </c>
      <c r="R320" s="23">
        <v>41471.957418981481</v>
      </c>
      <c r="S320" s="16">
        <v>9999999999</v>
      </c>
      <c r="T320" s="16" t="s">
        <v>152</v>
      </c>
      <c r="U320" s="23">
        <v>41471.957418981481</v>
      </c>
      <c r="V320" s="16">
        <v>1</v>
      </c>
    </row>
    <row r="321" spans="2:22">
      <c r="B321" s="16">
        <v>907</v>
      </c>
      <c r="C321" s="22">
        <v>41397</v>
      </c>
      <c r="D321" s="16" t="s">
        <v>80</v>
      </c>
      <c r="E321" s="16">
        <v>160</v>
      </c>
      <c r="F321" s="16" t="s">
        <v>82</v>
      </c>
      <c r="G321" s="16">
        <v>15.48</v>
      </c>
      <c r="H321" s="16">
        <v>10387</v>
      </c>
      <c r="I321" s="16">
        <v>15.48</v>
      </c>
      <c r="J321" s="16">
        <v>10387</v>
      </c>
      <c r="K321" s="16"/>
      <c r="L321" s="16"/>
      <c r="M321" s="16"/>
      <c r="N321" s="16"/>
      <c r="O321" s="16">
        <v>0</v>
      </c>
      <c r="P321" s="16">
        <v>9999999999</v>
      </c>
      <c r="Q321" s="16" t="s">
        <v>152</v>
      </c>
      <c r="R321" s="23">
        <v>41471.957418981481</v>
      </c>
      <c r="S321" s="16">
        <v>9999999999</v>
      </c>
      <c r="T321" s="16" t="s">
        <v>152</v>
      </c>
      <c r="U321" s="23">
        <v>41471.957418981481</v>
      </c>
      <c r="V321" s="16">
        <v>1</v>
      </c>
    </row>
    <row r="322" spans="2:22">
      <c r="B322" s="16">
        <v>907</v>
      </c>
      <c r="C322" s="22">
        <v>41404</v>
      </c>
      <c r="D322" s="16">
        <v>1711057</v>
      </c>
      <c r="E322" s="16">
        <v>160</v>
      </c>
      <c r="F322" s="16" t="s">
        <v>82</v>
      </c>
      <c r="G322" s="16">
        <v>36.130000000000003</v>
      </c>
      <c r="H322" s="16">
        <v>6250</v>
      </c>
      <c r="I322" s="16">
        <v>51.62</v>
      </c>
      <c r="J322" s="16">
        <v>8930</v>
      </c>
      <c r="K322" s="16"/>
      <c r="L322" s="16"/>
      <c r="M322" s="16"/>
      <c r="N322" s="16"/>
      <c r="O322" s="16">
        <v>0</v>
      </c>
      <c r="P322" s="16">
        <v>9999999999</v>
      </c>
      <c r="Q322" s="16" t="s">
        <v>152</v>
      </c>
      <c r="R322" s="23">
        <v>41471.957418981481</v>
      </c>
      <c r="S322" s="16">
        <v>9999999999</v>
      </c>
      <c r="T322" s="16" t="s">
        <v>152</v>
      </c>
      <c r="U322" s="23">
        <v>41471.957418981481</v>
      </c>
      <c r="V322" s="16">
        <v>1</v>
      </c>
    </row>
    <row r="323" spans="2:22">
      <c r="B323" s="16">
        <v>907</v>
      </c>
      <c r="C323" s="22">
        <v>41404</v>
      </c>
      <c r="D323" s="16">
        <v>1800328</v>
      </c>
      <c r="E323" s="16">
        <v>160</v>
      </c>
      <c r="F323" s="16" t="s">
        <v>82</v>
      </c>
      <c r="G323" s="16">
        <v>36.130000000000003</v>
      </c>
      <c r="H323" s="16">
        <v>10405</v>
      </c>
      <c r="I323" s="16">
        <v>51.61</v>
      </c>
      <c r="J323" s="16">
        <v>14864</v>
      </c>
      <c r="K323" s="16"/>
      <c r="L323" s="16"/>
      <c r="M323" s="16"/>
      <c r="N323" s="16"/>
      <c r="O323" s="16">
        <v>0</v>
      </c>
      <c r="P323" s="16">
        <v>9999999999</v>
      </c>
      <c r="Q323" s="16" t="s">
        <v>152</v>
      </c>
      <c r="R323" s="23">
        <v>41471.957418981481</v>
      </c>
      <c r="S323" s="16">
        <v>9999999999</v>
      </c>
      <c r="T323" s="16" t="s">
        <v>152</v>
      </c>
      <c r="U323" s="23">
        <v>41471.957418981481</v>
      </c>
      <c r="V323" s="16">
        <v>1</v>
      </c>
    </row>
    <row r="324" spans="2:22">
      <c r="B324" s="16">
        <v>907</v>
      </c>
      <c r="C324" s="22">
        <v>41404</v>
      </c>
      <c r="D324" s="16" t="s">
        <v>80</v>
      </c>
      <c r="E324" s="16">
        <v>160</v>
      </c>
      <c r="F324" s="16" t="s">
        <v>82</v>
      </c>
      <c r="G324" s="16">
        <v>36.130000000000003</v>
      </c>
      <c r="H324" s="16">
        <v>24243</v>
      </c>
      <c r="I324" s="16">
        <v>51.61</v>
      </c>
      <c r="J324" s="16">
        <v>34630</v>
      </c>
      <c r="K324" s="16"/>
      <c r="L324" s="16"/>
      <c r="M324" s="16"/>
      <c r="N324" s="16"/>
      <c r="O324" s="16">
        <v>0</v>
      </c>
      <c r="P324" s="16">
        <v>9999999999</v>
      </c>
      <c r="Q324" s="16" t="s">
        <v>152</v>
      </c>
      <c r="R324" s="23">
        <v>41471.957418981481</v>
      </c>
      <c r="S324" s="16">
        <v>9999999999</v>
      </c>
      <c r="T324" s="16" t="s">
        <v>152</v>
      </c>
      <c r="U324" s="23">
        <v>41471.957418981481</v>
      </c>
      <c r="V324" s="16">
        <v>1</v>
      </c>
    </row>
    <row r="325" spans="2:22">
      <c r="B325" s="16">
        <v>907</v>
      </c>
      <c r="C325" s="22">
        <v>41411</v>
      </c>
      <c r="D325" s="16">
        <v>1711057</v>
      </c>
      <c r="E325" s="16">
        <v>160</v>
      </c>
      <c r="F325" s="16" t="s">
        <v>82</v>
      </c>
      <c r="G325" s="16">
        <v>36.130000000000003</v>
      </c>
      <c r="H325" s="16">
        <v>6250</v>
      </c>
      <c r="I325" s="16">
        <v>87.75</v>
      </c>
      <c r="J325" s="16">
        <v>15181</v>
      </c>
      <c r="K325" s="16"/>
      <c r="L325" s="16"/>
      <c r="M325" s="16"/>
      <c r="N325" s="16"/>
      <c r="O325" s="16">
        <v>0</v>
      </c>
      <c r="P325" s="16">
        <v>9999999999</v>
      </c>
      <c r="Q325" s="16" t="s">
        <v>152</v>
      </c>
      <c r="R325" s="23">
        <v>41471.957418981481</v>
      </c>
      <c r="S325" s="16">
        <v>9999999999</v>
      </c>
      <c r="T325" s="16" t="s">
        <v>152</v>
      </c>
      <c r="U325" s="23">
        <v>41471.957418981481</v>
      </c>
      <c r="V325" s="16">
        <v>1</v>
      </c>
    </row>
    <row r="326" spans="2:22">
      <c r="B326" s="16">
        <v>907</v>
      </c>
      <c r="C326" s="22">
        <v>41411</v>
      </c>
      <c r="D326" s="16">
        <v>1800328</v>
      </c>
      <c r="E326" s="16">
        <v>160</v>
      </c>
      <c r="F326" s="16" t="s">
        <v>82</v>
      </c>
      <c r="G326" s="16">
        <v>36.130000000000003</v>
      </c>
      <c r="H326" s="16">
        <v>10405</v>
      </c>
      <c r="I326" s="16">
        <v>87.74</v>
      </c>
      <c r="J326" s="16">
        <v>25269</v>
      </c>
      <c r="K326" s="16"/>
      <c r="L326" s="16"/>
      <c r="M326" s="16"/>
      <c r="N326" s="16"/>
      <c r="O326" s="16">
        <v>0</v>
      </c>
      <c r="P326" s="16">
        <v>9999999999</v>
      </c>
      <c r="Q326" s="16" t="s">
        <v>152</v>
      </c>
      <c r="R326" s="23">
        <v>41471.957418981481</v>
      </c>
      <c r="S326" s="16">
        <v>9999999999</v>
      </c>
      <c r="T326" s="16" t="s">
        <v>152</v>
      </c>
      <c r="U326" s="23">
        <v>41471.957418981481</v>
      </c>
      <c r="V326" s="16">
        <v>1</v>
      </c>
    </row>
    <row r="327" spans="2:22">
      <c r="B327" s="16">
        <v>907</v>
      </c>
      <c r="C327" s="22">
        <v>41411</v>
      </c>
      <c r="D327" s="16" t="s">
        <v>80</v>
      </c>
      <c r="E327" s="16">
        <v>160</v>
      </c>
      <c r="F327" s="16" t="s">
        <v>82</v>
      </c>
      <c r="G327" s="16">
        <v>36.130000000000003</v>
      </c>
      <c r="H327" s="16">
        <v>24243</v>
      </c>
      <c r="I327" s="16">
        <v>87.74</v>
      </c>
      <c r="J327" s="16">
        <v>58874</v>
      </c>
      <c r="K327" s="16"/>
      <c r="L327" s="16"/>
      <c r="M327" s="16"/>
      <c r="N327" s="16"/>
      <c r="O327" s="16">
        <v>0</v>
      </c>
      <c r="P327" s="16">
        <v>9999999999</v>
      </c>
      <c r="Q327" s="16" t="s">
        <v>152</v>
      </c>
      <c r="R327" s="23">
        <v>41471.957418981481</v>
      </c>
      <c r="S327" s="16">
        <v>9999999999</v>
      </c>
      <c r="T327" s="16" t="s">
        <v>152</v>
      </c>
      <c r="U327" s="23">
        <v>41471.957418981481</v>
      </c>
      <c r="V327" s="16">
        <v>1</v>
      </c>
    </row>
    <row r="328" spans="2:22">
      <c r="B328" s="16">
        <v>907</v>
      </c>
      <c r="C328" s="22">
        <v>41418</v>
      </c>
      <c r="D328" s="16">
        <v>1711057</v>
      </c>
      <c r="E328" s="16">
        <v>160</v>
      </c>
      <c r="F328" s="16" t="s">
        <v>82</v>
      </c>
      <c r="G328" s="16">
        <v>36.130000000000003</v>
      </c>
      <c r="H328" s="16">
        <v>6250</v>
      </c>
      <c r="I328" s="16">
        <v>123.87</v>
      </c>
      <c r="J328" s="16">
        <v>21430</v>
      </c>
      <c r="K328" s="16"/>
      <c r="L328" s="16"/>
      <c r="M328" s="16"/>
      <c r="N328" s="16"/>
      <c r="O328" s="16">
        <v>0</v>
      </c>
      <c r="P328" s="16">
        <v>9999999999</v>
      </c>
      <c r="Q328" s="16" t="s">
        <v>152</v>
      </c>
      <c r="R328" s="23">
        <v>41471.957418981481</v>
      </c>
      <c r="S328" s="16">
        <v>9999999999</v>
      </c>
      <c r="T328" s="16" t="s">
        <v>152</v>
      </c>
      <c r="U328" s="23">
        <v>41471.957418981481</v>
      </c>
      <c r="V328" s="16">
        <v>1</v>
      </c>
    </row>
    <row r="329" spans="2:22">
      <c r="B329" s="16">
        <v>907</v>
      </c>
      <c r="C329" s="22">
        <v>41418</v>
      </c>
      <c r="D329" s="16">
        <v>1800328</v>
      </c>
      <c r="E329" s="16">
        <v>160</v>
      </c>
      <c r="F329" s="16" t="s">
        <v>82</v>
      </c>
      <c r="G329" s="16">
        <v>36.130000000000003</v>
      </c>
      <c r="H329" s="16">
        <v>10405</v>
      </c>
      <c r="I329" s="16">
        <v>123.87</v>
      </c>
      <c r="J329" s="16">
        <v>35675</v>
      </c>
      <c r="K329" s="16"/>
      <c r="L329" s="16"/>
      <c r="M329" s="16"/>
      <c r="N329" s="16"/>
      <c r="O329" s="16">
        <v>0</v>
      </c>
      <c r="P329" s="16">
        <v>9999999999</v>
      </c>
      <c r="Q329" s="16" t="s">
        <v>152</v>
      </c>
      <c r="R329" s="23">
        <v>41471.957418981481</v>
      </c>
      <c r="S329" s="16">
        <v>9999999999</v>
      </c>
      <c r="T329" s="16" t="s">
        <v>152</v>
      </c>
      <c r="U329" s="23">
        <v>41471.957418981481</v>
      </c>
      <c r="V329" s="16">
        <v>1</v>
      </c>
    </row>
    <row r="330" spans="2:22">
      <c r="B330" s="16">
        <v>907</v>
      </c>
      <c r="C330" s="22">
        <v>41418</v>
      </c>
      <c r="D330" s="16" t="s">
        <v>80</v>
      </c>
      <c r="E330" s="16">
        <v>160</v>
      </c>
      <c r="F330" s="16" t="s">
        <v>82</v>
      </c>
      <c r="G330" s="16">
        <v>36.130000000000003</v>
      </c>
      <c r="H330" s="16">
        <v>24243</v>
      </c>
      <c r="I330" s="16">
        <v>123.87</v>
      </c>
      <c r="J330" s="16">
        <v>83117</v>
      </c>
      <c r="K330" s="16"/>
      <c r="L330" s="16"/>
      <c r="M330" s="16"/>
      <c r="N330" s="16"/>
      <c r="O330" s="16">
        <v>0</v>
      </c>
      <c r="P330" s="16">
        <v>9999999999</v>
      </c>
      <c r="Q330" s="16" t="s">
        <v>152</v>
      </c>
      <c r="R330" s="23">
        <v>41471.957418981481</v>
      </c>
      <c r="S330" s="16">
        <v>9999999999</v>
      </c>
      <c r="T330" s="16" t="s">
        <v>152</v>
      </c>
      <c r="U330" s="23">
        <v>41471.957418981481</v>
      </c>
      <c r="V330" s="16">
        <v>1</v>
      </c>
    </row>
    <row r="331" spans="2:22">
      <c r="B331" s="16">
        <v>907</v>
      </c>
      <c r="C331" s="22">
        <v>41425</v>
      </c>
      <c r="D331" s="16">
        <v>1711057</v>
      </c>
      <c r="E331" s="16">
        <v>160</v>
      </c>
      <c r="F331" s="16" t="s">
        <v>82</v>
      </c>
      <c r="G331" s="16">
        <v>36.130000000000003</v>
      </c>
      <c r="H331" s="16">
        <v>6250</v>
      </c>
      <c r="I331" s="16">
        <v>160</v>
      </c>
      <c r="J331" s="16">
        <v>27680</v>
      </c>
      <c r="K331" s="16"/>
      <c r="L331" s="16"/>
      <c r="M331" s="16"/>
      <c r="N331" s="16"/>
      <c r="O331" s="16">
        <v>0</v>
      </c>
      <c r="P331" s="16">
        <v>9999999999</v>
      </c>
      <c r="Q331" s="16" t="s">
        <v>152</v>
      </c>
      <c r="R331" s="23">
        <v>41471.957418981481</v>
      </c>
      <c r="S331" s="16">
        <v>9999999999</v>
      </c>
      <c r="T331" s="16" t="s">
        <v>152</v>
      </c>
      <c r="U331" s="23">
        <v>41471.957418981481</v>
      </c>
      <c r="V331" s="16">
        <v>1</v>
      </c>
    </row>
    <row r="332" spans="2:22">
      <c r="B332" s="16">
        <v>907</v>
      </c>
      <c r="C332" s="22">
        <v>41425</v>
      </c>
      <c r="D332" s="16">
        <v>1800328</v>
      </c>
      <c r="E332" s="16">
        <v>160</v>
      </c>
      <c r="F332" s="16" t="s">
        <v>82</v>
      </c>
      <c r="G332" s="16">
        <v>36.130000000000003</v>
      </c>
      <c r="H332" s="16">
        <v>10405</v>
      </c>
      <c r="I332" s="16">
        <v>160</v>
      </c>
      <c r="J332" s="16">
        <v>46080</v>
      </c>
      <c r="K332" s="16"/>
      <c r="L332" s="16"/>
      <c r="M332" s="16"/>
      <c r="N332" s="16"/>
      <c r="O332" s="16">
        <v>0</v>
      </c>
      <c r="P332" s="16">
        <v>9999999999</v>
      </c>
      <c r="Q332" s="16" t="s">
        <v>152</v>
      </c>
      <c r="R332" s="23">
        <v>41471.957418981481</v>
      </c>
      <c r="S332" s="16">
        <v>9999999999</v>
      </c>
      <c r="T332" s="16" t="s">
        <v>152</v>
      </c>
      <c r="U332" s="23">
        <v>41471.957418981481</v>
      </c>
      <c r="V332" s="16">
        <v>1</v>
      </c>
    </row>
    <row r="333" spans="2:22">
      <c r="B333" s="16">
        <v>907</v>
      </c>
      <c r="C333" s="22">
        <v>41425</v>
      </c>
      <c r="D333" s="16" t="s">
        <v>80</v>
      </c>
      <c r="E333" s="16">
        <v>160</v>
      </c>
      <c r="F333" s="16" t="s">
        <v>82</v>
      </c>
      <c r="G333" s="16">
        <v>36.130000000000003</v>
      </c>
      <c r="H333" s="16">
        <v>24243</v>
      </c>
      <c r="I333" s="16">
        <v>160</v>
      </c>
      <c r="J333" s="16">
        <v>107360</v>
      </c>
      <c r="K333" s="16"/>
      <c r="L333" s="16"/>
      <c r="M333" s="16"/>
      <c r="N333" s="16"/>
      <c r="O333" s="16">
        <v>0</v>
      </c>
      <c r="P333" s="16">
        <v>9999999999</v>
      </c>
      <c r="Q333" s="16" t="s">
        <v>152</v>
      </c>
      <c r="R333" s="23">
        <v>41471.957418981481</v>
      </c>
      <c r="S333" s="16">
        <v>9999999999</v>
      </c>
      <c r="T333" s="16" t="s">
        <v>152</v>
      </c>
      <c r="U333" s="23">
        <v>41471.957418981481</v>
      </c>
      <c r="V333" s="16">
        <v>1</v>
      </c>
    </row>
    <row r="334" spans="2:22">
      <c r="B334" s="16">
        <v>910</v>
      </c>
      <c r="C334" s="22">
        <v>41362</v>
      </c>
      <c r="D334" s="16" t="s">
        <v>130</v>
      </c>
      <c r="E334" s="16">
        <v>160</v>
      </c>
      <c r="F334" s="16" t="s">
        <v>82</v>
      </c>
      <c r="G334" s="16">
        <v>12.9</v>
      </c>
      <c r="H334" s="16">
        <v>8656</v>
      </c>
      <c r="I334" s="16">
        <v>51.61</v>
      </c>
      <c r="J334" s="16">
        <v>34630</v>
      </c>
      <c r="K334" s="16">
        <v>0.26</v>
      </c>
      <c r="L334" s="16">
        <v>0.06</v>
      </c>
      <c r="M334" s="16"/>
      <c r="N334" s="16"/>
      <c r="O334" s="16">
        <v>0</v>
      </c>
      <c r="P334" s="16">
        <v>9999999999</v>
      </c>
      <c r="Q334" s="16" t="s">
        <v>152</v>
      </c>
      <c r="R334" s="23">
        <v>41471.957418981481</v>
      </c>
      <c r="S334" s="16">
        <v>9999999999</v>
      </c>
      <c r="T334" s="16" t="s">
        <v>152</v>
      </c>
      <c r="U334" s="23">
        <v>41471.957418981481</v>
      </c>
      <c r="V334" s="16">
        <v>1</v>
      </c>
    </row>
    <row r="335" spans="2:22">
      <c r="B335" s="16">
        <v>910</v>
      </c>
      <c r="C335" s="22">
        <v>41362</v>
      </c>
      <c r="D335" s="16" t="s">
        <v>133</v>
      </c>
      <c r="E335" s="16">
        <v>160</v>
      </c>
      <c r="F335" s="16" t="s">
        <v>82</v>
      </c>
      <c r="G335" s="16">
        <v>12.9</v>
      </c>
      <c r="H335" s="16">
        <v>8669</v>
      </c>
      <c r="I335" s="16">
        <v>51.61</v>
      </c>
      <c r="J335" s="16">
        <v>34682</v>
      </c>
      <c r="K335" s="16">
        <v>0.26</v>
      </c>
      <c r="L335" s="16">
        <v>0.06</v>
      </c>
      <c r="M335" s="16"/>
      <c r="N335" s="16"/>
      <c r="O335" s="16">
        <v>0</v>
      </c>
      <c r="P335" s="16">
        <v>9999999999</v>
      </c>
      <c r="Q335" s="16" t="s">
        <v>152</v>
      </c>
      <c r="R335" s="23">
        <v>41471.957418981481</v>
      </c>
      <c r="S335" s="16">
        <v>9999999999</v>
      </c>
      <c r="T335" s="16" t="s">
        <v>152</v>
      </c>
      <c r="U335" s="23">
        <v>41471.957418981481</v>
      </c>
      <c r="V335" s="16">
        <v>1</v>
      </c>
    </row>
    <row r="336" spans="2:22">
      <c r="B336" s="16">
        <v>910</v>
      </c>
      <c r="C336" s="22">
        <v>41362</v>
      </c>
      <c r="D336" s="16" t="s">
        <v>134</v>
      </c>
      <c r="E336" s="16">
        <v>160</v>
      </c>
      <c r="F336" s="16" t="s">
        <v>82</v>
      </c>
      <c r="G336" s="16">
        <v>12.91</v>
      </c>
      <c r="H336" s="16">
        <v>8688</v>
      </c>
      <c r="I336" s="16">
        <v>51.62</v>
      </c>
      <c r="J336" s="16">
        <v>34740</v>
      </c>
      <c r="K336" s="16">
        <v>0.28000000000000003</v>
      </c>
      <c r="L336" s="16">
        <v>0.08</v>
      </c>
      <c r="M336" s="16"/>
      <c r="N336" s="16"/>
      <c r="O336" s="16">
        <v>0</v>
      </c>
      <c r="P336" s="16">
        <v>9999999999</v>
      </c>
      <c r="Q336" s="16" t="s">
        <v>152</v>
      </c>
      <c r="R336" s="23">
        <v>41471.957418981481</v>
      </c>
      <c r="S336" s="16">
        <v>9999999999</v>
      </c>
      <c r="T336" s="16" t="s">
        <v>152</v>
      </c>
      <c r="U336" s="23">
        <v>41471.957418981481</v>
      </c>
      <c r="V336" s="16">
        <v>1</v>
      </c>
    </row>
    <row r="337" spans="2:22">
      <c r="B337" s="16">
        <v>910</v>
      </c>
      <c r="C337" s="22">
        <v>41369</v>
      </c>
      <c r="D337" s="16" t="s">
        <v>130</v>
      </c>
      <c r="E337" s="16">
        <v>160</v>
      </c>
      <c r="F337" s="16" t="s">
        <v>82</v>
      </c>
      <c r="G337" s="16">
        <v>12.9</v>
      </c>
      <c r="H337" s="16">
        <v>8656</v>
      </c>
      <c r="I337" s="16">
        <v>64.510000000000005</v>
      </c>
      <c r="J337" s="16">
        <v>43286</v>
      </c>
      <c r="K337" s="16">
        <v>0.26</v>
      </c>
      <c r="L337" s="16">
        <v>0.06</v>
      </c>
      <c r="M337" s="16"/>
      <c r="N337" s="16"/>
      <c r="O337" s="16">
        <v>0</v>
      </c>
      <c r="P337" s="16">
        <v>9999999999</v>
      </c>
      <c r="Q337" s="16" t="s">
        <v>152</v>
      </c>
      <c r="R337" s="23">
        <v>41471.957418981481</v>
      </c>
      <c r="S337" s="16">
        <v>9999999999</v>
      </c>
      <c r="T337" s="16" t="s">
        <v>152</v>
      </c>
      <c r="U337" s="23">
        <v>41471.957418981481</v>
      </c>
      <c r="V337" s="16">
        <v>1</v>
      </c>
    </row>
    <row r="338" spans="2:22">
      <c r="B338" s="16">
        <v>910</v>
      </c>
      <c r="C338" s="22">
        <v>41369</v>
      </c>
      <c r="D338" s="16" t="s">
        <v>133</v>
      </c>
      <c r="E338" s="16">
        <v>160</v>
      </c>
      <c r="F338" s="16" t="s">
        <v>82</v>
      </c>
      <c r="G338" s="16">
        <v>12.9</v>
      </c>
      <c r="H338" s="16">
        <v>8669</v>
      </c>
      <c r="I338" s="16">
        <v>64.510000000000005</v>
      </c>
      <c r="J338" s="16">
        <v>43351</v>
      </c>
      <c r="K338" s="16">
        <v>0.26</v>
      </c>
      <c r="L338" s="16">
        <v>0.06</v>
      </c>
      <c r="M338" s="16"/>
      <c r="N338" s="16"/>
      <c r="O338" s="16">
        <v>0</v>
      </c>
      <c r="P338" s="16">
        <v>9999999999</v>
      </c>
      <c r="Q338" s="16" t="s">
        <v>152</v>
      </c>
      <c r="R338" s="23">
        <v>41471.957418981481</v>
      </c>
      <c r="S338" s="16">
        <v>9999999999</v>
      </c>
      <c r="T338" s="16" t="s">
        <v>152</v>
      </c>
      <c r="U338" s="23">
        <v>41471.957418981481</v>
      </c>
      <c r="V338" s="16">
        <v>1</v>
      </c>
    </row>
    <row r="339" spans="2:22">
      <c r="B339" s="16">
        <v>910</v>
      </c>
      <c r="C339" s="22">
        <v>41369</v>
      </c>
      <c r="D339" s="16" t="s">
        <v>134</v>
      </c>
      <c r="E339" s="16">
        <v>160</v>
      </c>
      <c r="F339" s="16" t="s">
        <v>82</v>
      </c>
      <c r="G339" s="16">
        <v>12.91</v>
      </c>
      <c r="H339" s="16">
        <v>8688</v>
      </c>
      <c r="I339" s="16">
        <v>64.53</v>
      </c>
      <c r="J339" s="16">
        <v>43429</v>
      </c>
      <c r="K339" s="16">
        <v>0.28000000000000003</v>
      </c>
      <c r="L339" s="16">
        <v>0.08</v>
      </c>
      <c r="M339" s="16"/>
      <c r="N339" s="16"/>
      <c r="O339" s="16">
        <v>0</v>
      </c>
      <c r="P339" s="16">
        <v>9999999999</v>
      </c>
      <c r="Q339" s="16" t="s">
        <v>152</v>
      </c>
      <c r="R339" s="23">
        <v>41471.957418981481</v>
      </c>
      <c r="S339" s="16">
        <v>9999999999</v>
      </c>
      <c r="T339" s="16" t="s">
        <v>152</v>
      </c>
      <c r="U339" s="23">
        <v>41471.957418981481</v>
      </c>
      <c r="V339" s="16">
        <v>1</v>
      </c>
    </row>
    <row r="340" spans="2:22">
      <c r="B340" s="16">
        <v>910</v>
      </c>
      <c r="C340" s="22">
        <v>41376</v>
      </c>
      <c r="D340" s="16" t="s">
        <v>130</v>
      </c>
      <c r="E340" s="16">
        <v>160</v>
      </c>
      <c r="F340" s="16" t="s">
        <v>82</v>
      </c>
      <c r="G340" s="16">
        <v>12.9</v>
      </c>
      <c r="H340" s="16">
        <v>8656</v>
      </c>
      <c r="I340" s="16">
        <v>77.42</v>
      </c>
      <c r="J340" s="16">
        <v>51949</v>
      </c>
      <c r="K340" s="16">
        <v>0.26</v>
      </c>
      <c r="L340" s="16">
        <v>0.06</v>
      </c>
      <c r="M340" s="16"/>
      <c r="N340" s="16"/>
      <c r="O340" s="16">
        <v>0</v>
      </c>
      <c r="P340" s="16">
        <v>9999999999</v>
      </c>
      <c r="Q340" s="16" t="s">
        <v>152</v>
      </c>
      <c r="R340" s="23">
        <v>41471.957418981481</v>
      </c>
      <c r="S340" s="16">
        <v>9999999999</v>
      </c>
      <c r="T340" s="16" t="s">
        <v>152</v>
      </c>
      <c r="U340" s="23">
        <v>41471.957418981481</v>
      </c>
      <c r="V340" s="16">
        <v>1</v>
      </c>
    </row>
    <row r="341" spans="2:22">
      <c r="B341" s="16">
        <v>910</v>
      </c>
      <c r="C341" s="22">
        <v>41376</v>
      </c>
      <c r="D341" s="16" t="s">
        <v>133</v>
      </c>
      <c r="E341" s="16">
        <v>160</v>
      </c>
      <c r="F341" s="16" t="s">
        <v>82</v>
      </c>
      <c r="G341" s="16">
        <v>12.9</v>
      </c>
      <c r="H341" s="16">
        <v>8669</v>
      </c>
      <c r="I341" s="16">
        <v>77.42</v>
      </c>
      <c r="J341" s="16">
        <v>52026</v>
      </c>
      <c r="K341" s="16">
        <v>0.26</v>
      </c>
      <c r="L341" s="16">
        <v>0.06</v>
      </c>
      <c r="M341" s="16"/>
      <c r="N341" s="16"/>
      <c r="O341" s="16">
        <v>0</v>
      </c>
      <c r="P341" s="16">
        <v>9999999999</v>
      </c>
      <c r="Q341" s="16" t="s">
        <v>152</v>
      </c>
      <c r="R341" s="23">
        <v>41471.957418981481</v>
      </c>
      <c r="S341" s="16">
        <v>9999999999</v>
      </c>
      <c r="T341" s="16" t="s">
        <v>152</v>
      </c>
      <c r="U341" s="23">
        <v>41471.957418981481</v>
      </c>
      <c r="V341" s="16">
        <v>1</v>
      </c>
    </row>
    <row r="342" spans="2:22">
      <c r="B342" s="16">
        <v>910</v>
      </c>
      <c r="C342" s="22">
        <v>41376</v>
      </c>
      <c r="D342" s="16" t="s">
        <v>134</v>
      </c>
      <c r="E342" s="16">
        <v>160</v>
      </c>
      <c r="F342" s="16" t="s">
        <v>82</v>
      </c>
      <c r="G342" s="16">
        <v>12.91</v>
      </c>
      <c r="H342" s="16">
        <v>8688</v>
      </c>
      <c r="I342" s="16">
        <v>77.42</v>
      </c>
      <c r="J342" s="16">
        <v>52104</v>
      </c>
      <c r="K342" s="16">
        <v>0.28000000000000003</v>
      </c>
      <c r="L342" s="16">
        <v>0.08</v>
      </c>
      <c r="M342" s="16"/>
      <c r="N342" s="16"/>
      <c r="O342" s="16">
        <v>0</v>
      </c>
      <c r="P342" s="16">
        <v>9999999999</v>
      </c>
      <c r="Q342" s="16" t="s">
        <v>152</v>
      </c>
      <c r="R342" s="23">
        <v>41471.957418981481</v>
      </c>
      <c r="S342" s="16">
        <v>9999999999</v>
      </c>
      <c r="T342" s="16" t="s">
        <v>152</v>
      </c>
      <c r="U342" s="23">
        <v>41471.957418981481</v>
      </c>
      <c r="V342" s="16">
        <v>1</v>
      </c>
    </row>
    <row r="343" spans="2:22">
      <c r="B343" s="16">
        <v>910</v>
      </c>
      <c r="C343" s="22">
        <v>41383</v>
      </c>
      <c r="D343" s="16" t="s">
        <v>130</v>
      </c>
      <c r="E343" s="16">
        <v>160</v>
      </c>
      <c r="F343" s="16" t="s">
        <v>82</v>
      </c>
      <c r="G343" s="16">
        <v>12.9</v>
      </c>
      <c r="H343" s="16">
        <v>8656</v>
      </c>
      <c r="I343" s="16">
        <v>90.32</v>
      </c>
      <c r="J343" s="16">
        <v>60605</v>
      </c>
      <c r="K343" s="16">
        <v>0.26</v>
      </c>
      <c r="L343" s="16">
        <v>0.06</v>
      </c>
      <c r="M343" s="16"/>
      <c r="N343" s="16"/>
      <c r="O343" s="16">
        <v>0</v>
      </c>
      <c r="P343" s="16">
        <v>9999999999</v>
      </c>
      <c r="Q343" s="16" t="s">
        <v>152</v>
      </c>
      <c r="R343" s="23">
        <v>41471.957418981481</v>
      </c>
      <c r="S343" s="16">
        <v>9999999999</v>
      </c>
      <c r="T343" s="16" t="s">
        <v>152</v>
      </c>
      <c r="U343" s="23">
        <v>41471.957418981481</v>
      </c>
      <c r="V343" s="16">
        <v>1</v>
      </c>
    </row>
    <row r="344" spans="2:22">
      <c r="B344" s="16">
        <v>910</v>
      </c>
      <c r="C344" s="22">
        <v>41383</v>
      </c>
      <c r="D344" s="16" t="s">
        <v>133</v>
      </c>
      <c r="E344" s="16">
        <v>160</v>
      </c>
      <c r="F344" s="16" t="s">
        <v>82</v>
      </c>
      <c r="G344" s="16">
        <v>12.9</v>
      </c>
      <c r="H344" s="16">
        <v>8669</v>
      </c>
      <c r="I344" s="16">
        <v>90.32</v>
      </c>
      <c r="J344" s="16">
        <v>60695</v>
      </c>
      <c r="K344" s="16">
        <v>0.26</v>
      </c>
      <c r="L344" s="16">
        <v>0.06</v>
      </c>
      <c r="M344" s="16"/>
      <c r="N344" s="16"/>
      <c r="O344" s="16">
        <v>0</v>
      </c>
      <c r="P344" s="16">
        <v>9999999999</v>
      </c>
      <c r="Q344" s="16" t="s">
        <v>152</v>
      </c>
      <c r="R344" s="23">
        <v>41471.957418981481</v>
      </c>
      <c r="S344" s="16">
        <v>9999999999</v>
      </c>
      <c r="T344" s="16" t="s">
        <v>152</v>
      </c>
      <c r="U344" s="23">
        <v>41471.957418981481</v>
      </c>
      <c r="V344" s="16">
        <v>1</v>
      </c>
    </row>
    <row r="345" spans="2:22">
      <c r="B345" s="16">
        <v>910</v>
      </c>
      <c r="C345" s="22">
        <v>41383</v>
      </c>
      <c r="D345" s="16" t="s">
        <v>134</v>
      </c>
      <c r="E345" s="16">
        <v>160</v>
      </c>
      <c r="F345" s="16" t="s">
        <v>82</v>
      </c>
      <c r="G345" s="16">
        <v>12.91</v>
      </c>
      <c r="H345" s="16">
        <v>8688</v>
      </c>
      <c r="I345" s="16">
        <v>90.33</v>
      </c>
      <c r="J345" s="16">
        <v>60792</v>
      </c>
      <c r="K345" s="16">
        <v>0.28000000000000003</v>
      </c>
      <c r="L345" s="16">
        <v>0.08</v>
      </c>
      <c r="M345" s="16"/>
      <c r="N345" s="16"/>
      <c r="O345" s="16">
        <v>0</v>
      </c>
      <c r="P345" s="16">
        <v>9999999999</v>
      </c>
      <c r="Q345" s="16" t="s">
        <v>152</v>
      </c>
      <c r="R345" s="23">
        <v>41471.957418981481</v>
      </c>
      <c r="S345" s="16">
        <v>9999999999</v>
      </c>
      <c r="T345" s="16" t="s">
        <v>152</v>
      </c>
      <c r="U345" s="23">
        <v>41471.957418981481</v>
      </c>
      <c r="V345" s="16">
        <v>1</v>
      </c>
    </row>
    <row r="346" spans="2:22">
      <c r="B346" s="16">
        <v>910</v>
      </c>
      <c r="C346" s="22">
        <v>41390</v>
      </c>
      <c r="D346" s="16" t="s">
        <v>130</v>
      </c>
      <c r="E346" s="16">
        <v>160</v>
      </c>
      <c r="F346" s="16" t="s">
        <v>82</v>
      </c>
      <c r="G346" s="16">
        <v>12.9</v>
      </c>
      <c r="H346" s="16">
        <v>8656</v>
      </c>
      <c r="I346" s="16">
        <v>103.22</v>
      </c>
      <c r="J346" s="16">
        <v>69261</v>
      </c>
      <c r="K346" s="16">
        <v>0.26</v>
      </c>
      <c r="L346" s="16">
        <v>0.06</v>
      </c>
      <c r="M346" s="16"/>
      <c r="N346" s="16"/>
      <c r="O346" s="16">
        <v>0</v>
      </c>
      <c r="P346" s="16">
        <v>9999999999</v>
      </c>
      <c r="Q346" s="16" t="s">
        <v>152</v>
      </c>
      <c r="R346" s="23">
        <v>41471.957418981481</v>
      </c>
      <c r="S346" s="16">
        <v>9999999999</v>
      </c>
      <c r="T346" s="16" t="s">
        <v>152</v>
      </c>
      <c r="U346" s="23">
        <v>41471.957418981481</v>
      </c>
      <c r="V346" s="16">
        <v>1</v>
      </c>
    </row>
    <row r="347" spans="2:22">
      <c r="B347" s="16">
        <v>910</v>
      </c>
      <c r="C347" s="22">
        <v>41390</v>
      </c>
      <c r="D347" s="16" t="s">
        <v>133</v>
      </c>
      <c r="E347" s="16">
        <v>160</v>
      </c>
      <c r="F347" s="16" t="s">
        <v>82</v>
      </c>
      <c r="G347" s="16">
        <v>12.9</v>
      </c>
      <c r="H347" s="16">
        <v>8669</v>
      </c>
      <c r="I347" s="16">
        <v>103.22</v>
      </c>
      <c r="J347" s="16">
        <v>69364</v>
      </c>
      <c r="K347" s="16">
        <v>0.26</v>
      </c>
      <c r="L347" s="16">
        <v>0.06</v>
      </c>
      <c r="M347" s="16"/>
      <c r="N347" s="16"/>
      <c r="O347" s="16">
        <v>0</v>
      </c>
      <c r="P347" s="16">
        <v>9999999999</v>
      </c>
      <c r="Q347" s="16" t="s">
        <v>152</v>
      </c>
      <c r="R347" s="23">
        <v>41471.957418981481</v>
      </c>
      <c r="S347" s="16">
        <v>9999999999</v>
      </c>
      <c r="T347" s="16" t="s">
        <v>152</v>
      </c>
      <c r="U347" s="23">
        <v>41471.957418981481</v>
      </c>
      <c r="V347" s="16">
        <v>1</v>
      </c>
    </row>
    <row r="348" spans="2:22">
      <c r="B348" s="16">
        <v>910</v>
      </c>
      <c r="C348" s="22">
        <v>41390</v>
      </c>
      <c r="D348" s="16" t="s">
        <v>134</v>
      </c>
      <c r="E348" s="16">
        <v>160</v>
      </c>
      <c r="F348" s="16" t="s">
        <v>82</v>
      </c>
      <c r="G348" s="16">
        <v>12.91</v>
      </c>
      <c r="H348" s="16">
        <v>8688</v>
      </c>
      <c r="I348" s="16">
        <v>103.24</v>
      </c>
      <c r="J348" s="16">
        <v>69481</v>
      </c>
      <c r="K348" s="16">
        <v>0.28000000000000003</v>
      </c>
      <c r="L348" s="16">
        <v>0.08</v>
      </c>
      <c r="M348" s="16"/>
      <c r="N348" s="16"/>
      <c r="O348" s="16">
        <v>0</v>
      </c>
      <c r="P348" s="16">
        <v>9999999999</v>
      </c>
      <c r="Q348" s="16" t="s">
        <v>152</v>
      </c>
      <c r="R348" s="23">
        <v>41471.957418981481</v>
      </c>
      <c r="S348" s="16">
        <v>9999999999</v>
      </c>
      <c r="T348" s="16" t="s">
        <v>152</v>
      </c>
      <c r="U348" s="23">
        <v>41471.957418981481</v>
      </c>
      <c r="V348" s="16">
        <v>1</v>
      </c>
    </row>
    <row r="349" spans="2:22">
      <c r="B349" s="16">
        <v>910</v>
      </c>
      <c r="C349" s="22">
        <v>41397</v>
      </c>
      <c r="D349" s="16" t="s">
        <v>130</v>
      </c>
      <c r="E349" s="16">
        <v>160</v>
      </c>
      <c r="F349" s="16" t="s">
        <v>82</v>
      </c>
      <c r="G349" s="16">
        <v>7.74</v>
      </c>
      <c r="H349" s="16">
        <v>5194</v>
      </c>
      <c r="I349" s="16">
        <v>110.96</v>
      </c>
      <c r="J349" s="16">
        <v>74454</v>
      </c>
      <c r="K349" s="16">
        <v>0.26</v>
      </c>
      <c r="L349" s="16">
        <v>0.06</v>
      </c>
      <c r="M349" s="16"/>
      <c r="N349" s="16"/>
      <c r="O349" s="16">
        <v>0</v>
      </c>
      <c r="P349" s="16">
        <v>9999999999</v>
      </c>
      <c r="Q349" s="16" t="s">
        <v>152</v>
      </c>
      <c r="R349" s="23">
        <v>41471.957418981481</v>
      </c>
      <c r="S349" s="16">
        <v>9999999999</v>
      </c>
      <c r="T349" s="16" t="s">
        <v>152</v>
      </c>
      <c r="U349" s="23">
        <v>41471.957418981481</v>
      </c>
      <c r="V349" s="16">
        <v>1</v>
      </c>
    </row>
    <row r="350" spans="2:22">
      <c r="B350" s="16">
        <v>910</v>
      </c>
      <c r="C350" s="22">
        <v>41397</v>
      </c>
      <c r="D350" s="16" t="s">
        <v>133</v>
      </c>
      <c r="E350" s="16">
        <v>160</v>
      </c>
      <c r="F350" s="16" t="s">
        <v>82</v>
      </c>
      <c r="G350" s="16">
        <v>7.74</v>
      </c>
      <c r="H350" s="16">
        <v>5201</v>
      </c>
      <c r="I350" s="16">
        <v>110.96</v>
      </c>
      <c r="J350" s="16">
        <v>74565</v>
      </c>
      <c r="K350" s="16">
        <v>0.26</v>
      </c>
      <c r="L350" s="16">
        <v>0.06</v>
      </c>
      <c r="M350" s="16"/>
      <c r="N350" s="16"/>
      <c r="O350" s="16">
        <v>0</v>
      </c>
      <c r="P350" s="16">
        <v>9999999999</v>
      </c>
      <c r="Q350" s="16" t="s">
        <v>152</v>
      </c>
      <c r="R350" s="23">
        <v>41471.957418981481</v>
      </c>
      <c r="S350" s="16">
        <v>9999999999</v>
      </c>
      <c r="T350" s="16" t="s">
        <v>152</v>
      </c>
      <c r="U350" s="23">
        <v>41471.957418981481</v>
      </c>
      <c r="V350" s="16">
        <v>1</v>
      </c>
    </row>
    <row r="351" spans="2:22">
      <c r="B351" s="16">
        <v>910</v>
      </c>
      <c r="C351" s="22">
        <v>41397</v>
      </c>
      <c r="D351" s="16" t="s">
        <v>134</v>
      </c>
      <c r="E351" s="16">
        <v>160</v>
      </c>
      <c r="F351" s="16" t="s">
        <v>82</v>
      </c>
      <c r="G351" s="16">
        <v>7.75</v>
      </c>
      <c r="H351" s="16">
        <v>5216</v>
      </c>
      <c r="I351" s="16">
        <v>110.98</v>
      </c>
      <c r="J351" s="16">
        <v>74690</v>
      </c>
      <c r="K351" s="16">
        <v>0.28000000000000003</v>
      </c>
      <c r="L351" s="16">
        <v>0.08</v>
      </c>
      <c r="M351" s="16"/>
      <c r="N351" s="16"/>
      <c r="O351" s="16">
        <v>0</v>
      </c>
      <c r="P351" s="16">
        <v>9999999999</v>
      </c>
      <c r="Q351" s="16" t="s">
        <v>152</v>
      </c>
      <c r="R351" s="23">
        <v>41471.957418981481</v>
      </c>
      <c r="S351" s="16">
        <v>9999999999</v>
      </c>
      <c r="T351" s="16" t="s">
        <v>152</v>
      </c>
      <c r="U351" s="23">
        <v>41471.957418981481</v>
      </c>
      <c r="V351" s="16">
        <v>1</v>
      </c>
    </row>
    <row r="352" spans="2:22">
      <c r="B352" s="16">
        <v>910</v>
      </c>
      <c r="C352" s="22">
        <v>41404</v>
      </c>
      <c r="D352" s="16" t="s">
        <v>130</v>
      </c>
      <c r="E352" s="16">
        <v>160</v>
      </c>
      <c r="F352" s="16" t="s">
        <v>82</v>
      </c>
      <c r="G352" s="16">
        <v>10.32</v>
      </c>
      <c r="H352" s="16">
        <v>6925</v>
      </c>
      <c r="I352" s="16">
        <v>121.29</v>
      </c>
      <c r="J352" s="16">
        <v>81386</v>
      </c>
      <c r="K352" s="16">
        <v>0.26</v>
      </c>
      <c r="L352" s="16">
        <v>0.06</v>
      </c>
      <c r="M352" s="16"/>
      <c r="N352" s="16"/>
      <c r="O352" s="16">
        <v>0</v>
      </c>
      <c r="P352" s="16">
        <v>9999999999</v>
      </c>
      <c r="Q352" s="16" t="s">
        <v>152</v>
      </c>
      <c r="R352" s="23">
        <v>41471.957418981481</v>
      </c>
      <c r="S352" s="16">
        <v>9999999999</v>
      </c>
      <c r="T352" s="16" t="s">
        <v>152</v>
      </c>
      <c r="U352" s="23">
        <v>41471.957418981481</v>
      </c>
      <c r="V352" s="16">
        <v>1</v>
      </c>
    </row>
    <row r="353" spans="2:33">
      <c r="B353" s="16">
        <v>910</v>
      </c>
      <c r="C353" s="22">
        <v>41404</v>
      </c>
      <c r="D353" s="16" t="s">
        <v>133</v>
      </c>
      <c r="E353" s="16">
        <v>160</v>
      </c>
      <c r="F353" s="16" t="s">
        <v>82</v>
      </c>
      <c r="G353" s="16">
        <v>10.32</v>
      </c>
      <c r="H353" s="16">
        <v>6935</v>
      </c>
      <c r="I353" s="16">
        <v>121.29</v>
      </c>
      <c r="J353" s="16">
        <v>81507</v>
      </c>
      <c r="K353" s="16">
        <v>0.26</v>
      </c>
      <c r="L353" s="16">
        <v>0.06</v>
      </c>
      <c r="M353" s="16"/>
      <c r="N353" s="16"/>
      <c r="O353" s="16">
        <v>0</v>
      </c>
      <c r="P353" s="16">
        <v>9999999999</v>
      </c>
      <c r="Q353" s="16" t="s">
        <v>152</v>
      </c>
      <c r="R353" s="23">
        <v>41471.957418981481</v>
      </c>
      <c r="S353" s="16">
        <v>9999999999</v>
      </c>
      <c r="T353" s="16" t="s">
        <v>152</v>
      </c>
      <c r="U353" s="23">
        <v>41471.957418981481</v>
      </c>
      <c r="V353" s="16">
        <v>1</v>
      </c>
    </row>
    <row r="354" spans="2:33">
      <c r="B354" s="16">
        <v>910</v>
      </c>
      <c r="C354" s="22">
        <v>41404</v>
      </c>
      <c r="D354" s="16" t="s">
        <v>134</v>
      </c>
      <c r="E354" s="16">
        <v>160</v>
      </c>
      <c r="F354" s="16" t="s">
        <v>82</v>
      </c>
      <c r="G354" s="16">
        <v>10.33</v>
      </c>
      <c r="H354" s="16">
        <v>6952</v>
      </c>
      <c r="I354" s="16">
        <v>121.29</v>
      </c>
      <c r="J354" s="16">
        <v>81628</v>
      </c>
      <c r="K354" s="16">
        <v>0.28000000000000003</v>
      </c>
      <c r="L354" s="16">
        <v>0.08</v>
      </c>
      <c r="M354" s="16"/>
      <c r="N354" s="16"/>
      <c r="O354" s="16">
        <v>0</v>
      </c>
      <c r="P354" s="16">
        <v>9999999999</v>
      </c>
      <c r="Q354" s="16" t="s">
        <v>152</v>
      </c>
      <c r="R354" s="23">
        <v>41471.957418981481</v>
      </c>
      <c r="S354" s="16">
        <v>9999999999</v>
      </c>
      <c r="T354" s="16" t="s">
        <v>152</v>
      </c>
      <c r="U354" s="23">
        <v>41471.957418981481</v>
      </c>
      <c r="V354" s="16">
        <v>1</v>
      </c>
    </row>
    <row r="355" spans="2:33">
      <c r="B355" s="16">
        <v>910</v>
      </c>
      <c r="C355" s="22">
        <v>41411</v>
      </c>
      <c r="D355" s="16" t="s">
        <v>130</v>
      </c>
      <c r="E355" s="16">
        <v>160</v>
      </c>
      <c r="F355" s="16" t="s">
        <v>82</v>
      </c>
      <c r="G355" s="16">
        <v>12.9</v>
      </c>
      <c r="H355" s="16">
        <v>8656</v>
      </c>
      <c r="I355" s="16">
        <v>134.19</v>
      </c>
      <c r="J355" s="16">
        <v>90041</v>
      </c>
      <c r="K355" s="16">
        <v>0.26</v>
      </c>
      <c r="L355" s="16">
        <v>0.06</v>
      </c>
      <c r="M355" s="16"/>
      <c r="N355" s="16"/>
      <c r="O355" s="16">
        <v>0</v>
      </c>
      <c r="P355" s="16">
        <v>9999999999</v>
      </c>
      <c r="Q355" s="16" t="s">
        <v>152</v>
      </c>
      <c r="R355" s="23">
        <v>41471.957418981481</v>
      </c>
      <c r="S355" s="16">
        <v>9999999999</v>
      </c>
      <c r="T355" s="16" t="s">
        <v>152</v>
      </c>
      <c r="U355" s="23">
        <v>41471.957418981481</v>
      </c>
      <c r="V355" s="16">
        <v>1</v>
      </c>
    </row>
    <row r="356" spans="2:33">
      <c r="B356" s="16">
        <v>910</v>
      </c>
      <c r="C356" s="22">
        <v>41411</v>
      </c>
      <c r="D356" s="16" t="s">
        <v>133</v>
      </c>
      <c r="E356" s="16">
        <v>160</v>
      </c>
      <c r="F356" s="16" t="s">
        <v>82</v>
      </c>
      <c r="G356" s="16">
        <v>12.9</v>
      </c>
      <c r="H356" s="16">
        <v>8669</v>
      </c>
      <c r="I356" s="16">
        <v>134.19</v>
      </c>
      <c r="J356" s="16">
        <v>90176</v>
      </c>
      <c r="K356" s="16">
        <v>0.26</v>
      </c>
      <c r="L356" s="16">
        <v>0.06</v>
      </c>
      <c r="M356" s="16"/>
      <c r="N356" s="16"/>
      <c r="O356" s="16">
        <v>0</v>
      </c>
      <c r="P356" s="16">
        <v>9999999999</v>
      </c>
      <c r="Q356" s="16" t="s">
        <v>152</v>
      </c>
      <c r="R356" s="23">
        <v>41471.957418981481</v>
      </c>
      <c r="S356" s="16">
        <v>9999999999</v>
      </c>
      <c r="T356" s="16" t="s">
        <v>152</v>
      </c>
      <c r="U356" s="23">
        <v>41471.957418981481</v>
      </c>
      <c r="V356" s="16">
        <v>1</v>
      </c>
    </row>
    <row r="357" spans="2:33">
      <c r="B357" s="16">
        <v>910</v>
      </c>
      <c r="C357" s="22">
        <v>41411</v>
      </c>
      <c r="D357" s="16" t="s">
        <v>134</v>
      </c>
      <c r="E357" s="16">
        <v>160</v>
      </c>
      <c r="F357" s="16" t="s">
        <v>82</v>
      </c>
      <c r="G357" s="16">
        <v>12.91</v>
      </c>
      <c r="H357" s="16">
        <v>8688</v>
      </c>
      <c r="I357" s="16">
        <v>134.19999999999999</v>
      </c>
      <c r="J357" s="16">
        <v>90317</v>
      </c>
      <c r="K357" s="16">
        <v>0.28000000000000003</v>
      </c>
      <c r="L357" s="16">
        <v>0.08</v>
      </c>
      <c r="M357" s="16"/>
      <c r="N357" s="16"/>
      <c r="O357" s="16">
        <v>0</v>
      </c>
      <c r="P357" s="16">
        <v>9999999999</v>
      </c>
      <c r="Q357" s="16" t="s">
        <v>152</v>
      </c>
      <c r="R357" s="23">
        <v>41471.957418981481</v>
      </c>
      <c r="S357" s="16">
        <v>9999999999</v>
      </c>
      <c r="T357" s="16" t="s">
        <v>152</v>
      </c>
      <c r="U357" s="23">
        <v>41471.957418981481</v>
      </c>
      <c r="V357" s="16">
        <v>1</v>
      </c>
    </row>
    <row r="358" spans="2:33">
      <c r="B358" s="16">
        <v>910</v>
      </c>
      <c r="C358" s="22">
        <v>41418</v>
      </c>
      <c r="D358" s="16" t="s">
        <v>130</v>
      </c>
      <c r="E358" s="16">
        <v>160</v>
      </c>
      <c r="F358" s="16" t="s">
        <v>82</v>
      </c>
      <c r="G358" s="16">
        <v>12.9</v>
      </c>
      <c r="H358" s="16">
        <v>8656</v>
      </c>
      <c r="I358" s="16">
        <v>147.09</v>
      </c>
      <c r="J358" s="16">
        <v>98697</v>
      </c>
      <c r="K358" s="16">
        <v>0.26</v>
      </c>
      <c r="L358" s="16">
        <v>0.06</v>
      </c>
      <c r="M358" s="16"/>
      <c r="N358" s="16"/>
      <c r="O358" s="16">
        <v>0</v>
      </c>
      <c r="P358" s="16">
        <v>9999999999</v>
      </c>
      <c r="Q358" s="16" t="s">
        <v>152</v>
      </c>
      <c r="R358" s="23">
        <v>41471.957418981481</v>
      </c>
      <c r="S358" s="16">
        <v>9999999999</v>
      </c>
      <c r="T358" s="16" t="s">
        <v>152</v>
      </c>
      <c r="U358" s="23">
        <v>41471.957418981481</v>
      </c>
      <c r="V358" s="16">
        <v>1</v>
      </c>
    </row>
    <row r="359" spans="2:33">
      <c r="B359" s="16">
        <v>910</v>
      </c>
      <c r="C359" s="22">
        <v>41418</v>
      </c>
      <c r="D359" s="16" t="s">
        <v>133</v>
      </c>
      <c r="E359" s="16">
        <v>160</v>
      </c>
      <c r="F359" s="16" t="s">
        <v>82</v>
      </c>
      <c r="G359" s="16">
        <v>12.9</v>
      </c>
      <c r="H359" s="16">
        <v>8669</v>
      </c>
      <c r="I359" s="16">
        <v>147.09</v>
      </c>
      <c r="J359" s="16">
        <v>98844</v>
      </c>
      <c r="K359" s="16">
        <v>0.26</v>
      </c>
      <c r="L359" s="16">
        <v>0.06</v>
      </c>
      <c r="M359" s="16"/>
      <c r="N359" s="16"/>
      <c r="O359" s="16">
        <v>0</v>
      </c>
      <c r="P359" s="16">
        <v>9999999999</v>
      </c>
      <c r="Q359" s="16" t="s">
        <v>152</v>
      </c>
      <c r="R359" s="23">
        <v>41471.957418981481</v>
      </c>
      <c r="S359" s="16">
        <v>9999999999</v>
      </c>
      <c r="T359" s="16" t="s">
        <v>152</v>
      </c>
      <c r="U359" s="23">
        <v>41471.957418981481</v>
      </c>
      <c r="V359" s="16">
        <v>1</v>
      </c>
    </row>
    <row r="360" spans="2:33">
      <c r="B360" s="16">
        <v>910</v>
      </c>
      <c r="C360" s="22">
        <v>41418</v>
      </c>
      <c r="D360" s="16" t="s">
        <v>134</v>
      </c>
      <c r="E360" s="16">
        <v>160</v>
      </c>
      <c r="F360" s="16" t="s">
        <v>82</v>
      </c>
      <c r="G360" s="16">
        <v>12.91</v>
      </c>
      <c r="H360" s="16">
        <v>8688</v>
      </c>
      <c r="I360" s="16">
        <v>147.11000000000001</v>
      </c>
      <c r="J360" s="16">
        <v>99005</v>
      </c>
      <c r="K360" s="16">
        <v>0.28000000000000003</v>
      </c>
      <c r="L360" s="16">
        <v>0.08</v>
      </c>
      <c r="M360" s="16"/>
      <c r="N360" s="16"/>
      <c r="O360" s="16">
        <v>0</v>
      </c>
      <c r="P360" s="16">
        <v>9999999999</v>
      </c>
      <c r="Q360" s="16" t="s">
        <v>152</v>
      </c>
      <c r="R360" s="23">
        <v>41471.957418981481</v>
      </c>
      <c r="S360" s="16">
        <v>9999999999</v>
      </c>
      <c r="T360" s="16" t="s">
        <v>152</v>
      </c>
      <c r="U360" s="23">
        <v>41471.957418981481</v>
      </c>
      <c r="V360" s="16">
        <v>1</v>
      </c>
    </row>
    <row r="361" spans="2:33">
      <c r="B361" s="16">
        <v>910</v>
      </c>
      <c r="C361" s="22">
        <v>41425</v>
      </c>
      <c r="D361" s="16" t="s">
        <v>130</v>
      </c>
      <c r="E361" s="16">
        <v>160</v>
      </c>
      <c r="F361" s="16" t="s">
        <v>82</v>
      </c>
      <c r="G361" s="16">
        <v>12.9</v>
      </c>
      <c r="H361" s="16">
        <v>8656</v>
      </c>
      <c r="I361" s="16">
        <v>160</v>
      </c>
      <c r="J361" s="16">
        <v>107360</v>
      </c>
      <c r="K361" s="16">
        <v>0.26</v>
      </c>
      <c r="L361" s="16">
        <v>0.06</v>
      </c>
      <c r="M361" s="16"/>
      <c r="N361" s="16"/>
      <c r="O361" s="16">
        <v>0</v>
      </c>
      <c r="P361" s="16">
        <v>9999999999</v>
      </c>
      <c r="Q361" s="16" t="s">
        <v>152</v>
      </c>
      <c r="R361" s="23">
        <v>41471.957418981481</v>
      </c>
      <c r="S361" s="16">
        <v>9999999999</v>
      </c>
      <c r="T361" s="16" t="s">
        <v>152</v>
      </c>
      <c r="U361" s="23">
        <v>41471.957418981481</v>
      </c>
      <c r="V361" s="16">
        <v>1</v>
      </c>
    </row>
    <row r="362" spans="2:33">
      <c r="B362" s="16">
        <v>910</v>
      </c>
      <c r="C362" s="22">
        <v>41425</v>
      </c>
      <c r="D362" s="16" t="s">
        <v>133</v>
      </c>
      <c r="E362" s="16">
        <v>160</v>
      </c>
      <c r="F362" s="16" t="s">
        <v>82</v>
      </c>
      <c r="G362" s="16">
        <v>12.9</v>
      </c>
      <c r="H362" s="16">
        <v>8669</v>
      </c>
      <c r="I362" s="16">
        <v>160</v>
      </c>
      <c r="J362" s="16">
        <v>107520</v>
      </c>
      <c r="K362" s="16">
        <v>0.26</v>
      </c>
      <c r="L362" s="16">
        <v>0.06</v>
      </c>
      <c r="M362" s="16"/>
      <c r="N362" s="16"/>
      <c r="O362" s="16">
        <v>0</v>
      </c>
      <c r="P362" s="16">
        <v>9999999999</v>
      </c>
      <c r="Q362" s="16" t="s">
        <v>152</v>
      </c>
      <c r="R362" s="23">
        <v>41471.957418981481</v>
      </c>
      <c r="S362" s="16">
        <v>9999999999</v>
      </c>
      <c r="T362" s="16" t="s">
        <v>152</v>
      </c>
      <c r="U362" s="23">
        <v>41471.957418981481</v>
      </c>
      <c r="V362" s="16">
        <v>1</v>
      </c>
    </row>
    <row r="363" spans="2:33">
      <c r="B363" s="16">
        <v>910</v>
      </c>
      <c r="C363" s="22">
        <v>41425</v>
      </c>
      <c r="D363" s="16" t="s">
        <v>134</v>
      </c>
      <c r="E363" s="16">
        <v>160</v>
      </c>
      <c r="F363" s="16" t="s">
        <v>82</v>
      </c>
      <c r="G363" s="16">
        <v>12.91</v>
      </c>
      <c r="H363" s="16">
        <v>8688</v>
      </c>
      <c r="I363" s="16">
        <v>160</v>
      </c>
      <c r="J363" s="16">
        <v>107680</v>
      </c>
      <c r="K363" s="16">
        <v>0.28000000000000003</v>
      </c>
      <c r="L363" s="16">
        <v>0.08</v>
      </c>
      <c r="M363" s="16"/>
      <c r="N363" s="16"/>
      <c r="O363" s="16">
        <v>0</v>
      </c>
      <c r="P363" s="16">
        <v>9999999999</v>
      </c>
      <c r="Q363" s="16" t="s">
        <v>152</v>
      </c>
      <c r="R363" s="23">
        <v>41471.957418981481</v>
      </c>
      <c r="S363" s="16">
        <v>9999999999</v>
      </c>
      <c r="T363" s="16" t="s">
        <v>152</v>
      </c>
      <c r="U363" s="23">
        <v>41471.957418981481</v>
      </c>
      <c r="V363" s="16">
        <v>1</v>
      </c>
    </row>
    <row r="365" spans="2:33">
      <c r="B365" s="4" t="s">
        <v>168</v>
      </c>
    </row>
    <row r="366" spans="2:33">
      <c r="B366" s="14" t="s">
        <v>169</v>
      </c>
    </row>
    <row r="367" spans="2:33">
      <c r="B367" s="24" t="s">
        <v>26</v>
      </c>
      <c r="C367" s="24" t="s">
        <v>13</v>
      </c>
      <c r="D367" s="24" t="s">
        <v>119</v>
      </c>
      <c r="E367" s="24" t="s">
        <v>120</v>
      </c>
      <c r="F367" s="24" t="s">
        <v>121</v>
      </c>
      <c r="G367" s="24" t="s">
        <v>122</v>
      </c>
      <c r="H367" s="24" t="s">
        <v>12</v>
      </c>
      <c r="I367" s="24" t="s">
        <v>25</v>
      </c>
      <c r="J367" s="24" t="s">
        <v>27</v>
      </c>
      <c r="K367" s="24" t="s">
        <v>38</v>
      </c>
      <c r="L367" s="24" t="s">
        <v>123</v>
      </c>
      <c r="M367" s="24" t="s">
        <v>39</v>
      </c>
      <c r="N367" s="24" t="s">
        <v>29</v>
      </c>
      <c r="O367" s="24" t="s">
        <v>41</v>
      </c>
      <c r="P367" s="24" t="s">
        <v>30</v>
      </c>
      <c r="Q367" s="24" t="s">
        <v>31</v>
      </c>
      <c r="R367" s="24" t="s">
        <v>42</v>
      </c>
      <c r="S367" s="24" t="s">
        <v>124</v>
      </c>
      <c r="T367" s="24" t="s">
        <v>32</v>
      </c>
      <c r="U367" s="24" t="s">
        <v>33</v>
      </c>
      <c r="V367" s="24" t="s">
        <v>47</v>
      </c>
      <c r="W367" s="24" t="s">
        <v>48</v>
      </c>
      <c r="X367" s="24" t="s">
        <v>15</v>
      </c>
      <c r="Y367" s="24" t="s">
        <v>16</v>
      </c>
      <c r="Z367" s="24" t="s">
        <v>0</v>
      </c>
      <c r="AA367" s="24" t="s">
        <v>1</v>
      </c>
      <c r="AB367" s="24" t="s">
        <v>2</v>
      </c>
      <c r="AC367" s="24" t="s">
        <v>3</v>
      </c>
      <c r="AD367" s="24" t="s">
        <v>4</v>
      </c>
      <c r="AE367" s="24" t="s">
        <v>5</v>
      </c>
      <c r="AF367" s="24" t="s">
        <v>6</v>
      </c>
      <c r="AG367" s="24" t="s">
        <v>7</v>
      </c>
    </row>
    <row r="368" spans="2:33">
      <c r="B368" s="16">
        <v>898</v>
      </c>
      <c r="C368" s="22">
        <v>41362</v>
      </c>
      <c r="D368" s="8">
        <v>120</v>
      </c>
      <c r="E368" s="8">
        <v>41080</v>
      </c>
      <c r="F368" s="8">
        <v>480</v>
      </c>
      <c r="G368" s="8">
        <v>164320</v>
      </c>
      <c r="H368" s="8" t="s">
        <v>82</v>
      </c>
      <c r="I368" s="8">
        <v>896</v>
      </c>
      <c r="J368" s="8" t="s">
        <v>87</v>
      </c>
      <c r="K368" s="8">
        <v>10</v>
      </c>
      <c r="L368" s="8">
        <v>100</v>
      </c>
      <c r="M368" s="16">
        <v>0</v>
      </c>
      <c r="N368" s="17"/>
      <c r="O368" s="16">
        <v>480</v>
      </c>
      <c r="P368" s="22">
        <v>41334</v>
      </c>
      <c r="Q368" s="22">
        <v>41362</v>
      </c>
      <c r="R368" s="16">
        <v>0</v>
      </c>
      <c r="S368" s="16">
        <v>20</v>
      </c>
      <c r="T368" s="22">
        <v>41334</v>
      </c>
      <c r="U368" s="22"/>
      <c r="V368" s="16">
        <v>0.8</v>
      </c>
      <c r="W368" s="16">
        <v>0.2</v>
      </c>
      <c r="X368" s="31">
        <f>F368*$V368</f>
        <v>384</v>
      </c>
      <c r="Y368" s="31">
        <f>G368*$V368</f>
        <v>131456</v>
      </c>
      <c r="Z368" s="16">
        <v>0</v>
      </c>
      <c r="AA368" s="16">
        <v>9999999999</v>
      </c>
      <c r="AB368" s="16" t="s">
        <v>152</v>
      </c>
      <c r="AC368" s="25">
        <v>41471.957418981481</v>
      </c>
      <c r="AD368" s="16">
        <v>9999999999</v>
      </c>
      <c r="AE368" s="16" t="s">
        <v>152</v>
      </c>
      <c r="AF368" s="25">
        <v>41471.957418981481</v>
      </c>
      <c r="AG368" s="16">
        <v>1</v>
      </c>
    </row>
    <row r="369" spans="2:35">
      <c r="B369" s="16">
        <v>898</v>
      </c>
      <c r="C369" s="22">
        <v>41369</v>
      </c>
      <c r="D369" s="8">
        <v>0</v>
      </c>
      <c r="E369" s="8">
        <v>0</v>
      </c>
      <c r="F369" s="8">
        <v>480</v>
      </c>
      <c r="G369" s="8">
        <v>164320</v>
      </c>
      <c r="H369" s="8" t="s">
        <v>82</v>
      </c>
      <c r="I369" s="8">
        <v>896</v>
      </c>
      <c r="J369" s="8" t="s">
        <v>87</v>
      </c>
      <c r="K369" s="8">
        <v>10</v>
      </c>
      <c r="L369" s="8">
        <v>100</v>
      </c>
      <c r="M369" s="16">
        <v>0</v>
      </c>
      <c r="N369" s="17"/>
      <c r="O369" s="16">
        <v>480</v>
      </c>
      <c r="P369" s="22">
        <v>41334</v>
      </c>
      <c r="Q369" s="22">
        <v>41362</v>
      </c>
      <c r="R369" s="16">
        <v>0</v>
      </c>
      <c r="S369" s="16">
        <v>20</v>
      </c>
      <c r="T369" s="22">
        <v>41334</v>
      </c>
      <c r="U369" s="22"/>
      <c r="V369" s="16">
        <v>0.8</v>
      </c>
      <c r="W369" s="16">
        <v>0.2</v>
      </c>
      <c r="X369" s="31">
        <f t="shared" ref="X369:Y432" si="0">F369*$V369</f>
        <v>384</v>
      </c>
      <c r="Y369" s="31">
        <f t="shared" si="0"/>
        <v>131456</v>
      </c>
      <c r="Z369" s="16">
        <v>0</v>
      </c>
      <c r="AA369" s="16">
        <v>9999999999</v>
      </c>
      <c r="AB369" s="16" t="s">
        <v>152</v>
      </c>
      <c r="AC369" s="25">
        <v>41471.957418981481</v>
      </c>
      <c r="AD369" s="16">
        <v>9999999999</v>
      </c>
      <c r="AE369" s="16" t="s">
        <v>152</v>
      </c>
      <c r="AF369" s="25">
        <v>41471.957418981481</v>
      </c>
      <c r="AG369" s="16">
        <v>1</v>
      </c>
    </row>
    <row r="370" spans="2:35">
      <c r="B370" s="16">
        <v>898</v>
      </c>
      <c r="C370" s="22">
        <v>41376</v>
      </c>
      <c r="D370" s="8">
        <v>0</v>
      </c>
      <c r="E370" s="8">
        <v>0</v>
      </c>
      <c r="F370" s="8">
        <v>480</v>
      </c>
      <c r="G370" s="8">
        <v>164320</v>
      </c>
      <c r="H370" s="8" t="s">
        <v>82</v>
      </c>
      <c r="I370" s="8">
        <v>896</v>
      </c>
      <c r="J370" s="8" t="s">
        <v>87</v>
      </c>
      <c r="K370" s="8">
        <v>10</v>
      </c>
      <c r="L370" s="8">
        <v>100</v>
      </c>
      <c r="M370" s="16">
        <v>0</v>
      </c>
      <c r="N370" s="17"/>
      <c r="O370" s="16">
        <v>480</v>
      </c>
      <c r="P370" s="22">
        <v>41334</v>
      </c>
      <c r="Q370" s="22">
        <v>41362</v>
      </c>
      <c r="R370" s="16">
        <v>0</v>
      </c>
      <c r="S370" s="16">
        <v>20</v>
      </c>
      <c r="T370" s="22">
        <v>41334</v>
      </c>
      <c r="U370" s="22"/>
      <c r="V370" s="16">
        <v>0.8</v>
      </c>
      <c r="W370" s="16">
        <v>0.2</v>
      </c>
      <c r="X370" s="31">
        <f t="shared" si="0"/>
        <v>384</v>
      </c>
      <c r="Y370" s="31">
        <f t="shared" si="0"/>
        <v>131456</v>
      </c>
      <c r="Z370" s="16">
        <v>0</v>
      </c>
      <c r="AA370" s="16">
        <v>9999999999</v>
      </c>
      <c r="AB370" s="16" t="s">
        <v>152</v>
      </c>
      <c r="AC370" s="25">
        <v>41471.957418981481</v>
      </c>
      <c r="AD370" s="16">
        <v>9999999999</v>
      </c>
      <c r="AE370" s="16" t="s">
        <v>152</v>
      </c>
      <c r="AF370" s="25">
        <v>41471.957418981481</v>
      </c>
      <c r="AG370" s="16">
        <v>1</v>
      </c>
    </row>
    <row r="371" spans="2:35">
      <c r="B371" s="16">
        <v>898</v>
      </c>
      <c r="C371" s="22">
        <v>41383</v>
      </c>
      <c r="D371" s="8">
        <v>0</v>
      </c>
      <c r="E371" s="8">
        <v>0</v>
      </c>
      <c r="F371" s="8">
        <v>480</v>
      </c>
      <c r="G371" s="8">
        <v>164320</v>
      </c>
      <c r="H371" s="8" t="s">
        <v>82</v>
      </c>
      <c r="I371" s="8">
        <v>896</v>
      </c>
      <c r="J371" s="8" t="s">
        <v>87</v>
      </c>
      <c r="K371" s="8">
        <v>10</v>
      </c>
      <c r="L371" s="8">
        <v>100</v>
      </c>
      <c r="M371" s="16">
        <v>0</v>
      </c>
      <c r="N371" s="17"/>
      <c r="O371" s="16">
        <v>480</v>
      </c>
      <c r="P371" s="22">
        <v>41334</v>
      </c>
      <c r="Q371" s="22">
        <v>41362</v>
      </c>
      <c r="R371" s="16">
        <v>0</v>
      </c>
      <c r="S371" s="16">
        <v>20</v>
      </c>
      <c r="T371" s="22">
        <v>41334</v>
      </c>
      <c r="U371" s="22"/>
      <c r="V371" s="16">
        <v>0.8</v>
      </c>
      <c r="W371" s="16">
        <v>0.2</v>
      </c>
      <c r="X371" s="31">
        <f t="shared" si="0"/>
        <v>384</v>
      </c>
      <c r="Y371" s="31">
        <f t="shared" si="0"/>
        <v>131456</v>
      </c>
      <c r="Z371" s="16">
        <v>0</v>
      </c>
      <c r="AA371" s="16">
        <v>9999999999</v>
      </c>
      <c r="AB371" s="16" t="s">
        <v>152</v>
      </c>
      <c r="AC371" s="25">
        <v>41471.957418981481</v>
      </c>
      <c r="AD371" s="16">
        <v>9999999999</v>
      </c>
      <c r="AE371" s="16" t="s">
        <v>152</v>
      </c>
      <c r="AF371" s="25">
        <v>41471.957418981481</v>
      </c>
      <c r="AG371" s="16">
        <v>1</v>
      </c>
    </row>
    <row r="372" spans="2:35">
      <c r="B372" s="16">
        <v>898</v>
      </c>
      <c r="C372" s="22">
        <v>41390</v>
      </c>
      <c r="D372" s="8">
        <v>0</v>
      </c>
      <c r="E372" s="8">
        <v>0</v>
      </c>
      <c r="F372" s="8">
        <v>480</v>
      </c>
      <c r="G372" s="8">
        <v>164320</v>
      </c>
      <c r="H372" s="8" t="s">
        <v>82</v>
      </c>
      <c r="I372" s="8">
        <v>896</v>
      </c>
      <c r="J372" s="8" t="s">
        <v>87</v>
      </c>
      <c r="K372" s="8">
        <v>10</v>
      </c>
      <c r="L372" s="8">
        <v>100</v>
      </c>
      <c r="M372" s="16">
        <v>0</v>
      </c>
      <c r="N372" s="17"/>
      <c r="O372" s="16">
        <v>480</v>
      </c>
      <c r="P372" s="22">
        <v>41334</v>
      </c>
      <c r="Q372" s="22">
        <v>41362</v>
      </c>
      <c r="R372" s="16">
        <v>0</v>
      </c>
      <c r="S372" s="16">
        <v>20</v>
      </c>
      <c r="T372" s="22">
        <v>41334</v>
      </c>
      <c r="U372" s="22"/>
      <c r="V372" s="16">
        <v>0.8</v>
      </c>
      <c r="W372" s="16">
        <v>0.2</v>
      </c>
      <c r="X372" s="31">
        <f t="shared" si="0"/>
        <v>384</v>
      </c>
      <c r="Y372" s="31">
        <f t="shared" si="0"/>
        <v>131456</v>
      </c>
      <c r="Z372" s="16">
        <v>0</v>
      </c>
      <c r="AA372" s="16">
        <v>9999999999</v>
      </c>
      <c r="AB372" s="16" t="s">
        <v>152</v>
      </c>
      <c r="AC372" s="25">
        <v>41471.957418981481</v>
      </c>
      <c r="AD372" s="16">
        <v>9999999999</v>
      </c>
      <c r="AE372" s="16" t="s">
        <v>152</v>
      </c>
      <c r="AF372" s="25">
        <v>41471.957418981481</v>
      </c>
      <c r="AG372" s="16">
        <v>1</v>
      </c>
    </row>
    <row r="373" spans="2:35">
      <c r="B373" s="16">
        <v>898</v>
      </c>
      <c r="C373" s="22">
        <v>41397</v>
      </c>
      <c r="D373" s="8">
        <v>0</v>
      </c>
      <c r="E373" s="8">
        <v>0</v>
      </c>
      <c r="F373" s="8">
        <v>480</v>
      </c>
      <c r="G373" s="8">
        <v>164320</v>
      </c>
      <c r="H373" s="8" t="s">
        <v>82</v>
      </c>
      <c r="I373" s="8">
        <v>896</v>
      </c>
      <c r="J373" s="8" t="s">
        <v>87</v>
      </c>
      <c r="K373" s="8">
        <v>10</v>
      </c>
      <c r="L373" s="8">
        <v>100</v>
      </c>
      <c r="M373" s="16">
        <v>0</v>
      </c>
      <c r="N373" s="17"/>
      <c r="O373" s="16">
        <v>480</v>
      </c>
      <c r="P373" s="22">
        <v>41334</v>
      </c>
      <c r="Q373" s="22">
        <v>41362</v>
      </c>
      <c r="R373" s="16">
        <v>0</v>
      </c>
      <c r="S373" s="16">
        <v>20</v>
      </c>
      <c r="T373" s="22">
        <v>41334</v>
      </c>
      <c r="U373" s="22"/>
      <c r="V373" s="16">
        <v>0.8</v>
      </c>
      <c r="W373" s="16">
        <v>0.2</v>
      </c>
      <c r="X373" s="31">
        <f t="shared" si="0"/>
        <v>384</v>
      </c>
      <c r="Y373" s="31">
        <f t="shared" si="0"/>
        <v>131456</v>
      </c>
      <c r="Z373" s="16">
        <v>0</v>
      </c>
      <c r="AA373" s="16">
        <v>9999999999</v>
      </c>
      <c r="AB373" s="16" t="s">
        <v>152</v>
      </c>
      <c r="AC373" s="25">
        <v>41471.957418981481</v>
      </c>
      <c r="AD373" s="16">
        <v>9999999999</v>
      </c>
      <c r="AE373" s="16" t="s">
        <v>152</v>
      </c>
      <c r="AF373" s="25">
        <v>41471.957418981481</v>
      </c>
      <c r="AG373" s="16">
        <v>1</v>
      </c>
    </row>
    <row r="374" spans="2:35">
      <c r="B374" s="16">
        <v>898</v>
      </c>
      <c r="C374" s="22">
        <v>41404</v>
      </c>
      <c r="D374" s="8">
        <v>0</v>
      </c>
      <c r="E374" s="8">
        <v>0</v>
      </c>
      <c r="F374" s="8">
        <v>480</v>
      </c>
      <c r="G374" s="8">
        <v>164320</v>
      </c>
      <c r="H374" s="8" t="s">
        <v>82</v>
      </c>
      <c r="I374" s="8">
        <v>896</v>
      </c>
      <c r="J374" s="8" t="s">
        <v>87</v>
      </c>
      <c r="K374" s="8">
        <v>10</v>
      </c>
      <c r="L374" s="8">
        <v>100</v>
      </c>
      <c r="M374" s="16">
        <v>0</v>
      </c>
      <c r="N374" s="17"/>
      <c r="O374" s="16">
        <v>480</v>
      </c>
      <c r="P374" s="22">
        <v>41334</v>
      </c>
      <c r="Q374" s="22">
        <v>41362</v>
      </c>
      <c r="R374" s="16">
        <v>0</v>
      </c>
      <c r="S374" s="16">
        <v>20</v>
      </c>
      <c r="T374" s="22">
        <v>41334</v>
      </c>
      <c r="U374" s="22"/>
      <c r="V374" s="16">
        <v>0.8</v>
      </c>
      <c r="W374" s="16">
        <v>0.2</v>
      </c>
      <c r="X374" s="31">
        <f t="shared" si="0"/>
        <v>384</v>
      </c>
      <c r="Y374" s="31">
        <f t="shared" si="0"/>
        <v>131456</v>
      </c>
      <c r="Z374" s="16">
        <v>0</v>
      </c>
      <c r="AA374" s="16">
        <v>9999999999</v>
      </c>
      <c r="AB374" s="16" t="s">
        <v>152</v>
      </c>
      <c r="AC374" s="25">
        <v>41471.957418981481</v>
      </c>
      <c r="AD374" s="16">
        <v>9999999999</v>
      </c>
      <c r="AE374" s="16" t="s">
        <v>152</v>
      </c>
      <c r="AF374" s="25">
        <v>41471.957418981481</v>
      </c>
      <c r="AG374" s="16">
        <v>1</v>
      </c>
    </row>
    <row r="375" spans="2:35">
      <c r="B375" s="16">
        <v>898</v>
      </c>
      <c r="C375" s="22">
        <v>41411</v>
      </c>
      <c r="D375" s="8">
        <v>0</v>
      </c>
      <c r="E375" s="8">
        <v>0</v>
      </c>
      <c r="F375" s="8">
        <v>480</v>
      </c>
      <c r="G375" s="8">
        <v>164320</v>
      </c>
      <c r="H375" s="8" t="s">
        <v>82</v>
      </c>
      <c r="I375" s="8">
        <v>896</v>
      </c>
      <c r="J375" s="8" t="s">
        <v>87</v>
      </c>
      <c r="K375" s="8">
        <v>10</v>
      </c>
      <c r="L375" s="8">
        <v>100</v>
      </c>
      <c r="M375" s="16">
        <v>0</v>
      </c>
      <c r="N375" s="17"/>
      <c r="O375" s="16">
        <v>480</v>
      </c>
      <c r="P375" s="22">
        <v>41334</v>
      </c>
      <c r="Q375" s="22">
        <v>41362</v>
      </c>
      <c r="R375" s="16">
        <v>0</v>
      </c>
      <c r="S375" s="16">
        <v>20</v>
      </c>
      <c r="T375" s="22">
        <v>41334</v>
      </c>
      <c r="U375" s="22"/>
      <c r="V375" s="16">
        <v>0.8</v>
      </c>
      <c r="W375" s="16">
        <v>0.2</v>
      </c>
      <c r="X375" s="31">
        <f t="shared" si="0"/>
        <v>384</v>
      </c>
      <c r="Y375" s="31">
        <f t="shared" si="0"/>
        <v>131456</v>
      </c>
      <c r="Z375" s="16">
        <v>0</v>
      </c>
      <c r="AA375" s="16">
        <v>9999999999</v>
      </c>
      <c r="AB375" s="16" t="s">
        <v>152</v>
      </c>
      <c r="AC375" s="25">
        <v>41471.957418981481</v>
      </c>
      <c r="AD375" s="16">
        <v>9999999999</v>
      </c>
      <c r="AE375" s="16" t="s">
        <v>152</v>
      </c>
      <c r="AF375" s="25">
        <v>41471.957418981481</v>
      </c>
      <c r="AG375" s="16">
        <v>1</v>
      </c>
    </row>
    <row r="376" spans="2:35">
      <c r="B376" s="16">
        <v>898</v>
      </c>
      <c r="C376" s="22">
        <v>41418</v>
      </c>
      <c r="D376" s="8">
        <v>0</v>
      </c>
      <c r="E376" s="8">
        <v>0</v>
      </c>
      <c r="F376" s="8">
        <v>480</v>
      </c>
      <c r="G376" s="8">
        <v>164320</v>
      </c>
      <c r="H376" s="8" t="s">
        <v>82</v>
      </c>
      <c r="I376" s="8">
        <v>896</v>
      </c>
      <c r="J376" s="8" t="s">
        <v>87</v>
      </c>
      <c r="K376" s="8">
        <v>10</v>
      </c>
      <c r="L376" s="8">
        <v>100</v>
      </c>
      <c r="M376" s="16">
        <v>0</v>
      </c>
      <c r="N376" s="17"/>
      <c r="O376" s="16">
        <v>480</v>
      </c>
      <c r="P376" s="22">
        <v>41334</v>
      </c>
      <c r="Q376" s="22">
        <v>41362</v>
      </c>
      <c r="R376" s="16">
        <v>0</v>
      </c>
      <c r="S376" s="16">
        <v>20</v>
      </c>
      <c r="T376" s="22">
        <v>41334</v>
      </c>
      <c r="U376" s="22"/>
      <c r="V376" s="16">
        <v>0.8</v>
      </c>
      <c r="W376" s="16">
        <v>0.2</v>
      </c>
      <c r="X376" s="31">
        <f t="shared" si="0"/>
        <v>384</v>
      </c>
      <c r="Y376" s="31">
        <f t="shared" si="0"/>
        <v>131456</v>
      </c>
      <c r="Z376" s="16">
        <v>0</v>
      </c>
      <c r="AA376" s="16">
        <v>9999999999</v>
      </c>
      <c r="AB376" s="16" t="s">
        <v>152</v>
      </c>
      <c r="AC376" s="25">
        <v>41471.957418981481</v>
      </c>
      <c r="AD376" s="16">
        <v>9999999999</v>
      </c>
      <c r="AE376" s="16" t="s">
        <v>152</v>
      </c>
      <c r="AF376" s="25">
        <v>41471.957418981481</v>
      </c>
      <c r="AG376" s="16">
        <v>1</v>
      </c>
    </row>
    <row r="377" spans="2:35">
      <c r="B377" s="16">
        <v>898</v>
      </c>
      <c r="C377" s="22">
        <v>41425</v>
      </c>
      <c r="D377" s="8">
        <v>0</v>
      </c>
      <c r="E377" s="8">
        <v>0</v>
      </c>
      <c r="F377" s="8">
        <v>480</v>
      </c>
      <c r="G377" s="8">
        <v>164320</v>
      </c>
      <c r="H377" s="8" t="s">
        <v>82</v>
      </c>
      <c r="I377" s="8">
        <v>896</v>
      </c>
      <c r="J377" s="8" t="s">
        <v>87</v>
      </c>
      <c r="K377" s="8">
        <v>10</v>
      </c>
      <c r="L377" s="8">
        <v>100</v>
      </c>
      <c r="M377" s="16">
        <v>0</v>
      </c>
      <c r="N377" s="17"/>
      <c r="O377" s="16">
        <v>480</v>
      </c>
      <c r="P377" s="22">
        <v>41334</v>
      </c>
      <c r="Q377" s="22">
        <v>41362</v>
      </c>
      <c r="R377" s="16">
        <v>0</v>
      </c>
      <c r="S377" s="16">
        <v>20</v>
      </c>
      <c r="T377" s="22">
        <v>41334</v>
      </c>
      <c r="U377" s="22"/>
      <c r="V377" s="16">
        <v>0.8</v>
      </c>
      <c r="W377" s="16">
        <v>0.2</v>
      </c>
      <c r="X377" s="31">
        <f t="shared" si="0"/>
        <v>384</v>
      </c>
      <c r="Y377" s="31">
        <f t="shared" si="0"/>
        <v>131456</v>
      </c>
      <c r="Z377" s="16">
        <v>0</v>
      </c>
      <c r="AA377" s="16">
        <v>9999999999</v>
      </c>
      <c r="AB377" s="16" t="s">
        <v>152</v>
      </c>
      <c r="AC377" s="25">
        <v>41471.957418981481</v>
      </c>
      <c r="AD377" s="16">
        <v>9999999999</v>
      </c>
      <c r="AE377" s="16" t="s">
        <v>152</v>
      </c>
      <c r="AF377" s="25">
        <v>41471.957418981481</v>
      </c>
      <c r="AG377" s="16">
        <v>1</v>
      </c>
    </row>
    <row r="378" spans="2:35">
      <c r="B378" s="16">
        <v>899</v>
      </c>
      <c r="C378" s="22">
        <v>41362</v>
      </c>
      <c r="D378" s="8">
        <v>78.14</v>
      </c>
      <c r="E378" s="8">
        <v>41760</v>
      </c>
      <c r="F378" s="8">
        <v>323.72000000000003</v>
      </c>
      <c r="G378" s="8">
        <v>172981</v>
      </c>
      <c r="H378" s="8" t="s">
        <v>82</v>
      </c>
      <c r="I378" s="8">
        <v>896</v>
      </c>
      <c r="J378" s="8" t="s">
        <v>87</v>
      </c>
      <c r="K378" s="8">
        <v>10</v>
      </c>
      <c r="L378" s="8">
        <v>67.44</v>
      </c>
      <c r="M378" s="16">
        <v>0</v>
      </c>
      <c r="N378" s="17"/>
      <c r="O378" s="16">
        <v>480</v>
      </c>
      <c r="P378" s="22">
        <v>41334</v>
      </c>
      <c r="Q378" s="22">
        <v>41376</v>
      </c>
      <c r="R378" s="16">
        <v>1</v>
      </c>
      <c r="S378" s="16">
        <v>43</v>
      </c>
      <c r="T378" s="22">
        <v>41334</v>
      </c>
      <c r="U378" s="22"/>
      <c r="V378" s="16">
        <v>0.8</v>
      </c>
      <c r="W378" s="16">
        <v>0.2</v>
      </c>
      <c r="X378" s="31">
        <f t="shared" si="0"/>
        <v>258.97600000000006</v>
      </c>
      <c r="Y378" s="31">
        <f t="shared" si="0"/>
        <v>138384.80000000002</v>
      </c>
      <c r="Z378" s="16">
        <v>0</v>
      </c>
      <c r="AA378" s="16">
        <v>9999999999</v>
      </c>
      <c r="AB378" s="16" t="s">
        <v>152</v>
      </c>
      <c r="AC378" s="25">
        <v>41471.957418981481</v>
      </c>
      <c r="AD378" s="16">
        <v>9999999999</v>
      </c>
      <c r="AE378" s="16" t="s">
        <v>152</v>
      </c>
      <c r="AF378" s="25">
        <v>41471.957418981481</v>
      </c>
      <c r="AG378" s="16">
        <v>1</v>
      </c>
    </row>
    <row r="379" spans="2:35">
      <c r="B379" s="16">
        <v>899</v>
      </c>
      <c r="C379" s="22">
        <v>41369</v>
      </c>
      <c r="D379" s="8">
        <v>78.14</v>
      </c>
      <c r="E379" s="8">
        <v>41760</v>
      </c>
      <c r="F379" s="8">
        <v>401.86</v>
      </c>
      <c r="G379" s="8">
        <v>214730</v>
      </c>
      <c r="H379" s="8" t="s">
        <v>82</v>
      </c>
      <c r="I379" s="8">
        <v>896</v>
      </c>
      <c r="J379" s="8" t="s">
        <v>87</v>
      </c>
      <c r="K379" s="8">
        <v>10</v>
      </c>
      <c r="L379" s="8">
        <v>83.72</v>
      </c>
      <c r="M379" s="16">
        <v>0</v>
      </c>
      <c r="N379" s="17"/>
      <c r="O379" s="16">
        <v>480</v>
      </c>
      <c r="P379" s="22">
        <v>41334</v>
      </c>
      <c r="Q379" s="22">
        <v>41376</v>
      </c>
      <c r="R379" s="16">
        <v>1</v>
      </c>
      <c r="S379" s="16">
        <v>43</v>
      </c>
      <c r="T379" s="22">
        <v>41334</v>
      </c>
      <c r="U379" s="22"/>
      <c r="V379" s="16">
        <v>0.8</v>
      </c>
      <c r="W379" s="16">
        <v>0.2</v>
      </c>
      <c r="X379" s="31">
        <f t="shared" si="0"/>
        <v>321.48800000000006</v>
      </c>
      <c r="Y379" s="31">
        <f t="shared" si="0"/>
        <v>171784</v>
      </c>
      <c r="Z379" s="16">
        <v>0</v>
      </c>
      <c r="AA379" s="16">
        <v>9999999999</v>
      </c>
      <c r="AB379" s="16" t="s">
        <v>152</v>
      </c>
      <c r="AC379" s="25">
        <v>41471.957418981481</v>
      </c>
      <c r="AD379" s="16">
        <v>9999999999</v>
      </c>
      <c r="AE379" s="16" t="s">
        <v>152</v>
      </c>
      <c r="AF379" s="25">
        <v>41471.957418981481</v>
      </c>
      <c r="AG379" s="16">
        <v>1</v>
      </c>
    </row>
    <row r="380" spans="2:35">
      <c r="B380" s="16">
        <v>899</v>
      </c>
      <c r="C380" s="22">
        <v>41376</v>
      </c>
      <c r="D380" s="8">
        <v>78.14</v>
      </c>
      <c r="E380" s="8">
        <v>41760</v>
      </c>
      <c r="F380" s="8">
        <v>480</v>
      </c>
      <c r="G380" s="8">
        <v>256480</v>
      </c>
      <c r="H380" s="8" t="s">
        <v>82</v>
      </c>
      <c r="I380" s="8">
        <v>896</v>
      </c>
      <c r="J380" s="8" t="s">
        <v>87</v>
      </c>
      <c r="K380" s="8">
        <v>10</v>
      </c>
      <c r="L380" s="8">
        <v>100</v>
      </c>
      <c r="M380" s="16">
        <v>0</v>
      </c>
      <c r="N380" s="17"/>
      <c r="O380" s="16">
        <v>480</v>
      </c>
      <c r="P380" s="22">
        <v>41334</v>
      </c>
      <c r="Q380" s="22">
        <v>41376</v>
      </c>
      <c r="R380" s="16">
        <v>1</v>
      </c>
      <c r="S380" s="16">
        <v>43</v>
      </c>
      <c r="T380" s="22">
        <v>41334</v>
      </c>
      <c r="U380" s="22"/>
      <c r="V380" s="16">
        <v>0.8</v>
      </c>
      <c r="W380" s="16">
        <v>0.2</v>
      </c>
      <c r="X380" s="31">
        <f t="shared" si="0"/>
        <v>384</v>
      </c>
      <c r="Y380" s="31">
        <f t="shared" si="0"/>
        <v>205184</v>
      </c>
      <c r="Z380" s="16">
        <v>0</v>
      </c>
      <c r="AA380" s="16">
        <v>9999999999</v>
      </c>
      <c r="AB380" s="16" t="s">
        <v>152</v>
      </c>
      <c r="AC380" s="25">
        <v>41471.957418981481</v>
      </c>
      <c r="AD380" s="16">
        <v>9999999999</v>
      </c>
      <c r="AE380" s="16" t="s">
        <v>152</v>
      </c>
      <c r="AF380" s="25">
        <v>41471.957418981481</v>
      </c>
      <c r="AG380" s="16">
        <v>1</v>
      </c>
    </row>
    <row r="381" spans="2:35">
      <c r="B381" s="16">
        <v>899</v>
      </c>
      <c r="C381" s="22">
        <v>41383</v>
      </c>
      <c r="D381" s="8">
        <v>0</v>
      </c>
      <c r="E381" s="8">
        <v>0</v>
      </c>
      <c r="F381" s="8">
        <v>480</v>
      </c>
      <c r="G381" s="8">
        <v>256480</v>
      </c>
      <c r="H381" s="8" t="s">
        <v>82</v>
      </c>
      <c r="I381" s="8">
        <v>896</v>
      </c>
      <c r="J381" s="8" t="s">
        <v>87</v>
      </c>
      <c r="K381" s="8">
        <v>10</v>
      </c>
      <c r="L381" s="8">
        <v>100</v>
      </c>
      <c r="M381" s="16">
        <v>0</v>
      </c>
      <c r="N381" s="17"/>
      <c r="O381" s="16">
        <v>480</v>
      </c>
      <c r="P381" s="22">
        <v>41334</v>
      </c>
      <c r="Q381" s="22">
        <v>41376</v>
      </c>
      <c r="R381" s="16">
        <v>1</v>
      </c>
      <c r="S381" s="16">
        <v>43</v>
      </c>
      <c r="T381" s="22">
        <v>41334</v>
      </c>
      <c r="U381" s="22"/>
      <c r="V381" s="16">
        <v>0.8</v>
      </c>
      <c r="W381" s="16">
        <v>0.2</v>
      </c>
      <c r="X381" s="31">
        <f t="shared" si="0"/>
        <v>384</v>
      </c>
      <c r="Y381" s="31">
        <f t="shared" si="0"/>
        <v>205184</v>
      </c>
      <c r="Z381" s="16">
        <v>0</v>
      </c>
      <c r="AA381" s="16">
        <v>9999999999</v>
      </c>
      <c r="AB381" s="16" t="s">
        <v>152</v>
      </c>
      <c r="AC381" s="25">
        <v>41471.957418981481</v>
      </c>
      <c r="AD381" s="16">
        <v>9999999999</v>
      </c>
      <c r="AE381" s="16" t="s">
        <v>152</v>
      </c>
      <c r="AF381" s="25">
        <v>41471.957418981481</v>
      </c>
      <c r="AG381" s="16">
        <v>1</v>
      </c>
    </row>
    <row r="382" spans="2:35">
      <c r="B382" s="16">
        <v>899</v>
      </c>
      <c r="C382" s="22">
        <v>41390</v>
      </c>
      <c r="D382" s="8">
        <v>0</v>
      </c>
      <c r="E382" s="8">
        <v>0</v>
      </c>
      <c r="F382" s="8">
        <v>480</v>
      </c>
      <c r="G382" s="8">
        <v>256480</v>
      </c>
      <c r="H382" s="8" t="s">
        <v>82</v>
      </c>
      <c r="I382" s="8">
        <v>896</v>
      </c>
      <c r="J382" s="8" t="s">
        <v>87</v>
      </c>
      <c r="K382" s="8">
        <v>10</v>
      </c>
      <c r="L382" s="8">
        <v>100</v>
      </c>
      <c r="M382" s="16">
        <v>0</v>
      </c>
      <c r="N382" s="17"/>
      <c r="O382" s="16">
        <v>480</v>
      </c>
      <c r="P382" s="22">
        <v>41334</v>
      </c>
      <c r="Q382" s="22">
        <v>41376</v>
      </c>
      <c r="R382" s="16">
        <v>1</v>
      </c>
      <c r="S382" s="16">
        <v>43</v>
      </c>
      <c r="T382" s="22">
        <v>41334</v>
      </c>
      <c r="U382" s="22"/>
      <c r="V382" s="16">
        <v>0.8</v>
      </c>
      <c r="W382" s="16">
        <v>0.2</v>
      </c>
      <c r="X382" s="31">
        <f t="shared" si="0"/>
        <v>384</v>
      </c>
      <c r="Y382" s="31">
        <f t="shared" si="0"/>
        <v>205184</v>
      </c>
      <c r="Z382" s="16">
        <v>0</v>
      </c>
      <c r="AA382" s="16">
        <v>9999999999</v>
      </c>
      <c r="AB382" s="16" t="s">
        <v>152</v>
      </c>
      <c r="AC382" s="25">
        <v>41471.957418981481</v>
      </c>
      <c r="AD382" s="16">
        <v>9999999999</v>
      </c>
      <c r="AE382" s="16" t="s">
        <v>152</v>
      </c>
      <c r="AF382" s="25">
        <v>41471.957418981481</v>
      </c>
      <c r="AG382" s="16">
        <v>1</v>
      </c>
      <c r="AH382" s="4">
        <f>O382/S382*5</f>
        <v>55.813953488372093</v>
      </c>
      <c r="AI382" s="4">
        <f>(AH382/3)*2103</f>
        <v>39125.58139534884</v>
      </c>
    </row>
    <row r="383" spans="2:35">
      <c r="B383" s="16">
        <v>899</v>
      </c>
      <c r="C383" s="22">
        <v>41397</v>
      </c>
      <c r="D383" s="8">
        <v>0</v>
      </c>
      <c r="E383" s="8">
        <v>0</v>
      </c>
      <c r="F383" s="8">
        <v>480</v>
      </c>
      <c r="G383" s="8">
        <v>256480</v>
      </c>
      <c r="H383" s="8" t="s">
        <v>82</v>
      </c>
      <c r="I383" s="8">
        <v>896</v>
      </c>
      <c r="J383" s="8" t="s">
        <v>87</v>
      </c>
      <c r="K383" s="8">
        <v>10</v>
      </c>
      <c r="L383" s="8">
        <v>100</v>
      </c>
      <c r="M383" s="16">
        <v>0</v>
      </c>
      <c r="N383" s="17"/>
      <c r="O383" s="16">
        <v>480</v>
      </c>
      <c r="P383" s="22">
        <v>41334</v>
      </c>
      <c r="Q383" s="22">
        <v>41376</v>
      </c>
      <c r="R383" s="16">
        <v>1</v>
      </c>
      <c r="S383" s="16">
        <v>43</v>
      </c>
      <c r="T383" s="22">
        <v>41334</v>
      </c>
      <c r="U383" s="22"/>
      <c r="V383" s="16">
        <v>0.8</v>
      </c>
      <c r="W383" s="16">
        <v>0.2</v>
      </c>
      <c r="X383" s="31">
        <f t="shared" si="0"/>
        <v>384</v>
      </c>
      <c r="Y383" s="31">
        <f t="shared" si="0"/>
        <v>205184</v>
      </c>
      <c r="Z383" s="16">
        <v>0</v>
      </c>
      <c r="AA383" s="16">
        <v>9999999999</v>
      </c>
      <c r="AB383" s="16" t="s">
        <v>152</v>
      </c>
      <c r="AC383" s="25">
        <v>41471.957418981481</v>
      </c>
      <c r="AD383" s="16">
        <v>9999999999</v>
      </c>
      <c r="AE383" s="16" t="s">
        <v>152</v>
      </c>
      <c r="AF383" s="25">
        <v>41471.957418981481</v>
      </c>
      <c r="AG383" s="16">
        <v>1</v>
      </c>
    </row>
    <row r="384" spans="2:35">
      <c r="B384" s="16">
        <v>899</v>
      </c>
      <c r="C384" s="22">
        <v>41404</v>
      </c>
      <c r="D384" s="8">
        <v>0</v>
      </c>
      <c r="E384" s="8">
        <v>0</v>
      </c>
      <c r="F384" s="8">
        <v>480</v>
      </c>
      <c r="G384" s="8">
        <v>256480</v>
      </c>
      <c r="H384" s="8" t="s">
        <v>82</v>
      </c>
      <c r="I384" s="8">
        <v>896</v>
      </c>
      <c r="J384" s="8" t="s">
        <v>87</v>
      </c>
      <c r="K384" s="8">
        <v>10</v>
      </c>
      <c r="L384" s="8">
        <v>100</v>
      </c>
      <c r="M384" s="16">
        <v>0</v>
      </c>
      <c r="N384" s="17"/>
      <c r="O384" s="16">
        <v>480</v>
      </c>
      <c r="P384" s="22">
        <v>41334</v>
      </c>
      <c r="Q384" s="22">
        <v>41376</v>
      </c>
      <c r="R384" s="16">
        <v>1</v>
      </c>
      <c r="S384" s="16">
        <v>43</v>
      </c>
      <c r="T384" s="22">
        <v>41334</v>
      </c>
      <c r="U384" s="22"/>
      <c r="V384" s="16">
        <v>0.8</v>
      </c>
      <c r="W384" s="16">
        <v>0.2</v>
      </c>
      <c r="X384" s="31">
        <f t="shared" si="0"/>
        <v>384</v>
      </c>
      <c r="Y384" s="31">
        <f t="shared" si="0"/>
        <v>205184</v>
      </c>
      <c r="Z384" s="16">
        <v>0</v>
      </c>
      <c r="AA384" s="16">
        <v>9999999999</v>
      </c>
      <c r="AB384" s="16" t="s">
        <v>152</v>
      </c>
      <c r="AC384" s="25">
        <v>41471.957418981481</v>
      </c>
      <c r="AD384" s="16">
        <v>9999999999</v>
      </c>
      <c r="AE384" s="16" t="s">
        <v>152</v>
      </c>
      <c r="AF384" s="25">
        <v>41471.957418981481</v>
      </c>
      <c r="AG384" s="16">
        <v>1</v>
      </c>
    </row>
    <row r="385" spans="2:33">
      <c r="B385" s="16">
        <v>899</v>
      </c>
      <c r="C385" s="22">
        <v>41411</v>
      </c>
      <c r="D385" s="8">
        <v>0</v>
      </c>
      <c r="E385" s="8">
        <v>0</v>
      </c>
      <c r="F385" s="8">
        <v>480</v>
      </c>
      <c r="G385" s="8">
        <v>256480</v>
      </c>
      <c r="H385" s="8" t="s">
        <v>82</v>
      </c>
      <c r="I385" s="8">
        <v>896</v>
      </c>
      <c r="J385" s="8" t="s">
        <v>87</v>
      </c>
      <c r="K385" s="8">
        <v>10</v>
      </c>
      <c r="L385" s="8">
        <v>100</v>
      </c>
      <c r="M385" s="16">
        <v>0</v>
      </c>
      <c r="N385" s="17"/>
      <c r="O385" s="16">
        <v>480</v>
      </c>
      <c r="P385" s="22">
        <v>41334</v>
      </c>
      <c r="Q385" s="22">
        <v>41376</v>
      </c>
      <c r="R385" s="16">
        <v>1</v>
      </c>
      <c r="S385" s="16">
        <v>43</v>
      </c>
      <c r="T385" s="22">
        <v>41334</v>
      </c>
      <c r="U385" s="22"/>
      <c r="V385" s="16">
        <v>0.8</v>
      </c>
      <c r="W385" s="16">
        <v>0.2</v>
      </c>
      <c r="X385" s="31">
        <f t="shared" si="0"/>
        <v>384</v>
      </c>
      <c r="Y385" s="31">
        <f t="shared" si="0"/>
        <v>205184</v>
      </c>
      <c r="Z385" s="16">
        <v>0</v>
      </c>
      <c r="AA385" s="16">
        <v>9999999999</v>
      </c>
      <c r="AB385" s="16" t="s">
        <v>152</v>
      </c>
      <c r="AC385" s="25">
        <v>41471.957418981481</v>
      </c>
      <c r="AD385" s="16">
        <v>9999999999</v>
      </c>
      <c r="AE385" s="16" t="s">
        <v>152</v>
      </c>
      <c r="AF385" s="25">
        <v>41471.957418981481</v>
      </c>
      <c r="AG385" s="16">
        <v>1</v>
      </c>
    </row>
    <row r="386" spans="2:33">
      <c r="B386" s="16">
        <v>899</v>
      </c>
      <c r="C386" s="22">
        <v>41418</v>
      </c>
      <c r="D386" s="8">
        <v>0</v>
      </c>
      <c r="E386" s="8">
        <v>0</v>
      </c>
      <c r="F386" s="8">
        <v>480</v>
      </c>
      <c r="G386" s="8">
        <v>256480</v>
      </c>
      <c r="H386" s="8" t="s">
        <v>82</v>
      </c>
      <c r="I386" s="8">
        <v>896</v>
      </c>
      <c r="J386" s="8" t="s">
        <v>87</v>
      </c>
      <c r="K386" s="8">
        <v>10</v>
      </c>
      <c r="L386" s="8">
        <v>100</v>
      </c>
      <c r="M386" s="16">
        <v>0</v>
      </c>
      <c r="N386" s="17"/>
      <c r="O386" s="16">
        <v>480</v>
      </c>
      <c r="P386" s="22">
        <v>41334</v>
      </c>
      <c r="Q386" s="22">
        <v>41376</v>
      </c>
      <c r="R386" s="16">
        <v>1</v>
      </c>
      <c r="S386" s="16">
        <v>43</v>
      </c>
      <c r="T386" s="22">
        <v>41334</v>
      </c>
      <c r="U386" s="22"/>
      <c r="V386" s="16">
        <v>0.8</v>
      </c>
      <c r="W386" s="16">
        <v>0.2</v>
      </c>
      <c r="X386" s="31">
        <f t="shared" si="0"/>
        <v>384</v>
      </c>
      <c r="Y386" s="31">
        <f t="shared" si="0"/>
        <v>205184</v>
      </c>
      <c r="Z386" s="16">
        <v>0</v>
      </c>
      <c r="AA386" s="16">
        <v>9999999999</v>
      </c>
      <c r="AB386" s="16" t="s">
        <v>152</v>
      </c>
      <c r="AC386" s="25">
        <v>41471.957418981481</v>
      </c>
      <c r="AD386" s="16">
        <v>9999999999</v>
      </c>
      <c r="AE386" s="16" t="s">
        <v>152</v>
      </c>
      <c r="AF386" s="25">
        <v>41471.957418981481</v>
      </c>
      <c r="AG386" s="16">
        <v>1</v>
      </c>
    </row>
    <row r="387" spans="2:33">
      <c r="B387" s="16">
        <v>899</v>
      </c>
      <c r="C387" s="22">
        <v>41425</v>
      </c>
      <c r="D387" s="8">
        <v>0</v>
      </c>
      <c r="E387" s="8">
        <v>0</v>
      </c>
      <c r="F387" s="8">
        <v>480</v>
      </c>
      <c r="G387" s="8">
        <v>256480</v>
      </c>
      <c r="H387" s="8" t="s">
        <v>82</v>
      </c>
      <c r="I387" s="8">
        <v>896</v>
      </c>
      <c r="J387" s="8" t="s">
        <v>87</v>
      </c>
      <c r="K387" s="8">
        <v>10</v>
      </c>
      <c r="L387" s="8">
        <v>100</v>
      </c>
      <c r="M387" s="16">
        <v>0</v>
      </c>
      <c r="N387" s="17"/>
      <c r="O387" s="16">
        <v>480</v>
      </c>
      <c r="P387" s="22">
        <v>41334</v>
      </c>
      <c r="Q387" s="22">
        <v>41376</v>
      </c>
      <c r="R387" s="16">
        <v>1</v>
      </c>
      <c r="S387" s="16">
        <v>43</v>
      </c>
      <c r="T387" s="22">
        <v>41334</v>
      </c>
      <c r="U387" s="22"/>
      <c r="V387" s="16">
        <v>0.8</v>
      </c>
      <c r="W387" s="16">
        <v>0.2</v>
      </c>
      <c r="X387" s="31">
        <f t="shared" si="0"/>
        <v>384</v>
      </c>
      <c r="Y387" s="31">
        <f t="shared" si="0"/>
        <v>205184</v>
      </c>
      <c r="Z387" s="16">
        <v>0</v>
      </c>
      <c r="AA387" s="16">
        <v>9999999999</v>
      </c>
      <c r="AB387" s="16" t="s">
        <v>152</v>
      </c>
      <c r="AC387" s="25">
        <v>41471.957418981481</v>
      </c>
      <c r="AD387" s="16">
        <v>9999999999</v>
      </c>
      <c r="AE387" s="16" t="s">
        <v>152</v>
      </c>
      <c r="AF387" s="25">
        <v>41471.957418981481</v>
      </c>
      <c r="AG387" s="16">
        <v>1</v>
      </c>
    </row>
    <row r="388" spans="2:33">
      <c r="B388" s="16">
        <v>900</v>
      </c>
      <c r="C388" s="22">
        <v>41362</v>
      </c>
      <c r="D388" s="8">
        <v>68.569999999999993</v>
      </c>
      <c r="E388" s="8">
        <v>48067</v>
      </c>
      <c r="F388" s="8">
        <v>274.29000000000002</v>
      </c>
      <c r="G388" s="8">
        <v>192277</v>
      </c>
      <c r="H388" s="8" t="s">
        <v>82</v>
      </c>
      <c r="I388" s="8">
        <v>896</v>
      </c>
      <c r="J388" s="8" t="s">
        <v>87</v>
      </c>
      <c r="K388" s="8">
        <v>10</v>
      </c>
      <c r="L388" s="8">
        <v>57.14</v>
      </c>
      <c r="M388" s="16">
        <v>0</v>
      </c>
      <c r="N388" s="17"/>
      <c r="O388" s="16">
        <v>480</v>
      </c>
      <c r="P388" s="22">
        <v>41334</v>
      </c>
      <c r="Q388" s="22">
        <v>41383</v>
      </c>
      <c r="R388" s="16">
        <v>0</v>
      </c>
      <c r="S388" s="16">
        <v>35</v>
      </c>
      <c r="T388" s="22">
        <v>41334</v>
      </c>
      <c r="U388" s="22"/>
      <c r="V388" s="16">
        <v>0.8</v>
      </c>
      <c r="W388" s="16">
        <v>0.2</v>
      </c>
      <c r="X388" s="31">
        <f t="shared" si="0"/>
        <v>219.43200000000002</v>
      </c>
      <c r="Y388" s="31">
        <f t="shared" si="0"/>
        <v>153821.6</v>
      </c>
      <c r="Z388" s="16">
        <v>0</v>
      </c>
      <c r="AA388" s="16">
        <v>9999999999</v>
      </c>
      <c r="AB388" s="16" t="s">
        <v>152</v>
      </c>
      <c r="AC388" s="25">
        <v>41471.957418981481</v>
      </c>
      <c r="AD388" s="16">
        <v>9999999999</v>
      </c>
      <c r="AE388" s="16" t="s">
        <v>152</v>
      </c>
      <c r="AF388" s="25">
        <v>41471.957418981481</v>
      </c>
      <c r="AG388" s="16">
        <v>1</v>
      </c>
    </row>
    <row r="389" spans="2:33">
      <c r="B389" s="16">
        <v>900</v>
      </c>
      <c r="C389" s="22">
        <v>41369</v>
      </c>
      <c r="D389" s="8">
        <v>68.569999999999993</v>
      </c>
      <c r="E389" s="8">
        <v>48067</v>
      </c>
      <c r="F389" s="8">
        <v>342.86</v>
      </c>
      <c r="G389" s="8">
        <v>240344</v>
      </c>
      <c r="H389" s="8" t="s">
        <v>82</v>
      </c>
      <c r="I389" s="8">
        <v>896</v>
      </c>
      <c r="J389" s="8" t="s">
        <v>87</v>
      </c>
      <c r="K389" s="8">
        <v>10</v>
      </c>
      <c r="L389" s="8">
        <v>71.430000000000007</v>
      </c>
      <c r="M389" s="16">
        <v>0</v>
      </c>
      <c r="N389" s="17"/>
      <c r="O389" s="16">
        <v>480</v>
      </c>
      <c r="P389" s="22">
        <v>41334</v>
      </c>
      <c r="Q389" s="22">
        <v>41383</v>
      </c>
      <c r="R389" s="16">
        <v>0</v>
      </c>
      <c r="S389" s="16">
        <v>35</v>
      </c>
      <c r="T389" s="22">
        <v>41334</v>
      </c>
      <c r="U389" s="22"/>
      <c r="V389" s="16">
        <v>0.8</v>
      </c>
      <c r="W389" s="16">
        <v>0.2</v>
      </c>
      <c r="X389" s="31">
        <f t="shared" si="0"/>
        <v>274.28800000000001</v>
      </c>
      <c r="Y389" s="31">
        <f t="shared" si="0"/>
        <v>192275.20000000001</v>
      </c>
      <c r="Z389" s="16">
        <v>0</v>
      </c>
      <c r="AA389" s="16">
        <v>9999999999</v>
      </c>
      <c r="AB389" s="16" t="s">
        <v>152</v>
      </c>
      <c r="AC389" s="25">
        <v>41471.957418981481</v>
      </c>
      <c r="AD389" s="16">
        <v>9999999999</v>
      </c>
      <c r="AE389" s="16" t="s">
        <v>152</v>
      </c>
      <c r="AF389" s="25">
        <v>41471.957418981481</v>
      </c>
      <c r="AG389" s="16">
        <v>1</v>
      </c>
    </row>
    <row r="390" spans="2:33">
      <c r="B390" s="16">
        <v>900</v>
      </c>
      <c r="C390" s="22">
        <v>41376</v>
      </c>
      <c r="D390" s="8">
        <v>68.569999999999993</v>
      </c>
      <c r="E390" s="8">
        <v>48067</v>
      </c>
      <c r="F390" s="8">
        <v>411.43</v>
      </c>
      <c r="G390" s="8">
        <v>288412</v>
      </c>
      <c r="H390" s="8" t="s">
        <v>82</v>
      </c>
      <c r="I390" s="8">
        <v>896</v>
      </c>
      <c r="J390" s="8" t="s">
        <v>87</v>
      </c>
      <c r="K390" s="8">
        <v>10</v>
      </c>
      <c r="L390" s="8">
        <v>85.71</v>
      </c>
      <c r="M390" s="16">
        <v>0</v>
      </c>
      <c r="N390" s="17"/>
      <c r="O390" s="16">
        <v>480</v>
      </c>
      <c r="P390" s="22">
        <v>41334</v>
      </c>
      <c r="Q390" s="22">
        <v>41383</v>
      </c>
      <c r="R390" s="16">
        <v>0</v>
      </c>
      <c r="S390" s="16">
        <v>35</v>
      </c>
      <c r="T390" s="22">
        <v>41334</v>
      </c>
      <c r="U390" s="22"/>
      <c r="V390" s="16">
        <v>0.8</v>
      </c>
      <c r="W390" s="16">
        <v>0.2</v>
      </c>
      <c r="X390" s="31">
        <f t="shared" si="0"/>
        <v>329.14400000000001</v>
      </c>
      <c r="Y390" s="31">
        <f t="shared" si="0"/>
        <v>230729.60000000001</v>
      </c>
      <c r="Z390" s="16">
        <v>0</v>
      </c>
      <c r="AA390" s="16">
        <v>9999999999</v>
      </c>
      <c r="AB390" s="16" t="s">
        <v>152</v>
      </c>
      <c r="AC390" s="25">
        <v>41471.957418981481</v>
      </c>
      <c r="AD390" s="16">
        <v>9999999999</v>
      </c>
      <c r="AE390" s="16" t="s">
        <v>152</v>
      </c>
      <c r="AF390" s="25">
        <v>41471.957418981481</v>
      </c>
      <c r="AG390" s="16">
        <v>1</v>
      </c>
    </row>
    <row r="391" spans="2:33">
      <c r="B391" s="16">
        <v>900</v>
      </c>
      <c r="C391" s="22">
        <v>41383</v>
      </c>
      <c r="D391" s="8">
        <v>68.569999999999993</v>
      </c>
      <c r="E391" s="8">
        <v>48067</v>
      </c>
      <c r="F391" s="8">
        <v>480</v>
      </c>
      <c r="G391" s="8">
        <v>336480</v>
      </c>
      <c r="H391" s="8" t="s">
        <v>82</v>
      </c>
      <c r="I391" s="8">
        <v>896</v>
      </c>
      <c r="J391" s="8" t="s">
        <v>87</v>
      </c>
      <c r="K391" s="8">
        <v>10</v>
      </c>
      <c r="L391" s="8">
        <v>100</v>
      </c>
      <c r="M391" s="16">
        <v>0</v>
      </c>
      <c r="N391" s="17"/>
      <c r="O391" s="16">
        <v>480</v>
      </c>
      <c r="P391" s="22">
        <v>41334</v>
      </c>
      <c r="Q391" s="22">
        <v>41383</v>
      </c>
      <c r="R391" s="16">
        <v>0</v>
      </c>
      <c r="S391" s="16">
        <v>35</v>
      </c>
      <c r="T391" s="22">
        <v>41334</v>
      </c>
      <c r="U391" s="22"/>
      <c r="V391" s="16">
        <v>0.8</v>
      </c>
      <c r="W391" s="16">
        <v>0.2</v>
      </c>
      <c r="X391" s="31">
        <f t="shared" si="0"/>
        <v>384</v>
      </c>
      <c r="Y391" s="31">
        <f t="shared" si="0"/>
        <v>269184</v>
      </c>
      <c r="Z391" s="16">
        <v>0</v>
      </c>
      <c r="AA391" s="16">
        <v>9999999999</v>
      </c>
      <c r="AB391" s="16" t="s">
        <v>152</v>
      </c>
      <c r="AC391" s="25">
        <v>41471.957418981481</v>
      </c>
      <c r="AD391" s="16">
        <v>9999999999</v>
      </c>
      <c r="AE391" s="16" t="s">
        <v>152</v>
      </c>
      <c r="AF391" s="25">
        <v>41471.957418981481</v>
      </c>
      <c r="AG391" s="16">
        <v>1</v>
      </c>
    </row>
    <row r="392" spans="2:33">
      <c r="B392" s="16">
        <v>900</v>
      </c>
      <c r="C392" s="22">
        <v>41390</v>
      </c>
      <c r="D392" s="8">
        <v>0</v>
      </c>
      <c r="E392" s="8">
        <v>0</v>
      </c>
      <c r="F392" s="8">
        <v>480</v>
      </c>
      <c r="G392" s="8">
        <v>336480</v>
      </c>
      <c r="H392" s="8" t="s">
        <v>82</v>
      </c>
      <c r="I392" s="8">
        <v>896</v>
      </c>
      <c r="J392" s="8" t="s">
        <v>87</v>
      </c>
      <c r="K392" s="8">
        <v>10</v>
      </c>
      <c r="L392" s="8">
        <v>100</v>
      </c>
      <c r="M392" s="16">
        <v>0</v>
      </c>
      <c r="N392" s="17"/>
      <c r="O392" s="16">
        <v>480</v>
      </c>
      <c r="P392" s="22">
        <v>41334</v>
      </c>
      <c r="Q392" s="22">
        <v>41383</v>
      </c>
      <c r="R392" s="16">
        <v>0</v>
      </c>
      <c r="S392" s="16">
        <v>35</v>
      </c>
      <c r="T392" s="22">
        <v>41334</v>
      </c>
      <c r="U392" s="22"/>
      <c r="V392" s="16">
        <v>0.8</v>
      </c>
      <c r="W392" s="16">
        <v>0.2</v>
      </c>
      <c r="X392" s="31">
        <f t="shared" si="0"/>
        <v>384</v>
      </c>
      <c r="Y392" s="31">
        <f t="shared" si="0"/>
        <v>269184</v>
      </c>
      <c r="Z392" s="16">
        <v>0</v>
      </c>
      <c r="AA392" s="16">
        <v>9999999999</v>
      </c>
      <c r="AB392" s="16" t="s">
        <v>152</v>
      </c>
      <c r="AC392" s="25">
        <v>41471.957418981481</v>
      </c>
      <c r="AD392" s="16">
        <v>9999999999</v>
      </c>
      <c r="AE392" s="16" t="s">
        <v>152</v>
      </c>
      <c r="AF392" s="25">
        <v>41471.957418981481</v>
      </c>
      <c r="AG392" s="16">
        <v>1</v>
      </c>
    </row>
    <row r="393" spans="2:33">
      <c r="B393" s="16">
        <v>900</v>
      </c>
      <c r="C393" s="22">
        <v>41397</v>
      </c>
      <c r="D393" s="8">
        <v>0</v>
      </c>
      <c r="E393" s="8">
        <v>0</v>
      </c>
      <c r="F393" s="8">
        <v>480</v>
      </c>
      <c r="G393" s="8">
        <v>336480</v>
      </c>
      <c r="H393" s="8" t="s">
        <v>82</v>
      </c>
      <c r="I393" s="8">
        <v>896</v>
      </c>
      <c r="J393" s="8" t="s">
        <v>87</v>
      </c>
      <c r="K393" s="8">
        <v>10</v>
      </c>
      <c r="L393" s="8">
        <v>100</v>
      </c>
      <c r="M393" s="16">
        <v>0</v>
      </c>
      <c r="N393" s="17"/>
      <c r="O393" s="16">
        <v>480</v>
      </c>
      <c r="P393" s="22">
        <v>41334</v>
      </c>
      <c r="Q393" s="22">
        <v>41383</v>
      </c>
      <c r="R393" s="16">
        <v>0</v>
      </c>
      <c r="S393" s="16">
        <v>35</v>
      </c>
      <c r="T393" s="22">
        <v>41334</v>
      </c>
      <c r="U393" s="22"/>
      <c r="V393" s="16">
        <v>0.8</v>
      </c>
      <c r="W393" s="16">
        <v>0.2</v>
      </c>
      <c r="X393" s="31">
        <f t="shared" si="0"/>
        <v>384</v>
      </c>
      <c r="Y393" s="31">
        <f t="shared" si="0"/>
        <v>269184</v>
      </c>
      <c r="Z393" s="16">
        <v>0</v>
      </c>
      <c r="AA393" s="16">
        <v>9999999999</v>
      </c>
      <c r="AB393" s="16" t="s">
        <v>152</v>
      </c>
      <c r="AC393" s="25">
        <v>41471.957418981481</v>
      </c>
      <c r="AD393" s="16">
        <v>9999999999</v>
      </c>
      <c r="AE393" s="16" t="s">
        <v>152</v>
      </c>
      <c r="AF393" s="25">
        <v>41471.957418981481</v>
      </c>
      <c r="AG393" s="16">
        <v>1</v>
      </c>
    </row>
    <row r="394" spans="2:33">
      <c r="B394" s="16">
        <v>900</v>
      </c>
      <c r="C394" s="22">
        <v>41404</v>
      </c>
      <c r="D394" s="8">
        <v>0</v>
      </c>
      <c r="E394" s="8">
        <v>0</v>
      </c>
      <c r="F394" s="8">
        <v>480</v>
      </c>
      <c r="G394" s="8">
        <v>336480</v>
      </c>
      <c r="H394" s="8" t="s">
        <v>82</v>
      </c>
      <c r="I394" s="8">
        <v>896</v>
      </c>
      <c r="J394" s="8" t="s">
        <v>87</v>
      </c>
      <c r="K394" s="8">
        <v>10</v>
      </c>
      <c r="L394" s="8">
        <v>100</v>
      </c>
      <c r="M394" s="16">
        <v>0</v>
      </c>
      <c r="N394" s="17"/>
      <c r="O394" s="16">
        <v>480</v>
      </c>
      <c r="P394" s="22">
        <v>41334</v>
      </c>
      <c r="Q394" s="22">
        <v>41383</v>
      </c>
      <c r="R394" s="16">
        <v>0</v>
      </c>
      <c r="S394" s="16">
        <v>35</v>
      </c>
      <c r="T394" s="22">
        <v>41334</v>
      </c>
      <c r="U394" s="22"/>
      <c r="V394" s="16">
        <v>0.8</v>
      </c>
      <c r="W394" s="16">
        <v>0.2</v>
      </c>
      <c r="X394" s="31">
        <f t="shared" si="0"/>
        <v>384</v>
      </c>
      <c r="Y394" s="31">
        <f t="shared" si="0"/>
        <v>269184</v>
      </c>
      <c r="Z394" s="16">
        <v>0</v>
      </c>
      <c r="AA394" s="16">
        <v>9999999999</v>
      </c>
      <c r="AB394" s="16" t="s">
        <v>152</v>
      </c>
      <c r="AC394" s="25">
        <v>41471.957418981481</v>
      </c>
      <c r="AD394" s="16">
        <v>9999999999</v>
      </c>
      <c r="AE394" s="16" t="s">
        <v>152</v>
      </c>
      <c r="AF394" s="25">
        <v>41471.957418981481</v>
      </c>
      <c r="AG394" s="16">
        <v>1</v>
      </c>
    </row>
    <row r="395" spans="2:33">
      <c r="B395" s="16">
        <v>900</v>
      </c>
      <c r="C395" s="22">
        <v>41411</v>
      </c>
      <c r="D395" s="8">
        <v>0</v>
      </c>
      <c r="E395" s="8">
        <v>0</v>
      </c>
      <c r="F395" s="8">
        <v>480</v>
      </c>
      <c r="G395" s="8">
        <v>336480</v>
      </c>
      <c r="H395" s="8" t="s">
        <v>82</v>
      </c>
      <c r="I395" s="8">
        <v>896</v>
      </c>
      <c r="J395" s="8" t="s">
        <v>87</v>
      </c>
      <c r="K395" s="8">
        <v>10</v>
      </c>
      <c r="L395" s="8">
        <v>100</v>
      </c>
      <c r="M395" s="16">
        <v>0</v>
      </c>
      <c r="N395" s="17"/>
      <c r="O395" s="16">
        <v>480</v>
      </c>
      <c r="P395" s="22">
        <v>41334</v>
      </c>
      <c r="Q395" s="22">
        <v>41383</v>
      </c>
      <c r="R395" s="16">
        <v>0</v>
      </c>
      <c r="S395" s="16">
        <v>35</v>
      </c>
      <c r="T395" s="22">
        <v>41334</v>
      </c>
      <c r="U395" s="22"/>
      <c r="V395" s="16">
        <v>0.8</v>
      </c>
      <c r="W395" s="16">
        <v>0.2</v>
      </c>
      <c r="X395" s="31">
        <f t="shared" si="0"/>
        <v>384</v>
      </c>
      <c r="Y395" s="31">
        <f t="shared" si="0"/>
        <v>269184</v>
      </c>
      <c r="Z395" s="16">
        <v>0</v>
      </c>
      <c r="AA395" s="16">
        <v>9999999999</v>
      </c>
      <c r="AB395" s="16" t="s">
        <v>152</v>
      </c>
      <c r="AC395" s="25">
        <v>41471.957418981481</v>
      </c>
      <c r="AD395" s="16">
        <v>9999999999</v>
      </c>
      <c r="AE395" s="16" t="s">
        <v>152</v>
      </c>
      <c r="AF395" s="25">
        <v>41471.957418981481</v>
      </c>
      <c r="AG395" s="16">
        <v>1</v>
      </c>
    </row>
    <row r="396" spans="2:33">
      <c r="B396" s="16">
        <v>900</v>
      </c>
      <c r="C396" s="22">
        <v>41418</v>
      </c>
      <c r="D396" s="8">
        <v>0</v>
      </c>
      <c r="E396" s="8">
        <v>0</v>
      </c>
      <c r="F396" s="8">
        <v>480</v>
      </c>
      <c r="G396" s="8">
        <v>336480</v>
      </c>
      <c r="H396" s="8" t="s">
        <v>82</v>
      </c>
      <c r="I396" s="8">
        <v>896</v>
      </c>
      <c r="J396" s="8" t="s">
        <v>87</v>
      </c>
      <c r="K396" s="8">
        <v>10</v>
      </c>
      <c r="L396" s="8">
        <v>100</v>
      </c>
      <c r="M396" s="16">
        <v>0</v>
      </c>
      <c r="N396" s="17"/>
      <c r="O396" s="16">
        <v>480</v>
      </c>
      <c r="P396" s="22">
        <v>41334</v>
      </c>
      <c r="Q396" s="22">
        <v>41383</v>
      </c>
      <c r="R396" s="16">
        <v>0</v>
      </c>
      <c r="S396" s="16">
        <v>35</v>
      </c>
      <c r="T396" s="22">
        <v>41334</v>
      </c>
      <c r="U396" s="22"/>
      <c r="V396" s="16">
        <v>0.8</v>
      </c>
      <c r="W396" s="16">
        <v>0.2</v>
      </c>
      <c r="X396" s="31">
        <f t="shared" si="0"/>
        <v>384</v>
      </c>
      <c r="Y396" s="31">
        <f t="shared" si="0"/>
        <v>269184</v>
      </c>
      <c r="Z396" s="16">
        <v>0</v>
      </c>
      <c r="AA396" s="16">
        <v>9999999999</v>
      </c>
      <c r="AB396" s="16" t="s">
        <v>152</v>
      </c>
      <c r="AC396" s="25">
        <v>41471.957418981481</v>
      </c>
      <c r="AD396" s="16">
        <v>9999999999</v>
      </c>
      <c r="AE396" s="16" t="s">
        <v>152</v>
      </c>
      <c r="AF396" s="25">
        <v>41471.957418981481</v>
      </c>
      <c r="AG396" s="16">
        <v>1</v>
      </c>
    </row>
    <row r="397" spans="2:33">
      <c r="B397" s="16">
        <v>900</v>
      </c>
      <c r="C397" s="22">
        <v>41425</v>
      </c>
      <c r="D397" s="8">
        <v>0</v>
      </c>
      <c r="E397" s="8">
        <v>0</v>
      </c>
      <c r="F397" s="8">
        <v>480</v>
      </c>
      <c r="G397" s="8">
        <v>336480</v>
      </c>
      <c r="H397" s="8" t="s">
        <v>82</v>
      </c>
      <c r="I397" s="8">
        <v>896</v>
      </c>
      <c r="J397" s="8" t="s">
        <v>87</v>
      </c>
      <c r="K397" s="8">
        <v>10</v>
      </c>
      <c r="L397" s="8">
        <v>100</v>
      </c>
      <c r="M397" s="16">
        <v>0</v>
      </c>
      <c r="N397" s="17"/>
      <c r="O397" s="16">
        <v>480</v>
      </c>
      <c r="P397" s="22">
        <v>41334</v>
      </c>
      <c r="Q397" s="22">
        <v>41383</v>
      </c>
      <c r="R397" s="16">
        <v>0</v>
      </c>
      <c r="S397" s="16">
        <v>35</v>
      </c>
      <c r="T397" s="22">
        <v>41334</v>
      </c>
      <c r="U397" s="22"/>
      <c r="V397" s="16">
        <v>0.8</v>
      </c>
      <c r="W397" s="16">
        <v>0.2</v>
      </c>
      <c r="X397" s="31">
        <f t="shared" si="0"/>
        <v>384</v>
      </c>
      <c r="Y397" s="31">
        <f t="shared" si="0"/>
        <v>269184</v>
      </c>
      <c r="Z397" s="16">
        <v>0</v>
      </c>
      <c r="AA397" s="16">
        <v>9999999999</v>
      </c>
      <c r="AB397" s="16" t="s">
        <v>152</v>
      </c>
      <c r="AC397" s="25">
        <v>41471.957418981481</v>
      </c>
      <c r="AD397" s="16">
        <v>9999999999</v>
      </c>
      <c r="AE397" s="16" t="s">
        <v>152</v>
      </c>
      <c r="AF397" s="25">
        <v>41471.957418981481</v>
      </c>
      <c r="AG397" s="16">
        <v>1</v>
      </c>
    </row>
    <row r="398" spans="2:33">
      <c r="B398" s="16">
        <v>901</v>
      </c>
      <c r="C398" s="22">
        <v>41362</v>
      </c>
      <c r="D398" s="8">
        <v>65.88</v>
      </c>
      <c r="E398" s="8">
        <v>52923</v>
      </c>
      <c r="F398" s="8">
        <v>272.94</v>
      </c>
      <c r="G398" s="8">
        <v>219263</v>
      </c>
      <c r="H398" s="8" t="s">
        <v>82</v>
      </c>
      <c r="I398" s="8">
        <v>896</v>
      </c>
      <c r="J398" s="8" t="s">
        <v>87</v>
      </c>
      <c r="K398" s="8">
        <v>10</v>
      </c>
      <c r="L398" s="8">
        <v>56.86</v>
      </c>
      <c r="M398" s="16">
        <v>0</v>
      </c>
      <c r="N398" s="17"/>
      <c r="O398" s="16">
        <v>480</v>
      </c>
      <c r="P398" s="22">
        <v>41334</v>
      </c>
      <c r="Q398" s="22">
        <v>41384</v>
      </c>
      <c r="R398" s="16">
        <v>1</v>
      </c>
      <c r="S398" s="16">
        <v>51</v>
      </c>
      <c r="T398" s="22">
        <v>41334</v>
      </c>
      <c r="U398" s="22"/>
      <c r="V398" s="16">
        <v>0.8</v>
      </c>
      <c r="W398" s="16">
        <v>0.2</v>
      </c>
      <c r="X398" s="31">
        <f t="shared" si="0"/>
        <v>218.352</v>
      </c>
      <c r="Y398" s="31">
        <f t="shared" si="0"/>
        <v>175410.40000000002</v>
      </c>
      <c r="Z398" s="16">
        <v>0</v>
      </c>
      <c r="AA398" s="16">
        <v>9999999999</v>
      </c>
      <c r="AB398" s="16" t="s">
        <v>152</v>
      </c>
      <c r="AC398" s="25">
        <v>41471.957418981481</v>
      </c>
      <c r="AD398" s="16">
        <v>9999999999</v>
      </c>
      <c r="AE398" s="16" t="s">
        <v>152</v>
      </c>
      <c r="AF398" s="25">
        <v>41471.957418981481</v>
      </c>
      <c r="AG398" s="16">
        <v>1</v>
      </c>
    </row>
    <row r="399" spans="2:33">
      <c r="B399" s="16">
        <v>901</v>
      </c>
      <c r="C399" s="22">
        <v>41369</v>
      </c>
      <c r="D399" s="8">
        <v>65.88</v>
      </c>
      <c r="E399" s="8">
        <v>52923</v>
      </c>
      <c r="F399" s="8">
        <v>338.82</v>
      </c>
      <c r="G399" s="8">
        <v>272186</v>
      </c>
      <c r="H399" s="8" t="s">
        <v>82</v>
      </c>
      <c r="I399" s="8">
        <v>896</v>
      </c>
      <c r="J399" s="8" t="s">
        <v>87</v>
      </c>
      <c r="K399" s="8">
        <v>10</v>
      </c>
      <c r="L399" s="8">
        <v>70.59</v>
      </c>
      <c r="M399" s="16">
        <v>0</v>
      </c>
      <c r="N399" s="17"/>
      <c r="O399" s="16">
        <v>480</v>
      </c>
      <c r="P399" s="22">
        <v>41334</v>
      </c>
      <c r="Q399" s="22">
        <v>41384</v>
      </c>
      <c r="R399" s="16">
        <v>1</v>
      </c>
      <c r="S399" s="16">
        <v>51</v>
      </c>
      <c r="T399" s="22">
        <v>41334</v>
      </c>
      <c r="U399" s="22"/>
      <c r="V399" s="16">
        <v>0.8</v>
      </c>
      <c r="W399" s="16">
        <v>0.2</v>
      </c>
      <c r="X399" s="31">
        <f t="shared" si="0"/>
        <v>271.05599999999998</v>
      </c>
      <c r="Y399" s="31">
        <f t="shared" si="0"/>
        <v>217748.80000000002</v>
      </c>
      <c r="Z399" s="16">
        <v>0</v>
      </c>
      <c r="AA399" s="16">
        <v>9999999999</v>
      </c>
      <c r="AB399" s="16" t="s">
        <v>152</v>
      </c>
      <c r="AC399" s="25">
        <v>41471.957418981481</v>
      </c>
      <c r="AD399" s="16">
        <v>9999999999</v>
      </c>
      <c r="AE399" s="16" t="s">
        <v>152</v>
      </c>
      <c r="AF399" s="25">
        <v>41471.957418981481</v>
      </c>
      <c r="AG399" s="16">
        <v>1</v>
      </c>
    </row>
    <row r="400" spans="2:33">
      <c r="B400" s="16">
        <v>901</v>
      </c>
      <c r="C400" s="22">
        <v>41376</v>
      </c>
      <c r="D400" s="8">
        <v>65.88</v>
      </c>
      <c r="E400" s="8">
        <v>52923</v>
      </c>
      <c r="F400" s="8">
        <v>404.71</v>
      </c>
      <c r="G400" s="8">
        <v>325118</v>
      </c>
      <c r="H400" s="8" t="s">
        <v>82</v>
      </c>
      <c r="I400" s="8">
        <v>896</v>
      </c>
      <c r="J400" s="8" t="s">
        <v>87</v>
      </c>
      <c r="K400" s="8">
        <v>10</v>
      </c>
      <c r="L400" s="8">
        <v>84.31</v>
      </c>
      <c r="M400" s="16">
        <v>0</v>
      </c>
      <c r="N400" s="17"/>
      <c r="O400" s="16">
        <v>480</v>
      </c>
      <c r="P400" s="22">
        <v>41334</v>
      </c>
      <c r="Q400" s="22">
        <v>41384</v>
      </c>
      <c r="R400" s="16">
        <v>1</v>
      </c>
      <c r="S400" s="16">
        <v>51</v>
      </c>
      <c r="T400" s="22">
        <v>41334</v>
      </c>
      <c r="U400" s="22"/>
      <c r="V400" s="16">
        <v>0.8</v>
      </c>
      <c r="W400" s="16">
        <v>0.2</v>
      </c>
      <c r="X400" s="31">
        <f t="shared" si="0"/>
        <v>323.76800000000003</v>
      </c>
      <c r="Y400" s="31">
        <f t="shared" si="0"/>
        <v>260094.40000000002</v>
      </c>
      <c r="Z400" s="16">
        <v>0</v>
      </c>
      <c r="AA400" s="16">
        <v>9999999999</v>
      </c>
      <c r="AB400" s="16" t="s">
        <v>152</v>
      </c>
      <c r="AC400" s="25">
        <v>41471.957418981481</v>
      </c>
      <c r="AD400" s="16">
        <v>9999999999</v>
      </c>
      <c r="AE400" s="16" t="s">
        <v>152</v>
      </c>
      <c r="AF400" s="25">
        <v>41471.957418981481</v>
      </c>
      <c r="AG400" s="16">
        <v>1</v>
      </c>
    </row>
    <row r="401" spans="2:33">
      <c r="B401" s="16">
        <v>901</v>
      </c>
      <c r="C401" s="22">
        <v>41383</v>
      </c>
      <c r="D401" s="8">
        <v>65.88</v>
      </c>
      <c r="E401" s="8">
        <v>52923</v>
      </c>
      <c r="F401" s="8">
        <v>470.59</v>
      </c>
      <c r="G401" s="8">
        <v>378042</v>
      </c>
      <c r="H401" s="8" t="s">
        <v>82</v>
      </c>
      <c r="I401" s="8">
        <v>896</v>
      </c>
      <c r="J401" s="8" t="s">
        <v>87</v>
      </c>
      <c r="K401" s="8">
        <v>10</v>
      </c>
      <c r="L401" s="8">
        <v>98.04</v>
      </c>
      <c r="M401" s="16">
        <v>0</v>
      </c>
      <c r="N401" s="17"/>
      <c r="O401" s="16">
        <v>480</v>
      </c>
      <c r="P401" s="22">
        <v>41334</v>
      </c>
      <c r="Q401" s="22">
        <v>41384</v>
      </c>
      <c r="R401" s="16">
        <v>1</v>
      </c>
      <c r="S401" s="16">
        <v>51</v>
      </c>
      <c r="T401" s="22">
        <v>41334</v>
      </c>
      <c r="U401" s="22"/>
      <c r="V401" s="16">
        <v>0.8</v>
      </c>
      <c r="W401" s="16">
        <v>0.2</v>
      </c>
      <c r="X401" s="31">
        <f t="shared" si="0"/>
        <v>376.47199999999998</v>
      </c>
      <c r="Y401" s="31">
        <f t="shared" si="0"/>
        <v>302433.60000000003</v>
      </c>
      <c r="Z401" s="16">
        <v>0</v>
      </c>
      <c r="AA401" s="16">
        <v>9999999999</v>
      </c>
      <c r="AB401" s="16" t="s">
        <v>152</v>
      </c>
      <c r="AC401" s="25">
        <v>41471.957418981481</v>
      </c>
      <c r="AD401" s="16">
        <v>9999999999</v>
      </c>
      <c r="AE401" s="16" t="s">
        <v>152</v>
      </c>
      <c r="AF401" s="25">
        <v>41471.957418981481</v>
      </c>
      <c r="AG401" s="16">
        <v>1</v>
      </c>
    </row>
    <row r="402" spans="2:33">
      <c r="B402" s="16">
        <v>901</v>
      </c>
      <c r="C402" s="22">
        <v>41390</v>
      </c>
      <c r="D402" s="8">
        <v>9.41</v>
      </c>
      <c r="E402" s="8">
        <v>7560</v>
      </c>
      <c r="F402" s="8">
        <v>480</v>
      </c>
      <c r="G402" s="8">
        <v>385600</v>
      </c>
      <c r="H402" s="8" t="s">
        <v>82</v>
      </c>
      <c r="I402" s="8">
        <v>896</v>
      </c>
      <c r="J402" s="8" t="s">
        <v>87</v>
      </c>
      <c r="K402" s="8">
        <v>10</v>
      </c>
      <c r="L402" s="8">
        <v>100</v>
      </c>
      <c r="M402" s="16">
        <v>0</v>
      </c>
      <c r="N402" s="17"/>
      <c r="O402" s="16">
        <v>480</v>
      </c>
      <c r="P402" s="22">
        <v>41334</v>
      </c>
      <c r="Q402" s="22">
        <v>41384</v>
      </c>
      <c r="R402" s="16">
        <v>1</v>
      </c>
      <c r="S402" s="16">
        <v>51</v>
      </c>
      <c r="T402" s="22">
        <v>41334</v>
      </c>
      <c r="U402" s="22"/>
      <c r="V402" s="16">
        <v>0.8</v>
      </c>
      <c r="W402" s="16">
        <v>0.2</v>
      </c>
      <c r="X402" s="31">
        <f t="shared" si="0"/>
        <v>384</v>
      </c>
      <c r="Y402" s="31">
        <f t="shared" si="0"/>
        <v>308480</v>
      </c>
      <c r="Z402" s="16">
        <v>0</v>
      </c>
      <c r="AA402" s="16">
        <v>9999999999</v>
      </c>
      <c r="AB402" s="16" t="s">
        <v>152</v>
      </c>
      <c r="AC402" s="25">
        <v>41471.957418981481</v>
      </c>
      <c r="AD402" s="16">
        <v>9999999999</v>
      </c>
      <c r="AE402" s="16" t="s">
        <v>152</v>
      </c>
      <c r="AF402" s="25">
        <v>41471.957418981481</v>
      </c>
      <c r="AG402" s="16">
        <v>1</v>
      </c>
    </row>
    <row r="403" spans="2:33">
      <c r="B403" s="16">
        <v>901</v>
      </c>
      <c r="C403" s="22">
        <v>41397</v>
      </c>
      <c r="D403" s="8">
        <v>0</v>
      </c>
      <c r="E403" s="8">
        <v>0</v>
      </c>
      <c r="F403" s="8">
        <v>480</v>
      </c>
      <c r="G403" s="8">
        <v>385600</v>
      </c>
      <c r="H403" s="8" t="s">
        <v>82</v>
      </c>
      <c r="I403" s="8">
        <v>896</v>
      </c>
      <c r="J403" s="8" t="s">
        <v>87</v>
      </c>
      <c r="K403" s="8">
        <v>10</v>
      </c>
      <c r="L403" s="8">
        <v>100</v>
      </c>
      <c r="M403" s="16">
        <v>0</v>
      </c>
      <c r="N403" s="17"/>
      <c r="O403" s="16">
        <v>480</v>
      </c>
      <c r="P403" s="22">
        <v>41334</v>
      </c>
      <c r="Q403" s="22">
        <v>41384</v>
      </c>
      <c r="R403" s="16">
        <v>1</v>
      </c>
      <c r="S403" s="16">
        <v>51</v>
      </c>
      <c r="T403" s="22">
        <v>41334</v>
      </c>
      <c r="U403" s="22"/>
      <c r="V403" s="16">
        <v>0.8</v>
      </c>
      <c r="W403" s="16">
        <v>0.2</v>
      </c>
      <c r="X403" s="31">
        <f t="shared" si="0"/>
        <v>384</v>
      </c>
      <c r="Y403" s="31">
        <f t="shared" si="0"/>
        <v>308480</v>
      </c>
      <c r="Z403" s="16">
        <v>0</v>
      </c>
      <c r="AA403" s="16">
        <v>9999999999</v>
      </c>
      <c r="AB403" s="16" t="s">
        <v>152</v>
      </c>
      <c r="AC403" s="25">
        <v>41471.957418981481</v>
      </c>
      <c r="AD403" s="16">
        <v>9999999999</v>
      </c>
      <c r="AE403" s="16" t="s">
        <v>152</v>
      </c>
      <c r="AF403" s="25">
        <v>41471.957418981481</v>
      </c>
      <c r="AG403" s="16">
        <v>1</v>
      </c>
    </row>
    <row r="404" spans="2:33">
      <c r="B404" s="16">
        <v>901</v>
      </c>
      <c r="C404" s="22">
        <v>41404</v>
      </c>
      <c r="D404" s="8">
        <v>0</v>
      </c>
      <c r="E404" s="8">
        <v>0</v>
      </c>
      <c r="F404" s="8">
        <v>480</v>
      </c>
      <c r="G404" s="8">
        <v>385600</v>
      </c>
      <c r="H404" s="8" t="s">
        <v>82</v>
      </c>
      <c r="I404" s="8">
        <v>896</v>
      </c>
      <c r="J404" s="8" t="s">
        <v>87</v>
      </c>
      <c r="K404" s="8">
        <v>10</v>
      </c>
      <c r="L404" s="8">
        <v>100</v>
      </c>
      <c r="M404" s="16">
        <v>0</v>
      </c>
      <c r="N404" s="17"/>
      <c r="O404" s="16">
        <v>480</v>
      </c>
      <c r="P404" s="22">
        <v>41334</v>
      </c>
      <c r="Q404" s="22">
        <v>41384</v>
      </c>
      <c r="R404" s="16">
        <v>1</v>
      </c>
      <c r="S404" s="16">
        <v>51</v>
      </c>
      <c r="T404" s="22">
        <v>41334</v>
      </c>
      <c r="U404" s="16"/>
      <c r="V404" s="16">
        <v>0.8</v>
      </c>
      <c r="W404" s="16">
        <v>0.2</v>
      </c>
      <c r="X404" s="31">
        <f t="shared" si="0"/>
        <v>384</v>
      </c>
      <c r="Y404" s="31">
        <f t="shared" si="0"/>
        <v>308480</v>
      </c>
      <c r="Z404" s="16">
        <v>0</v>
      </c>
      <c r="AA404" s="16">
        <v>9999999999</v>
      </c>
      <c r="AB404" s="16" t="s">
        <v>152</v>
      </c>
      <c r="AC404" s="25">
        <v>41471.957418981481</v>
      </c>
      <c r="AD404" s="16">
        <v>9999999999</v>
      </c>
      <c r="AE404" s="16" t="s">
        <v>152</v>
      </c>
      <c r="AF404" s="25">
        <v>41471.957418981481</v>
      </c>
      <c r="AG404" s="16">
        <v>1</v>
      </c>
    </row>
    <row r="405" spans="2:33">
      <c r="B405" s="16">
        <v>901</v>
      </c>
      <c r="C405" s="22">
        <v>41411</v>
      </c>
      <c r="D405" s="8">
        <v>0</v>
      </c>
      <c r="E405" s="8">
        <v>0</v>
      </c>
      <c r="F405" s="8">
        <v>480</v>
      </c>
      <c r="G405" s="8">
        <v>385600</v>
      </c>
      <c r="H405" s="8" t="s">
        <v>82</v>
      </c>
      <c r="I405" s="8">
        <v>896</v>
      </c>
      <c r="J405" s="8" t="s">
        <v>87</v>
      </c>
      <c r="K405" s="8">
        <v>10</v>
      </c>
      <c r="L405" s="8">
        <v>100</v>
      </c>
      <c r="M405" s="16">
        <v>0</v>
      </c>
      <c r="N405" s="17"/>
      <c r="O405" s="16">
        <v>480</v>
      </c>
      <c r="P405" s="22">
        <v>41334</v>
      </c>
      <c r="Q405" s="22">
        <v>41384</v>
      </c>
      <c r="R405" s="16">
        <v>1</v>
      </c>
      <c r="S405" s="16">
        <v>51</v>
      </c>
      <c r="T405" s="22">
        <v>41334</v>
      </c>
      <c r="U405" s="16"/>
      <c r="V405" s="16">
        <v>0.8</v>
      </c>
      <c r="W405" s="16">
        <v>0.2</v>
      </c>
      <c r="X405" s="31">
        <f t="shared" si="0"/>
        <v>384</v>
      </c>
      <c r="Y405" s="31">
        <f t="shared" si="0"/>
        <v>308480</v>
      </c>
      <c r="Z405" s="16">
        <v>0</v>
      </c>
      <c r="AA405" s="16">
        <v>9999999999</v>
      </c>
      <c r="AB405" s="16" t="s">
        <v>152</v>
      </c>
      <c r="AC405" s="25">
        <v>41471.957418981481</v>
      </c>
      <c r="AD405" s="16">
        <v>9999999999</v>
      </c>
      <c r="AE405" s="16" t="s">
        <v>152</v>
      </c>
      <c r="AF405" s="25">
        <v>41471.957418981481</v>
      </c>
      <c r="AG405" s="16">
        <v>1</v>
      </c>
    </row>
    <row r="406" spans="2:33">
      <c r="B406" s="16">
        <v>901</v>
      </c>
      <c r="C406" s="22">
        <v>41418</v>
      </c>
      <c r="D406" s="8">
        <v>0</v>
      </c>
      <c r="E406" s="8">
        <v>0</v>
      </c>
      <c r="F406" s="8">
        <v>480</v>
      </c>
      <c r="G406" s="8">
        <v>385600</v>
      </c>
      <c r="H406" s="8" t="s">
        <v>82</v>
      </c>
      <c r="I406" s="8">
        <v>896</v>
      </c>
      <c r="J406" s="8" t="s">
        <v>87</v>
      </c>
      <c r="K406" s="8">
        <v>10</v>
      </c>
      <c r="L406" s="8">
        <v>100</v>
      </c>
      <c r="M406" s="16">
        <v>0</v>
      </c>
      <c r="N406" s="17"/>
      <c r="O406" s="16">
        <v>480</v>
      </c>
      <c r="P406" s="22">
        <v>41334</v>
      </c>
      <c r="Q406" s="22">
        <v>41384</v>
      </c>
      <c r="R406" s="16">
        <v>1</v>
      </c>
      <c r="S406" s="16">
        <v>51</v>
      </c>
      <c r="T406" s="22">
        <v>41334</v>
      </c>
      <c r="U406" s="16"/>
      <c r="V406" s="16">
        <v>0.8</v>
      </c>
      <c r="W406" s="16">
        <v>0.2</v>
      </c>
      <c r="X406" s="31">
        <f t="shared" si="0"/>
        <v>384</v>
      </c>
      <c r="Y406" s="31">
        <f t="shared" si="0"/>
        <v>308480</v>
      </c>
      <c r="Z406" s="16">
        <v>0</v>
      </c>
      <c r="AA406" s="16">
        <v>9999999999</v>
      </c>
      <c r="AB406" s="16" t="s">
        <v>152</v>
      </c>
      <c r="AC406" s="25">
        <v>41471.957418981481</v>
      </c>
      <c r="AD406" s="16">
        <v>9999999999</v>
      </c>
      <c r="AE406" s="16" t="s">
        <v>152</v>
      </c>
      <c r="AF406" s="25">
        <v>41471.957418981481</v>
      </c>
      <c r="AG406" s="16">
        <v>1</v>
      </c>
    </row>
    <row r="407" spans="2:33">
      <c r="B407" s="16">
        <v>901</v>
      </c>
      <c r="C407" s="22">
        <v>41425</v>
      </c>
      <c r="D407" s="8">
        <v>0</v>
      </c>
      <c r="E407" s="8">
        <v>0</v>
      </c>
      <c r="F407" s="8">
        <v>480</v>
      </c>
      <c r="G407" s="8">
        <v>385600</v>
      </c>
      <c r="H407" s="8" t="s">
        <v>82</v>
      </c>
      <c r="I407" s="8">
        <v>896</v>
      </c>
      <c r="J407" s="8" t="s">
        <v>87</v>
      </c>
      <c r="K407" s="8">
        <v>10</v>
      </c>
      <c r="L407" s="8">
        <v>100</v>
      </c>
      <c r="M407" s="16">
        <v>0</v>
      </c>
      <c r="N407" s="17"/>
      <c r="O407" s="16">
        <v>480</v>
      </c>
      <c r="P407" s="22">
        <v>41334</v>
      </c>
      <c r="Q407" s="22">
        <v>41384</v>
      </c>
      <c r="R407" s="16">
        <v>1</v>
      </c>
      <c r="S407" s="16">
        <v>51</v>
      </c>
      <c r="T407" s="22">
        <v>41334</v>
      </c>
      <c r="U407" s="16"/>
      <c r="V407" s="16">
        <v>0.8</v>
      </c>
      <c r="W407" s="16">
        <v>0.2</v>
      </c>
      <c r="X407" s="31">
        <f t="shared" si="0"/>
        <v>384</v>
      </c>
      <c r="Y407" s="31">
        <f t="shared" si="0"/>
        <v>308480</v>
      </c>
      <c r="Z407" s="16">
        <v>0</v>
      </c>
      <c r="AA407" s="16">
        <v>9999999999</v>
      </c>
      <c r="AB407" s="16" t="s">
        <v>152</v>
      </c>
      <c r="AC407" s="25">
        <v>41471.957418981481</v>
      </c>
      <c r="AD407" s="16">
        <v>9999999999</v>
      </c>
      <c r="AE407" s="16" t="s">
        <v>152</v>
      </c>
      <c r="AF407" s="25">
        <v>41471.957418981481</v>
      </c>
      <c r="AG407" s="16">
        <v>1</v>
      </c>
    </row>
    <row r="408" spans="2:33">
      <c r="B408" s="16">
        <v>902</v>
      </c>
      <c r="C408" s="22">
        <v>41362</v>
      </c>
      <c r="D408" s="8">
        <v>77.42</v>
      </c>
      <c r="E408" s="8">
        <v>50498</v>
      </c>
      <c r="F408" s="8">
        <v>309.68</v>
      </c>
      <c r="G408" s="8">
        <v>202010</v>
      </c>
      <c r="H408" s="8" t="s">
        <v>82</v>
      </c>
      <c r="I408" s="8">
        <v>896</v>
      </c>
      <c r="J408" s="8" t="s">
        <v>87</v>
      </c>
      <c r="K408" s="8">
        <v>10</v>
      </c>
      <c r="L408" s="8">
        <v>64.52</v>
      </c>
      <c r="M408" s="16">
        <v>0</v>
      </c>
      <c r="N408" s="17"/>
      <c r="O408" s="16">
        <v>480</v>
      </c>
      <c r="P408" s="22">
        <v>41334</v>
      </c>
      <c r="Q408" s="22">
        <v>41379</v>
      </c>
      <c r="R408" s="16">
        <v>0</v>
      </c>
      <c r="S408" s="16">
        <v>31</v>
      </c>
      <c r="T408" s="22">
        <v>41334</v>
      </c>
      <c r="U408" s="16"/>
      <c r="V408" s="16">
        <v>0.8</v>
      </c>
      <c r="W408" s="16">
        <v>0.2</v>
      </c>
      <c r="X408" s="31">
        <f t="shared" si="0"/>
        <v>247.74400000000003</v>
      </c>
      <c r="Y408" s="31">
        <f t="shared" si="0"/>
        <v>161608</v>
      </c>
      <c r="Z408" s="16">
        <v>0</v>
      </c>
      <c r="AA408" s="16">
        <v>9999999999</v>
      </c>
      <c r="AB408" s="16" t="s">
        <v>152</v>
      </c>
      <c r="AC408" s="25">
        <v>41471.957418981481</v>
      </c>
      <c r="AD408" s="16">
        <v>9999999999</v>
      </c>
      <c r="AE408" s="16" t="s">
        <v>152</v>
      </c>
      <c r="AF408" s="25">
        <v>41471.957418981481</v>
      </c>
      <c r="AG408" s="16">
        <v>1</v>
      </c>
    </row>
    <row r="409" spans="2:33">
      <c r="B409" s="16">
        <v>902</v>
      </c>
      <c r="C409" s="22">
        <v>41369</v>
      </c>
      <c r="D409" s="8">
        <v>77.42</v>
      </c>
      <c r="E409" s="8">
        <v>50498</v>
      </c>
      <c r="F409" s="8">
        <v>387.1</v>
      </c>
      <c r="G409" s="8">
        <v>252515</v>
      </c>
      <c r="H409" s="8" t="s">
        <v>82</v>
      </c>
      <c r="I409" s="8">
        <v>896</v>
      </c>
      <c r="J409" s="8" t="s">
        <v>87</v>
      </c>
      <c r="K409" s="8">
        <v>10</v>
      </c>
      <c r="L409" s="8">
        <v>80.650000000000006</v>
      </c>
      <c r="M409" s="16">
        <v>0</v>
      </c>
      <c r="N409" s="17"/>
      <c r="O409" s="16">
        <v>480</v>
      </c>
      <c r="P409" s="22">
        <v>41334</v>
      </c>
      <c r="Q409" s="22">
        <v>41379</v>
      </c>
      <c r="R409" s="16">
        <v>0</v>
      </c>
      <c r="S409" s="16">
        <v>31</v>
      </c>
      <c r="T409" s="22">
        <v>41334</v>
      </c>
      <c r="U409" s="22"/>
      <c r="V409" s="16">
        <v>0.8</v>
      </c>
      <c r="W409" s="16">
        <v>0.2</v>
      </c>
      <c r="X409" s="31">
        <f t="shared" si="0"/>
        <v>309.68000000000006</v>
      </c>
      <c r="Y409" s="31">
        <f t="shared" si="0"/>
        <v>202012</v>
      </c>
      <c r="Z409" s="16">
        <v>0</v>
      </c>
      <c r="AA409" s="16">
        <v>9999999999</v>
      </c>
      <c r="AB409" s="16" t="s">
        <v>152</v>
      </c>
      <c r="AC409" s="25">
        <v>41471.957418981481</v>
      </c>
      <c r="AD409" s="16">
        <v>9999999999</v>
      </c>
      <c r="AE409" s="16" t="s">
        <v>152</v>
      </c>
      <c r="AF409" s="25">
        <v>41471.957418981481</v>
      </c>
      <c r="AG409" s="16">
        <v>1</v>
      </c>
    </row>
    <row r="410" spans="2:33">
      <c r="B410" s="16">
        <v>902</v>
      </c>
      <c r="C410" s="22">
        <v>41376</v>
      </c>
      <c r="D410" s="8">
        <v>77.42</v>
      </c>
      <c r="E410" s="8">
        <v>50498</v>
      </c>
      <c r="F410" s="8">
        <v>464.52</v>
      </c>
      <c r="G410" s="8">
        <v>303021</v>
      </c>
      <c r="H410" s="8" t="s">
        <v>82</v>
      </c>
      <c r="I410" s="8">
        <v>896</v>
      </c>
      <c r="J410" s="8" t="s">
        <v>87</v>
      </c>
      <c r="K410" s="8">
        <v>10</v>
      </c>
      <c r="L410" s="8">
        <v>96.78</v>
      </c>
      <c r="M410" s="16">
        <v>0</v>
      </c>
      <c r="N410" s="17"/>
      <c r="O410" s="16">
        <v>480</v>
      </c>
      <c r="P410" s="22">
        <v>41334</v>
      </c>
      <c r="Q410" s="22">
        <v>41379</v>
      </c>
      <c r="R410" s="16">
        <v>0</v>
      </c>
      <c r="S410" s="16">
        <v>31</v>
      </c>
      <c r="T410" s="22">
        <v>41334</v>
      </c>
      <c r="U410" s="16"/>
      <c r="V410" s="16">
        <v>0.8</v>
      </c>
      <c r="W410" s="16">
        <v>0.2</v>
      </c>
      <c r="X410" s="31">
        <f t="shared" si="0"/>
        <v>371.61599999999999</v>
      </c>
      <c r="Y410" s="31">
        <f t="shared" si="0"/>
        <v>242416.80000000002</v>
      </c>
      <c r="Z410" s="16">
        <v>0</v>
      </c>
      <c r="AA410" s="16">
        <v>9999999999</v>
      </c>
      <c r="AB410" s="16" t="s">
        <v>152</v>
      </c>
      <c r="AC410" s="25">
        <v>41471.957418981481</v>
      </c>
      <c r="AD410" s="16">
        <v>9999999999</v>
      </c>
      <c r="AE410" s="16" t="s">
        <v>152</v>
      </c>
      <c r="AF410" s="25">
        <v>41471.957418981481</v>
      </c>
      <c r="AG410" s="16">
        <v>1</v>
      </c>
    </row>
    <row r="411" spans="2:33">
      <c r="B411" s="16">
        <v>902</v>
      </c>
      <c r="C411" s="22">
        <v>41383</v>
      </c>
      <c r="D411" s="8">
        <v>15.48</v>
      </c>
      <c r="E411" s="8">
        <v>10099</v>
      </c>
      <c r="F411" s="8">
        <v>480</v>
      </c>
      <c r="G411" s="8">
        <v>313120</v>
      </c>
      <c r="H411" s="8" t="s">
        <v>82</v>
      </c>
      <c r="I411" s="8">
        <v>896</v>
      </c>
      <c r="J411" s="8" t="s">
        <v>87</v>
      </c>
      <c r="K411" s="8">
        <v>10</v>
      </c>
      <c r="L411" s="8">
        <v>100</v>
      </c>
      <c r="M411" s="16">
        <v>0</v>
      </c>
      <c r="N411" s="17"/>
      <c r="O411" s="16">
        <v>480</v>
      </c>
      <c r="P411" s="22">
        <v>41334</v>
      </c>
      <c r="Q411" s="22">
        <v>41379</v>
      </c>
      <c r="R411" s="16">
        <v>0</v>
      </c>
      <c r="S411" s="16">
        <v>31</v>
      </c>
      <c r="T411" s="22">
        <v>41334</v>
      </c>
      <c r="U411" s="16"/>
      <c r="V411" s="16">
        <v>0.8</v>
      </c>
      <c r="W411" s="16">
        <v>0.2</v>
      </c>
      <c r="X411" s="31">
        <f t="shared" si="0"/>
        <v>384</v>
      </c>
      <c r="Y411" s="31">
        <f t="shared" si="0"/>
        <v>250496</v>
      </c>
      <c r="Z411" s="16">
        <v>0</v>
      </c>
      <c r="AA411" s="16">
        <v>9999999999</v>
      </c>
      <c r="AB411" s="16" t="s">
        <v>152</v>
      </c>
      <c r="AC411" s="25">
        <v>41471.957418981481</v>
      </c>
      <c r="AD411" s="16">
        <v>9999999999</v>
      </c>
      <c r="AE411" s="16" t="s">
        <v>152</v>
      </c>
      <c r="AF411" s="25">
        <v>41471.957418981481</v>
      </c>
      <c r="AG411" s="16">
        <v>1</v>
      </c>
    </row>
    <row r="412" spans="2:33">
      <c r="B412" s="16">
        <v>902</v>
      </c>
      <c r="C412" s="22">
        <v>41390</v>
      </c>
      <c r="D412" s="8">
        <v>0</v>
      </c>
      <c r="E412" s="8">
        <v>0</v>
      </c>
      <c r="F412" s="8">
        <v>480</v>
      </c>
      <c r="G412" s="8">
        <v>313120</v>
      </c>
      <c r="H412" s="8" t="s">
        <v>82</v>
      </c>
      <c r="I412" s="8">
        <v>896</v>
      </c>
      <c r="J412" s="8" t="s">
        <v>87</v>
      </c>
      <c r="K412" s="8">
        <v>10</v>
      </c>
      <c r="L412" s="8">
        <v>100</v>
      </c>
      <c r="M412" s="16">
        <v>0</v>
      </c>
      <c r="N412" s="17"/>
      <c r="O412" s="16">
        <v>480</v>
      </c>
      <c r="P412" s="22">
        <v>41334</v>
      </c>
      <c r="Q412" s="22">
        <v>41379</v>
      </c>
      <c r="R412" s="16">
        <v>0</v>
      </c>
      <c r="S412" s="16">
        <v>31</v>
      </c>
      <c r="T412" s="22">
        <v>41334</v>
      </c>
      <c r="U412" s="16"/>
      <c r="V412" s="16">
        <v>0.8</v>
      </c>
      <c r="W412" s="16">
        <v>0.2</v>
      </c>
      <c r="X412" s="31">
        <f t="shared" si="0"/>
        <v>384</v>
      </c>
      <c r="Y412" s="31">
        <f t="shared" si="0"/>
        <v>250496</v>
      </c>
      <c r="Z412" s="16">
        <v>0</v>
      </c>
      <c r="AA412" s="16">
        <v>9999999999</v>
      </c>
      <c r="AB412" s="16" t="s">
        <v>152</v>
      </c>
      <c r="AC412" s="25">
        <v>41471.957418981481</v>
      </c>
      <c r="AD412" s="16">
        <v>9999999999</v>
      </c>
      <c r="AE412" s="16" t="s">
        <v>152</v>
      </c>
      <c r="AF412" s="25">
        <v>41471.957418981481</v>
      </c>
      <c r="AG412" s="16">
        <v>1</v>
      </c>
    </row>
    <row r="413" spans="2:33">
      <c r="B413" s="16">
        <v>902</v>
      </c>
      <c r="C413" s="22">
        <v>41397</v>
      </c>
      <c r="D413" s="8">
        <v>0</v>
      </c>
      <c r="E413" s="8">
        <v>0</v>
      </c>
      <c r="F413" s="8">
        <v>480</v>
      </c>
      <c r="G413" s="8">
        <v>313120</v>
      </c>
      <c r="H413" s="8" t="s">
        <v>82</v>
      </c>
      <c r="I413" s="8">
        <v>896</v>
      </c>
      <c r="J413" s="8" t="s">
        <v>87</v>
      </c>
      <c r="K413" s="8">
        <v>10</v>
      </c>
      <c r="L413" s="8">
        <v>100</v>
      </c>
      <c r="M413" s="16">
        <v>0</v>
      </c>
      <c r="N413" s="17"/>
      <c r="O413" s="16">
        <v>480</v>
      </c>
      <c r="P413" s="22">
        <v>41334</v>
      </c>
      <c r="Q413" s="22">
        <v>41379</v>
      </c>
      <c r="R413" s="16">
        <v>0</v>
      </c>
      <c r="S413" s="16">
        <v>31</v>
      </c>
      <c r="T413" s="22">
        <v>41334</v>
      </c>
      <c r="U413" s="16"/>
      <c r="V413" s="16">
        <v>0.8</v>
      </c>
      <c r="W413" s="16">
        <v>0.2</v>
      </c>
      <c r="X413" s="31">
        <f t="shared" si="0"/>
        <v>384</v>
      </c>
      <c r="Y413" s="31">
        <f t="shared" si="0"/>
        <v>250496</v>
      </c>
      <c r="Z413" s="16">
        <v>0</v>
      </c>
      <c r="AA413" s="16">
        <v>9999999999</v>
      </c>
      <c r="AB413" s="16" t="s">
        <v>152</v>
      </c>
      <c r="AC413" s="25">
        <v>41471.957418981481</v>
      </c>
      <c r="AD413" s="16">
        <v>9999999999</v>
      </c>
      <c r="AE413" s="16" t="s">
        <v>152</v>
      </c>
      <c r="AF413" s="25">
        <v>41471.957418981481</v>
      </c>
      <c r="AG413" s="16">
        <v>1</v>
      </c>
    </row>
    <row r="414" spans="2:33">
      <c r="B414" s="16">
        <v>902</v>
      </c>
      <c r="C414" s="22">
        <v>41404</v>
      </c>
      <c r="D414" s="8">
        <v>0</v>
      </c>
      <c r="E414" s="8">
        <v>0</v>
      </c>
      <c r="F414" s="8">
        <v>480</v>
      </c>
      <c r="G414" s="8">
        <v>313120</v>
      </c>
      <c r="H414" s="8" t="s">
        <v>82</v>
      </c>
      <c r="I414" s="8">
        <v>896</v>
      </c>
      <c r="J414" s="8" t="s">
        <v>87</v>
      </c>
      <c r="K414" s="8">
        <v>10</v>
      </c>
      <c r="L414" s="8">
        <v>100</v>
      </c>
      <c r="M414" s="16">
        <v>0</v>
      </c>
      <c r="N414" s="17"/>
      <c r="O414" s="16">
        <v>480</v>
      </c>
      <c r="P414" s="22">
        <v>41334</v>
      </c>
      <c r="Q414" s="22">
        <v>41379</v>
      </c>
      <c r="R414" s="16">
        <v>0</v>
      </c>
      <c r="S414" s="16">
        <v>31</v>
      </c>
      <c r="T414" s="22">
        <v>41334</v>
      </c>
      <c r="U414" s="22"/>
      <c r="V414" s="16">
        <v>0.8</v>
      </c>
      <c r="W414" s="16">
        <v>0.2</v>
      </c>
      <c r="X414" s="31">
        <f t="shared" si="0"/>
        <v>384</v>
      </c>
      <c r="Y414" s="31">
        <f t="shared" si="0"/>
        <v>250496</v>
      </c>
      <c r="Z414" s="16">
        <v>0</v>
      </c>
      <c r="AA414" s="16">
        <v>9999999999</v>
      </c>
      <c r="AB414" s="16" t="s">
        <v>152</v>
      </c>
      <c r="AC414" s="25">
        <v>41471.957418981481</v>
      </c>
      <c r="AD414" s="16">
        <v>9999999999</v>
      </c>
      <c r="AE414" s="16" t="s">
        <v>152</v>
      </c>
      <c r="AF414" s="25">
        <v>41471.957418981481</v>
      </c>
      <c r="AG414" s="16">
        <v>1</v>
      </c>
    </row>
    <row r="415" spans="2:33">
      <c r="B415" s="16">
        <v>902</v>
      </c>
      <c r="C415" s="22">
        <v>41411</v>
      </c>
      <c r="D415" s="8">
        <v>0</v>
      </c>
      <c r="E415" s="8">
        <v>0</v>
      </c>
      <c r="F415" s="8">
        <v>480</v>
      </c>
      <c r="G415" s="8">
        <v>313120</v>
      </c>
      <c r="H415" s="8" t="s">
        <v>82</v>
      </c>
      <c r="I415" s="8">
        <v>896</v>
      </c>
      <c r="J415" s="8" t="s">
        <v>87</v>
      </c>
      <c r="K415" s="8">
        <v>10</v>
      </c>
      <c r="L415" s="8">
        <v>100</v>
      </c>
      <c r="M415" s="16">
        <v>0</v>
      </c>
      <c r="N415" s="17"/>
      <c r="O415" s="16">
        <v>480</v>
      </c>
      <c r="P415" s="22">
        <v>41334</v>
      </c>
      <c r="Q415" s="22">
        <v>41379</v>
      </c>
      <c r="R415" s="16">
        <v>0</v>
      </c>
      <c r="S415" s="16">
        <v>31</v>
      </c>
      <c r="T415" s="22">
        <v>41334</v>
      </c>
      <c r="U415" s="22"/>
      <c r="V415" s="16">
        <v>0.8</v>
      </c>
      <c r="W415" s="16">
        <v>0.2</v>
      </c>
      <c r="X415" s="31">
        <f t="shared" si="0"/>
        <v>384</v>
      </c>
      <c r="Y415" s="31">
        <f t="shared" si="0"/>
        <v>250496</v>
      </c>
      <c r="Z415" s="16">
        <v>0</v>
      </c>
      <c r="AA415" s="16">
        <v>9999999999</v>
      </c>
      <c r="AB415" s="16" t="s">
        <v>152</v>
      </c>
      <c r="AC415" s="25">
        <v>41471.957418981481</v>
      </c>
      <c r="AD415" s="16">
        <v>9999999999</v>
      </c>
      <c r="AE415" s="16" t="s">
        <v>152</v>
      </c>
      <c r="AF415" s="25">
        <v>41471.957418981481</v>
      </c>
      <c r="AG415" s="16">
        <v>1</v>
      </c>
    </row>
    <row r="416" spans="2:33">
      <c r="B416" s="16">
        <v>902</v>
      </c>
      <c r="C416" s="22">
        <v>41418</v>
      </c>
      <c r="D416" s="8">
        <v>0</v>
      </c>
      <c r="E416" s="8">
        <v>0</v>
      </c>
      <c r="F416" s="8">
        <v>480</v>
      </c>
      <c r="G416" s="8">
        <v>313120</v>
      </c>
      <c r="H416" s="8" t="s">
        <v>82</v>
      </c>
      <c r="I416" s="8">
        <v>896</v>
      </c>
      <c r="J416" s="8" t="s">
        <v>87</v>
      </c>
      <c r="K416" s="8">
        <v>10</v>
      </c>
      <c r="L416" s="8">
        <v>100</v>
      </c>
      <c r="M416" s="16">
        <v>0</v>
      </c>
      <c r="N416" s="17"/>
      <c r="O416" s="16">
        <v>480</v>
      </c>
      <c r="P416" s="22">
        <v>41334</v>
      </c>
      <c r="Q416" s="22">
        <v>41379</v>
      </c>
      <c r="R416" s="16">
        <v>0</v>
      </c>
      <c r="S416" s="16">
        <v>31</v>
      </c>
      <c r="T416" s="22">
        <v>41334</v>
      </c>
      <c r="U416" s="16"/>
      <c r="V416" s="16">
        <v>0.8</v>
      </c>
      <c r="W416" s="16">
        <v>0.2</v>
      </c>
      <c r="X416" s="31">
        <f t="shared" si="0"/>
        <v>384</v>
      </c>
      <c r="Y416" s="31">
        <f t="shared" si="0"/>
        <v>250496</v>
      </c>
      <c r="Z416" s="16">
        <v>0</v>
      </c>
      <c r="AA416" s="16">
        <v>9999999999</v>
      </c>
      <c r="AB416" s="16" t="s">
        <v>152</v>
      </c>
      <c r="AC416" s="25">
        <v>41471.957418981481</v>
      </c>
      <c r="AD416" s="16">
        <v>9999999999</v>
      </c>
      <c r="AE416" s="16" t="s">
        <v>152</v>
      </c>
      <c r="AF416" s="25">
        <v>41471.957418981481</v>
      </c>
      <c r="AG416" s="16">
        <v>1</v>
      </c>
    </row>
    <row r="417" spans="2:33">
      <c r="B417" s="16">
        <v>902</v>
      </c>
      <c r="C417" s="22">
        <v>41425</v>
      </c>
      <c r="D417" s="8">
        <v>0</v>
      </c>
      <c r="E417" s="8">
        <v>0</v>
      </c>
      <c r="F417" s="8">
        <v>480</v>
      </c>
      <c r="G417" s="8">
        <v>313120</v>
      </c>
      <c r="H417" s="8" t="s">
        <v>82</v>
      </c>
      <c r="I417" s="8">
        <v>896</v>
      </c>
      <c r="J417" s="8" t="s">
        <v>87</v>
      </c>
      <c r="K417" s="8">
        <v>10</v>
      </c>
      <c r="L417" s="8">
        <v>100</v>
      </c>
      <c r="M417" s="16">
        <v>0</v>
      </c>
      <c r="N417" s="17"/>
      <c r="O417" s="16">
        <v>480</v>
      </c>
      <c r="P417" s="22">
        <v>41334</v>
      </c>
      <c r="Q417" s="22">
        <v>41379</v>
      </c>
      <c r="R417" s="16">
        <v>0</v>
      </c>
      <c r="S417" s="16">
        <v>31</v>
      </c>
      <c r="T417" s="22">
        <v>41334</v>
      </c>
      <c r="U417" s="16"/>
      <c r="V417" s="16">
        <v>0.8</v>
      </c>
      <c r="W417" s="16">
        <v>0.2</v>
      </c>
      <c r="X417" s="31">
        <f t="shared" si="0"/>
        <v>384</v>
      </c>
      <c r="Y417" s="31">
        <f t="shared" si="0"/>
        <v>250496</v>
      </c>
      <c r="Z417" s="16">
        <v>0</v>
      </c>
      <c r="AA417" s="16">
        <v>9999999999</v>
      </c>
      <c r="AB417" s="16" t="s">
        <v>152</v>
      </c>
      <c r="AC417" s="25">
        <v>41471.957418981481</v>
      </c>
      <c r="AD417" s="16">
        <v>9999999999</v>
      </c>
      <c r="AE417" s="16" t="s">
        <v>152</v>
      </c>
      <c r="AF417" s="25">
        <v>41471.957418981481</v>
      </c>
      <c r="AG417" s="16">
        <v>1</v>
      </c>
    </row>
    <row r="418" spans="2:33">
      <c r="B418" s="16">
        <v>903</v>
      </c>
      <c r="C418" s="22">
        <v>41383</v>
      </c>
      <c r="D418" s="8">
        <v>17.14</v>
      </c>
      <c r="E418" s="8">
        <v>10215</v>
      </c>
      <c r="F418" s="8">
        <v>17.14</v>
      </c>
      <c r="G418" s="8">
        <v>10215</v>
      </c>
      <c r="H418" s="8" t="s">
        <v>82</v>
      </c>
      <c r="I418" s="8">
        <v>896</v>
      </c>
      <c r="J418" s="8" t="s">
        <v>87</v>
      </c>
      <c r="K418" s="8">
        <v>10</v>
      </c>
      <c r="L418" s="8">
        <v>3.57</v>
      </c>
      <c r="M418" s="16">
        <v>0</v>
      </c>
      <c r="N418" s="17"/>
      <c r="O418" s="16">
        <v>480</v>
      </c>
      <c r="P418" s="22">
        <v>41383</v>
      </c>
      <c r="Q418" s="22">
        <v>41425</v>
      </c>
      <c r="R418" s="16">
        <v>0</v>
      </c>
      <c r="S418" s="16">
        <v>28</v>
      </c>
      <c r="T418" s="22"/>
      <c r="U418" s="16"/>
      <c r="V418" s="16"/>
      <c r="W418" s="16"/>
      <c r="X418" s="31">
        <f t="shared" si="0"/>
        <v>0</v>
      </c>
      <c r="Y418" s="31">
        <f t="shared" si="0"/>
        <v>0</v>
      </c>
      <c r="Z418" s="16">
        <v>0</v>
      </c>
      <c r="AA418" s="16">
        <v>9999999999</v>
      </c>
      <c r="AB418" s="16" t="s">
        <v>152</v>
      </c>
      <c r="AC418" s="25">
        <v>41471.957418981481</v>
      </c>
      <c r="AD418" s="16">
        <v>9999999999</v>
      </c>
      <c r="AE418" s="16" t="s">
        <v>152</v>
      </c>
      <c r="AF418" s="25">
        <v>41471.957418981481</v>
      </c>
      <c r="AG418" s="16">
        <v>1</v>
      </c>
    </row>
    <row r="419" spans="2:33">
      <c r="B419" s="16">
        <v>903</v>
      </c>
      <c r="C419" s="22">
        <v>41390</v>
      </c>
      <c r="D419" s="8">
        <v>85.71</v>
      </c>
      <c r="E419" s="8">
        <v>51083</v>
      </c>
      <c r="F419" s="8">
        <v>102.86</v>
      </c>
      <c r="G419" s="8">
        <v>61302</v>
      </c>
      <c r="H419" s="8" t="s">
        <v>82</v>
      </c>
      <c r="I419" s="8">
        <v>896</v>
      </c>
      <c r="J419" s="8" t="s">
        <v>87</v>
      </c>
      <c r="K419" s="8">
        <v>10</v>
      </c>
      <c r="L419" s="8">
        <v>21.43</v>
      </c>
      <c r="M419" s="16">
        <v>0</v>
      </c>
      <c r="N419" s="17"/>
      <c r="O419" s="16">
        <v>480</v>
      </c>
      <c r="P419" s="22">
        <v>41383</v>
      </c>
      <c r="Q419" s="22">
        <v>41425</v>
      </c>
      <c r="R419" s="16">
        <v>0</v>
      </c>
      <c r="S419" s="16">
        <v>28</v>
      </c>
      <c r="T419" s="22"/>
      <c r="U419" s="16"/>
      <c r="V419" s="16"/>
      <c r="W419" s="16"/>
      <c r="X419" s="31">
        <f t="shared" si="0"/>
        <v>0</v>
      </c>
      <c r="Y419" s="31">
        <f t="shared" si="0"/>
        <v>0</v>
      </c>
      <c r="Z419" s="16">
        <v>0</v>
      </c>
      <c r="AA419" s="16">
        <v>9999999999</v>
      </c>
      <c r="AB419" s="16" t="s">
        <v>152</v>
      </c>
      <c r="AC419" s="25">
        <v>41471.957418981481</v>
      </c>
      <c r="AD419" s="16">
        <v>9999999999</v>
      </c>
      <c r="AE419" s="16" t="s">
        <v>152</v>
      </c>
      <c r="AF419" s="25">
        <v>41471.957418981481</v>
      </c>
      <c r="AG419" s="16">
        <v>1</v>
      </c>
    </row>
    <row r="420" spans="2:33">
      <c r="B420" s="16">
        <v>903</v>
      </c>
      <c r="C420" s="22">
        <v>41397</v>
      </c>
      <c r="D420" s="8">
        <v>51.43</v>
      </c>
      <c r="E420" s="8">
        <v>30652</v>
      </c>
      <c r="F420" s="8">
        <v>154.29</v>
      </c>
      <c r="G420" s="8">
        <v>91957</v>
      </c>
      <c r="H420" s="8" t="s">
        <v>82</v>
      </c>
      <c r="I420" s="8">
        <v>896</v>
      </c>
      <c r="J420" s="8" t="s">
        <v>87</v>
      </c>
      <c r="K420" s="8">
        <v>10</v>
      </c>
      <c r="L420" s="8">
        <v>32.14</v>
      </c>
      <c r="M420" s="16">
        <v>0</v>
      </c>
      <c r="N420" s="17"/>
      <c r="O420" s="16">
        <v>480</v>
      </c>
      <c r="P420" s="22">
        <v>41383</v>
      </c>
      <c r="Q420" s="22">
        <v>41425</v>
      </c>
      <c r="R420" s="16">
        <v>0</v>
      </c>
      <c r="S420" s="16">
        <v>28</v>
      </c>
      <c r="T420" s="22"/>
      <c r="U420" s="16"/>
      <c r="V420" s="16"/>
      <c r="W420" s="16"/>
      <c r="X420" s="31">
        <f t="shared" si="0"/>
        <v>0</v>
      </c>
      <c r="Y420" s="31">
        <f t="shared" si="0"/>
        <v>0</v>
      </c>
      <c r="Z420" s="16">
        <v>0</v>
      </c>
      <c r="AA420" s="16">
        <v>9999999999</v>
      </c>
      <c r="AB420" s="16" t="s">
        <v>152</v>
      </c>
      <c r="AC420" s="25">
        <v>41471.957418981481</v>
      </c>
      <c r="AD420" s="16">
        <v>9999999999</v>
      </c>
      <c r="AE420" s="16" t="s">
        <v>152</v>
      </c>
      <c r="AF420" s="25">
        <v>41471.957418981481</v>
      </c>
      <c r="AG420" s="16">
        <v>1</v>
      </c>
    </row>
    <row r="421" spans="2:33">
      <c r="B421" s="16">
        <v>903</v>
      </c>
      <c r="C421" s="22">
        <v>41404</v>
      </c>
      <c r="D421" s="8">
        <v>68.569999999999993</v>
      </c>
      <c r="E421" s="8">
        <v>40865</v>
      </c>
      <c r="F421" s="8">
        <v>222.86</v>
      </c>
      <c r="G421" s="8">
        <v>132822</v>
      </c>
      <c r="H421" s="8" t="s">
        <v>82</v>
      </c>
      <c r="I421" s="8">
        <v>896</v>
      </c>
      <c r="J421" s="8" t="s">
        <v>87</v>
      </c>
      <c r="K421" s="8">
        <v>10</v>
      </c>
      <c r="L421" s="8">
        <v>46.43</v>
      </c>
      <c r="M421" s="16">
        <v>0</v>
      </c>
      <c r="N421" s="17"/>
      <c r="O421" s="16">
        <v>480</v>
      </c>
      <c r="P421" s="22">
        <v>41383</v>
      </c>
      <c r="Q421" s="22">
        <v>41425</v>
      </c>
      <c r="R421" s="16">
        <v>0</v>
      </c>
      <c r="S421" s="16">
        <v>28</v>
      </c>
      <c r="T421" s="22"/>
      <c r="U421" s="22"/>
      <c r="V421" s="16"/>
      <c r="W421" s="16"/>
      <c r="X421" s="31">
        <f t="shared" si="0"/>
        <v>0</v>
      </c>
      <c r="Y421" s="31">
        <f t="shared" si="0"/>
        <v>0</v>
      </c>
      <c r="Z421" s="16">
        <v>0</v>
      </c>
      <c r="AA421" s="16">
        <v>9999999999</v>
      </c>
      <c r="AB421" s="16" t="s">
        <v>152</v>
      </c>
      <c r="AC421" s="25">
        <v>41471.957418981481</v>
      </c>
      <c r="AD421" s="16">
        <v>9999999999</v>
      </c>
      <c r="AE421" s="16" t="s">
        <v>152</v>
      </c>
      <c r="AF421" s="25">
        <v>41471.957418981481</v>
      </c>
      <c r="AG421" s="16">
        <v>1</v>
      </c>
    </row>
    <row r="422" spans="2:33">
      <c r="B422" s="16">
        <v>903</v>
      </c>
      <c r="C422" s="22">
        <v>41411</v>
      </c>
      <c r="D422" s="8">
        <v>85.71</v>
      </c>
      <c r="E422" s="8">
        <v>51083</v>
      </c>
      <c r="F422" s="8">
        <v>308.57</v>
      </c>
      <c r="G422" s="8">
        <v>183905</v>
      </c>
      <c r="H422" s="8" t="s">
        <v>82</v>
      </c>
      <c r="I422" s="8">
        <v>896</v>
      </c>
      <c r="J422" s="8" t="s">
        <v>87</v>
      </c>
      <c r="K422" s="8">
        <v>10</v>
      </c>
      <c r="L422" s="8">
        <v>64.290000000000006</v>
      </c>
      <c r="M422" s="16">
        <v>0</v>
      </c>
      <c r="N422" s="17"/>
      <c r="O422" s="16">
        <v>480</v>
      </c>
      <c r="P422" s="22">
        <v>41383</v>
      </c>
      <c r="Q422" s="22">
        <v>41425</v>
      </c>
      <c r="R422" s="16">
        <v>0</v>
      </c>
      <c r="S422" s="16">
        <v>28</v>
      </c>
      <c r="T422" s="22"/>
      <c r="U422" s="16"/>
      <c r="V422" s="16"/>
      <c r="W422" s="16"/>
      <c r="X422" s="31">
        <f t="shared" si="0"/>
        <v>0</v>
      </c>
      <c r="Y422" s="31">
        <f t="shared" si="0"/>
        <v>0</v>
      </c>
      <c r="Z422" s="16">
        <v>0</v>
      </c>
      <c r="AA422" s="16">
        <v>9999999999</v>
      </c>
      <c r="AB422" s="16" t="s">
        <v>152</v>
      </c>
      <c r="AC422" s="25">
        <v>41471.957418981481</v>
      </c>
      <c r="AD422" s="16">
        <v>9999999999</v>
      </c>
      <c r="AE422" s="16" t="s">
        <v>152</v>
      </c>
      <c r="AF422" s="25">
        <v>41471.957418981481</v>
      </c>
      <c r="AG422" s="16">
        <v>1</v>
      </c>
    </row>
    <row r="423" spans="2:33">
      <c r="B423" s="16">
        <v>903</v>
      </c>
      <c r="C423" s="22">
        <v>41418</v>
      </c>
      <c r="D423" s="8">
        <v>85.71</v>
      </c>
      <c r="E423" s="8">
        <v>51083</v>
      </c>
      <c r="F423" s="8">
        <v>394.29</v>
      </c>
      <c r="G423" s="8">
        <v>234997</v>
      </c>
      <c r="H423" s="8" t="s">
        <v>82</v>
      </c>
      <c r="I423" s="8">
        <v>896</v>
      </c>
      <c r="J423" s="8" t="s">
        <v>87</v>
      </c>
      <c r="K423" s="8">
        <v>10</v>
      </c>
      <c r="L423" s="8">
        <v>82.14</v>
      </c>
      <c r="M423" s="16">
        <v>0</v>
      </c>
      <c r="N423" s="17"/>
      <c r="O423" s="16">
        <v>480</v>
      </c>
      <c r="P423" s="22">
        <v>41383</v>
      </c>
      <c r="Q423" s="22">
        <v>41425</v>
      </c>
      <c r="R423" s="16">
        <v>0</v>
      </c>
      <c r="S423" s="16">
        <v>28</v>
      </c>
      <c r="T423" s="22"/>
      <c r="U423" s="16"/>
      <c r="V423" s="16"/>
      <c r="W423" s="16"/>
      <c r="X423" s="31">
        <f t="shared" si="0"/>
        <v>0</v>
      </c>
      <c r="Y423" s="31">
        <f t="shared" si="0"/>
        <v>0</v>
      </c>
      <c r="Z423" s="16">
        <v>0</v>
      </c>
      <c r="AA423" s="16">
        <v>9999999999</v>
      </c>
      <c r="AB423" s="16" t="s">
        <v>152</v>
      </c>
      <c r="AC423" s="25">
        <v>41471.957418981481</v>
      </c>
      <c r="AD423" s="16">
        <v>9999999999</v>
      </c>
      <c r="AE423" s="16" t="s">
        <v>152</v>
      </c>
      <c r="AF423" s="25">
        <v>41471.957418981481</v>
      </c>
      <c r="AG423" s="16">
        <v>1</v>
      </c>
    </row>
    <row r="424" spans="2:33">
      <c r="B424" s="16">
        <v>903</v>
      </c>
      <c r="C424" s="22">
        <v>41425</v>
      </c>
      <c r="D424" s="8">
        <v>85.71</v>
      </c>
      <c r="E424" s="8">
        <v>51083</v>
      </c>
      <c r="F424" s="8">
        <v>480</v>
      </c>
      <c r="G424" s="8">
        <v>286080</v>
      </c>
      <c r="H424" s="8" t="s">
        <v>82</v>
      </c>
      <c r="I424" s="8">
        <v>896</v>
      </c>
      <c r="J424" s="8" t="s">
        <v>87</v>
      </c>
      <c r="K424" s="8">
        <v>10</v>
      </c>
      <c r="L424" s="8">
        <v>100</v>
      </c>
      <c r="M424" s="16">
        <v>0</v>
      </c>
      <c r="N424" s="17"/>
      <c r="O424" s="16">
        <v>480</v>
      </c>
      <c r="P424" s="22">
        <v>41383</v>
      </c>
      <c r="Q424" s="22">
        <v>41425</v>
      </c>
      <c r="R424" s="16">
        <v>0</v>
      </c>
      <c r="S424" s="16">
        <v>28</v>
      </c>
      <c r="T424" s="22"/>
      <c r="U424" s="16"/>
      <c r="V424" s="16"/>
      <c r="W424" s="16"/>
      <c r="X424" s="31">
        <f t="shared" si="0"/>
        <v>0</v>
      </c>
      <c r="Y424" s="31">
        <f t="shared" si="0"/>
        <v>0</v>
      </c>
      <c r="Z424" s="16">
        <v>0</v>
      </c>
      <c r="AA424" s="16">
        <v>9999999999</v>
      </c>
      <c r="AB424" s="16" t="s">
        <v>152</v>
      </c>
      <c r="AC424" s="25">
        <v>41471.957418981481</v>
      </c>
      <c r="AD424" s="16">
        <v>9999999999</v>
      </c>
      <c r="AE424" s="16" t="s">
        <v>152</v>
      </c>
      <c r="AF424" s="25">
        <v>41471.957418981481</v>
      </c>
      <c r="AG424" s="16">
        <v>1</v>
      </c>
    </row>
    <row r="425" spans="2:33">
      <c r="B425" s="16">
        <v>904</v>
      </c>
      <c r="C425" s="22">
        <v>41390</v>
      </c>
      <c r="D425" s="8">
        <v>80</v>
      </c>
      <c r="E425" s="8">
        <v>33172</v>
      </c>
      <c r="F425" s="8">
        <v>80</v>
      </c>
      <c r="G425" s="8">
        <v>33172</v>
      </c>
      <c r="H425" s="8" t="s">
        <v>82</v>
      </c>
      <c r="I425" s="8">
        <v>896</v>
      </c>
      <c r="J425" s="8" t="s">
        <v>87</v>
      </c>
      <c r="K425" s="8">
        <v>10</v>
      </c>
      <c r="L425" s="8">
        <v>16.670000000000002</v>
      </c>
      <c r="M425" s="16">
        <v>0</v>
      </c>
      <c r="N425" s="17"/>
      <c r="O425" s="16">
        <v>480</v>
      </c>
      <c r="P425" s="22">
        <v>41384</v>
      </c>
      <c r="Q425" s="22">
        <v>41425</v>
      </c>
      <c r="R425" s="16">
        <v>1</v>
      </c>
      <c r="S425" s="16">
        <v>42</v>
      </c>
      <c r="T425" s="22"/>
      <c r="U425" s="16"/>
      <c r="V425" s="16"/>
      <c r="W425" s="16"/>
      <c r="X425" s="31">
        <f t="shared" si="0"/>
        <v>0</v>
      </c>
      <c r="Y425" s="31">
        <f t="shared" si="0"/>
        <v>0</v>
      </c>
      <c r="Z425" s="16">
        <v>0</v>
      </c>
      <c r="AA425" s="16">
        <v>9999999999</v>
      </c>
      <c r="AB425" s="16" t="s">
        <v>152</v>
      </c>
      <c r="AC425" s="25">
        <v>41471.957418981481</v>
      </c>
      <c r="AD425" s="16">
        <v>9999999999</v>
      </c>
      <c r="AE425" s="16" t="s">
        <v>152</v>
      </c>
      <c r="AF425" s="25">
        <v>41471.957418981481</v>
      </c>
      <c r="AG425" s="16">
        <v>1</v>
      </c>
    </row>
    <row r="426" spans="2:33">
      <c r="B426" s="16">
        <v>904</v>
      </c>
      <c r="C426" s="22">
        <v>41397</v>
      </c>
      <c r="D426" s="8">
        <v>80</v>
      </c>
      <c r="E426" s="8">
        <v>33172</v>
      </c>
      <c r="F426" s="8">
        <v>160</v>
      </c>
      <c r="G426" s="8">
        <v>66346</v>
      </c>
      <c r="H426" s="8" t="s">
        <v>82</v>
      </c>
      <c r="I426" s="8">
        <v>896</v>
      </c>
      <c r="J426" s="8" t="s">
        <v>87</v>
      </c>
      <c r="K426" s="8">
        <v>10</v>
      </c>
      <c r="L426" s="8">
        <v>33.33</v>
      </c>
      <c r="M426" s="16">
        <v>0</v>
      </c>
      <c r="N426" s="17"/>
      <c r="O426" s="16">
        <v>480</v>
      </c>
      <c r="P426" s="22">
        <v>41384</v>
      </c>
      <c r="Q426" s="22">
        <v>41425</v>
      </c>
      <c r="R426" s="16">
        <v>1</v>
      </c>
      <c r="S426" s="16">
        <v>42</v>
      </c>
      <c r="T426" s="22"/>
      <c r="U426" s="22"/>
      <c r="V426" s="16"/>
      <c r="W426" s="16"/>
      <c r="X426" s="31">
        <f t="shared" si="0"/>
        <v>0</v>
      </c>
      <c r="Y426" s="31">
        <f t="shared" si="0"/>
        <v>0</v>
      </c>
      <c r="Z426" s="16">
        <v>0</v>
      </c>
      <c r="AA426" s="16">
        <v>9999999999</v>
      </c>
      <c r="AB426" s="16" t="s">
        <v>152</v>
      </c>
      <c r="AC426" s="25">
        <v>41471.957418981481</v>
      </c>
      <c r="AD426" s="16">
        <v>9999999999</v>
      </c>
      <c r="AE426" s="16" t="s">
        <v>152</v>
      </c>
      <c r="AF426" s="25">
        <v>41471.957418981481</v>
      </c>
      <c r="AG426" s="16">
        <v>1</v>
      </c>
    </row>
    <row r="427" spans="2:33">
      <c r="B427" s="16">
        <v>904</v>
      </c>
      <c r="C427" s="22">
        <v>41404</v>
      </c>
      <c r="D427" s="8">
        <v>80</v>
      </c>
      <c r="E427" s="8">
        <v>33172</v>
      </c>
      <c r="F427" s="8">
        <v>240</v>
      </c>
      <c r="G427" s="8">
        <v>99520</v>
      </c>
      <c r="H427" s="8" t="s">
        <v>82</v>
      </c>
      <c r="I427" s="8">
        <v>896</v>
      </c>
      <c r="J427" s="8" t="s">
        <v>87</v>
      </c>
      <c r="K427" s="8">
        <v>10</v>
      </c>
      <c r="L427" s="8">
        <v>50</v>
      </c>
      <c r="M427" s="16">
        <v>0</v>
      </c>
      <c r="N427" s="17"/>
      <c r="O427" s="16">
        <v>480</v>
      </c>
      <c r="P427" s="22">
        <v>41384</v>
      </c>
      <c r="Q427" s="22">
        <v>41425</v>
      </c>
      <c r="R427" s="16">
        <v>1</v>
      </c>
      <c r="S427" s="16">
        <v>42</v>
      </c>
      <c r="T427" s="22"/>
      <c r="U427" s="22"/>
      <c r="V427" s="16"/>
      <c r="W427" s="16"/>
      <c r="X427" s="31">
        <f t="shared" si="0"/>
        <v>0</v>
      </c>
      <c r="Y427" s="31">
        <f t="shared" si="0"/>
        <v>0</v>
      </c>
      <c r="Z427" s="16">
        <v>0</v>
      </c>
      <c r="AA427" s="16">
        <v>9999999999</v>
      </c>
      <c r="AB427" s="16" t="s">
        <v>152</v>
      </c>
      <c r="AC427" s="25">
        <v>41471.957418981481</v>
      </c>
      <c r="AD427" s="16">
        <v>9999999999</v>
      </c>
      <c r="AE427" s="16" t="s">
        <v>152</v>
      </c>
      <c r="AF427" s="25">
        <v>41471.957418981481</v>
      </c>
      <c r="AG427" s="16">
        <v>1</v>
      </c>
    </row>
    <row r="428" spans="2:33">
      <c r="B428" s="16">
        <v>904</v>
      </c>
      <c r="C428" s="22">
        <v>41411</v>
      </c>
      <c r="D428" s="8">
        <v>80</v>
      </c>
      <c r="E428" s="8">
        <v>33172</v>
      </c>
      <c r="F428" s="8">
        <v>320</v>
      </c>
      <c r="G428" s="8">
        <v>132692</v>
      </c>
      <c r="H428" s="8" t="s">
        <v>82</v>
      </c>
      <c r="I428" s="8">
        <v>896</v>
      </c>
      <c r="J428" s="8" t="s">
        <v>87</v>
      </c>
      <c r="K428" s="8">
        <v>10</v>
      </c>
      <c r="L428" s="8">
        <v>66.67</v>
      </c>
      <c r="M428" s="16">
        <v>0</v>
      </c>
      <c r="N428" s="17"/>
      <c r="O428" s="16">
        <v>480</v>
      </c>
      <c r="P428" s="22">
        <v>41384</v>
      </c>
      <c r="Q428" s="22">
        <v>41425</v>
      </c>
      <c r="R428" s="16">
        <v>1</v>
      </c>
      <c r="S428" s="16">
        <v>42</v>
      </c>
      <c r="T428" s="22"/>
      <c r="U428" s="16"/>
      <c r="V428" s="16"/>
      <c r="W428" s="16"/>
      <c r="X428" s="31">
        <f t="shared" si="0"/>
        <v>0</v>
      </c>
      <c r="Y428" s="31">
        <f t="shared" si="0"/>
        <v>0</v>
      </c>
      <c r="Z428" s="16">
        <v>0</v>
      </c>
      <c r="AA428" s="16">
        <v>9999999999</v>
      </c>
      <c r="AB428" s="16" t="s">
        <v>152</v>
      </c>
      <c r="AC428" s="25">
        <v>41471.957418981481</v>
      </c>
      <c r="AD428" s="16">
        <v>9999999999</v>
      </c>
      <c r="AE428" s="16" t="s">
        <v>152</v>
      </c>
      <c r="AF428" s="25">
        <v>41471.957418981481</v>
      </c>
      <c r="AG428" s="16">
        <v>1</v>
      </c>
    </row>
    <row r="429" spans="2:33">
      <c r="B429" s="16">
        <v>904</v>
      </c>
      <c r="C429" s="22">
        <v>41418</v>
      </c>
      <c r="D429" s="8">
        <v>80</v>
      </c>
      <c r="E429" s="8">
        <v>33172</v>
      </c>
      <c r="F429" s="8">
        <v>400</v>
      </c>
      <c r="G429" s="8">
        <v>165866</v>
      </c>
      <c r="H429" s="8" t="s">
        <v>82</v>
      </c>
      <c r="I429" s="8">
        <v>896</v>
      </c>
      <c r="J429" s="8" t="s">
        <v>87</v>
      </c>
      <c r="K429" s="8">
        <v>10</v>
      </c>
      <c r="L429" s="8">
        <v>83.33</v>
      </c>
      <c r="M429" s="16">
        <v>0</v>
      </c>
      <c r="N429" s="17"/>
      <c r="O429" s="16">
        <v>480</v>
      </c>
      <c r="P429" s="22">
        <v>41384</v>
      </c>
      <c r="Q429" s="22">
        <v>41425</v>
      </c>
      <c r="R429" s="16">
        <v>1</v>
      </c>
      <c r="S429" s="16">
        <v>42</v>
      </c>
      <c r="T429" s="22"/>
      <c r="U429" s="16"/>
      <c r="V429" s="16"/>
      <c r="W429" s="16"/>
      <c r="X429" s="31">
        <f t="shared" si="0"/>
        <v>0</v>
      </c>
      <c r="Y429" s="31">
        <f t="shared" si="0"/>
        <v>0</v>
      </c>
      <c r="Z429" s="16">
        <v>0</v>
      </c>
      <c r="AA429" s="16">
        <v>9999999999</v>
      </c>
      <c r="AB429" s="16" t="s">
        <v>152</v>
      </c>
      <c r="AC429" s="25">
        <v>41471.957418981481</v>
      </c>
      <c r="AD429" s="16">
        <v>9999999999</v>
      </c>
      <c r="AE429" s="16" t="s">
        <v>152</v>
      </c>
      <c r="AF429" s="25">
        <v>41471.957418981481</v>
      </c>
      <c r="AG429" s="16">
        <v>1</v>
      </c>
    </row>
    <row r="430" spans="2:33">
      <c r="B430" s="16">
        <v>904</v>
      </c>
      <c r="C430" s="22">
        <v>41425</v>
      </c>
      <c r="D430" s="8">
        <v>80</v>
      </c>
      <c r="E430" s="8">
        <v>33172</v>
      </c>
      <c r="F430" s="8">
        <v>480</v>
      </c>
      <c r="G430" s="8">
        <v>199040</v>
      </c>
      <c r="H430" s="8" t="s">
        <v>82</v>
      </c>
      <c r="I430" s="8">
        <v>896</v>
      </c>
      <c r="J430" s="8" t="s">
        <v>87</v>
      </c>
      <c r="K430" s="8">
        <v>10</v>
      </c>
      <c r="L430" s="8">
        <v>100</v>
      </c>
      <c r="M430" s="16">
        <v>0</v>
      </c>
      <c r="N430" s="17"/>
      <c r="O430" s="16">
        <v>480</v>
      </c>
      <c r="P430" s="22">
        <v>41384</v>
      </c>
      <c r="Q430" s="22">
        <v>41425</v>
      </c>
      <c r="R430" s="16">
        <v>1</v>
      </c>
      <c r="S430" s="16">
        <v>42</v>
      </c>
      <c r="T430" s="22"/>
      <c r="U430" s="16"/>
      <c r="V430" s="16"/>
      <c r="W430" s="16"/>
      <c r="X430" s="31">
        <f t="shared" si="0"/>
        <v>0</v>
      </c>
      <c r="Y430" s="31">
        <f t="shared" si="0"/>
        <v>0</v>
      </c>
      <c r="Z430" s="16">
        <v>0</v>
      </c>
      <c r="AA430" s="16">
        <v>9999999999</v>
      </c>
      <c r="AB430" s="16" t="s">
        <v>152</v>
      </c>
      <c r="AC430" s="25">
        <v>41471.957418981481</v>
      </c>
      <c r="AD430" s="16">
        <v>9999999999</v>
      </c>
      <c r="AE430" s="16" t="s">
        <v>152</v>
      </c>
      <c r="AF430" s="25">
        <v>41471.957418981481</v>
      </c>
      <c r="AG430" s="16">
        <v>1</v>
      </c>
    </row>
    <row r="431" spans="2:33">
      <c r="B431" s="16">
        <v>905</v>
      </c>
      <c r="C431" s="22">
        <v>41390</v>
      </c>
      <c r="D431" s="8">
        <v>70.239999999999995</v>
      </c>
      <c r="E431" s="8">
        <v>35216</v>
      </c>
      <c r="F431" s="8">
        <v>70.239999999999995</v>
      </c>
      <c r="G431" s="8">
        <v>35216</v>
      </c>
      <c r="H431" s="8" t="s">
        <v>82</v>
      </c>
      <c r="I431" s="8">
        <v>896</v>
      </c>
      <c r="J431" s="8" t="s">
        <v>87</v>
      </c>
      <c r="K431" s="8">
        <v>10</v>
      </c>
      <c r="L431" s="8">
        <v>14.63</v>
      </c>
      <c r="M431" s="16">
        <v>0</v>
      </c>
      <c r="N431" s="17"/>
      <c r="O431" s="16">
        <v>480</v>
      </c>
      <c r="P431" s="22">
        <v>41385</v>
      </c>
      <c r="Q431" s="22">
        <v>41425</v>
      </c>
      <c r="R431" s="16">
        <v>1</v>
      </c>
      <c r="S431" s="16">
        <v>41</v>
      </c>
      <c r="T431" s="22"/>
      <c r="U431" s="22"/>
      <c r="V431" s="16"/>
      <c r="W431" s="16"/>
      <c r="X431" s="31">
        <f t="shared" si="0"/>
        <v>0</v>
      </c>
      <c r="Y431" s="31">
        <f t="shared" si="0"/>
        <v>0</v>
      </c>
      <c r="Z431" s="16">
        <v>0</v>
      </c>
      <c r="AA431" s="16">
        <v>9999999999</v>
      </c>
      <c r="AB431" s="16" t="s">
        <v>152</v>
      </c>
      <c r="AC431" s="25">
        <v>41471.957418981481</v>
      </c>
      <c r="AD431" s="16">
        <v>9999999999</v>
      </c>
      <c r="AE431" s="16" t="s">
        <v>152</v>
      </c>
      <c r="AF431" s="25">
        <v>41471.957418981481</v>
      </c>
      <c r="AG431" s="16">
        <v>1</v>
      </c>
    </row>
    <row r="432" spans="2:33">
      <c r="B432" s="16">
        <v>905</v>
      </c>
      <c r="C432" s="22">
        <v>41397</v>
      </c>
      <c r="D432" s="8">
        <v>81.95</v>
      </c>
      <c r="E432" s="8">
        <v>41087</v>
      </c>
      <c r="F432" s="8">
        <v>152.19999999999999</v>
      </c>
      <c r="G432" s="8">
        <v>76305</v>
      </c>
      <c r="H432" s="8" t="s">
        <v>82</v>
      </c>
      <c r="I432" s="8">
        <v>896</v>
      </c>
      <c r="J432" s="8" t="s">
        <v>87</v>
      </c>
      <c r="K432" s="8">
        <v>10</v>
      </c>
      <c r="L432" s="8">
        <v>31.71</v>
      </c>
      <c r="M432" s="16">
        <v>0</v>
      </c>
      <c r="N432" s="17"/>
      <c r="O432" s="16">
        <v>480</v>
      </c>
      <c r="P432" s="22">
        <v>41385</v>
      </c>
      <c r="Q432" s="22">
        <v>41425</v>
      </c>
      <c r="R432" s="16">
        <v>1</v>
      </c>
      <c r="S432" s="16">
        <v>41</v>
      </c>
      <c r="T432" s="9"/>
      <c r="U432" s="9"/>
      <c r="V432" s="16"/>
      <c r="W432" s="16"/>
      <c r="X432" s="31">
        <f t="shared" si="0"/>
        <v>0</v>
      </c>
      <c r="Y432" s="31">
        <f t="shared" si="0"/>
        <v>0</v>
      </c>
      <c r="Z432" s="16">
        <v>0</v>
      </c>
      <c r="AA432" s="16">
        <v>9999999999</v>
      </c>
      <c r="AB432" s="16" t="s">
        <v>152</v>
      </c>
      <c r="AC432" s="25">
        <v>41471.957418981481</v>
      </c>
      <c r="AD432" s="16">
        <v>9999999999</v>
      </c>
      <c r="AE432" s="16" t="s">
        <v>152</v>
      </c>
      <c r="AF432" s="25">
        <v>41471.957418981481</v>
      </c>
      <c r="AG432" s="16">
        <v>1</v>
      </c>
    </row>
    <row r="433" spans="2:33">
      <c r="B433" s="16">
        <v>905</v>
      </c>
      <c r="C433" s="22">
        <v>41404</v>
      </c>
      <c r="D433" s="8">
        <v>81.95</v>
      </c>
      <c r="E433" s="8">
        <v>41087</v>
      </c>
      <c r="F433" s="8">
        <v>234.15</v>
      </c>
      <c r="G433" s="8">
        <v>117387</v>
      </c>
      <c r="H433" s="8" t="s">
        <v>82</v>
      </c>
      <c r="I433" s="8">
        <v>896</v>
      </c>
      <c r="J433" s="8" t="s">
        <v>87</v>
      </c>
      <c r="K433" s="8">
        <v>10</v>
      </c>
      <c r="L433" s="8">
        <v>48.78</v>
      </c>
      <c r="M433" s="16">
        <v>0</v>
      </c>
      <c r="N433" s="17"/>
      <c r="O433" s="16">
        <v>480</v>
      </c>
      <c r="P433" s="22">
        <v>41385</v>
      </c>
      <c r="Q433" s="22">
        <v>41425</v>
      </c>
      <c r="R433" s="16">
        <v>1</v>
      </c>
      <c r="S433" s="16">
        <v>41</v>
      </c>
      <c r="T433" s="9"/>
      <c r="U433" s="9"/>
      <c r="V433" s="16"/>
      <c r="W433" s="16"/>
      <c r="X433" s="31">
        <f t="shared" ref="X433:Y471" si="1">F433*$V433</f>
        <v>0</v>
      </c>
      <c r="Y433" s="31">
        <f t="shared" si="1"/>
        <v>0</v>
      </c>
      <c r="Z433" s="16">
        <v>0</v>
      </c>
      <c r="AA433" s="16">
        <v>9999999999</v>
      </c>
      <c r="AB433" s="16" t="s">
        <v>152</v>
      </c>
      <c r="AC433" s="25">
        <v>41471.957418981481</v>
      </c>
      <c r="AD433" s="16">
        <v>9999999999</v>
      </c>
      <c r="AE433" s="16" t="s">
        <v>152</v>
      </c>
      <c r="AF433" s="25">
        <v>41471.957418981481</v>
      </c>
      <c r="AG433" s="16">
        <v>1</v>
      </c>
    </row>
    <row r="434" spans="2:33">
      <c r="B434" s="16">
        <v>905</v>
      </c>
      <c r="C434" s="22">
        <v>41411</v>
      </c>
      <c r="D434" s="8">
        <v>81.95</v>
      </c>
      <c r="E434" s="8">
        <v>41087</v>
      </c>
      <c r="F434" s="8">
        <v>316.10000000000002</v>
      </c>
      <c r="G434" s="8">
        <v>158474</v>
      </c>
      <c r="H434" s="8" t="s">
        <v>82</v>
      </c>
      <c r="I434" s="8">
        <v>896</v>
      </c>
      <c r="J434" s="8" t="s">
        <v>87</v>
      </c>
      <c r="K434" s="8">
        <v>10</v>
      </c>
      <c r="L434" s="8">
        <v>65.849999999999994</v>
      </c>
      <c r="M434" s="16">
        <v>0</v>
      </c>
      <c r="N434" s="17"/>
      <c r="O434" s="16">
        <v>480</v>
      </c>
      <c r="P434" s="22">
        <v>41385</v>
      </c>
      <c r="Q434" s="22">
        <v>41425</v>
      </c>
      <c r="R434" s="16">
        <v>1</v>
      </c>
      <c r="S434" s="16">
        <v>41</v>
      </c>
      <c r="T434" s="9"/>
      <c r="U434" s="9"/>
      <c r="V434" s="16"/>
      <c r="W434" s="16"/>
      <c r="X434" s="31">
        <f t="shared" si="1"/>
        <v>0</v>
      </c>
      <c r="Y434" s="31">
        <f t="shared" si="1"/>
        <v>0</v>
      </c>
      <c r="Z434" s="16">
        <v>0</v>
      </c>
      <c r="AA434" s="16">
        <v>9999999999</v>
      </c>
      <c r="AB434" s="16" t="s">
        <v>152</v>
      </c>
      <c r="AC434" s="25">
        <v>41471.957418981481</v>
      </c>
      <c r="AD434" s="16">
        <v>9999999999</v>
      </c>
      <c r="AE434" s="16" t="s">
        <v>152</v>
      </c>
      <c r="AF434" s="25">
        <v>41471.957418981481</v>
      </c>
      <c r="AG434" s="16">
        <v>1</v>
      </c>
    </row>
    <row r="435" spans="2:33">
      <c r="B435" s="16">
        <v>905</v>
      </c>
      <c r="C435" s="22">
        <v>41418</v>
      </c>
      <c r="D435" s="8">
        <v>81.95</v>
      </c>
      <c r="E435" s="8">
        <v>41087</v>
      </c>
      <c r="F435" s="8">
        <v>398.05</v>
      </c>
      <c r="G435" s="8">
        <v>199558</v>
      </c>
      <c r="H435" s="8" t="s">
        <v>82</v>
      </c>
      <c r="I435" s="8">
        <v>896</v>
      </c>
      <c r="J435" s="8" t="s">
        <v>87</v>
      </c>
      <c r="K435" s="8">
        <v>10</v>
      </c>
      <c r="L435" s="8">
        <v>82.93</v>
      </c>
      <c r="M435" s="16">
        <v>0</v>
      </c>
      <c r="N435" s="17"/>
      <c r="O435" s="16">
        <v>480</v>
      </c>
      <c r="P435" s="22">
        <v>41385</v>
      </c>
      <c r="Q435" s="22">
        <v>41425</v>
      </c>
      <c r="R435" s="16">
        <v>1</v>
      </c>
      <c r="S435" s="16">
        <v>41</v>
      </c>
      <c r="T435" s="9"/>
      <c r="U435" s="9"/>
      <c r="V435" s="16"/>
      <c r="W435" s="16"/>
      <c r="X435" s="31">
        <f t="shared" si="1"/>
        <v>0</v>
      </c>
      <c r="Y435" s="31">
        <f t="shared" si="1"/>
        <v>0</v>
      </c>
      <c r="Z435" s="16">
        <v>0</v>
      </c>
      <c r="AA435" s="16">
        <v>9999999999</v>
      </c>
      <c r="AB435" s="16" t="s">
        <v>152</v>
      </c>
      <c r="AC435" s="25">
        <v>41471.957418981481</v>
      </c>
      <c r="AD435" s="16">
        <v>9999999999</v>
      </c>
      <c r="AE435" s="16" t="s">
        <v>152</v>
      </c>
      <c r="AF435" s="25">
        <v>41471.957418981481</v>
      </c>
      <c r="AG435" s="16">
        <v>1</v>
      </c>
    </row>
    <row r="436" spans="2:33">
      <c r="B436" s="16">
        <v>905</v>
      </c>
      <c r="C436" s="22">
        <v>41425</v>
      </c>
      <c r="D436" s="8">
        <v>81.95</v>
      </c>
      <c r="E436" s="8">
        <v>41087</v>
      </c>
      <c r="F436" s="8">
        <v>480</v>
      </c>
      <c r="G436" s="8">
        <v>240640</v>
      </c>
      <c r="H436" s="8" t="s">
        <v>82</v>
      </c>
      <c r="I436" s="8">
        <v>896</v>
      </c>
      <c r="J436" s="8" t="s">
        <v>87</v>
      </c>
      <c r="K436" s="8">
        <v>10</v>
      </c>
      <c r="L436" s="8">
        <v>100</v>
      </c>
      <c r="M436" s="16">
        <v>0</v>
      </c>
      <c r="N436" s="17"/>
      <c r="O436" s="16">
        <v>480</v>
      </c>
      <c r="P436" s="22">
        <v>41385</v>
      </c>
      <c r="Q436" s="22">
        <v>41425</v>
      </c>
      <c r="R436" s="16">
        <v>1</v>
      </c>
      <c r="S436" s="16">
        <v>41</v>
      </c>
      <c r="T436" s="9"/>
      <c r="U436" s="9"/>
      <c r="V436" s="16"/>
      <c r="W436" s="16"/>
      <c r="X436" s="31">
        <f t="shared" si="1"/>
        <v>0</v>
      </c>
      <c r="Y436" s="31">
        <f t="shared" si="1"/>
        <v>0</v>
      </c>
      <c r="Z436" s="16">
        <v>0</v>
      </c>
      <c r="AA436" s="16">
        <v>9999999999</v>
      </c>
      <c r="AB436" s="16" t="s">
        <v>152</v>
      </c>
      <c r="AC436" s="25">
        <v>41471.957418981481</v>
      </c>
      <c r="AD436" s="16">
        <v>9999999999</v>
      </c>
      <c r="AE436" s="16" t="s">
        <v>152</v>
      </c>
      <c r="AF436" s="25">
        <v>41471.957418981481</v>
      </c>
      <c r="AG436" s="16">
        <v>1</v>
      </c>
    </row>
    <row r="437" spans="2:33">
      <c r="B437" s="16">
        <v>906</v>
      </c>
      <c r="C437" s="22">
        <v>41397</v>
      </c>
      <c r="D437" s="8">
        <v>45.71</v>
      </c>
      <c r="E437" s="8">
        <v>19622</v>
      </c>
      <c r="F437" s="8">
        <v>45.71</v>
      </c>
      <c r="G437" s="8">
        <v>19622</v>
      </c>
      <c r="H437" s="8" t="s">
        <v>82</v>
      </c>
      <c r="I437" s="8">
        <v>896</v>
      </c>
      <c r="J437" s="8" t="s">
        <v>87</v>
      </c>
      <c r="K437" s="8">
        <v>10</v>
      </c>
      <c r="L437" s="8">
        <v>9.52</v>
      </c>
      <c r="M437" s="16">
        <v>0</v>
      </c>
      <c r="N437" s="17"/>
      <c r="O437" s="16">
        <v>480</v>
      </c>
      <c r="P437" s="22">
        <v>41395</v>
      </c>
      <c r="Q437" s="22">
        <v>41425</v>
      </c>
      <c r="R437" s="16">
        <v>0</v>
      </c>
      <c r="S437" s="16">
        <v>21</v>
      </c>
      <c r="T437" s="9"/>
      <c r="U437" s="9"/>
      <c r="V437" s="16"/>
      <c r="W437" s="16"/>
      <c r="X437" s="31">
        <f t="shared" si="1"/>
        <v>0</v>
      </c>
      <c r="Y437" s="31">
        <f t="shared" si="1"/>
        <v>0</v>
      </c>
      <c r="Z437" s="16">
        <v>0</v>
      </c>
      <c r="AA437" s="16">
        <v>9999999999</v>
      </c>
      <c r="AB437" s="16" t="s">
        <v>152</v>
      </c>
      <c r="AC437" s="25">
        <v>41471.957418981481</v>
      </c>
      <c r="AD437" s="16">
        <v>9999999999</v>
      </c>
      <c r="AE437" s="16" t="s">
        <v>152</v>
      </c>
      <c r="AF437" s="25">
        <v>41471.957418981481</v>
      </c>
      <c r="AG437" s="16">
        <v>1</v>
      </c>
    </row>
    <row r="438" spans="2:33">
      <c r="B438" s="16">
        <v>906</v>
      </c>
      <c r="C438" s="22">
        <v>41404</v>
      </c>
      <c r="D438" s="8">
        <v>91.43</v>
      </c>
      <c r="E438" s="8">
        <v>39251</v>
      </c>
      <c r="F438" s="8">
        <v>137.13999999999999</v>
      </c>
      <c r="G438" s="8">
        <v>58877</v>
      </c>
      <c r="H438" s="8" t="s">
        <v>82</v>
      </c>
      <c r="I438" s="8">
        <v>896</v>
      </c>
      <c r="J438" s="8" t="s">
        <v>87</v>
      </c>
      <c r="K438" s="8">
        <v>10</v>
      </c>
      <c r="L438" s="8">
        <v>28.57</v>
      </c>
      <c r="M438" s="16">
        <v>0</v>
      </c>
      <c r="N438" s="17"/>
      <c r="O438" s="16">
        <v>480</v>
      </c>
      <c r="P438" s="22">
        <v>41395</v>
      </c>
      <c r="Q438" s="22">
        <v>41425</v>
      </c>
      <c r="R438" s="16">
        <v>0</v>
      </c>
      <c r="S438" s="16">
        <v>21</v>
      </c>
      <c r="T438" s="9"/>
      <c r="U438" s="9"/>
      <c r="V438" s="16"/>
      <c r="W438" s="16"/>
      <c r="X438" s="31">
        <f t="shared" si="1"/>
        <v>0</v>
      </c>
      <c r="Y438" s="31">
        <f t="shared" si="1"/>
        <v>0</v>
      </c>
      <c r="Z438" s="16">
        <v>0</v>
      </c>
      <c r="AA438" s="16">
        <v>9999999999</v>
      </c>
      <c r="AB438" s="16" t="s">
        <v>152</v>
      </c>
      <c r="AC438" s="25">
        <v>41471.957418981481</v>
      </c>
      <c r="AD438" s="16">
        <v>9999999999</v>
      </c>
      <c r="AE438" s="16" t="s">
        <v>152</v>
      </c>
      <c r="AF438" s="25">
        <v>41471.957418981481</v>
      </c>
      <c r="AG438" s="16">
        <v>1</v>
      </c>
    </row>
    <row r="439" spans="2:33">
      <c r="B439" s="16">
        <v>906</v>
      </c>
      <c r="C439" s="22">
        <v>41411</v>
      </c>
      <c r="D439" s="8">
        <v>114.29</v>
      </c>
      <c r="E439" s="8">
        <v>49066</v>
      </c>
      <c r="F439" s="8">
        <v>251.43</v>
      </c>
      <c r="G439" s="8">
        <v>107947</v>
      </c>
      <c r="H439" s="8" t="s">
        <v>82</v>
      </c>
      <c r="I439" s="8">
        <v>896</v>
      </c>
      <c r="J439" s="8" t="s">
        <v>87</v>
      </c>
      <c r="K439" s="8">
        <v>10</v>
      </c>
      <c r="L439" s="8">
        <v>52.38</v>
      </c>
      <c r="M439" s="16">
        <v>0</v>
      </c>
      <c r="N439" s="17"/>
      <c r="O439" s="16">
        <v>480</v>
      </c>
      <c r="P439" s="22">
        <v>41395</v>
      </c>
      <c r="Q439" s="22">
        <v>41425</v>
      </c>
      <c r="R439" s="16">
        <v>0</v>
      </c>
      <c r="S439" s="16">
        <v>21</v>
      </c>
      <c r="T439" s="9"/>
      <c r="U439" s="8"/>
      <c r="V439" s="8"/>
      <c r="W439" s="8"/>
      <c r="X439" s="31">
        <f t="shared" si="1"/>
        <v>0</v>
      </c>
      <c r="Y439" s="31">
        <f t="shared" si="1"/>
        <v>0</v>
      </c>
      <c r="Z439" s="16">
        <v>0</v>
      </c>
      <c r="AA439" s="16">
        <v>9999999999</v>
      </c>
      <c r="AB439" s="16" t="s">
        <v>152</v>
      </c>
      <c r="AC439" s="25">
        <v>41471.957418981481</v>
      </c>
      <c r="AD439" s="16">
        <v>9999999999</v>
      </c>
      <c r="AE439" s="16" t="s">
        <v>152</v>
      </c>
      <c r="AF439" s="25">
        <v>41471.957418981481</v>
      </c>
      <c r="AG439" s="16">
        <v>1</v>
      </c>
    </row>
    <row r="440" spans="2:33">
      <c r="B440" s="16">
        <v>906</v>
      </c>
      <c r="C440" s="22">
        <v>41418</v>
      </c>
      <c r="D440" s="8">
        <v>114.29</v>
      </c>
      <c r="E440" s="8">
        <v>49066</v>
      </c>
      <c r="F440" s="8">
        <v>365.71</v>
      </c>
      <c r="G440" s="8">
        <v>157010</v>
      </c>
      <c r="H440" s="8" t="s">
        <v>82</v>
      </c>
      <c r="I440" s="8">
        <v>896</v>
      </c>
      <c r="J440" s="8" t="s">
        <v>87</v>
      </c>
      <c r="K440" s="8">
        <v>10</v>
      </c>
      <c r="L440" s="8">
        <v>76.19</v>
      </c>
      <c r="M440" s="16">
        <v>0</v>
      </c>
      <c r="N440" s="17"/>
      <c r="O440" s="16">
        <v>480</v>
      </c>
      <c r="P440" s="22">
        <v>41395</v>
      </c>
      <c r="Q440" s="22">
        <v>41425</v>
      </c>
      <c r="R440" s="16">
        <v>0</v>
      </c>
      <c r="S440" s="16">
        <v>21</v>
      </c>
      <c r="T440" s="9"/>
      <c r="U440" s="8"/>
      <c r="V440" s="8"/>
      <c r="W440" s="8"/>
      <c r="X440" s="31">
        <f t="shared" si="1"/>
        <v>0</v>
      </c>
      <c r="Y440" s="31">
        <f t="shared" si="1"/>
        <v>0</v>
      </c>
      <c r="Z440" s="16">
        <v>0</v>
      </c>
      <c r="AA440" s="16">
        <v>9999999999</v>
      </c>
      <c r="AB440" s="16" t="s">
        <v>152</v>
      </c>
      <c r="AC440" s="25">
        <v>41471.957418981481</v>
      </c>
      <c r="AD440" s="16">
        <v>9999999999</v>
      </c>
      <c r="AE440" s="16" t="s">
        <v>152</v>
      </c>
      <c r="AF440" s="25">
        <v>41471.957418981481</v>
      </c>
      <c r="AG440" s="16">
        <v>1</v>
      </c>
    </row>
    <row r="441" spans="2:33">
      <c r="B441" s="16">
        <v>906</v>
      </c>
      <c r="C441" s="22">
        <v>41425</v>
      </c>
      <c r="D441" s="8">
        <v>114.29</v>
      </c>
      <c r="E441" s="8">
        <v>49066</v>
      </c>
      <c r="F441" s="8">
        <v>480</v>
      </c>
      <c r="G441" s="8">
        <v>206080</v>
      </c>
      <c r="H441" s="8" t="s">
        <v>82</v>
      </c>
      <c r="I441" s="8">
        <v>896</v>
      </c>
      <c r="J441" s="8" t="s">
        <v>87</v>
      </c>
      <c r="K441" s="8">
        <v>10</v>
      </c>
      <c r="L441" s="8">
        <v>100</v>
      </c>
      <c r="M441" s="16">
        <v>0</v>
      </c>
      <c r="N441" s="17"/>
      <c r="O441" s="16">
        <v>480</v>
      </c>
      <c r="P441" s="22">
        <v>41395</v>
      </c>
      <c r="Q441" s="22">
        <v>41425</v>
      </c>
      <c r="R441" s="16">
        <v>0</v>
      </c>
      <c r="S441" s="16">
        <v>21</v>
      </c>
      <c r="T441" s="9"/>
      <c r="U441" s="8"/>
      <c r="V441" s="8"/>
      <c r="W441" s="8"/>
      <c r="X441" s="31">
        <f t="shared" si="1"/>
        <v>0</v>
      </c>
      <c r="Y441" s="31">
        <f t="shared" si="1"/>
        <v>0</v>
      </c>
      <c r="Z441" s="16">
        <v>0</v>
      </c>
      <c r="AA441" s="16">
        <v>9999999999</v>
      </c>
      <c r="AB441" s="16" t="s">
        <v>152</v>
      </c>
      <c r="AC441" s="25">
        <v>41471.957418981481</v>
      </c>
      <c r="AD441" s="16">
        <v>9999999999</v>
      </c>
      <c r="AE441" s="16" t="s">
        <v>152</v>
      </c>
      <c r="AF441" s="25">
        <v>41471.957418981481</v>
      </c>
      <c r="AG441" s="16">
        <v>1</v>
      </c>
    </row>
    <row r="442" spans="2:33">
      <c r="B442" s="16">
        <v>907</v>
      </c>
      <c r="C442" s="22">
        <v>41397</v>
      </c>
      <c r="D442" s="8">
        <v>46.45</v>
      </c>
      <c r="E442" s="8">
        <v>17525</v>
      </c>
      <c r="F442" s="8">
        <v>46.45</v>
      </c>
      <c r="G442" s="8">
        <v>17525</v>
      </c>
      <c r="H442" s="8" t="s">
        <v>82</v>
      </c>
      <c r="I442" s="8">
        <v>896</v>
      </c>
      <c r="J442" s="8" t="s">
        <v>87</v>
      </c>
      <c r="K442" s="8">
        <v>10</v>
      </c>
      <c r="L442" s="8">
        <v>9.68</v>
      </c>
      <c r="M442" s="16">
        <v>0</v>
      </c>
      <c r="N442" s="17"/>
      <c r="O442" s="16">
        <v>480</v>
      </c>
      <c r="P442" s="22">
        <v>41395</v>
      </c>
      <c r="Q442" s="22">
        <v>41425</v>
      </c>
      <c r="R442" s="16">
        <v>1</v>
      </c>
      <c r="S442" s="16">
        <v>31</v>
      </c>
      <c r="T442" s="9"/>
      <c r="U442" s="8"/>
      <c r="V442" s="8"/>
      <c r="W442" s="8"/>
      <c r="X442" s="31">
        <f t="shared" si="1"/>
        <v>0</v>
      </c>
      <c r="Y442" s="31">
        <f t="shared" si="1"/>
        <v>0</v>
      </c>
      <c r="Z442" s="16">
        <v>0</v>
      </c>
      <c r="AA442" s="16">
        <v>9999999999</v>
      </c>
      <c r="AB442" s="16" t="s">
        <v>152</v>
      </c>
      <c r="AC442" s="25">
        <v>41471.957418981481</v>
      </c>
      <c r="AD442" s="16">
        <v>9999999999</v>
      </c>
      <c r="AE442" s="16" t="s">
        <v>152</v>
      </c>
      <c r="AF442" s="25">
        <v>41471.957418981481</v>
      </c>
      <c r="AG442" s="16">
        <v>1</v>
      </c>
    </row>
    <row r="443" spans="2:33">
      <c r="B443" s="16">
        <v>907</v>
      </c>
      <c r="C443" s="22">
        <v>41404</v>
      </c>
      <c r="D443" s="8">
        <v>108.39</v>
      </c>
      <c r="E443" s="8">
        <v>40898</v>
      </c>
      <c r="F443" s="8">
        <v>154.84</v>
      </c>
      <c r="G443" s="8">
        <v>58424</v>
      </c>
      <c r="H443" s="8" t="s">
        <v>82</v>
      </c>
      <c r="I443" s="8">
        <v>896</v>
      </c>
      <c r="J443" s="8" t="s">
        <v>87</v>
      </c>
      <c r="K443" s="8">
        <v>10</v>
      </c>
      <c r="L443" s="8">
        <v>32.26</v>
      </c>
      <c r="M443" s="16">
        <v>0</v>
      </c>
      <c r="N443" s="17"/>
      <c r="O443" s="16">
        <v>480</v>
      </c>
      <c r="P443" s="22">
        <v>41395</v>
      </c>
      <c r="Q443" s="22">
        <v>41425</v>
      </c>
      <c r="R443" s="16">
        <v>1</v>
      </c>
      <c r="S443" s="16">
        <v>31</v>
      </c>
      <c r="T443" s="9"/>
      <c r="U443" s="9"/>
      <c r="V443" s="8"/>
      <c r="W443" s="8"/>
      <c r="X443" s="31">
        <f t="shared" si="1"/>
        <v>0</v>
      </c>
      <c r="Y443" s="31">
        <f t="shared" si="1"/>
        <v>0</v>
      </c>
      <c r="Z443" s="16">
        <v>0</v>
      </c>
      <c r="AA443" s="16">
        <v>9999999999</v>
      </c>
      <c r="AB443" s="16" t="s">
        <v>152</v>
      </c>
      <c r="AC443" s="25">
        <v>41471.957418981481</v>
      </c>
      <c r="AD443" s="16">
        <v>9999999999</v>
      </c>
      <c r="AE443" s="16" t="s">
        <v>152</v>
      </c>
      <c r="AF443" s="25">
        <v>41471.957418981481</v>
      </c>
      <c r="AG443" s="16">
        <v>1</v>
      </c>
    </row>
    <row r="444" spans="2:33">
      <c r="B444" s="16">
        <v>907</v>
      </c>
      <c r="C444" s="22">
        <v>41411</v>
      </c>
      <c r="D444" s="8">
        <v>108.39</v>
      </c>
      <c r="E444" s="8">
        <v>40898</v>
      </c>
      <c r="F444" s="8">
        <v>263.23</v>
      </c>
      <c r="G444" s="8">
        <v>99324</v>
      </c>
      <c r="H444" s="8" t="s">
        <v>82</v>
      </c>
      <c r="I444" s="8">
        <v>896</v>
      </c>
      <c r="J444" s="8" t="s">
        <v>87</v>
      </c>
      <c r="K444" s="8">
        <v>10</v>
      </c>
      <c r="L444" s="8">
        <v>54.84</v>
      </c>
      <c r="M444" s="16">
        <v>0</v>
      </c>
      <c r="N444" s="17"/>
      <c r="O444" s="16">
        <v>480</v>
      </c>
      <c r="P444" s="22">
        <v>41395</v>
      </c>
      <c r="Q444" s="22">
        <v>41425</v>
      </c>
      <c r="R444" s="16">
        <v>1</v>
      </c>
      <c r="S444" s="16">
        <v>31</v>
      </c>
      <c r="T444" s="22"/>
      <c r="U444" s="22"/>
      <c r="V444" s="16"/>
      <c r="W444" s="16"/>
      <c r="X444" s="31">
        <f t="shared" si="1"/>
        <v>0</v>
      </c>
      <c r="Y444" s="31">
        <f t="shared" si="1"/>
        <v>0</v>
      </c>
      <c r="Z444" s="16">
        <v>0</v>
      </c>
      <c r="AA444" s="16">
        <v>9999999999</v>
      </c>
      <c r="AB444" s="16" t="s">
        <v>152</v>
      </c>
      <c r="AC444" s="25">
        <v>41471.957418981481</v>
      </c>
      <c r="AD444" s="16">
        <v>9999999999</v>
      </c>
      <c r="AE444" s="16" t="s">
        <v>152</v>
      </c>
      <c r="AF444" s="25">
        <v>41471.957418981481</v>
      </c>
      <c r="AG444" s="16">
        <v>1</v>
      </c>
    </row>
    <row r="445" spans="2:33">
      <c r="B445" s="16">
        <v>907</v>
      </c>
      <c r="C445" s="22">
        <v>41418</v>
      </c>
      <c r="D445" s="8">
        <v>108.39</v>
      </c>
      <c r="E445" s="8">
        <v>40898</v>
      </c>
      <c r="F445" s="8">
        <v>371.61</v>
      </c>
      <c r="G445" s="8">
        <v>140222</v>
      </c>
      <c r="H445" s="8" t="s">
        <v>82</v>
      </c>
      <c r="I445" s="8">
        <v>896</v>
      </c>
      <c r="J445" s="8" t="s">
        <v>87</v>
      </c>
      <c r="K445" s="8">
        <v>10</v>
      </c>
      <c r="L445" s="8">
        <v>77.42</v>
      </c>
      <c r="M445" s="16">
        <v>0</v>
      </c>
      <c r="N445" s="17"/>
      <c r="O445" s="16">
        <v>480</v>
      </c>
      <c r="P445" s="22">
        <v>41395</v>
      </c>
      <c r="Q445" s="22">
        <v>41425</v>
      </c>
      <c r="R445" s="16">
        <v>1</v>
      </c>
      <c r="S445" s="16">
        <v>31</v>
      </c>
      <c r="T445" s="22"/>
      <c r="U445" s="16"/>
      <c r="V445" s="16"/>
      <c r="W445" s="16"/>
      <c r="X445" s="31">
        <f t="shared" si="1"/>
        <v>0</v>
      </c>
      <c r="Y445" s="31">
        <f t="shared" si="1"/>
        <v>0</v>
      </c>
      <c r="Z445" s="16">
        <v>0</v>
      </c>
      <c r="AA445" s="16">
        <v>9999999999</v>
      </c>
      <c r="AB445" s="16" t="s">
        <v>152</v>
      </c>
      <c r="AC445" s="25">
        <v>41471.957418981481</v>
      </c>
      <c r="AD445" s="16">
        <v>9999999999</v>
      </c>
      <c r="AE445" s="16" t="s">
        <v>152</v>
      </c>
      <c r="AF445" s="25">
        <v>41471.957418981481</v>
      </c>
      <c r="AG445" s="16">
        <v>1</v>
      </c>
    </row>
    <row r="446" spans="2:33">
      <c r="B446" s="16">
        <v>907</v>
      </c>
      <c r="C446" s="22">
        <v>41425</v>
      </c>
      <c r="D446" s="8">
        <v>108.39</v>
      </c>
      <c r="E446" s="8">
        <v>40898</v>
      </c>
      <c r="F446" s="8">
        <v>480</v>
      </c>
      <c r="G446" s="8">
        <v>181120</v>
      </c>
      <c r="H446" s="8" t="s">
        <v>82</v>
      </c>
      <c r="I446" s="8">
        <v>896</v>
      </c>
      <c r="J446" s="8" t="s">
        <v>87</v>
      </c>
      <c r="K446" s="8">
        <v>10</v>
      </c>
      <c r="L446" s="8">
        <v>100</v>
      </c>
      <c r="M446" s="16">
        <v>0</v>
      </c>
      <c r="N446" s="17"/>
      <c r="O446" s="16">
        <v>480</v>
      </c>
      <c r="P446" s="22">
        <v>41395</v>
      </c>
      <c r="Q446" s="22">
        <v>41425</v>
      </c>
      <c r="R446" s="16">
        <v>1</v>
      </c>
      <c r="S446" s="16">
        <v>31</v>
      </c>
      <c r="T446" s="22"/>
      <c r="U446" s="16"/>
      <c r="V446" s="16"/>
      <c r="W446" s="16"/>
      <c r="X446" s="31">
        <f t="shared" si="1"/>
        <v>0</v>
      </c>
      <c r="Y446" s="31">
        <f t="shared" si="1"/>
        <v>0</v>
      </c>
      <c r="Z446" s="16">
        <v>0</v>
      </c>
      <c r="AA446" s="16">
        <v>9999999999</v>
      </c>
      <c r="AB446" s="16" t="s">
        <v>152</v>
      </c>
      <c r="AC446" s="25">
        <v>41471.957418981481</v>
      </c>
      <c r="AD446" s="16">
        <v>9999999999</v>
      </c>
      <c r="AE446" s="16" t="s">
        <v>152</v>
      </c>
      <c r="AF446" s="25">
        <v>41471.957418981481</v>
      </c>
      <c r="AG446" s="16">
        <v>1</v>
      </c>
    </row>
    <row r="447" spans="2:33">
      <c r="B447" s="16">
        <v>908</v>
      </c>
      <c r="C447" s="22">
        <v>41362</v>
      </c>
      <c r="D447" s="8">
        <v>108.39</v>
      </c>
      <c r="E447" s="8">
        <v>4516286</v>
      </c>
      <c r="F447" s="8">
        <v>449.03</v>
      </c>
      <c r="G447" s="8">
        <v>18709733</v>
      </c>
      <c r="H447" s="8" t="s">
        <v>82</v>
      </c>
      <c r="I447" s="8">
        <v>896</v>
      </c>
      <c r="J447" s="8" t="s">
        <v>87</v>
      </c>
      <c r="K447" s="8">
        <v>10</v>
      </c>
      <c r="L447" s="8">
        <v>93.55</v>
      </c>
      <c r="M447" s="16">
        <v>1</v>
      </c>
      <c r="N447" s="17" t="s">
        <v>62</v>
      </c>
      <c r="O447" s="16">
        <v>480</v>
      </c>
      <c r="P447" s="22">
        <v>41334</v>
      </c>
      <c r="Q447" s="22">
        <v>41364</v>
      </c>
      <c r="R447" s="16">
        <v>1</v>
      </c>
      <c r="S447" s="16">
        <v>31</v>
      </c>
      <c r="T447" s="22">
        <v>41334</v>
      </c>
      <c r="U447" s="16"/>
      <c r="V447" s="16">
        <v>0.9355</v>
      </c>
      <c r="W447" s="16">
        <v>6.4500000000000002E-2</v>
      </c>
      <c r="X447" s="31">
        <f t="shared" si="1"/>
        <v>420.067565</v>
      </c>
      <c r="Y447" s="31">
        <f t="shared" si="1"/>
        <v>17502955.221499998</v>
      </c>
      <c r="Z447" s="16">
        <v>0</v>
      </c>
      <c r="AA447" s="16">
        <v>9999999999</v>
      </c>
      <c r="AB447" s="16" t="s">
        <v>152</v>
      </c>
      <c r="AC447" s="25">
        <v>41471.957418981481</v>
      </c>
      <c r="AD447" s="16">
        <v>9999999999</v>
      </c>
      <c r="AE447" s="16" t="s">
        <v>152</v>
      </c>
      <c r="AF447" s="25">
        <v>41471.957418981481</v>
      </c>
      <c r="AG447" s="16">
        <v>1</v>
      </c>
    </row>
    <row r="448" spans="2:33">
      <c r="B448" s="16">
        <v>908</v>
      </c>
      <c r="C448" s="22">
        <v>41369</v>
      </c>
      <c r="D448" s="8">
        <v>30.97</v>
      </c>
      <c r="E448" s="8">
        <v>1290427</v>
      </c>
      <c r="F448" s="8">
        <v>480</v>
      </c>
      <c r="G448" s="8">
        <v>20000160</v>
      </c>
      <c r="H448" s="8" t="s">
        <v>82</v>
      </c>
      <c r="I448" s="8">
        <v>896</v>
      </c>
      <c r="J448" s="8" t="s">
        <v>87</v>
      </c>
      <c r="K448" s="8">
        <v>10</v>
      </c>
      <c r="L448" s="8">
        <v>100</v>
      </c>
      <c r="M448" s="16">
        <v>1</v>
      </c>
      <c r="N448" s="17" t="s">
        <v>62</v>
      </c>
      <c r="O448" s="16">
        <v>480</v>
      </c>
      <c r="P448" s="22">
        <v>41334</v>
      </c>
      <c r="Q448" s="22">
        <v>41364</v>
      </c>
      <c r="R448" s="16">
        <v>1</v>
      </c>
      <c r="S448" s="16">
        <v>31</v>
      </c>
      <c r="T448" s="22">
        <v>41334</v>
      </c>
      <c r="U448" s="22">
        <v>41364</v>
      </c>
      <c r="V448" s="16">
        <v>0.9355</v>
      </c>
      <c r="W448" s="16">
        <v>6.4500000000000002E-2</v>
      </c>
      <c r="X448" s="31">
        <f t="shared" si="1"/>
        <v>449.04</v>
      </c>
      <c r="Y448" s="31">
        <f t="shared" si="1"/>
        <v>18710149.68</v>
      </c>
      <c r="Z448" s="16">
        <v>0</v>
      </c>
      <c r="AA448" s="16">
        <v>9999999999</v>
      </c>
      <c r="AB448" s="16" t="s">
        <v>152</v>
      </c>
      <c r="AC448" s="25">
        <v>41471.957418981481</v>
      </c>
      <c r="AD448" s="16">
        <v>9999999999</v>
      </c>
      <c r="AE448" s="16" t="s">
        <v>152</v>
      </c>
      <c r="AF448" s="25">
        <v>41471.957418981481</v>
      </c>
      <c r="AG448" s="16">
        <v>1</v>
      </c>
    </row>
    <row r="449" spans="2:33">
      <c r="B449" s="16">
        <v>908</v>
      </c>
      <c r="C449" s="22">
        <v>41376</v>
      </c>
      <c r="D449" s="8">
        <v>0</v>
      </c>
      <c r="E449" s="8">
        <v>0</v>
      </c>
      <c r="F449" s="8">
        <v>480</v>
      </c>
      <c r="G449" s="8">
        <v>20000160</v>
      </c>
      <c r="H449" s="8" t="s">
        <v>82</v>
      </c>
      <c r="I449" s="8">
        <v>896</v>
      </c>
      <c r="J449" s="8" t="s">
        <v>87</v>
      </c>
      <c r="K449" s="8">
        <v>10</v>
      </c>
      <c r="L449" s="8">
        <v>100</v>
      </c>
      <c r="M449" s="16">
        <v>1</v>
      </c>
      <c r="N449" s="17" t="s">
        <v>62</v>
      </c>
      <c r="O449" s="16">
        <v>480</v>
      </c>
      <c r="P449" s="22">
        <v>41334</v>
      </c>
      <c r="Q449" s="22">
        <v>41364</v>
      </c>
      <c r="R449" s="16">
        <v>1</v>
      </c>
      <c r="S449" s="16">
        <v>31</v>
      </c>
      <c r="T449" s="22">
        <v>41334</v>
      </c>
      <c r="U449" s="22">
        <v>41364</v>
      </c>
      <c r="V449" s="16">
        <v>0.9355</v>
      </c>
      <c r="W449" s="16">
        <v>6.4500000000000002E-2</v>
      </c>
      <c r="X449" s="31">
        <f t="shared" si="1"/>
        <v>449.04</v>
      </c>
      <c r="Y449" s="31">
        <f t="shared" si="1"/>
        <v>18710149.68</v>
      </c>
      <c r="Z449" s="16">
        <v>0</v>
      </c>
      <c r="AA449" s="16">
        <v>9999999999</v>
      </c>
      <c r="AB449" s="16" t="s">
        <v>152</v>
      </c>
      <c r="AC449" s="25">
        <v>41471.957418981481</v>
      </c>
      <c r="AD449" s="16">
        <v>9999999999</v>
      </c>
      <c r="AE449" s="16" t="s">
        <v>152</v>
      </c>
      <c r="AF449" s="25">
        <v>41471.957418981481</v>
      </c>
      <c r="AG449" s="16">
        <v>1</v>
      </c>
    </row>
    <row r="450" spans="2:33">
      <c r="B450" s="16">
        <v>908</v>
      </c>
      <c r="C450" s="22">
        <v>41383</v>
      </c>
      <c r="D450" s="8">
        <v>0</v>
      </c>
      <c r="E450" s="8">
        <v>0</v>
      </c>
      <c r="F450" s="8">
        <v>480</v>
      </c>
      <c r="G450" s="8">
        <v>20000160</v>
      </c>
      <c r="H450" s="8" t="s">
        <v>82</v>
      </c>
      <c r="I450" s="8">
        <v>896</v>
      </c>
      <c r="J450" s="8" t="s">
        <v>87</v>
      </c>
      <c r="K450" s="8">
        <v>10</v>
      </c>
      <c r="L450" s="8">
        <v>100</v>
      </c>
      <c r="M450" s="16">
        <v>1</v>
      </c>
      <c r="N450" s="17" t="s">
        <v>62</v>
      </c>
      <c r="O450" s="16">
        <v>480</v>
      </c>
      <c r="P450" s="22">
        <v>41334</v>
      </c>
      <c r="Q450" s="22">
        <v>41364</v>
      </c>
      <c r="R450" s="16">
        <v>1</v>
      </c>
      <c r="S450" s="16">
        <v>31</v>
      </c>
      <c r="T450" s="22">
        <v>41334</v>
      </c>
      <c r="U450" s="22">
        <v>41364</v>
      </c>
      <c r="V450" s="16">
        <v>0.9355</v>
      </c>
      <c r="W450" s="16">
        <v>6.4500000000000002E-2</v>
      </c>
      <c r="X450" s="31">
        <f t="shared" si="1"/>
        <v>449.04</v>
      </c>
      <c r="Y450" s="31">
        <f t="shared" si="1"/>
        <v>18710149.68</v>
      </c>
      <c r="Z450" s="16">
        <v>0</v>
      </c>
      <c r="AA450" s="16">
        <v>9999999999</v>
      </c>
      <c r="AB450" s="16" t="s">
        <v>152</v>
      </c>
      <c r="AC450" s="25">
        <v>41471.957418981481</v>
      </c>
      <c r="AD450" s="16">
        <v>9999999999</v>
      </c>
      <c r="AE450" s="16" t="s">
        <v>152</v>
      </c>
      <c r="AF450" s="25">
        <v>41471.957418981481</v>
      </c>
      <c r="AG450" s="16">
        <v>1</v>
      </c>
    </row>
    <row r="451" spans="2:33">
      <c r="B451" s="16">
        <v>908</v>
      </c>
      <c r="C451" s="22">
        <v>41390</v>
      </c>
      <c r="D451" s="16">
        <v>0</v>
      </c>
      <c r="E451" s="16">
        <v>0</v>
      </c>
      <c r="F451" s="16">
        <v>480</v>
      </c>
      <c r="G451" s="16">
        <v>20000160</v>
      </c>
      <c r="H451" s="16" t="s">
        <v>82</v>
      </c>
      <c r="I451" s="16">
        <v>896</v>
      </c>
      <c r="J451" s="16" t="s">
        <v>87</v>
      </c>
      <c r="K451" s="16">
        <v>10</v>
      </c>
      <c r="L451" s="16">
        <v>100</v>
      </c>
      <c r="M451" s="16">
        <v>1</v>
      </c>
      <c r="N451" s="16">
        <v>1</v>
      </c>
      <c r="O451" s="16">
        <v>480</v>
      </c>
      <c r="P451" s="22">
        <v>41334</v>
      </c>
      <c r="Q451" s="22">
        <v>41364</v>
      </c>
      <c r="R451" s="16">
        <v>1</v>
      </c>
      <c r="S451" s="16">
        <v>31</v>
      </c>
      <c r="T451" s="22">
        <v>41334</v>
      </c>
      <c r="U451" s="22">
        <v>41364</v>
      </c>
      <c r="V451" s="16">
        <v>0.9355</v>
      </c>
      <c r="W451" s="16">
        <v>6.4500000000000002E-2</v>
      </c>
      <c r="X451" s="31">
        <f t="shared" si="1"/>
        <v>449.04</v>
      </c>
      <c r="Y451" s="31">
        <f t="shared" si="1"/>
        <v>18710149.68</v>
      </c>
      <c r="Z451" s="16">
        <v>0</v>
      </c>
      <c r="AA451" s="16">
        <v>9999999999</v>
      </c>
      <c r="AB451" s="16" t="s">
        <v>152</v>
      </c>
      <c r="AC451" s="25">
        <v>41471.957418981481</v>
      </c>
      <c r="AD451" s="16">
        <v>9999999999</v>
      </c>
      <c r="AE451" s="16" t="s">
        <v>152</v>
      </c>
      <c r="AF451" s="25">
        <v>41471.957418981481</v>
      </c>
      <c r="AG451" s="16">
        <v>1</v>
      </c>
    </row>
    <row r="452" spans="2:33">
      <c r="B452" s="16">
        <v>908</v>
      </c>
      <c r="C452" s="22">
        <v>41397</v>
      </c>
      <c r="D452" s="16">
        <v>0</v>
      </c>
      <c r="E452" s="16">
        <v>0</v>
      </c>
      <c r="F452" s="16">
        <v>480</v>
      </c>
      <c r="G452" s="16">
        <v>20000160</v>
      </c>
      <c r="H452" s="16" t="s">
        <v>82</v>
      </c>
      <c r="I452" s="16">
        <v>896</v>
      </c>
      <c r="J452" s="16" t="s">
        <v>87</v>
      </c>
      <c r="K452" s="16">
        <v>10</v>
      </c>
      <c r="L452" s="16">
        <v>100</v>
      </c>
      <c r="M452" s="16">
        <v>1</v>
      </c>
      <c r="N452" s="16">
        <v>1</v>
      </c>
      <c r="O452" s="16">
        <v>480</v>
      </c>
      <c r="P452" s="22">
        <v>41334</v>
      </c>
      <c r="Q452" s="22">
        <v>41364</v>
      </c>
      <c r="R452" s="16">
        <v>1</v>
      </c>
      <c r="S452" s="16">
        <v>31</v>
      </c>
      <c r="T452" s="22">
        <v>41334</v>
      </c>
      <c r="U452" s="22">
        <v>41364</v>
      </c>
      <c r="V452" s="16">
        <v>0.9355</v>
      </c>
      <c r="W452" s="16">
        <v>6.4500000000000002E-2</v>
      </c>
      <c r="X452" s="31">
        <f t="shared" si="1"/>
        <v>449.04</v>
      </c>
      <c r="Y452" s="31">
        <f t="shared" si="1"/>
        <v>18710149.68</v>
      </c>
      <c r="Z452" s="16">
        <v>0</v>
      </c>
      <c r="AA452" s="16">
        <v>9999999999</v>
      </c>
      <c r="AB452" s="16" t="s">
        <v>152</v>
      </c>
      <c r="AC452" s="25">
        <v>41471.957418981481</v>
      </c>
      <c r="AD452" s="16">
        <v>9999999999</v>
      </c>
      <c r="AE452" s="16" t="s">
        <v>152</v>
      </c>
      <c r="AF452" s="25">
        <v>41471.957418981481</v>
      </c>
      <c r="AG452" s="16">
        <v>1</v>
      </c>
    </row>
    <row r="453" spans="2:33">
      <c r="B453" s="16">
        <v>908</v>
      </c>
      <c r="C453" s="22">
        <v>41404</v>
      </c>
      <c r="D453" s="16">
        <v>0</v>
      </c>
      <c r="E453" s="16">
        <v>0</v>
      </c>
      <c r="F453" s="16">
        <v>480</v>
      </c>
      <c r="G453" s="16">
        <v>20000160</v>
      </c>
      <c r="H453" s="16" t="s">
        <v>82</v>
      </c>
      <c r="I453" s="16">
        <v>896</v>
      </c>
      <c r="J453" s="16" t="s">
        <v>87</v>
      </c>
      <c r="K453" s="16">
        <v>10</v>
      </c>
      <c r="L453" s="16">
        <v>100</v>
      </c>
      <c r="M453" s="16">
        <v>1</v>
      </c>
      <c r="N453" s="16">
        <v>1</v>
      </c>
      <c r="O453" s="16">
        <v>480</v>
      </c>
      <c r="P453" s="22">
        <v>41334</v>
      </c>
      <c r="Q453" s="22">
        <v>41364</v>
      </c>
      <c r="R453" s="16">
        <v>1</v>
      </c>
      <c r="S453" s="16">
        <v>31</v>
      </c>
      <c r="T453" s="22">
        <v>41334</v>
      </c>
      <c r="U453" s="22">
        <v>41364</v>
      </c>
      <c r="V453" s="16">
        <v>0.9355</v>
      </c>
      <c r="W453" s="16">
        <v>6.4500000000000002E-2</v>
      </c>
      <c r="X453" s="31">
        <f t="shared" si="1"/>
        <v>449.04</v>
      </c>
      <c r="Y453" s="31">
        <f t="shared" si="1"/>
        <v>18710149.68</v>
      </c>
      <c r="Z453" s="16">
        <v>0</v>
      </c>
      <c r="AA453" s="16">
        <v>9999999999</v>
      </c>
      <c r="AB453" s="16" t="s">
        <v>152</v>
      </c>
      <c r="AC453" s="25">
        <v>41471.957418981481</v>
      </c>
      <c r="AD453" s="16">
        <v>9999999999</v>
      </c>
      <c r="AE453" s="16" t="s">
        <v>152</v>
      </c>
      <c r="AF453" s="25">
        <v>41471.957418981481</v>
      </c>
      <c r="AG453" s="16">
        <v>1</v>
      </c>
    </row>
    <row r="454" spans="2:33">
      <c r="B454" s="16">
        <v>908</v>
      </c>
      <c r="C454" s="22">
        <v>41411</v>
      </c>
      <c r="D454" s="16">
        <v>0</v>
      </c>
      <c r="E454" s="16">
        <v>0</v>
      </c>
      <c r="F454" s="16">
        <v>480</v>
      </c>
      <c r="G454" s="16">
        <v>20000160</v>
      </c>
      <c r="H454" s="16" t="s">
        <v>82</v>
      </c>
      <c r="I454" s="16">
        <v>896</v>
      </c>
      <c r="J454" s="16" t="s">
        <v>87</v>
      </c>
      <c r="K454" s="16">
        <v>10</v>
      </c>
      <c r="L454" s="16">
        <v>100</v>
      </c>
      <c r="M454" s="16">
        <v>1</v>
      </c>
      <c r="N454" s="16">
        <v>1</v>
      </c>
      <c r="O454" s="16">
        <v>480</v>
      </c>
      <c r="P454" s="22">
        <v>41334</v>
      </c>
      <c r="Q454" s="22">
        <v>41364</v>
      </c>
      <c r="R454" s="16">
        <v>1</v>
      </c>
      <c r="S454" s="16">
        <v>31</v>
      </c>
      <c r="T454" s="22">
        <v>41334</v>
      </c>
      <c r="U454" s="22">
        <v>41364</v>
      </c>
      <c r="V454" s="16">
        <v>0.9355</v>
      </c>
      <c r="W454" s="16">
        <v>6.4500000000000002E-2</v>
      </c>
      <c r="X454" s="31">
        <f t="shared" si="1"/>
        <v>449.04</v>
      </c>
      <c r="Y454" s="31">
        <f t="shared" si="1"/>
        <v>18710149.68</v>
      </c>
      <c r="Z454" s="16">
        <v>0</v>
      </c>
      <c r="AA454" s="16">
        <v>9999999999</v>
      </c>
      <c r="AB454" s="16" t="s">
        <v>152</v>
      </c>
      <c r="AC454" s="25">
        <v>41471.957418981481</v>
      </c>
      <c r="AD454" s="16">
        <v>9999999999</v>
      </c>
      <c r="AE454" s="16" t="s">
        <v>152</v>
      </c>
      <c r="AF454" s="25">
        <v>41471.957418981481</v>
      </c>
      <c r="AG454" s="16">
        <v>1</v>
      </c>
    </row>
    <row r="455" spans="2:33">
      <c r="B455" s="16">
        <v>908</v>
      </c>
      <c r="C455" s="22">
        <v>41418</v>
      </c>
      <c r="D455" s="16">
        <v>0</v>
      </c>
      <c r="E455" s="16">
        <v>0</v>
      </c>
      <c r="F455" s="16">
        <v>480</v>
      </c>
      <c r="G455" s="16">
        <v>20000160</v>
      </c>
      <c r="H455" s="16" t="s">
        <v>82</v>
      </c>
      <c r="I455" s="16">
        <v>896</v>
      </c>
      <c r="J455" s="16" t="s">
        <v>87</v>
      </c>
      <c r="K455" s="16">
        <v>10</v>
      </c>
      <c r="L455" s="16">
        <v>100</v>
      </c>
      <c r="M455" s="16">
        <v>1</v>
      </c>
      <c r="N455" s="16">
        <v>1</v>
      </c>
      <c r="O455" s="16">
        <v>480</v>
      </c>
      <c r="P455" s="22">
        <v>41334</v>
      </c>
      <c r="Q455" s="22">
        <v>41364</v>
      </c>
      <c r="R455" s="16">
        <v>1</v>
      </c>
      <c r="S455" s="16">
        <v>31</v>
      </c>
      <c r="T455" s="22">
        <v>41334</v>
      </c>
      <c r="U455" s="22">
        <v>41364</v>
      </c>
      <c r="V455" s="16">
        <v>0.9355</v>
      </c>
      <c r="W455" s="16">
        <v>6.4500000000000002E-2</v>
      </c>
      <c r="X455" s="31">
        <f t="shared" si="1"/>
        <v>449.04</v>
      </c>
      <c r="Y455" s="31">
        <f t="shared" si="1"/>
        <v>18710149.68</v>
      </c>
      <c r="Z455" s="16">
        <v>0</v>
      </c>
      <c r="AA455" s="16">
        <v>9999999999</v>
      </c>
      <c r="AB455" s="16" t="s">
        <v>152</v>
      </c>
      <c r="AC455" s="25">
        <v>41471.957418981481</v>
      </c>
      <c r="AD455" s="16">
        <v>9999999999</v>
      </c>
      <c r="AE455" s="16" t="s">
        <v>152</v>
      </c>
      <c r="AF455" s="25">
        <v>41471.957418981481</v>
      </c>
      <c r="AG455" s="16">
        <v>1</v>
      </c>
    </row>
    <row r="456" spans="2:33">
      <c r="B456" s="16">
        <v>908</v>
      </c>
      <c r="C456" s="22">
        <v>41425</v>
      </c>
      <c r="D456" s="16">
        <v>0</v>
      </c>
      <c r="E456" s="16">
        <v>0</v>
      </c>
      <c r="F456" s="16">
        <v>480</v>
      </c>
      <c r="G456" s="16">
        <v>20000160</v>
      </c>
      <c r="H456" s="16" t="s">
        <v>82</v>
      </c>
      <c r="I456" s="16">
        <v>896</v>
      </c>
      <c r="J456" s="16" t="s">
        <v>87</v>
      </c>
      <c r="K456" s="16">
        <v>10</v>
      </c>
      <c r="L456" s="16">
        <v>100</v>
      </c>
      <c r="M456" s="16">
        <v>1</v>
      </c>
      <c r="N456" s="16">
        <v>1</v>
      </c>
      <c r="O456" s="16">
        <v>480</v>
      </c>
      <c r="P456" s="22">
        <v>41334</v>
      </c>
      <c r="Q456" s="22">
        <v>41364</v>
      </c>
      <c r="R456" s="16">
        <v>1</v>
      </c>
      <c r="S456" s="16">
        <v>31</v>
      </c>
      <c r="T456" s="22">
        <v>41334</v>
      </c>
      <c r="U456" s="22">
        <v>41364</v>
      </c>
      <c r="V456" s="16">
        <v>0.9355</v>
      </c>
      <c r="W456" s="16">
        <v>6.4500000000000002E-2</v>
      </c>
      <c r="X456" s="31">
        <f t="shared" si="1"/>
        <v>449.04</v>
      </c>
      <c r="Y456" s="31">
        <f t="shared" si="1"/>
        <v>18710149.68</v>
      </c>
      <c r="Z456" s="16">
        <v>0</v>
      </c>
      <c r="AA456" s="16">
        <v>9999999999</v>
      </c>
      <c r="AB456" s="16" t="s">
        <v>152</v>
      </c>
      <c r="AC456" s="25">
        <v>41471.957418981481</v>
      </c>
      <c r="AD456" s="16">
        <v>9999999999</v>
      </c>
      <c r="AE456" s="16" t="s">
        <v>152</v>
      </c>
      <c r="AF456" s="25">
        <v>41471.957418981481</v>
      </c>
      <c r="AG456" s="16">
        <v>1</v>
      </c>
    </row>
    <row r="457" spans="2:33">
      <c r="B457" s="16">
        <v>909</v>
      </c>
      <c r="C457" s="22">
        <v>41397</v>
      </c>
      <c r="D457" s="16">
        <v>45.71</v>
      </c>
      <c r="E457" s="16">
        <v>952276</v>
      </c>
      <c r="F457" s="16">
        <v>45.71</v>
      </c>
      <c r="G457" s="16">
        <v>952276</v>
      </c>
      <c r="H457" s="16" t="s">
        <v>82</v>
      </c>
      <c r="I457" s="16">
        <v>896</v>
      </c>
      <c r="J457" s="16" t="s">
        <v>87</v>
      </c>
      <c r="K457" s="16">
        <v>10</v>
      </c>
      <c r="L457" s="16">
        <v>9.52</v>
      </c>
      <c r="M457" s="16">
        <v>1</v>
      </c>
      <c r="N457" s="16">
        <v>2</v>
      </c>
      <c r="O457" s="16">
        <v>480</v>
      </c>
      <c r="P457" s="22">
        <v>41395</v>
      </c>
      <c r="Q457" s="22">
        <v>41425</v>
      </c>
      <c r="R457" s="16">
        <v>0</v>
      </c>
      <c r="S457" s="16">
        <v>21</v>
      </c>
      <c r="T457" s="22">
        <v>41395</v>
      </c>
      <c r="U457" s="16"/>
      <c r="V457" s="16"/>
      <c r="W457" s="16"/>
      <c r="X457" s="31">
        <f t="shared" si="1"/>
        <v>0</v>
      </c>
      <c r="Y457" s="31">
        <f t="shared" si="1"/>
        <v>0</v>
      </c>
      <c r="Z457" s="16">
        <v>0</v>
      </c>
      <c r="AA457" s="16">
        <v>9999999999</v>
      </c>
      <c r="AB457" s="16" t="s">
        <v>152</v>
      </c>
      <c r="AC457" s="25">
        <v>41471.957418981481</v>
      </c>
      <c r="AD457" s="16">
        <v>9999999999</v>
      </c>
      <c r="AE457" s="16" t="s">
        <v>152</v>
      </c>
      <c r="AF457" s="25">
        <v>41471.957418981481</v>
      </c>
      <c r="AG457" s="16">
        <v>1</v>
      </c>
    </row>
    <row r="458" spans="2:33">
      <c r="B458" s="16">
        <v>909</v>
      </c>
      <c r="C458" s="22">
        <v>41404</v>
      </c>
      <c r="D458" s="16">
        <v>91.43</v>
      </c>
      <c r="E458" s="16">
        <v>1904761</v>
      </c>
      <c r="F458" s="16">
        <v>137.13999999999999</v>
      </c>
      <c r="G458" s="16">
        <v>2857038</v>
      </c>
      <c r="H458" s="16" t="s">
        <v>82</v>
      </c>
      <c r="I458" s="16">
        <v>896</v>
      </c>
      <c r="J458" s="16" t="s">
        <v>87</v>
      </c>
      <c r="K458" s="16">
        <v>10</v>
      </c>
      <c r="L458" s="16">
        <v>28.57</v>
      </c>
      <c r="M458" s="16">
        <v>1</v>
      </c>
      <c r="N458" s="16">
        <v>2</v>
      </c>
      <c r="O458" s="16">
        <v>480</v>
      </c>
      <c r="P458" s="22">
        <v>41395</v>
      </c>
      <c r="Q458" s="22">
        <v>41425</v>
      </c>
      <c r="R458" s="16">
        <v>0</v>
      </c>
      <c r="S458" s="16">
        <v>21</v>
      </c>
      <c r="T458" s="22">
        <v>41395</v>
      </c>
      <c r="U458" s="22"/>
      <c r="V458" s="16"/>
      <c r="W458" s="16"/>
      <c r="X458" s="31">
        <f t="shared" si="1"/>
        <v>0</v>
      </c>
      <c r="Y458" s="31">
        <f t="shared" si="1"/>
        <v>0</v>
      </c>
      <c r="Z458" s="16">
        <v>0</v>
      </c>
      <c r="AA458" s="16">
        <v>9999999999</v>
      </c>
      <c r="AB458" s="16" t="s">
        <v>152</v>
      </c>
      <c r="AC458" s="25">
        <v>41471.957418981481</v>
      </c>
      <c r="AD458" s="16">
        <v>9999999999</v>
      </c>
      <c r="AE458" s="16" t="s">
        <v>152</v>
      </c>
      <c r="AF458" s="25">
        <v>41471.957418981481</v>
      </c>
      <c r="AG458" s="16">
        <v>1</v>
      </c>
    </row>
    <row r="459" spans="2:33">
      <c r="B459" s="16">
        <v>909</v>
      </c>
      <c r="C459" s="22">
        <v>41411</v>
      </c>
      <c r="D459" s="16">
        <v>114.29</v>
      </c>
      <c r="E459" s="16">
        <v>2381004</v>
      </c>
      <c r="F459" s="16">
        <v>251.43</v>
      </c>
      <c r="G459" s="16">
        <v>5238041</v>
      </c>
      <c r="H459" s="16" t="s">
        <v>82</v>
      </c>
      <c r="I459" s="16">
        <v>896</v>
      </c>
      <c r="J459" s="16" t="s">
        <v>87</v>
      </c>
      <c r="K459" s="16">
        <v>10</v>
      </c>
      <c r="L459" s="16">
        <v>52.38</v>
      </c>
      <c r="M459" s="16">
        <v>1</v>
      </c>
      <c r="N459" s="16">
        <v>2</v>
      </c>
      <c r="O459" s="16">
        <v>480</v>
      </c>
      <c r="P459" s="22">
        <v>41395</v>
      </c>
      <c r="Q459" s="22">
        <v>41425</v>
      </c>
      <c r="R459" s="16">
        <v>0</v>
      </c>
      <c r="S459" s="16">
        <v>21</v>
      </c>
      <c r="T459" s="22">
        <v>41395</v>
      </c>
      <c r="U459" s="22"/>
      <c r="V459" s="16"/>
      <c r="W459" s="16"/>
      <c r="X459" s="31">
        <f t="shared" si="1"/>
        <v>0</v>
      </c>
      <c r="Y459" s="31">
        <f t="shared" si="1"/>
        <v>0</v>
      </c>
      <c r="Z459" s="16">
        <v>0</v>
      </c>
      <c r="AA459" s="16">
        <v>9999999999</v>
      </c>
      <c r="AB459" s="16" t="s">
        <v>152</v>
      </c>
      <c r="AC459" s="25">
        <v>41471.957418981481</v>
      </c>
      <c r="AD459" s="16">
        <v>9999999999</v>
      </c>
      <c r="AE459" s="16" t="s">
        <v>152</v>
      </c>
      <c r="AF459" s="25">
        <v>41471.957418981481</v>
      </c>
      <c r="AG459" s="16">
        <v>1</v>
      </c>
    </row>
    <row r="460" spans="2:33">
      <c r="B460" s="16">
        <v>909</v>
      </c>
      <c r="C460" s="22">
        <v>41418</v>
      </c>
      <c r="D460" s="16">
        <v>114.29</v>
      </c>
      <c r="E460" s="16">
        <v>2381004</v>
      </c>
      <c r="F460" s="16">
        <v>365.71</v>
      </c>
      <c r="G460" s="16">
        <v>7618836</v>
      </c>
      <c r="H460" s="16" t="s">
        <v>82</v>
      </c>
      <c r="I460" s="16">
        <v>896</v>
      </c>
      <c r="J460" s="16" t="s">
        <v>87</v>
      </c>
      <c r="K460" s="16">
        <v>10</v>
      </c>
      <c r="L460" s="16">
        <v>76.19</v>
      </c>
      <c r="M460" s="16">
        <v>1</v>
      </c>
      <c r="N460" s="16">
        <v>2</v>
      </c>
      <c r="O460" s="16">
        <v>480</v>
      </c>
      <c r="P460" s="22">
        <v>41395</v>
      </c>
      <c r="Q460" s="22">
        <v>41425</v>
      </c>
      <c r="R460" s="16">
        <v>0</v>
      </c>
      <c r="S460" s="16">
        <v>21</v>
      </c>
      <c r="T460" s="22">
        <v>41395</v>
      </c>
      <c r="U460" s="16"/>
      <c r="V460" s="16"/>
      <c r="W460" s="16"/>
      <c r="X460" s="31">
        <f t="shared" si="1"/>
        <v>0</v>
      </c>
      <c r="Y460" s="31">
        <f t="shared" si="1"/>
        <v>0</v>
      </c>
      <c r="Z460" s="16">
        <v>0</v>
      </c>
      <c r="AA460" s="16">
        <v>9999999999</v>
      </c>
      <c r="AB460" s="16" t="s">
        <v>152</v>
      </c>
      <c r="AC460" s="25">
        <v>41471.957418981481</v>
      </c>
      <c r="AD460" s="16">
        <v>9999999999</v>
      </c>
      <c r="AE460" s="16" t="s">
        <v>152</v>
      </c>
      <c r="AF460" s="25">
        <v>41471.957418981481</v>
      </c>
      <c r="AG460" s="16">
        <v>1</v>
      </c>
    </row>
    <row r="461" spans="2:33">
      <c r="B461" s="16">
        <v>909</v>
      </c>
      <c r="C461" s="22">
        <v>41425</v>
      </c>
      <c r="D461" s="16">
        <v>114.29</v>
      </c>
      <c r="E461" s="16">
        <v>2381004</v>
      </c>
      <c r="F461" s="16">
        <v>480</v>
      </c>
      <c r="G461" s="16">
        <v>9999840</v>
      </c>
      <c r="H461" s="16" t="s">
        <v>82</v>
      </c>
      <c r="I461" s="16">
        <v>896</v>
      </c>
      <c r="J461" s="16" t="s">
        <v>87</v>
      </c>
      <c r="K461" s="16">
        <v>10</v>
      </c>
      <c r="L461" s="16">
        <v>100</v>
      </c>
      <c r="M461" s="16">
        <v>1</v>
      </c>
      <c r="N461" s="16">
        <v>2</v>
      </c>
      <c r="O461" s="16">
        <v>480</v>
      </c>
      <c r="P461" s="22">
        <v>41395</v>
      </c>
      <c r="Q461" s="22">
        <v>41425</v>
      </c>
      <c r="R461" s="16">
        <v>0</v>
      </c>
      <c r="S461" s="16">
        <v>21</v>
      </c>
      <c r="T461" s="22">
        <v>41395</v>
      </c>
      <c r="U461" s="22">
        <v>41425</v>
      </c>
      <c r="V461" s="16"/>
      <c r="W461" s="16"/>
      <c r="X461" s="31">
        <f t="shared" si="1"/>
        <v>0</v>
      </c>
      <c r="Y461" s="31">
        <f t="shared" si="1"/>
        <v>0</v>
      </c>
      <c r="Z461" s="16">
        <v>0</v>
      </c>
      <c r="AA461" s="16">
        <v>9999999999</v>
      </c>
      <c r="AB461" s="16" t="s">
        <v>152</v>
      </c>
      <c r="AC461" s="25">
        <v>41471.957418981481</v>
      </c>
      <c r="AD461" s="16">
        <v>9999999999</v>
      </c>
      <c r="AE461" s="16" t="s">
        <v>152</v>
      </c>
      <c r="AF461" s="25">
        <v>41471.957418981481</v>
      </c>
      <c r="AG461" s="16">
        <v>1</v>
      </c>
    </row>
    <row r="462" spans="2:33">
      <c r="B462" s="16">
        <v>910</v>
      </c>
      <c r="C462" s="22">
        <v>41362</v>
      </c>
      <c r="D462" s="16">
        <v>38.71</v>
      </c>
      <c r="E462" s="16">
        <v>26013</v>
      </c>
      <c r="F462" s="16">
        <v>154.84</v>
      </c>
      <c r="G462" s="16">
        <v>104052</v>
      </c>
      <c r="H462" s="16" t="s">
        <v>82</v>
      </c>
      <c r="I462" s="16">
        <v>896</v>
      </c>
      <c r="J462" s="16" t="s">
        <v>87</v>
      </c>
      <c r="K462" s="16">
        <v>10</v>
      </c>
      <c r="L462" s="16">
        <v>32.26</v>
      </c>
      <c r="M462" s="16">
        <v>0</v>
      </c>
      <c r="N462" s="16"/>
      <c r="O462" s="16">
        <v>480</v>
      </c>
      <c r="P462" s="22">
        <v>41334</v>
      </c>
      <c r="Q462" s="22">
        <v>41425</v>
      </c>
      <c r="R462" s="16">
        <v>0</v>
      </c>
      <c r="S462" s="16">
        <v>62</v>
      </c>
      <c r="T462" s="22">
        <v>41334</v>
      </c>
      <c r="U462" s="16"/>
      <c r="V462" s="16">
        <v>0.8</v>
      </c>
      <c r="W462" s="16">
        <v>0.2</v>
      </c>
      <c r="X462" s="31">
        <f t="shared" si="1"/>
        <v>123.87200000000001</v>
      </c>
      <c r="Y462" s="31">
        <f t="shared" si="1"/>
        <v>83241.600000000006</v>
      </c>
      <c r="Z462" s="16">
        <v>0</v>
      </c>
      <c r="AA462" s="16">
        <v>9999999999</v>
      </c>
      <c r="AB462" s="16" t="s">
        <v>152</v>
      </c>
      <c r="AC462" s="25">
        <v>41471.957418981481</v>
      </c>
      <c r="AD462" s="16">
        <v>9999999999</v>
      </c>
      <c r="AE462" s="16" t="s">
        <v>152</v>
      </c>
      <c r="AF462" s="25">
        <v>41471.957418981481</v>
      </c>
      <c r="AG462" s="16">
        <v>1</v>
      </c>
    </row>
    <row r="463" spans="2:33">
      <c r="B463" s="16">
        <v>910</v>
      </c>
      <c r="C463" s="22">
        <v>41369</v>
      </c>
      <c r="D463" s="16">
        <v>38.71</v>
      </c>
      <c r="E463" s="16">
        <v>26013</v>
      </c>
      <c r="F463" s="16">
        <v>193.55</v>
      </c>
      <c r="G463" s="16">
        <v>130066</v>
      </c>
      <c r="H463" s="16" t="s">
        <v>82</v>
      </c>
      <c r="I463" s="16">
        <v>896</v>
      </c>
      <c r="J463" s="16" t="s">
        <v>87</v>
      </c>
      <c r="K463" s="16">
        <v>10</v>
      </c>
      <c r="L463" s="16">
        <v>40.32</v>
      </c>
      <c r="M463" s="16">
        <v>0</v>
      </c>
      <c r="N463" s="16"/>
      <c r="O463" s="16">
        <v>480</v>
      </c>
      <c r="P463" s="22">
        <v>41334</v>
      </c>
      <c r="Q463" s="22">
        <v>41425</v>
      </c>
      <c r="R463" s="16">
        <v>0</v>
      </c>
      <c r="S463" s="16">
        <v>62</v>
      </c>
      <c r="T463" s="22">
        <v>41334</v>
      </c>
      <c r="U463" s="16"/>
      <c r="V463" s="16">
        <v>0.8</v>
      </c>
      <c r="W463" s="16">
        <v>0.2</v>
      </c>
      <c r="X463" s="31">
        <f t="shared" si="1"/>
        <v>154.84000000000003</v>
      </c>
      <c r="Y463" s="31">
        <f t="shared" si="1"/>
        <v>104052.8</v>
      </c>
      <c r="Z463" s="16">
        <v>0</v>
      </c>
      <c r="AA463" s="16">
        <v>9999999999</v>
      </c>
      <c r="AB463" s="16" t="s">
        <v>152</v>
      </c>
      <c r="AC463" s="25">
        <v>41471.957418981481</v>
      </c>
      <c r="AD463" s="16">
        <v>9999999999</v>
      </c>
      <c r="AE463" s="16" t="s">
        <v>152</v>
      </c>
      <c r="AF463" s="25">
        <v>41471.957418981481</v>
      </c>
      <c r="AG463" s="16">
        <v>1</v>
      </c>
    </row>
    <row r="464" spans="2:33">
      <c r="B464" s="16">
        <v>910</v>
      </c>
      <c r="C464" s="22">
        <v>41376</v>
      </c>
      <c r="D464" s="16">
        <v>38.71</v>
      </c>
      <c r="E464" s="16">
        <v>26013</v>
      </c>
      <c r="F464" s="16">
        <v>232.26</v>
      </c>
      <c r="G464" s="16">
        <v>156079</v>
      </c>
      <c r="H464" s="16" t="s">
        <v>82</v>
      </c>
      <c r="I464" s="16">
        <v>896</v>
      </c>
      <c r="J464" s="16" t="s">
        <v>87</v>
      </c>
      <c r="K464" s="16">
        <v>10</v>
      </c>
      <c r="L464" s="16">
        <v>48.39</v>
      </c>
      <c r="M464" s="16">
        <v>0</v>
      </c>
      <c r="N464" s="16"/>
      <c r="O464" s="16">
        <v>480</v>
      </c>
      <c r="P464" s="22">
        <v>41334</v>
      </c>
      <c r="Q464" s="22">
        <v>41425</v>
      </c>
      <c r="R464" s="16">
        <v>0</v>
      </c>
      <c r="S464" s="16">
        <v>62</v>
      </c>
      <c r="T464" s="22">
        <v>41334</v>
      </c>
      <c r="U464" s="16"/>
      <c r="V464" s="16">
        <v>0.8</v>
      </c>
      <c r="W464" s="16">
        <v>0.2</v>
      </c>
      <c r="X464" s="31">
        <f t="shared" si="1"/>
        <v>185.80799999999999</v>
      </c>
      <c r="Y464" s="31">
        <f t="shared" si="1"/>
        <v>124863.20000000001</v>
      </c>
      <c r="Z464" s="16">
        <v>0</v>
      </c>
      <c r="AA464" s="16">
        <v>9999999999</v>
      </c>
      <c r="AB464" s="16" t="s">
        <v>152</v>
      </c>
      <c r="AC464" s="25">
        <v>41471.957418981481</v>
      </c>
      <c r="AD464" s="16">
        <v>9999999999</v>
      </c>
      <c r="AE464" s="16" t="s">
        <v>152</v>
      </c>
      <c r="AF464" s="25">
        <v>41471.957418981481</v>
      </c>
      <c r="AG464" s="16">
        <v>1</v>
      </c>
    </row>
    <row r="465" spans="1:49">
      <c r="B465" s="16">
        <v>910</v>
      </c>
      <c r="C465" s="22">
        <v>41383</v>
      </c>
      <c r="D465" s="16">
        <v>38.71</v>
      </c>
      <c r="E465" s="16">
        <v>26013</v>
      </c>
      <c r="F465" s="16">
        <v>270.97000000000003</v>
      </c>
      <c r="G465" s="16">
        <v>182092</v>
      </c>
      <c r="H465" s="16" t="s">
        <v>82</v>
      </c>
      <c r="I465" s="16">
        <v>896</v>
      </c>
      <c r="J465" s="16" t="s">
        <v>87</v>
      </c>
      <c r="K465" s="16">
        <v>10</v>
      </c>
      <c r="L465" s="16">
        <v>56.45</v>
      </c>
      <c r="M465" s="16">
        <v>0</v>
      </c>
      <c r="N465" s="16"/>
      <c r="O465" s="16">
        <v>480</v>
      </c>
      <c r="P465" s="22">
        <v>41334</v>
      </c>
      <c r="Q465" s="22">
        <v>41425</v>
      </c>
      <c r="R465" s="16">
        <v>0</v>
      </c>
      <c r="S465" s="16">
        <v>62</v>
      </c>
      <c r="T465" s="22">
        <v>41334</v>
      </c>
      <c r="U465" s="22"/>
      <c r="V465" s="16">
        <v>0.8</v>
      </c>
      <c r="W465" s="16">
        <v>0.2</v>
      </c>
      <c r="X465" s="31">
        <f t="shared" si="1"/>
        <v>216.77600000000004</v>
      </c>
      <c r="Y465" s="31">
        <f t="shared" si="1"/>
        <v>145673.60000000001</v>
      </c>
      <c r="Z465" s="16">
        <v>0</v>
      </c>
      <c r="AA465" s="16">
        <v>9999999999</v>
      </c>
      <c r="AB465" s="16" t="s">
        <v>152</v>
      </c>
      <c r="AC465" s="25">
        <v>41471.957418981481</v>
      </c>
      <c r="AD465" s="16">
        <v>9999999999</v>
      </c>
      <c r="AE465" s="16" t="s">
        <v>152</v>
      </c>
      <c r="AF465" s="25">
        <v>41471.957418981481</v>
      </c>
      <c r="AG465" s="16">
        <v>1</v>
      </c>
    </row>
    <row r="466" spans="1:49">
      <c r="B466" s="16">
        <v>910</v>
      </c>
      <c r="C466" s="22">
        <v>41390</v>
      </c>
      <c r="D466" s="16">
        <v>38.71</v>
      </c>
      <c r="E466" s="16">
        <v>26013</v>
      </c>
      <c r="F466" s="16">
        <v>309.68</v>
      </c>
      <c r="G466" s="16">
        <v>208106</v>
      </c>
      <c r="H466" s="16" t="s">
        <v>82</v>
      </c>
      <c r="I466" s="16">
        <v>896</v>
      </c>
      <c r="J466" s="16" t="s">
        <v>87</v>
      </c>
      <c r="K466" s="16">
        <v>10</v>
      </c>
      <c r="L466" s="16">
        <v>64.52</v>
      </c>
      <c r="M466" s="16">
        <v>0</v>
      </c>
      <c r="N466" s="16"/>
      <c r="O466" s="16">
        <v>480</v>
      </c>
      <c r="P466" s="22">
        <v>41334</v>
      </c>
      <c r="Q466" s="22">
        <v>41425</v>
      </c>
      <c r="R466" s="16">
        <v>0</v>
      </c>
      <c r="S466" s="16">
        <v>62</v>
      </c>
      <c r="T466" s="22">
        <v>41334</v>
      </c>
      <c r="U466" s="22"/>
      <c r="V466" s="16">
        <v>0.8</v>
      </c>
      <c r="W466" s="16">
        <v>0.2</v>
      </c>
      <c r="X466" s="31">
        <f t="shared" si="1"/>
        <v>247.74400000000003</v>
      </c>
      <c r="Y466" s="31">
        <f t="shared" si="1"/>
        <v>166484.80000000002</v>
      </c>
      <c r="Z466" s="16">
        <v>0</v>
      </c>
      <c r="AA466" s="16">
        <v>9999999999</v>
      </c>
      <c r="AB466" s="16" t="s">
        <v>152</v>
      </c>
      <c r="AC466" s="25">
        <v>41471.957418981481</v>
      </c>
      <c r="AD466" s="16">
        <v>9999999999</v>
      </c>
      <c r="AE466" s="16" t="s">
        <v>152</v>
      </c>
      <c r="AF466" s="25">
        <v>41471.957418981481</v>
      </c>
      <c r="AG466" s="16">
        <v>1</v>
      </c>
    </row>
    <row r="467" spans="1:49">
      <c r="B467" s="16">
        <v>910</v>
      </c>
      <c r="C467" s="22">
        <v>41397</v>
      </c>
      <c r="D467" s="16">
        <v>23.23</v>
      </c>
      <c r="E467" s="16">
        <v>15611</v>
      </c>
      <c r="F467" s="16">
        <v>332.9</v>
      </c>
      <c r="G467" s="16">
        <v>223709</v>
      </c>
      <c r="H467" s="16" t="s">
        <v>82</v>
      </c>
      <c r="I467" s="16">
        <v>896</v>
      </c>
      <c r="J467" s="16" t="s">
        <v>87</v>
      </c>
      <c r="K467" s="16">
        <v>10</v>
      </c>
      <c r="L467" s="16">
        <v>69.349999999999994</v>
      </c>
      <c r="M467" s="16">
        <v>0</v>
      </c>
      <c r="N467" s="16"/>
      <c r="O467" s="16">
        <v>480</v>
      </c>
      <c r="P467" s="22">
        <v>41334</v>
      </c>
      <c r="Q467" s="22">
        <v>41425</v>
      </c>
      <c r="R467" s="16">
        <v>0</v>
      </c>
      <c r="S467" s="16">
        <v>62</v>
      </c>
      <c r="T467" s="22">
        <v>41334</v>
      </c>
      <c r="U467" s="16"/>
      <c r="V467" s="16">
        <v>0.8</v>
      </c>
      <c r="W467" s="16">
        <v>0.2</v>
      </c>
      <c r="X467" s="31">
        <f t="shared" si="1"/>
        <v>266.32</v>
      </c>
      <c r="Y467" s="31">
        <f t="shared" si="1"/>
        <v>178967.2</v>
      </c>
      <c r="Z467" s="16">
        <v>0</v>
      </c>
      <c r="AA467" s="16">
        <v>9999999999</v>
      </c>
      <c r="AB467" s="16" t="s">
        <v>152</v>
      </c>
      <c r="AC467" s="25">
        <v>41471.957418981481</v>
      </c>
      <c r="AD467" s="16">
        <v>9999999999</v>
      </c>
      <c r="AE467" s="16" t="s">
        <v>152</v>
      </c>
      <c r="AF467" s="25">
        <v>41471.957418981481</v>
      </c>
      <c r="AG467" s="16">
        <v>1</v>
      </c>
    </row>
    <row r="468" spans="1:49">
      <c r="B468" s="16">
        <v>910</v>
      </c>
      <c r="C468" s="22">
        <v>41404</v>
      </c>
      <c r="D468" s="16">
        <v>30.97</v>
      </c>
      <c r="E468" s="16">
        <v>20812</v>
      </c>
      <c r="F468" s="16">
        <v>363.87</v>
      </c>
      <c r="G468" s="16">
        <v>244521</v>
      </c>
      <c r="H468" s="16" t="s">
        <v>82</v>
      </c>
      <c r="I468" s="16">
        <v>896</v>
      </c>
      <c r="J468" s="16" t="s">
        <v>87</v>
      </c>
      <c r="K468" s="16">
        <v>10</v>
      </c>
      <c r="L468" s="16">
        <v>75.81</v>
      </c>
      <c r="M468" s="16">
        <v>0</v>
      </c>
      <c r="N468" s="16"/>
      <c r="O468" s="16">
        <v>480</v>
      </c>
      <c r="P468" s="22">
        <v>41334</v>
      </c>
      <c r="Q468" s="22">
        <v>41425</v>
      </c>
      <c r="R468" s="16">
        <v>0</v>
      </c>
      <c r="S468" s="16">
        <v>62</v>
      </c>
      <c r="T468" s="22">
        <v>41334</v>
      </c>
      <c r="U468" s="22"/>
      <c r="V468" s="16">
        <v>0.8</v>
      </c>
      <c r="W468" s="16">
        <v>0.2</v>
      </c>
      <c r="X468" s="31">
        <f t="shared" si="1"/>
        <v>291.096</v>
      </c>
      <c r="Y468" s="31">
        <f t="shared" si="1"/>
        <v>195616.80000000002</v>
      </c>
      <c r="Z468" s="16">
        <v>0</v>
      </c>
      <c r="AA468" s="16">
        <v>9999999999</v>
      </c>
      <c r="AB468" s="16" t="s">
        <v>152</v>
      </c>
      <c r="AC468" s="25">
        <v>41471.957418981481</v>
      </c>
      <c r="AD468" s="16">
        <v>9999999999</v>
      </c>
      <c r="AE468" s="16" t="s">
        <v>152</v>
      </c>
      <c r="AF468" s="25">
        <v>41471.957418981481</v>
      </c>
      <c r="AG468" s="16">
        <v>1</v>
      </c>
    </row>
    <row r="469" spans="1:49">
      <c r="B469" s="16">
        <v>910</v>
      </c>
      <c r="C469" s="22">
        <v>41411</v>
      </c>
      <c r="D469" s="16">
        <v>38.71</v>
      </c>
      <c r="E469" s="16">
        <v>26013</v>
      </c>
      <c r="F469" s="16">
        <v>402.58</v>
      </c>
      <c r="G469" s="16">
        <v>270534</v>
      </c>
      <c r="H469" s="16" t="s">
        <v>82</v>
      </c>
      <c r="I469" s="16">
        <v>896</v>
      </c>
      <c r="J469" s="16" t="s">
        <v>87</v>
      </c>
      <c r="K469" s="16">
        <v>10</v>
      </c>
      <c r="L469" s="16">
        <v>83.87</v>
      </c>
      <c r="M469" s="16">
        <v>0</v>
      </c>
      <c r="N469" s="16"/>
      <c r="O469" s="16">
        <v>480</v>
      </c>
      <c r="P469" s="22">
        <v>41334</v>
      </c>
      <c r="Q469" s="22">
        <v>41425</v>
      </c>
      <c r="R469" s="16">
        <v>0</v>
      </c>
      <c r="S469" s="16">
        <v>62</v>
      </c>
      <c r="T469" s="22">
        <v>41334</v>
      </c>
      <c r="U469" s="22"/>
      <c r="V469" s="16">
        <v>0.8</v>
      </c>
      <c r="W469" s="16">
        <v>0.2</v>
      </c>
      <c r="X469" s="31">
        <f t="shared" si="1"/>
        <v>322.06400000000002</v>
      </c>
      <c r="Y469" s="31">
        <f t="shared" si="1"/>
        <v>216427.2</v>
      </c>
      <c r="Z469" s="16">
        <v>0</v>
      </c>
      <c r="AA469" s="16">
        <v>9999999999</v>
      </c>
      <c r="AB469" s="16" t="s">
        <v>152</v>
      </c>
      <c r="AC469" s="25">
        <v>41471.957418981481</v>
      </c>
      <c r="AD469" s="16">
        <v>9999999999</v>
      </c>
      <c r="AE469" s="16" t="s">
        <v>152</v>
      </c>
      <c r="AF469" s="25">
        <v>41471.957418981481</v>
      </c>
      <c r="AG469" s="16">
        <v>1</v>
      </c>
    </row>
    <row r="470" spans="1:49">
      <c r="B470" s="16">
        <v>910</v>
      </c>
      <c r="C470" s="22">
        <v>41418</v>
      </c>
      <c r="D470" s="16">
        <v>38.71</v>
      </c>
      <c r="E470" s="16">
        <v>26013</v>
      </c>
      <c r="F470" s="16">
        <v>441.29</v>
      </c>
      <c r="G470" s="16">
        <v>296546</v>
      </c>
      <c r="H470" s="16" t="s">
        <v>82</v>
      </c>
      <c r="I470" s="16">
        <v>896</v>
      </c>
      <c r="J470" s="16" t="s">
        <v>87</v>
      </c>
      <c r="K470" s="16">
        <v>10</v>
      </c>
      <c r="L470" s="16">
        <v>91.94</v>
      </c>
      <c r="M470" s="16">
        <v>0</v>
      </c>
      <c r="N470" s="16"/>
      <c r="O470" s="16">
        <v>480</v>
      </c>
      <c r="P470" s="22">
        <v>41334</v>
      </c>
      <c r="Q470" s="22">
        <v>41425</v>
      </c>
      <c r="R470" s="16">
        <v>0</v>
      </c>
      <c r="S470" s="16">
        <v>62</v>
      </c>
      <c r="T470" s="22">
        <v>41334</v>
      </c>
      <c r="U470" s="22"/>
      <c r="V470" s="16">
        <v>0.8</v>
      </c>
      <c r="W470" s="16">
        <v>0.2</v>
      </c>
      <c r="X470" s="31">
        <f t="shared" si="1"/>
        <v>353.03200000000004</v>
      </c>
      <c r="Y470" s="31">
        <f t="shared" si="1"/>
        <v>237236.80000000002</v>
      </c>
      <c r="Z470" s="16">
        <v>0</v>
      </c>
      <c r="AA470" s="16">
        <v>9999999999</v>
      </c>
      <c r="AB470" s="16" t="s">
        <v>152</v>
      </c>
      <c r="AC470" s="25">
        <v>41471.957418981481</v>
      </c>
      <c r="AD470" s="16">
        <v>9999999999</v>
      </c>
      <c r="AE470" s="16" t="s">
        <v>152</v>
      </c>
      <c r="AF470" s="25">
        <v>41471.957418981481</v>
      </c>
      <c r="AG470" s="16">
        <v>1</v>
      </c>
    </row>
    <row r="471" spans="1:49">
      <c r="B471" s="16">
        <v>910</v>
      </c>
      <c r="C471" s="22">
        <v>41425</v>
      </c>
      <c r="D471" s="16">
        <v>38.71</v>
      </c>
      <c r="E471" s="16">
        <v>26013</v>
      </c>
      <c r="F471" s="16">
        <v>480</v>
      </c>
      <c r="G471" s="16">
        <v>322560</v>
      </c>
      <c r="H471" s="16" t="s">
        <v>82</v>
      </c>
      <c r="I471" s="16">
        <v>896</v>
      </c>
      <c r="J471" s="16" t="s">
        <v>87</v>
      </c>
      <c r="K471" s="16">
        <v>10</v>
      </c>
      <c r="L471" s="16">
        <v>100</v>
      </c>
      <c r="M471" s="16">
        <v>0</v>
      </c>
      <c r="N471" s="16"/>
      <c r="O471" s="16">
        <v>480</v>
      </c>
      <c r="P471" s="22">
        <v>41334</v>
      </c>
      <c r="Q471" s="22">
        <v>41425</v>
      </c>
      <c r="R471" s="16">
        <v>0</v>
      </c>
      <c r="S471" s="16">
        <v>62</v>
      </c>
      <c r="T471" s="22">
        <v>41334</v>
      </c>
      <c r="U471" s="22"/>
      <c r="V471" s="16">
        <v>0.8</v>
      </c>
      <c r="W471" s="16">
        <v>0.2</v>
      </c>
      <c r="X471" s="31">
        <f t="shared" si="1"/>
        <v>384</v>
      </c>
      <c r="Y471" s="31">
        <f t="shared" si="1"/>
        <v>258048</v>
      </c>
      <c r="Z471" s="16">
        <v>0</v>
      </c>
      <c r="AA471" s="16">
        <v>9999999999</v>
      </c>
      <c r="AB471" s="16" t="s">
        <v>152</v>
      </c>
      <c r="AC471" s="25">
        <v>41471.957418981481</v>
      </c>
      <c r="AD471" s="16">
        <v>9999999999</v>
      </c>
      <c r="AE471" s="16" t="s">
        <v>152</v>
      </c>
      <c r="AF471" s="25">
        <v>41471.957418981481</v>
      </c>
      <c r="AG471" s="16">
        <v>1</v>
      </c>
    </row>
    <row r="474" spans="1:49" s="32" customFormat="1">
      <c r="B474" s="33" t="s">
        <v>170</v>
      </c>
    </row>
    <row r="475" spans="1:49" s="32" customFormat="1">
      <c r="B475" s="32" t="s">
        <v>171</v>
      </c>
    </row>
    <row r="476" spans="1:49" s="32" customFormat="1">
      <c r="B476" s="7" t="s">
        <v>12</v>
      </c>
      <c r="C476" s="7" t="s">
        <v>13</v>
      </c>
      <c r="D476" s="7" t="s">
        <v>11</v>
      </c>
      <c r="E476" s="7" t="s">
        <v>172</v>
      </c>
      <c r="F476" s="7" t="s">
        <v>173</v>
      </c>
      <c r="G476" s="7" t="s">
        <v>174</v>
      </c>
      <c r="H476" s="7" t="s">
        <v>175</v>
      </c>
      <c r="I476" s="7" t="s">
        <v>176</v>
      </c>
      <c r="J476" s="7" t="s">
        <v>177</v>
      </c>
      <c r="K476" s="7" t="s">
        <v>178</v>
      </c>
      <c r="L476" s="7" t="s">
        <v>179</v>
      </c>
      <c r="M476" s="7" t="s">
        <v>180</v>
      </c>
      <c r="N476" s="7" t="s">
        <v>181</v>
      </c>
      <c r="O476" s="7" t="s">
        <v>182</v>
      </c>
      <c r="P476" s="7" t="s">
        <v>14</v>
      </c>
      <c r="Q476" s="7" t="s">
        <v>183</v>
      </c>
      <c r="R476" s="7" t="s">
        <v>184</v>
      </c>
      <c r="S476" s="7" t="s">
        <v>15</v>
      </c>
      <c r="T476" s="7" t="s">
        <v>185</v>
      </c>
      <c r="U476" s="7" t="s">
        <v>186</v>
      </c>
      <c r="V476" s="7" t="s">
        <v>187</v>
      </c>
      <c r="W476" s="7" t="s">
        <v>188</v>
      </c>
      <c r="X476" s="7" t="s">
        <v>189</v>
      </c>
      <c r="Y476" s="7" t="s">
        <v>190</v>
      </c>
      <c r="Z476" s="7" t="s">
        <v>191</v>
      </c>
      <c r="AA476" s="7" t="s">
        <v>192</v>
      </c>
      <c r="AB476" s="7" t="s">
        <v>16</v>
      </c>
      <c r="AC476" s="7" t="s">
        <v>193</v>
      </c>
      <c r="AD476" s="7" t="s">
        <v>194</v>
      </c>
      <c r="AE476" s="7" t="s">
        <v>195</v>
      </c>
      <c r="AF476" s="7" t="s">
        <v>196</v>
      </c>
      <c r="AG476" s="7" t="s">
        <v>197</v>
      </c>
      <c r="AH476" s="7" t="s">
        <v>198</v>
      </c>
      <c r="AI476" s="7" t="s">
        <v>199</v>
      </c>
      <c r="AJ476" s="7" t="s">
        <v>200</v>
      </c>
      <c r="AK476" s="7" t="s">
        <v>201</v>
      </c>
      <c r="AL476" s="7" t="s">
        <v>202</v>
      </c>
      <c r="AM476" s="7" t="s">
        <v>203</v>
      </c>
      <c r="AN476" s="7" t="s">
        <v>204</v>
      </c>
      <c r="AO476" s="7" t="s">
        <v>205</v>
      </c>
      <c r="AP476" s="7" t="s">
        <v>0</v>
      </c>
      <c r="AQ476" s="7" t="s">
        <v>1</v>
      </c>
      <c r="AR476" s="7" t="s">
        <v>2</v>
      </c>
      <c r="AS476" s="7" t="s">
        <v>3</v>
      </c>
      <c r="AT476" s="7" t="s">
        <v>4</v>
      </c>
      <c r="AU476" s="7" t="s">
        <v>5</v>
      </c>
      <c r="AV476" s="7" t="s">
        <v>6</v>
      </c>
      <c r="AW476" s="7" t="s">
        <v>7</v>
      </c>
    </row>
    <row r="477" spans="1:49" s="32" customFormat="1">
      <c r="A477" s="32">
        <v>1</v>
      </c>
      <c r="B477" s="16" t="s">
        <v>82</v>
      </c>
      <c r="C477" s="22">
        <v>41334</v>
      </c>
      <c r="D477" s="16" t="s">
        <v>71</v>
      </c>
      <c r="E477" s="22">
        <v>41334</v>
      </c>
      <c r="F477" s="22">
        <v>41425</v>
      </c>
      <c r="G477" s="22">
        <v>41334</v>
      </c>
      <c r="H477" s="16"/>
      <c r="I477" s="22">
        <v>41425</v>
      </c>
      <c r="J477" s="16">
        <v>6235.64</v>
      </c>
      <c r="K477" s="16">
        <v>0</v>
      </c>
      <c r="L477" s="16">
        <v>1.0006999999999999</v>
      </c>
      <c r="M477" s="16">
        <v>1.0006999999999999</v>
      </c>
      <c r="N477" s="16">
        <v>1.5599999999999999E-2</v>
      </c>
      <c r="O477" s="16">
        <v>1.55E-2</v>
      </c>
      <c r="P477" s="16">
        <v>6240</v>
      </c>
      <c r="Q477" s="16">
        <v>96.98</v>
      </c>
      <c r="R477" s="16">
        <v>97.05</v>
      </c>
      <c r="S477" s="16">
        <v>96.98</v>
      </c>
      <c r="T477" s="16">
        <v>6235.63</v>
      </c>
      <c r="U477" s="16">
        <v>6138.65</v>
      </c>
      <c r="V477" s="16">
        <v>4.37</v>
      </c>
      <c r="W477" s="16">
        <v>7.0000000000000007E-2</v>
      </c>
      <c r="X477" s="16">
        <v>7.0000000000000007E-2</v>
      </c>
      <c r="Y477" s="16">
        <v>32891520</v>
      </c>
      <c r="Z477" s="16">
        <v>691656</v>
      </c>
      <c r="AA477" s="16">
        <v>692160</v>
      </c>
      <c r="AB477" s="16">
        <v>691661</v>
      </c>
      <c r="AC477" s="16">
        <v>32868497</v>
      </c>
      <c r="AD477" s="16">
        <v>32176836</v>
      </c>
      <c r="AE477" s="16">
        <v>23023</v>
      </c>
      <c r="AF477" s="16">
        <v>504</v>
      </c>
      <c r="AG477" s="16">
        <v>499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  <c r="AQ477" s="16">
        <v>9999999999</v>
      </c>
      <c r="AR477" s="16" t="s">
        <v>206</v>
      </c>
      <c r="AS477" s="25">
        <v>41471</v>
      </c>
      <c r="AT477" s="16">
        <v>9999999999</v>
      </c>
      <c r="AU477" s="16" t="s">
        <v>206</v>
      </c>
      <c r="AV477" s="25">
        <v>41471</v>
      </c>
      <c r="AW477" s="16">
        <v>1</v>
      </c>
    </row>
    <row r="478" spans="1:49" s="32" customFormat="1">
      <c r="A478" s="32">
        <v>5</v>
      </c>
      <c r="B478" s="16" t="s">
        <v>82</v>
      </c>
      <c r="C478" s="22">
        <v>41341</v>
      </c>
      <c r="D478" s="16" t="s">
        <v>71</v>
      </c>
      <c r="E478" s="22">
        <v>41334</v>
      </c>
      <c r="F478" s="22">
        <v>41425</v>
      </c>
      <c r="G478" s="22">
        <v>41334</v>
      </c>
      <c r="H478" s="16"/>
      <c r="I478" s="22">
        <v>41425</v>
      </c>
      <c r="J478" s="16">
        <v>6235.64</v>
      </c>
      <c r="K478" s="16">
        <v>0</v>
      </c>
      <c r="L478" s="16">
        <v>1.0006999999999999</v>
      </c>
      <c r="M478" s="16">
        <v>1.0006999999999999</v>
      </c>
      <c r="N478" s="16">
        <v>0.10489999999999999</v>
      </c>
      <c r="O478" s="16">
        <v>0.1048</v>
      </c>
      <c r="P478" s="16">
        <v>6240</v>
      </c>
      <c r="Q478" s="16">
        <v>654.1</v>
      </c>
      <c r="R478" s="16">
        <v>654.55999999999995</v>
      </c>
      <c r="S478" s="16">
        <v>654.1</v>
      </c>
      <c r="T478" s="16">
        <v>6235.63</v>
      </c>
      <c r="U478" s="16">
        <v>5581.53</v>
      </c>
      <c r="V478" s="16">
        <v>4.37</v>
      </c>
      <c r="W478" s="16">
        <v>0.46</v>
      </c>
      <c r="X478" s="16">
        <v>0.46</v>
      </c>
      <c r="Y478" s="16">
        <v>32891520</v>
      </c>
      <c r="Z478" s="16">
        <v>5468291</v>
      </c>
      <c r="AA478" s="16">
        <v>5472121</v>
      </c>
      <c r="AB478" s="16">
        <v>5468276</v>
      </c>
      <c r="AC478" s="16">
        <v>32868495</v>
      </c>
      <c r="AD478" s="16">
        <v>27400219</v>
      </c>
      <c r="AE478" s="16">
        <v>23025</v>
      </c>
      <c r="AF478" s="16">
        <v>3830</v>
      </c>
      <c r="AG478" s="16">
        <v>3845</v>
      </c>
      <c r="AH478" s="16">
        <v>0</v>
      </c>
      <c r="AI478" s="16">
        <v>0</v>
      </c>
      <c r="AJ478" s="16">
        <v>0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16">
        <v>9999999999</v>
      </c>
      <c r="AR478" s="16" t="s">
        <v>206</v>
      </c>
      <c r="AS478" s="25">
        <v>41471</v>
      </c>
      <c r="AT478" s="16">
        <v>9999999999</v>
      </c>
      <c r="AU478" s="16" t="s">
        <v>206</v>
      </c>
      <c r="AV478" s="25">
        <v>41471</v>
      </c>
      <c r="AW478" s="16">
        <v>1</v>
      </c>
    </row>
    <row r="479" spans="1:49" s="32" customFormat="1">
      <c r="A479" s="32">
        <v>5</v>
      </c>
      <c r="B479" s="16" t="s">
        <v>82</v>
      </c>
      <c r="C479" s="22">
        <v>41348</v>
      </c>
      <c r="D479" s="16" t="s">
        <v>71</v>
      </c>
      <c r="E479" s="22">
        <v>41334</v>
      </c>
      <c r="F479" s="22">
        <v>41425</v>
      </c>
      <c r="G479" s="22">
        <v>41334</v>
      </c>
      <c r="H479" s="16"/>
      <c r="I479" s="22">
        <v>41425</v>
      </c>
      <c r="J479" s="16">
        <v>6235.64</v>
      </c>
      <c r="K479" s="16">
        <v>0</v>
      </c>
      <c r="L479" s="16">
        <v>1.0006999999999999</v>
      </c>
      <c r="M479" s="16">
        <v>1.0006999999999999</v>
      </c>
      <c r="N479" s="16">
        <v>0.19420000000000001</v>
      </c>
      <c r="O479" s="16">
        <v>0.19409999999999999</v>
      </c>
      <c r="P479" s="16">
        <v>6240</v>
      </c>
      <c r="Q479" s="16">
        <v>1211.22</v>
      </c>
      <c r="R479" s="16">
        <v>1212.07</v>
      </c>
      <c r="S479" s="16">
        <v>1211.22</v>
      </c>
      <c r="T479" s="16">
        <v>6235.63</v>
      </c>
      <c r="U479" s="16">
        <v>5024.41</v>
      </c>
      <c r="V479" s="16">
        <v>4.37</v>
      </c>
      <c r="W479" s="16">
        <v>0.85</v>
      </c>
      <c r="X479" s="16">
        <v>0.85</v>
      </c>
      <c r="Y479" s="16">
        <v>32891520</v>
      </c>
      <c r="Z479" s="16">
        <v>10244920</v>
      </c>
      <c r="AA479" s="16">
        <v>10251688</v>
      </c>
      <c r="AB479" s="16">
        <v>10244498</v>
      </c>
      <c r="AC479" s="16">
        <v>32868493</v>
      </c>
      <c r="AD479" s="16">
        <v>22623995</v>
      </c>
      <c r="AE479" s="16">
        <v>23027</v>
      </c>
      <c r="AF479" s="16">
        <v>6768</v>
      </c>
      <c r="AG479" s="16">
        <v>7190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  <c r="AQ479" s="16">
        <v>9999999999</v>
      </c>
      <c r="AR479" s="16" t="s">
        <v>206</v>
      </c>
      <c r="AS479" s="25">
        <v>41471</v>
      </c>
      <c r="AT479" s="16">
        <v>9999999999</v>
      </c>
      <c r="AU479" s="16" t="s">
        <v>206</v>
      </c>
      <c r="AV479" s="25">
        <v>41471</v>
      </c>
      <c r="AW479" s="16">
        <v>1</v>
      </c>
    </row>
    <row r="480" spans="1:49" s="32" customFormat="1">
      <c r="A480" s="32">
        <v>4</v>
      </c>
      <c r="B480" s="16" t="s">
        <v>82</v>
      </c>
      <c r="C480" s="22">
        <v>41355</v>
      </c>
      <c r="D480" s="16" t="s">
        <v>71</v>
      </c>
      <c r="E480" s="22">
        <v>41334</v>
      </c>
      <c r="F480" s="22">
        <v>41425</v>
      </c>
      <c r="G480" s="22">
        <v>41334</v>
      </c>
      <c r="H480" s="16"/>
      <c r="I480" s="22">
        <v>41425</v>
      </c>
      <c r="J480" s="16">
        <v>6235.64</v>
      </c>
      <c r="K480" s="16">
        <v>0</v>
      </c>
      <c r="L480" s="16">
        <v>1.0006999999999999</v>
      </c>
      <c r="M480" s="16">
        <v>1.0006999999999999</v>
      </c>
      <c r="N480" s="16">
        <v>0.27379999999999999</v>
      </c>
      <c r="O480" s="16">
        <v>0.27360000000000001</v>
      </c>
      <c r="P480" s="16">
        <v>6240</v>
      </c>
      <c r="Q480" s="16">
        <v>1707.39</v>
      </c>
      <c r="R480" s="16">
        <v>1708.59</v>
      </c>
      <c r="S480" s="16">
        <v>1407.39</v>
      </c>
      <c r="T480" s="16">
        <v>6235.63</v>
      </c>
      <c r="U480" s="16">
        <v>4528.24</v>
      </c>
      <c r="V480" s="16">
        <v>4.37</v>
      </c>
      <c r="W480" s="16">
        <v>1.2</v>
      </c>
      <c r="X480" s="16">
        <v>1.2</v>
      </c>
      <c r="Y480" s="16">
        <v>32891520</v>
      </c>
      <c r="Z480" s="16">
        <v>14988417</v>
      </c>
      <c r="AA480" s="16">
        <v>14999711</v>
      </c>
      <c r="AB480" s="16">
        <v>12989176</v>
      </c>
      <c r="AC480" s="16">
        <v>32868469</v>
      </c>
      <c r="AD480" s="16">
        <v>17879293</v>
      </c>
      <c r="AE480" s="16">
        <v>23051</v>
      </c>
      <c r="AF480" s="16">
        <v>11294</v>
      </c>
      <c r="AG480" s="16">
        <v>10535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16">
        <v>9999999999</v>
      </c>
      <c r="AR480" s="16" t="s">
        <v>206</v>
      </c>
      <c r="AS480" s="25">
        <v>41471</v>
      </c>
      <c r="AT480" s="16">
        <v>9999999999</v>
      </c>
      <c r="AU480" s="16" t="s">
        <v>206</v>
      </c>
      <c r="AV480" s="25">
        <v>41471</v>
      </c>
      <c r="AW480" s="16">
        <v>1</v>
      </c>
    </row>
    <row r="481" spans="1:49" s="32" customFormat="1">
      <c r="A481" s="32">
        <v>5</v>
      </c>
      <c r="B481" s="16" t="s">
        <v>82</v>
      </c>
      <c r="C481" s="22">
        <v>41362</v>
      </c>
      <c r="D481" s="16" t="s">
        <v>71</v>
      </c>
      <c r="E481" s="22">
        <v>41334</v>
      </c>
      <c r="F481" s="22">
        <v>41425</v>
      </c>
      <c r="G481" s="22">
        <v>41334</v>
      </c>
      <c r="H481" s="16"/>
      <c r="I481" s="22">
        <v>41425</v>
      </c>
      <c r="J481" s="16">
        <v>6235.64</v>
      </c>
      <c r="K481" s="16">
        <v>0</v>
      </c>
      <c r="L481" s="16">
        <v>1.0006999999999999</v>
      </c>
      <c r="M481" s="16">
        <v>1.0006999999999999</v>
      </c>
      <c r="N481" s="16">
        <v>0.36320000000000002</v>
      </c>
      <c r="O481" s="16">
        <v>0.3629</v>
      </c>
      <c r="P481" s="16">
        <v>6240</v>
      </c>
      <c r="Q481" s="16">
        <v>2264.5</v>
      </c>
      <c r="R481" s="16">
        <v>2266.09</v>
      </c>
      <c r="S481" s="16">
        <v>2264.5</v>
      </c>
      <c r="T481" s="16">
        <v>6235.63</v>
      </c>
      <c r="U481" s="16">
        <v>3971.13</v>
      </c>
      <c r="V481" s="16">
        <v>4.37</v>
      </c>
      <c r="W481" s="16">
        <v>1.59</v>
      </c>
      <c r="X481" s="16">
        <v>1.59</v>
      </c>
      <c r="Y481" s="16">
        <v>32891520</v>
      </c>
      <c r="Z481" s="16">
        <v>19764636</v>
      </c>
      <c r="AA481" s="16">
        <v>19778433</v>
      </c>
      <c r="AB481" s="16">
        <v>19764556</v>
      </c>
      <c r="AC481" s="16">
        <v>32868470</v>
      </c>
      <c r="AD481" s="16">
        <v>13103914</v>
      </c>
      <c r="AE481" s="16">
        <v>23050</v>
      </c>
      <c r="AF481" s="16">
        <v>13797</v>
      </c>
      <c r="AG481" s="16">
        <v>13877</v>
      </c>
      <c r="AH481" s="16">
        <v>0</v>
      </c>
      <c r="AI481" s="16">
        <v>0</v>
      </c>
      <c r="AJ481" s="16">
        <v>0</v>
      </c>
      <c r="AK481" s="16">
        <v>0</v>
      </c>
      <c r="AL481" s="16">
        <v>0</v>
      </c>
      <c r="AM481" s="16">
        <v>1</v>
      </c>
      <c r="AN481" s="16">
        <v>0</v>
      </c>
      <c r="AO481" s="16">
        <v>0</v>
      </c>
      <c r="AP481" s="16">
        <v>0</v>
      </c>
      <c r="AQ481" s="16">
        <v>9999999999</v>
      </c>
      <c r="AR481" s="16" t="s">
        <v>206</v>
      </c>
      <c r="AS481" s="25">
        <v>41471</v>
      </c>
      <c r="AT481" s="16">
        <v>9999999999</v>
      </c>
      <c r="AU481" s="16" t="s">
        <v>206</v>
      </c>
      <c r="AV481" s="25">
        <v>41471</v>
      </c>
      <c r="AW481" s="16">
        <v>1</v>
      </c>
    </row>
    <row r="482" spans="1:49" s="32" customFormat="1">
      <c r="A482" s="32">
        <v>5</v>
      </c>
      <c r="B482" s="16" t="s">
        <v>82</v>
      </c>
      <c r="C482" s="22">
        <v>41369</v>
      </c>
      <c r="D482" s="16" t="s">
        <v>71</v>
      </c>
      <c r="E482" s="22">
        <v>41334</v>
      </c>
      <c r="F482" s="22">
        <v>41425</v>
      </c>
      <c r="G482" s="22">
        <v>41334</v>
      </c>
      <c r="H482" s="16"/>
      <c r="I482" s="22">
        <v>41425</v>
      </c>
      <c r="J482" s="16">
        <v>6235.64</v>
      </c>
      <c r="K482" s="16">
        <v>0</v>
      </c>
      <c r="L482" s="16">
        <v>1.0006999999999999</v>
      </c>
      <c r="M482" s="16">
        <v>1.0006999999999999</v>
      </c>
      <c r="N482" s="16">
        <v>0.42080000000000001</v>
      </c>
      <c r="O482" s="16">
        <v>0.42049999999999998</v>
      </c>
      <c r="P482" s="16">
        <v>6240</v>
      </c>
      <c r="Q482" s="16">
        <v>2624.19</v>
      </c>
      <c r="R482" s="16">
        <v>2626.03</v>
      </c>
      <c r="S482" s="16">
        <v>2624.19</v>
      </c>
      <c r="T482" s="16">
        <v>6235.63</v>
      </c>
      <c r="U482" s="16">
        <v>3611.44</v>
      </c>
      <c r="V482" s="16">
        <v>4.37</v>
      </c>
      <c r="W482" s="16">
        <v>1.84</v>
      </c>
      <c r="X482" s="16">
        <v>1.84</v>
      </c>
      <c r="Y482" s="16">
        <v>32891520</v>
      </c>
      <c r="Z482" s="16">
        <v>21274321</v>
      </c>
      <c r="AA482" s="16">
        <v>21289225</v>
      </c>
      <c r="AB482" s="16">
        <v>21274308</v>
      </c>
      <c r="AC482" s="16">
        <v>32868487</v>
      </c>
      <c r="AD482" s="16">
        <v>11594179</v>
      </c>
      <c r="AE482" s="16">
        <v>23033</v>
      </c>
      <c r="AF482" s="16">
        <v>14904</v>
      </c>
      <c r="AG482" s="16">
        <v>14917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1</v>
      </c>
      <c r="AN482" s="16">
        <v>0</v>
      </c>
      <c r="AO482" s="16">
        <v>0</v>
      </c>
      <c r="AP482" s="16">
        <v>0</v>
      </c>
      <c r="AQ482" s="16">
        <v>9999999999</v>
      </c>
      <c r="AR482" s="16" t="s">
        <v>206</v>
      </c>
      <c r="AS482" s="25">
        <v>41471</v>
      </c>
      <c r="AT482" s="16">
        <v>9999999999</v>
      </c>
      <c r="AU482" s="16" t="s">
        <v>206</v>
      </c>
      <c r="AV482" s="25">
        <v>41471</v>
      </c>
      <c r="AW482" s="16">
        <v>1</v>
      </c>
    </row>
    <row r="483" spans="1:49" s="32" customFormat="1">
      <c r="A483" s="32">
        <v>5</v>
      </c>
      <c r="B483" s="16" t="s">
        <v>82</v>
      </c>
      <c r="C483" s="22">
        <v>41376</v>
      </c>
      <c r="D483" s="16" t="s">
        <v>71</v>
      </c>
      <c r="E483" s="22">
        <v>41334</v>
      </c>
      <c r="F483" s="22">
        <v>41425</v>
      </c>
      <c r="G483" s="22">
        <v>41334</v>
      </c>
      <c r="H483" s="16"/>
      <c r="I483" s="22">
        <v>41425</v>
      </c>
      <c r="J483" s="16">
        <v>6235.64</v>
      </c>
      <c r="K483" s="16">
        <v>0</v>
      </c>
      <c r="L483" s="16">
        <v>1.0006999999999999</v>
      </c>
      <c r="M483" s="16">
        <v>1.0006999999999999</v>
      </c>
      <c r="N483" s="16">
        <v>0.47360000000000002</v>
      </c>
      <c r="O483" s="16">
        <v>0.47320000000000001</v>
      </c>
      <c r="P483" s="16">
        <v>6240</v>
      </c>
      <c r="Q483" s="16">
        <v>2952.92</v>
      </c>
      <c r="R483" s="16">
        <v>2954.99</v>
      </c>
      <c r="S483" s="16">
        <v>2952.92</v>
      </c>
      <c r="T483" s="16">
        <v>6235.63</v>
      </c>
      <c r="U483" s="16">
        <v>3282.71</v>
      </c>
      <c r="V483" s="16">
        <v>4.37</v>
      </c>
      <c r="W483" s="16">
        <v>2.0699999999999998</v>
      </c>
      <c r="X483" s="16">
        <v>2.0699999999999998</v>
      </c>
      <c r="Y483" s="16">
        <v>32891520</v>
      </c>
      <c r="Z483" s="16">
        <v>21493590</v>
      </c>
      <c r="AA483" s="16">
        <v>21509372</v>
      </c>
      <c r="AB483" s="16">
        <v>21494304</v>
      </c>
      <c r="AC483" s="16">
        <v>32868490</v>
      </c>
      <c r="AD483" s="16">
        <v>11374186</v>
      </c>
      <c r="AE483" s="16">
        <v>23030</v>
      </c>
      <c r="AF483" s="16">
        <v>15782</v>
      </c>
      <c r="AG483" s="16">
        <v>15068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1</v>
      </c>
      <c r="AN483" s="16">
        <v>0</v>
      </c>
      <c r="AO483" s="16">
        <v>0</v>
      </c>
      <c r="AP483" s="16">
        <v>0</v>
      </c>
      <c r="AQ483" s="16">
        <v>9999999999</v>
      </c>
      <c r="AR483" s="16" t="s">
        <v>206</v>
      </c>
      <c r="AS483" s="25">
        <v>41471</v>
      </c>
      <c r="AT483" s="16">
        <v>9999999999</v>
      </c>
      <c r="AU483" s="16" t="s">
        <v>206</v>
      </c>
      <c r="AV483" s="25">
        <v>41471</v>
      </c>
      <c r="AW483" s="16">
        <v>1</v>
      </c>
    </row>
    <row r="484" spans="1:49" s="32" customFormat="1">
      <c r="A484" s="32">
        <v>5</v>
      </c>
      <c r="B484" s="16" t="s">
        <v>82</v>
      </c>
      <c r="C484" s="22">
        <v>41383</v>
      </c>
      <c r="D484" s="16" t="s">
        <v>71</v>
      </c>
      <c r="E484" s="22">
        <v>41334</v>
      </c>
      <c r="F484" s="22">
        <v>41425</v>
      </c>
      <c r="G484" s="22">
        <v>41334</v>
      </c>
      <c r="H484" s="16"/>
      <c r="I484" s="22">
        <v>41425</v>
      </c>
      <c r="J484" s="16">
        <v>6235.64</v>
      </c>
      <c r="K484" s="16">
        <v>0</v>
      </c>
      <c r="L484" s="16">
        <v>1.0006999999999999</v>
      </c>
      <c r="M484" s="16">
        <v>1.0006999999999999</v>
      </c>
      <c r="N484" s="16">
        <v>0.50660000000000005</v>
      </c>
      <c r="O484" s="16">
        <v>0.50619999999999998</v>
      </c>
      <c r="P484" s="16">
        <v>6240</v>
      </c>
      <c r="Q484" s="16">
        <v>3158.7</v>
      </c>
      <c r="R484" s="16">
        <v>3160.91</v>
      </c>
      <c r="S484" s="16">
        <v>3158.7</v>
      </c>
      <c r="T484" s="16">
        <v>6235.64</v>
      </c>
      <c r="U484" s="16">
        <v>3076.94</v>
      </c>
      <c r="V484" s="16">
        <v>4.3600000000000003</v>
      </c>
      <c r="W484" s="16">
        <v>2.21</v>
      </c>
      <c r="X484" s="16">
        <v>2.21</v>
      </c>
      <c r="Y484" s="16">
        <v>32891520</v>
      </c>
      <c r="Z484" s="16">
        <v>21640909</v>
      </c>
      <c r="AA484" s="16">
        <v>21655394</v>
      </c>
      <c r="AB484" s="16">
        <v>21640253</v>
      </c>
      <c r="AC484" s="16">
        <v>32868519</v>
      </c>
      <c r="AD484" s="16">
        <v>11228266</v>
      </c>
      <c r="AE484" s="16">
        <v>23001</v>
      </c>
      <c r="AF484" s="16">
        <v>14485</v>
      </c>
      <c r="AG484" s="16">
        <v>15141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1</v>
      </c>
      <c r="AN484" s="16">
        <v>0</v>
      </c>
      <c r="AO484" s="16">
        <v>0</v>
      </c>
      <c r="AP484" s="16">
        <v>0</v>
      </c>
      <c r="AQ484" s="16">
        <v>9999999999</v>
      </c>
      <c r="AR484" s="16" t="s">
        <v>206</v>
      </c>
      <c r="AS484" s="25">
        <v>41471</v>
      </c>
      <c r="AT484" s="16">
        <v>9999999999</v>
      </c>
      <c r="AU484" s="16" t="s">
        <v>206</v>
      </c>
      <c r="AV484" s="25">
        <v>41471</v>
      </c>
      <c r="AW484" s="16">
        <v>1</v>
      </c>
    </row>
    <row r="485" spans="1:49" s="32" customFormat="1">
      <c r="A485" s="32">
        <v>5</v>
      </c>
      <c r="B485" s="16" t="s">
        <v>82</v>
      </c>
      <c r="C485" s="22">
        <v>41390</v>
      </c>
      <c r="D485" s="16" t="s">
        <v>71</v>
      </c>
      <c r="E485" s="22">
        <v>41334</v>
      </c>
      <c r="F485" s="22">
        <v>41425</v>
      </c>
      <c r="G485" s="22">
        <v>41334</v>
      </c>
      <c r="H485" s="16"/>
      <c r="I485" s="22">
        <v>41425</v>
      </c>
      <c r="J485" s="16">
        <v>6235.64</v>
      </c>
      <c r="K485" s="16">
        <v>0</v>
      </c>
      <c r="L485" s="16">
        <v>1.0006999999999999</v>
      </c>
      <c r="M485" s="16">
        <v>1.0006999999999999</v>
      </c>
      <c r="N485" s="16">
        <v>0.55210000000000004</v>
      </c>
      <c r="O485" s="16">
        <v>0.55169999999999997</v>
      </c>
      <c r="P485" s="16">
        <v>6240</v>
      </c>
      <c r="Q485" s="16">
        <v>3442.78</v>
      </c>
      <c r="R485" s="16">
        <v>3445.19</v>
      </c>
      <c r="S485" s="16">
        <v>3442.78</v>
      </c>
      <c r="T485" s="16">
        <v>6235.64</v>
      </c>
      <c r="U485" s="16">
        <v>2792.86</v>
      </c>
      <c r="V485" s="16">
        <v>4.3600000000000003</v>
      </c>
      <c r="W485" s="16">
        <v>2.41</v>
      </c>
      <c r="X485" s="16">
        <v>2.41</v>
      </c>
      <c r="Y485" s="16">
        <v>32891520</v>
      </c>
      <c r="Z485" s="16">
        <v>21793956</v>
      </c>
      <c r="AA485" s="16">
        <v>21808052</v>
      </c>
      <c r="AB485" s="16">
        <v>21792797</v>
      </c>
      <c r="AC485" s="16">
        <v>32868512</v>
      </c>
      <c r="AD485" s="16">
        <v>11075715</v>
      </c>
      <c r="AE485" s="16">
        <v>23008</v>
      </c>
      <c r="AF485" s="16">
        <v>14096</v>
      </c>
      <c r="AG485" s="16">
        <v>15255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1</v>
      </c>
      <c r="AN485" s="16">
        <v>0</v>
      </c>
      <c r="AO485" s="16">
        <v>0</v>
      </c>
      <c r="AP485" s="16">
        <v>0</v>
      </c>
      <c r="AQ485" s="16">
        <v>9999999999</v>
      </c>
      <c r="AR485" s="16" t="s">
        <v>206</v>
      </c>
      <c r="AS485" s="25">
        <v>41471</v>
      </c>
      <c r="AT485" s="16">
        <v>9999999999</v>
      </c>
      <c r="AU485" s="16" t="s">
        <v>206</v>
      </c>
      <c r="AV485" s="25">
        <v>41471</v>
      </c>
      <c r="AW485" s="16">
        <v>1</v>
      </c>
    </row>
    <row r="486" spans="1:49" s="32" customFormat="1">
      <c r="A486" s="32">
        <v>3</v>
      </c>
      <c r="B486" s="16" t="s">
        <v>82</v>
      </c>
      <c r="C486" s="22">
        <v>41397</v>
      </c>
      <c r="D486" s="16" t="s">
        <v>71</v>
      </c>
      <c r="E486" s="22">
        <v>41334</v>
      </c>
      <c r="F486" s="22">
        <v>41425</v>
      </c>
      <c r="G486" s="22">
        <v>41334</v>
      </c>
      <c r="H486" s="16"/>
      <c r="I486" s="22">
        <v>41425</v>
      </c>
      <c r="J486" s="16">
        <v>6235.64</v>
      </c>
      <c r="K486" s="16">
        <v>0</v>
      </c>
      <c r="L486" s="16">
        <v>1.0006999999999999</v>
      </c>
      <c r="M486" s="16">
        <v>1.0006999999999999</v>
      </c>
      <c r="N486" s="16">
        <v>0.61219999999999997</v>
      </c>
      <c r="O486" s="16">
        <v>0.61170000000000002</v>
      </c>
      <c r="P486" s="16">
        <v>6240</v>
      </c>
      <c r="Q486" s="16">
        <v>3817.26</v>
      </c>
      <c r="R486" s="16">
        <v>3819.93</v>
      </c>
      <c r="S486" s="16">
        <v>3817.26</v>
      </c>
      <c r="T486" s="16">
        <v>6235.64</v>
      </c>
      <c r="U486" s="16">
        <v>2418.38</v>
      </c>
      <c r="V486" s="16">
        <v>4.3600000000000003</v>
      </c>
      <c r="W486" s="16">
        <v>2.67</v>
      </c>
      <c r="X486" s="16">
        <v>2.67</v>
      </c>
      <c r="Y486" s="16">
        <v>32891520</v>
      </c>
      <c r="Z486" s="16">
        <v>22903900</v>
      </c>
      <c r="AA486" s="16">
        <v>22919580</v>
      </c>
      <c r="AB486" s="16">
        <v>22903560</v>
      </c>
      <c r="AC486" s="16">
        <v>32868525</v>
      </c>
      <c r="AD486" s="16">
        <v>9964965</v>
      </c>
      <c r="AE486" s="16">
        <v>22995</v>
      </c>
      <c r="AF486" s="16">
        <v>15680</v>
      </c>
      <c r="AG486" s="16">
        <v>16020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1</v>
      </c>
      <c r="AN486" s="16">
        <v>0</v>
      </c>
      <c r="AO486" s="16">
        <v>0</v>
      </c>
      <c r="AP486" s="16">
        <v>0</v>
      </c>
      <c r="AQ486" s="16">
        <v>9999999999</v>
      </c>
      <c r="AR486" s="16" t="s">
        <v>206</v>
      </c>
      <c r="AS486" s="25">
        <v>41471</v>
      </c>
      <c r="AT486" s="16">
        <v>9999999999</v>
      </c>
      <c r="AU486" s="16" t="s">
        <v>206</v>
      </c>
      <c r="AV486" s="25">
        <v>41471</v>
      </c>
      <c r="AW486" s="16">
        <v>1</v>
      </c>
    </row>
    <row r="487" spans="1:49" s="32" customFormat="1">
      <c r="A487" s="32">
        <v>5</v>
      </c>
      <c r="B487" s="16" t="s">
        <v>82</v>
      </c>
      <c r="C487" s="22">
        <v>41404</v>
      </c>
      <c r="D487" s="16" t="s">
        <v>71</v>
      </c>
      <c r="E487" s="22">
        <v>41334</v>
      </c>
      <c r="F487" s="22">
        <v>41425</v>
      </c>
      <c r="G487" s="22">
        <v>41334</v>
      </c>
      <c r="H487" s="16"/>
      <c r="I487" s="22">
        <v>41425</v>
      </c>
      <c r="J487" s="16">
        <v>6235.64</v>
      </c>
      <c r="K487" s="16">
        <v>0</v>
      </c>
      <c r="L487" s="16">
        <v>1.0006999999999999</v>
      </c>
      <c r="M487" s="16">
        <v>1.0006999999999999</v>
      </c>
      <c r="N487" s="16">
        <v>0.70079999999999998</v>
      </c>
      <c r="O487" s="16">
        <v>0.70030000000000003</v>
      </c>
      <c r="P487" s="16">
        <v>6240</v>
      </c>
      <c r="Q487" s="16">
        <v>4370</v>
      </c>
      <c r="R487" s="16">
        <v>4373.0600000000004</v>
      </c>
      <c r="S487" s="16">
        <v>4370</v>
      </c>
      <c r="T487" s="16">
        <v>6235.63</v>
      </c>
      <c r="U487" s="16">
        <v>1865.63</v>
      </c>
      <c r="V487" s="16">
        <v>4.37</v>
      </c>
      <c r="W487" s="16">
        <v>3.06</v>
      </c>
      <c r="X487" s="16">
        <v>3.06</v>
      </c>
      <c r="Y487" s="16">
        <v>32891520</v>
      </c>
      <c r="Z487" s="16">
        <v>25024749</v>
      </c>
      <c r="AA487" s="16">
        <v>25040141</v>
      </c>
      <c r="AB487" s="16">
        <v>25022620</v>
      </c>
      <c r="AC487" s="16">
        <v>32868507</v>
      </c>
      <c r="AD487" s="16">
        <v>7845887</v>
      </c>
      <c r="AE487" s="16">
        <v>23013</v>
      </c>
      <c r="AF487" s="16">
        <v>15392</v>
      </c>
      <c r="AG487" s="16">
        <v>17521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1</v>
      </c>
      <c r="AN487" s="16">
        <v>0</v>
      </c>
      <c r="AO487" s="16">
        <v>0</v>
      </c>
      <c r="AP487" s="16">
        <v>0</v>
      </c>
      <c r="AQ487" s="16">
        <v>9999999999</v>
      </c>
      <c r="AR487" s="16" t="s">
        <v>206</v>
      </c>
      <c r="AS487" s="25">
        <v>41471</v>
      </c>
      <c r="AT487" s="16">
        <v>9999999999</v>
      </c>
      <c r="AU487" s="16" t="s">
        <v>206</v>
      </c>
      <c r="AV487" s="25">
        <v>41471</v>
      </c>
      <c r="AW487" s="16">
        <v>1</v>
      </c>
    </row>
    <row r="488" spans="1:49" s="32" customFormat="1">
      <c r="A488" s="32">
        <v>5</v>
      </c>
      <c r="B488" s="16" t="s">
        <v>82</v>
      </c>
      <c r="C488" s="22">
        <v>41411</v>
      </c>
      <c r="D488" s="16" t="s">
        <v>71</v>
      </c>
      <c r="E488" s="22">
        <v>41334</v>
      </c>
      <c r="F488" s="22">
        <v>41425</v>
      </c>
      <c r="G488" s="22">
        <v>41334</v>
      </c>
      <c r="H488" s="16"/>
      <c r="I488" s="22">
        <v>41425</v>
      </c>
      <c r="J488" s="16">
        <v>6235.64</v>
      </c>
      <c r="K488" s="16">
        <v>0</v>
      </c>
      <c r="L488" s="16">
        <v>1.0006999999999999</v>
      </c>
      <c r="M488" s="16">
        <v>1.0006999999999999</v>
      </c>
      <c r="N488" s="16">
        <v>0.80079999999999996</v>
      </c>
      <c r="O488" s="16">
        <v>0.80020000000000002</v>
      </c>
      <c r="P488" s="16">
        <v>6240</v>
      </c>
      <c r="Q488" s="16">
        <v>4993.34</v>
      </c>
      <c r="R488" s="16">
        <v>4996.84</v>
      </c>
      <c r="S488" s="16">
        <v>4993.34</v>
      </c>
      <c r="T488" s="16">
        <v>6235.63</v>
      </c>
      <c r="U488" s="16">
        <v>1242.29</v>
      </c>
      <c r="V488" s="16">
        <v>4.37</v>
      </c>
      <c r="W488" s="16">
        <v>3.5</v>
      </c>
      <c r="X488" s="16">
        <v>3.5</v>
      </c>
      <c r="Y488" s="16">
        <v>32891520</v>
      </c>
      <c r="Z488" s="16">
        <v>27647077</v>
      </c>
      <c r="AA488" s="16">
        <v>27667503</v>
      </c>
      <c r="AB488" s="16">
        <v>27648123</v>
      </c>
      <c r="AC488" s="16">
        <v>32868486</v>
      </c>
      <c r="AD488" s="16">
        <v>5220363</v>
      </c>
      <c r="AE488" s="16">
        <v>23034</v>
      </c>
      <c r="AF488" s="16">
        <v>20426</v>
      </c>
      <c r="AG488" s="16">
        <v>19380</v>
      </c>
      <c r="AH488" s="16">
        <v>0</v>
      </c>
      <c r="AI488" s="16">
        <v>0</v>
      </c>
      <c r="AJ488" s="16">
        <v>0</v>
      </c>
      <c r="AK488" s="16">
        <v>0</v>
      </c>
      <c r="AL488" s="16">
        <v>0</v>
      </c>
      <c r="AM488" s="16">
        <v>1</v>
      </c>
      <c r="AN488" s="16">
        <v>0</v>
      </c>
      <c r="AO488" s="16">
        <v>0</v>
      </c>
      <c r="AP488" s="16">
        <v>0</v>
      </c>
      <c r="AQ488" s="16">
        <v>9999999999</v>
      </c>
      <c r="AR488" s="16" t="s">
        <v>206</v>
      </c>
      <c r="AS488" s="25">
        <v>41471</v>
      </c>
      <c r="AT488" s="16">
        <v>9999999999</v>
      </c>
      <c r="AU488" s="16" t="s">
        <v>206</v>
      </c>
      <c r="AV488" s="25">
        <v>41471</v>
      </c>
      <c r="AW488" s="16">
        <v>1</v>
      </c>
    </row>
    <row r="489" spans="1:49" s="32" customFormat="1">
      <c r="A489" s="32">
        <v>5</v>
      </c>
      <c r="B489" s="16" t="s">
        <v>82</v>
      </c>
      <c r="C489" s="22">
        <v>41418</v>
      </c>
      <c r="D489" s="16" t="s">
        <v>71</v>
      </c>
      <c r="E489" s="22">
        <v>41334</v>
      </c>
      <c r="F489" s="22">
        <v>41425</v>
      </c>
      <c r="G489" s="22">
        <v>41334</v>
      </c>
      <c r="H489" s="16"/>
      <c r="I489" s="22">
        <v>41425</v>
      </c>
      <c r="J489" s="16">
        <v>6235.64</v>
      </c>
      <c r="K489" s="16">
        <v>0</v>
      </c>
      <c r="L489" s="16">
        <v>1.0006999999999999</v>
      </c>
      <c r="M489" s="16">
        <v>1.0006999999999999</v>
      </c>
      <c r="N489" s="16">
        <v>0.90069999999999995</v>
      </c>
      <c r="O489" s="16">
        <v>0.90010000000000001</v>
      </c>
      <c r="P489" s="16">
        <v>6240</v>
      </c>
      <c r="Q489" s="16">
        <v>5616.66</v>
      </c>
      <c r="R489" s="16">
        <v>5620.59</v>
      </c>
      <c r="S489" s="16">
        <v>5616.66</v>
      </c>
      <c r="T489" s="16">
        <v>6235.64</v>
      </c>
      <c r="U489" s="16">
        <v>618.98</v>
      </c>
      <c r="V489" s="16">
        <v>4.3600000000000003</v>
      </c>
      <c r="W489" s="16">
        <v>3.93</v>
      </c>
      <c r="X489" s="16">
        <v>3.93</v>
      </c>
      <c r="Y489" s="16">
        <v>32891520</v>
      </c>
      <c r="Z489" s="16">
        <v>30269195</v>
      </c>
      <c r="AA489" s="16">
        <v>30289359</v>
      </c>
      <c r="AB489" s="16">
        <v>30268180</v>
      </c>
      <c r="AC489" s="16">
        <v>32868521</v>
      </c>
      <c r="AD489" s="16">
        <v>2600341</v>
      </c>
      <c r="AE489" s="16">
        <v>22999</v>
      </c>
      <c r="AF489" s="16">
        <v>20164</v>
      </c>
      <c r="AG489" s="16">
        <v>21179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1</v>
      </c>
      <c r="AN489" s="16">
        <v>0</v>
      </c>
      <c r="AO489" s="16">
        <v>0</v>
      </c>
      <c r="AP489" s="16">
        <v>0</v>
      </c>
      <c r="AQ489" s="16">
        <v>9999999999</v>
      </c>
      <c r="AR489" s="16" t="s">
        <v>206</v>
      </c>
      <c r="AS489" s="25">
        <v>41471</v>
      </c>
      <c r="AT489" s="16">
        <v>9999999999</v>
      </c>
      <c r="AU489" s="16" t="s">
        <v>206</v>
      </c>
      <c r="AV489" s="25">
        <v>41471</v>
      </c>
      <c r="AW489" s="16">
        <v>1</v>
      </c>
    </row>
    <row r="490" spans="1:49" s="32" customFormat="1">
      <c r="A490" s="32">
        <v>5</v>
      </c>
      <c r="B490" s="16" t="s">
        <v>82</v>
      </c>
      <c r="C490" s="22">
        <v>41425</v>
      </c>
      <c r="D490" s="16" t="s">
        <v>71</v>
      </c>
      <c r="E490" s="22">
        <v>41334</v>
      </c>
      <c r="F490" s="22">
        <v>41425</v>
      </c>
      <c r="G490" s="22">
        <v>41334</v>
      </c>
      <c r="H490" s="16"/>
      <c r="I490" s="22">
        <v>41425</v>
      </c>
      <c r="J490" s="16">
        <v>6235.64</v>
      </c>
      <c r="K490" s="16">
        <v>0</v>
      </c>
      <c r="L490" s="16">
        <v>1.0006999999999999</v>
      </c>
      <c r="M490" s="16">
        <v>1.0006999999999999</v>
      </c>
      <c r="N490" s="16">
        <v>1</v>
      </c>
      <c r="O490" s="16">
        <v>1</v>
      </c>
      <c r="P490" s="16">
        <v>6240</v>
      </c>
      <c r="Q490" s="16">
        <v>6240</v>
      </c>
      <c r="R490" s="16">
        <v>6240</v>
      </c>
      <c r="S490" s="16">
        <v>6235.64</v>
      </c>
      <c r="T490" s="16">
        <v>6235.64</v>
      </c>
      <c r="U490" s="16">
        <v>0</v>
      </c>
      <c r="V490" s="16">
        <v>4.3600000000000003</v>
      </c>
      <c r="W490" s="16">
        <v>0</v>
      </c>
      <c r="X490" s="16">
        <v>4.3600000000000003</v>
      </c>
      <c r="Y490" s="16">
        <v>32891520</v>
      </c>
      <c r="Z490" s="16">
        <v>32891520</v>
      </c>
      <c r="AA490" s="16">
        <v>32891040</v>
      </c>
      <c r="AB490" s="16">
        <v>32868058</v>
      </c>
      <c r="AC490" s="16">
        <v>32868538</v>
      </c>
      <c r="AD490" s="16">
        <v>480</v>
      </c>
      <c r="AE490" s="16">
        <v>22982</v>
      </c>
      <c r="AF490" s="16">
        <v>-480</v>
      </c>
      <c r="AG490" s="16">
        <v>22982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1</v>
      </c>
      <c r="AN490" s="16">
        <v>0</v>
      </c>
      <c r="AO490" s="16">
        <v>0</v>
      </c>
      <c r="AP490" s="16">
        <v>0</v>
      </c>
      <c r="AQ490" s="16">
        <v>9999999999</v>
      </c>
      <c r="AR490" s="16" t="s">
        <v>206</v>
      </c>
      <c r="AS490" s="25">
        <v>41471</v>
      </c>
      <c r="AT490" s="16">
        <v>9999999999</v>
      </c>
      <c r="AU490" s="16" t="s">
        <v>206</v>
      </c>
      <c r="AV490" s="25">
        <v>41471</v>
      </c>
      <c r="AW490" s="16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W217"/>
  <sheetViews>
    <sheetView zoomScale="80" zoomScaleNormal="80" workbookViewId="0"/>
  </sheetViews>
  <sheetFormatPr defaultRowHeight="13.5"/>
  <cols>
    <col min="1" max="1" width="2.625" style="46" customWidth="1"/>
    <col min="2" max="2" width="9" style="46"/>
    <col min="3" max="3" width="9.125" style="46" bestFit="1" customWidth="1"/>
    <col min="4" max="4" width="9" style="46"/>
    <col min="5" max="7" width="9.125" style="46" bestFit="1" customWidth="1"/>
    <col min="8" max="8" width="9" style="46"/>
    <col min="9" max="22" width="9.125" style="46" bestFit="1" customWidth="1"/>
    <col min="23" max="23" width="9.5" style="46" bestFit="1" customWidth="1"/>
    <col min="24" max="29" width="9.125" style="46" bestFit="1" customWidth="1"/>
    <col min="30" max="31" width="9.5" style="46" bestFit="1" customWidth="1"/>
    <col min="32" max="43" width="9.125" style="46" bestFit="1" customWidth="1"/>
    <col min="44" max="44" width="9" style="46"/>
    <col min="45" max="45" width="12.125" style="46" bestFit="1" customWidth="1"/>
    <col min="46" max="46" width="9.125" style="46" bestFit="1" customWidth="1"/>
    <col min="47" max="47" width="9" style="46"/>
    <col min="48" max="48" width="12.125" style="46" bestFit="1" customWidth="1"/>
    <col min="49" max="49" width="9.125" style="46" bestFit="1" customWidth="1"/>
    <col min="50" max="16384" width="9" style="46"/>
  </cols>
  <sheetData>
    <row r="2" spans="1:49" s="42" customFormat="1" ht="42">
      <c r="B2" s="43" t="s">
        <v>512</v>
      </c>
    </row>
    <row r="3" spans="1:49" s="42" customFormat="1" ht="14.1" customHeight="1">
      <c r="B3" s="43"/>
    </row>
    <row r="4" spans="1:49" s="42" customFormat="1" ht="18.75">
      <c r="B4" s="44" t="s">
        <v>518</v>
      </c>
    </row>
    <row r="5" spans="1:49" s="42" customFormat="1" ht="18.75">
      <c r="B5" s="44" t="s">
        <v>519</v>
      </c>
    </row>
    <row r="6" spans="1:49" s="42" customFormat="1" ht="18.75">
      <c r="B6" s="44" t="s">
        <v>522</v>
      </c>
    </row>
    <row r="7" spans="1:49" s="42" customFormat="1" ht="18.75">
      <c r="B7" s="44" t="s">
        <v>526</v>
      </c>
    </row>
    <row r="8" spans="1:49" s="42" customFormat="1" ht="18.75">
      <c r="B8" s="45"/>
    </row>
    <row r="9" spans="1:49" s="42" customFormat="1" ht="18.75">
      <c r="B9" s="44" t="s">
        <v>520</v>
      </c>
    </row>
    <row r="10" spans="1:49" s="42" customFormat="1" ht="18.75">
      <c r="B10" s="44" t="s">
        <v>523</v>
      </c>
    </row>
    <row r="11" spans="1:49" s="42" customFormat="1" ht="18.75">
      <c r="B11" s="44" t="s">
        <v>521</v>
      </c>
    </row>
    <row r="12" spans="1:49" s="42" customFormat="1" ht="14.1" customHeight="1">
      <c r="B12" s="43"/>
    </row>
    <row r="13" spans="1:49">
      <c r="B13" s="47" t="s">
        <v>170</v>
      </c>
    </row>
    <row r="14" spans="1:49">
      <c r="B14" s="46" t="s">
        <v>171</v>
      </c>
    </row>
    <row r="15" spans="1:49">
      <c r="B15" s="38" t="s">
        <v>12</v>
      </c>
      <c r="C15" s="38" t="s">
        <v>13</v>
      </c>
      <c r="D15" s="38" t="s">
        <v>11</v>
      </c>
      <c r="E15" s="38" t="s">
        <v>172</v>
      </c>
      <c r="F15" s="38" t="s">
        <v>173</v>
      </c>
      <c r="G15" s="38" t="s">
        <v>174</v>
      </c>
      <c r="H15" s="38" t="s">
        <v>175</v>
      </c>
      <c r="I15" s="38" t="s">
        <v>176</v>
      </c>
      <c r="J15" s="38" t="s">
        <v>177</v>
      </c>
      <c r="K15" s="38" t="s">
        <v>178</v>
      </c>
      <c r="L15" s="38" t="s">
        <v>179</v>
      </c>
      <c r="M15" s="38" t="s">
        <v>180</v>
      </c>
      <c r="N15" s="38" t="s">
        <v>181</v>
      </c>
      <c r="O15" s="38" t="s">
        <v>182</v>
      </c>
      <c r="P15" s="38" t="s">
        <v>14</v>
      </c>
      <c r="Q15" s="38" t="s">
        <v>183</v>
      </c>
      <c r="R15" s="38" t="s">
        <v>184</v>
      </c>
      <c r="S15" s="38" t="s">
        <v>15</v>
      </c>
      <c r="T15" s="38" t="s">
        <v>185</v>
      </c>
      <c r="U15" s="38" t="s">
        <v>186</v>
      </c>
      <c r="V15" s="38" t="s">
        <v>187</v>
      </c>
      <c r="W15" s="38" t="s">
        <v>188</v>
      </c>
      <c r="X15" s="38" t="s">
        <v>189</v>
      </c>
      <c r="Y15" s="38" t="s">
        <v>190</v>
      </c>
      <c r="Z15" s="38" t="s">
        <v>191</v>
      </c>
      <c r="AA15" s="38" t="s">
        <v>513</v>
      </c>
      <c r="AB15" s="38" t="s">
        <v>16</v>
      </c>
      <c r="AC15" s="38" t="s">
        <v>193</v>
      </c>
      <c r="AD15" s="38" t="s">
        <v>194</v>
      </c>
      <c r="AE15" s="38" t="s">
        <v>195</v>
      </c>
      <c r="AF15" s="38" t="s">
        <v>196</v>
      </c>
      <c r="AG15" s="38" t="s">
        <v>197</v>
      </c>
      <c r="AH15" s="38" t="s">
        <v>198</v>
      </c>
      <c r="AI15" s="38" t="s">
        <v>199</v>
      </c>
      <c r="AJ15" s="38" t="s">
        <v>200</v>
      </c>
      <c r="AK15" s="38" t="s">
        <v>201</v>
      </c>
      <c r="AL15" s="38" t="s">
        <v>202</v>
      </c>
      <c r="AM15" s="38" t="s">
        <v>203</v>
      </c>
      <c r="AN15" s="38" t="s">
        <v>204</v>
      </c>
      <c r="AO15" s="38" t="s">
        <v>205</v>
      </c>
      <c r="AP15" s="38" t="s">
        <v>0</v>
      </c>
      <c r="AQ15" s="38" t="s">
        <v>1</v>
      </c>
      <c r="AR15" s="38" t="s">
        <v>2</v>
      </c>
      <c r="AS15" s="38" t="s">
        <v>3</v>
      </c>
      <c r="AT15" s="38" t="s">
        <v>4</v>
      </c>
      <c r="AU15" s="38" t="s">
        <v>5</v>
      </c>
      <c r="AV15" s="38" t="s">
        <v>6</v>
      </c>
      <c r="AW15" s="38" t="s">
        <v>7</v>
      </c>
    </row>
    <row r="16" spans="1:49">
      <c r="A16" s="46">
        <v>1</v>
      </c>
      <c r="B16" s="48" t="s">
        <v>82</v>
      </c>
      <c r="C16" s="49">
        <v>41334</v>
      </c>
      <c r="D16" s="48" t="s">
        <v>71</v>
      </c>
      <c r="E16" s="49">
        <v>41334</v>
      </c>
      <c r="F16" s="49">
        <v>41425</v>
      </c>
      <c r="G16" s="49">
        <v>41334</v>
      </c>
      <c r="H16" s="48"/>
      <c r="I16" s="49">
        <v>41425</v>
      </c>
      <c r="J16" s="48">
        <v>6235.64</v>
      </c>
      <c r="K16" s="48">
        <v>0</v>
      </c>
      <c r="L16" s="48">
        <v>1.0006999999999999</v>
      </c>
      <c r="M16" s="48">
        <v>1.0006999999999999</v>
      </c>
      <c r="N16" s="48">
        <v>1.5599999999999999E-2</v>
      </c>
      <c r="O16" s="48">
        <v>1.55E-2</v>
      </c>
      <c r="P16" s="48">
        <v>6240</v>
      </c>
      <c r="Q16" s="48">
        <v>96.98</v>
      </c>
      <c r="R16" s="48">
        <v>97.05</v>
      </c>
      <c r="S16" s="48">
        <v>96.98</v>
      </c>
      <c r="T16" s="48">
        <v>6235.63</v>
      </c>
      <c r="U16" s="48">
        <v>6138.65</v>
      </c>
      <c r="V16" s="48">
        <v>4.37</v>
      </c>
      <c r="W16" s="48">
        <v>7.0000000000000007E-2</v>
      </c>
      <c r="X16" s="48">
        <v>7.0000000000000007E-2</v>
      </c>
      <c r="Y16" s="48">
        <v>32891520</v>
      </c>
      <c r="Z16" s="48">
        <v>691656</v>
      </c>
      <c r="AA16" s="48">
        <v>692160</v>
      </c>
      <c r="AB16" s="48">
        <v>691661</v>
      </c>
      <c r="AC16" s="48">
        <v>32868497</v>
      </c>
      <c r="AD16" s="48">
        <v>32176836</v>
      </c>
      <c r="AE16" s="48">
        <v>23023</v>
      </c>
      <c r="AF16" s="48">
        <v>504</v>
      </c>
      <c r="AG16" s="48">
        <v>499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9999999999</v>
      </c>
      <c r="AR16" s="48" t="s">
        <v>206</v>
      </c>
      <c r="AS16" s="50">
        <v>41471</v>
      </c>
      <c r="AT16" s="48">
        <v>9999999999</v>
      </c>
      <c r="AU16" s="48" t="s">
        <v>206</v>
      </c>
      <c r="AV16" s="50">
        <v>41471</v>
      </c>
      <c r="AW16" s="48">
        <v>1</v>
      </c>
    </row>
    <row r="17" spans="1:49">
      <c r="A17" s="46">
        <v>5</v>
      </c>
      <c r="B17" s="48" t="s">
        <v>82</v>
      </c>
      <c r="C17" s="49">
        <v>41341</v>
      </c>
      <c r="D17" s="48" t="s">
        <v>71</v>
      </c>
      <c r="E17" s="49">
        <v>41334</v>
      </c>
      <c r="F17" s="49">
        <v>41425</v>
      </c>
      <c r="G17" s="49">
        <v>41334</v>
      </c>
      <c r="H17" s="48"/>
      <c r="I17" s="49">
        <v>41425</v>
      </c>
      <c r="J17" s="48">
        <v>6235.64</v>
      </c>
      <c r="K17" s="48">
        <v>0</v>
      </c>
      <c r="L17" s="48">
        <v>1.0006999999999999</v>
      </c>
      <c r="M17" s="48">
        <v>1.0006999999999999</v>
      </c>
      <c r="N17" s="48">
        <v>0.10489999999999999</v>
      </c>
      <c r="O17" s="48">
        <v>0.1048</v>
      </c>
      <c r="P17" s="48">
        <v>6240</v>
      </c>
      <c r="Q17" s="48">
        <v>654.1</v>
      </c>
      <c r="R17" s="48">
        <v>654.55999999999995</v>
      </c>
      <c r="S17" s="48">
        <v>654.1</v>
      </c>
      <c r="T17" s="48">
        <v>6235.63</v>
      </c>
      <c r="U17" s="48">
        <v>5581.53</v>
      </c>
      <c r="V17" s="48">
        <v>4.37</v>
      </c>
      <c r="W17" s="48">
        <v>0.46</v>
      </c>
      <c r="X17" s="48">
        <v>0.46</v>
      </c>
      <c r="Y17" s="48">
        <v>32891520</v>
      </c>
      <c r="Z17" s="48">
        <v>5468291</v>
      </c>
      <c r="AA17" s="48">
        <v>5472121</v>
      </c>
      <c r="AB17" s="48">
        <v>5468276</v>
      </c>
      <c r="AC17" s="48">
        <v>32868495</v>
      </c>
      <c r="AD17" s="48">
        <v>27400219</v>
      </c>
      <c r="AE17" s="48">
        <v>23025</v>
      </c>
      <c r="AF17" s="48">
        <v>3830</v>
      </c>
      <c r="AG17" s="48">
        <v>3845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9999999999</v>
      </c>
      <c r="AR17" s="48" t="s">
        <v>206</v>
      </c>
      <c r="AS17" s="50">
        <v>41471</v>
      </c>
      <c r="AT17" s="48">
        <v>9999999999</v>
      </c>
      <c r="AU17" s="48" t="s">
        <v>206</v>
      </c>
      <c r="AV17" s="50">
        <v>41471</v>
      </c>
      <c r="AW17" s="48">
        <v>1</v>
      </c>
    </row>
    <row r="18" spans="1:49">
      <c r="A18" s="46">
        <v>5</v>
      </c>
      <c r="B18" s="48" t="s">
        <v>82</v>
      </c>
      <c r="C18" s="49">
        <v>41348</v>
      </c>
      <c r="D18" s="48" t="s">
        <v>71</v>
      </c>
      <c r="E18" s="49">
        <v>41334</v>
      </c>
      <c r="F18" s="49">
        <v>41425</v>
      </c>
      <c r="G18" s="49">
        <v>41334</v>
      </c>
      <c r="H18" s="48"/>
      <c r="I18" s="49">
        <v>41425</v>
      </c>
      <c r="J18" s="48">
        <v>6235.64</v>
      </c>
      <c r="K18" s="48">
        <v>0</v>
      </c>
      <c r="L18" s="48">
        <v>1.0006999999999999</v>
      </c>
      <c r="M18" s="48">
        <v>1.0006999999999999</v>
      </c>
      <c r="N18" s="48">
        <v>0.19420000000000001</v>
      </c>
      <c r="O18" s="48">
        <v>0.19409999999999999</v>
      </c>
      <c r="P18" s="48">
        <v>6240</v>
      </c>
      <c r="Q18" s="48">
        <v>1211.22</v>
      </c>
      <c r="R18" s="48">
        <v>1212.07</v>
      </c>
      <c r="S18" s="48">
        <v>1211.22</v>
      </c>
      <c r="T18" s="48">
        <v>6235.63</v>
      </c>
      <c r="U18" s="48">
        <v>5024.41</v>
      </c>
      <c r="V18" s="48">
        <v>4.37</v>
      </c>
      <c r="W18" s="48">
        <v>0.85</v>
      </c>
      <c r="X18" s="48">
        <v>0.85</v>
      </c>
      <c r="Y18" s="48">
        <v>32891520</v>
      </c>
      <c r="Z18" s="48">
        <v>10244920</v>
      </c>
      <c r="AA18" s="48">
        <v>10251688</v>
      </c>
      <c r="AB18" s="48">
        <v>10244498</v>
      </c>
      <c r="AC18" s="48">
        <v>32868493</v>
      </c>
      <c r="AD18" s="48">
        <v>22623995</v>
      </c>
      <c r="AE18" s="48">
        <v>23027</v>
      </c>
      <c r="AF18" s="48">
        <v>6768</v>
      </c>
      <c r="AG18" s="48">
        <v>7190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9999999999</v>
      </c>
      <c r="AR18" s="48" t="s">
        <v>206</v>
      </c>
      <c r="AS18" s="50">
        <v>41471</v>
      </c>
      <c r="AT18" s="48">
        <v>9999999999</v>
      </c>
      <c r="AU18" s="48" t="s">
        <v>206</v>
      </c>
      <c r="AV18" s="50">
        <v>41471</v>
      </c>
      <c r="AW18" s="48">
        <v>1</v>
      </c>
    </row>
    <row r="19" spans="1:49">
      <c r="A19" s="46">
        <v>4</v>
      </c>
      <c r="B19" s="48" t="s">
        <v>82</v>
      </c>
      <c r="C19" s="49">
        <v>41355</v>
      </c>
      <c r="D19" s="48" t="s">
        <v>71</v>
      </c>
      <c r="E19" s="49">
        <v>41334</v>
      </c>
      <c r="F19" s="49">
        <v>41425</v>
      </c>
      <c r="G19" s="49">
        <v>41334</v>
      </c>
      <c r="H19" s="48"/>
      <c r="I19" s="49">
        <v>41425</v>
      </c>
      <c r="J19" s="48">
        <v>6235.64</v>
      </c>
      <c r="K19" s="48">
        <v>0</v>
      </c>
      <c r="L19" s="48">
        <v>1.0006999999999999</v>
      </c>
      <c r="M19" s="48">
        <v>1.0006999999999999</v>
      </c>
      <c r="N19" s="48">
        <v>0.27379999999999999</v>
      </c>
      <c r="O19" s="48">
        <v>0.27360000000000001</v>
      </c>
      <c r="P19" s="48">
        <v>6240</v>
      </c>
      <c r="Q19" s="48">
        <v>1707.39</v>
      </c>
      <c r="R19" s="48">
        <v>1708.59</v>
      </c>
      <c r="S19" s="48">
        <v>1407.39</v>
      </c>
      <c r="T19" s="48">
        <v>6235.63</v>
      </c>
      <c r="U19" s="48">
        <v>4528.24</v>
      </c>
      <c r="V19" s="48">
        <v>4.37</v>
      </c>
      <c r="W19" s="48">
        <v>1.2</v>
      </c>
      <c r="X19" s="48">
        <v>1.2</v>
      </c>
      <c r="Y19" s="48">
        <v>32891520</v>
      </c>
      <c r="Z19" s="48">
        <v>14988417</v>
      </c>
      <c r="AA19" s="48">
        <v>14999711</v>
      </c>
      <c r="AB19" s="48">
        <v>12989176</v>
      </c>
      <c r="AC19" s="48">
        <v>32868469</v>
      </c>
      <c r="AD19" s="48">
        <v>17879293</v>
      </c>
      <c r="AE19" s="48">
        <v>23051</v>
      </c>
      <c r="AF19" s="48">
        <v>11294</v>
      </c>
      <c r="AG19" s="48">
        <v>10535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9999999999</v>
      </c>
      <c r="AR19" s="48" t="s">
        <v>206</v>
      </c>
      <c r="AS19" s="50">
        <v>41471</v>
      </c>
      <c r="AT19" s="48">
        <v>9999999999</v>
      </c>
      <c r="AU19" s="48" t="s">
        <v>206</v>
      </c>
      <c r="AV19" s="50">
        <v>41471</v>
      </c>
      <c r="AW19" s="48">
        <v>1</v>
      </c>
    </row>
    <row r="20" spans="1:49">
      <c r="A20" s="46">
        <v>5</v>
      </c>
      <c r="B20" s="48" t="s">
        <v>82</v>
      </c>
      <c r="C20" s="49">
        <v>41362</v>
      </c>
      <c r="D20" s="48" t="s">
        <v>71</v>
      </c>
      <c r="E20" s="49">
        <v>41334</v>
      </c>
      <c r="F20" s="49">
        <v>41425</v>
      </c>
      <c r="G20" s="49">
        <v>41334</v>
      </c>
      <c r="H20" s="48"/>
      <c r="I20" s="49">
        <v>41416</v>
      </c>
      <c r="J20" s="48">
        <v>5256.95</v>
      </c>
      <c r="K20" s="8">
        <v>-2</v>
      </c>
      <c r="L20" s="48">
        <v>1.1870000000000001</v>
      </c>
      <c r="M20" s="48">
        <v>1.4356</v>
      </c>
      <c r="N20" s="48">
        <v>0.43080000000000002</v>
      </c>
      <c r="O20" s="48">
        <v>0.3629</v>
      </c>
      <c r="P20" s="48">
        <v>6240</v>
      </c>
      <c r="Q20" s="48">
        <v>2264.5</v>
      </c>
      <c r="R20" s="48">
        <v>2688</v>
      </c>
      <c r="S20" s="48">
        <v>1872.39</v>
      </c>
      <c r="T20" s="48">
        <v>4346.62</v>
      </c>
      <c r="U20" s="48">
        <v>2474.23</v>
      </c>
      <c r="V20" s="48">
        <v>1893.38</v>
      </c>
      <c r="W20" s="48">
        <v>423.5</v>
      </c>
      <c r="X20" s="48">
        <v>815.61</v>
      </c>
      <c r="Y20" s="48">
        <v>32891520</v>
      </c>
      <c r="Z20" s="48">
        <v>19764636</v>
      </c>
      <c r="AA20" s="48">
        <v>23460864</v>
      </c>
      <c r="AB20" s="48">
        <v>16342219</v>
      </c>
      <c r="AC20" s="48">
        <v>22911358</v>
      </c>
      <c r="AD20" s="48">
        <v>6569139</v>
      </c>
      <c r="AE20" s="48">
        <v>9980162</v>
      </c>
      <c r="AF20" s="48">
        <v>3696228</v>
      </c>
      <c r="AG20" s="48">
        <v>7118645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9999999999</v>
      </c>
      <c r="AR20" s="48" t="s">
        <v>206</v>
      </c>
      <c r="AS20" s="50">
        <v>41471.958460648151</v>
      </c>
      <c r="AT20" s="48">
        <v>9999999999</v>
      </c>
      <c r="AU20" s="48" t="s">
        <v>206</v>
      </c>
      <c r="AV20" s="50">
        <v>41471.958460648151</v>
      </c>
      <c r="AW20" s="48">
        <v>1</v>
      </c>
    </row>
    <row r="21" spans="1:49">
      <c r="A21" s="46">
        <v>5</v>
      </c>
      <c r="B21" s="48" t="s">
        <v>82</v>
      </c>
      <c r="C21" s="49">
        <v>41369</v>
      </c>
      <c r="D21" s="48" t="s">
        <v>71</v>
      </c>
      <c r="E21" s="49">
        <v>41334</v>
      </c>
      <c r="F21" s="49">
        <v>41425</v>
      </c>
      <c r="G21" s="49">
        <v>41334</v>
      </c>
      <c r="H21" s="48"/>
      <c r="I21" s="49">
        <v>41416</v>
      </c>
      <c r="J21" s="48">
        <v>5256.95</v>
      </c>
      <c r="K21" s="8">
        <v>-5</v>
      </c>
      <c r="L21" s="48">
        <v>1.1870000000000001</v>
      </c>
      <c r="M21" s="48">
        <v>1.4356</v>
      </c>
      <c r="N21" s="48">
        <v>0.49919999999999998</v>
      </c>
      <c r="O21" s="48">
        <v>0.42049999999999998</v>
      </c>
      <c r="P21" s="48">
        <v>6240</v>
      </c>
      <c r="Q21" s="48">
        <v>2624.19</v>
      </c>
      <c r="R21" s="48">
        <v>3114.91</v>
      </c>
      <c r="S21" s="48">
        <v>2169.7600000000002</v>
      </c>
      <c r="T21" s="48">
        <v>4346.6099999999997</v>
      </c>
      <c r="U21" s="48">
        <v>2176.85</v>
      </c>
      <c r="V21" s="48">
        <v>1893.39</v>
      </c>
      <c r="W21" s="48">
        <v>490.72</v>
      </c>
      <c r="X21" s="48">
        <v>945.15</v>
      </c>
      <c r="Y21" s="48">
        <v>32891520</v>
      </c>
      <c r="Z21" s="48">
        <v>21274321</v>
      </c>
      <c r="AA21" s="48">
        <v>25252575</v>
      </c>
      <c r="AB21" s="48">
        <v>17590244</v>
      </c>
      <c r="AC21" s="48">
        <v>22911326</v>
      </c>
      <c r="AD21" s="48">
        <v>5321082</v>
      </c>
      <c r="AE21" s="48">
        <v>9980194</v>
      </c>
      <c r="AF21" s="48">
        <v>3978254</v>
      </c>
      <c r="AG21" s="48">
        <v>7662331</v>
      </c>
      <c r="AH21" s="48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1</v>
      </c>
      <c r="AN21" s="48">
        <v>0</v>
      </c>
      <c r="AO21" s="48">
        <v>0</v>
      </c>
      <c r="AP21" s="48">
        <v>0</v>
      </c>
      <c r="AQ21" s="48">
        <v>9999999999</v>
      </c>
      <c r="AR21" s="48" t="s">
        <v>206</v>
      </c>
      <c r="AS21" s="50">
        <v>41471.958460648151</v>
      </c>
      <c r="AT21" s="48">
        <v>9999999999</v>
      </c>
      <c r="AU21" s="48" t="s">
        <v>206</v>
      </c>
      <c r="AV21" s="50">
        <v>41471.958460648151</v>
      </c>
      <c r="AW21" s="48">
        <v>1</v>
      </c>
    </row>
    <row r="22" spans="1:49">
      <c r="A22" s="46">
        <v>5</v>
      </c>
      <c r="B22" s="48" t="s">
        <v>82</v>
      </c>
      <c r="C22" s="49">
        <v>41376</v>
      </c>
      <c r="D22" s="48" t="s">
        <v>71</v>
      </c>
      <c r="E22" s="49">
        <v>41334</v>
      </c>
      <c r="F22" s="49">
        <v>41425</v>
      </c>
      <c r="G22" s="49">
        <v>41334</v>
      </c>
      <c r="H22" s="48"/>
      <c r="I22" s="49">
        <v>41416</v>
      </c>
      <c r="J22" s="48">
        <v>5256.95</v>
      </c>
      <c r="K22" s="8">
        <v>-7</v>
      </c>
      <c r="L22" s="48">
        <v>1.1870000000000001</v>
      </c>
      <c r="M22" s="48">
        <v>1.4356</v>
      </c>
      <c r="N22" s="48">
        <v>0.56169999999999998</v>
      </c>
      <c r="O22" s="48">
        <v>0.47320000000000001</v>
      </c>
      <c r="P22" s="48">
        <v>6240</v>
      </c>
      <c r="Q22" s="48">
        <v>2952.92</v>
      </c>
      <c r="R22" s="48">
        <v>3505.12</v>
      </c>
      <c r="S22" s="48">
        <v>2441.5700000000002</v>
      </c>
      <c r="T22" s="48">
        <v>4346.6099999999997</v>
      </c>
      <c r="U22" s="48">
        <v>1905.04</v>
      </c>
      <c r="V22" s="48">
        <v>1893.39</v>
      </c>
      <c r="W22" s="48">
        <v>552.20000000000005</v>
      </c>
      <c r="X22" s="48">
        <v>1063.55</v>
      </c>
      <c r="Y22" s="48">
        <v>32891520</v>
      </c>
      <c r="Z22" s="48">
        <v>21493590</v>
      </c>
      <c r="AA22" s="48">
        <v>25513768</v>
      </c>
      <c r="AB22" s="48">
        <v>17772188</v>
      </c>
      <c r="AC22" s="48">
        <v>22911330</v>
      </c>
      <c r="AD22" s="48">
        <v>5139142</v>
      </c>
      <c r="AE22" s="48">
        <v>9980190</v>
      </c>
      <c r="AF22" s="48">
        <v>4020178</v>
      </c>
      <c r="AG22" s="48">
        <v>7741580</v>
      </c>
      <c r="AH22" s="48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1</v>
      </c>
      <c r="AN22" s="48">
        <v>0</v>
      </c>
      <c r="AO22" s="48">
        <v>0</v>
      </c>
      <c r="AP22" s="48">
        <v>0</v>
      </c>
      <c r="AQ22" s="48">
        <v>9999999999</v>
      </c>
      <c r="AR22" s="48" t="s">
        <v>206</v>
      </c>
      <c r="AS22" s="50">
        <v>41471.958460648151</v>
      </c>
      <c r="AT22" s="48">
        <v>9999999999</v>
      </c>
      <c r="AU22" s="48" t="s">
        <v>206</v>
      </c>
      <c r="AV22" s="50">
        <v>41471.958460648151</v>
      </c>
      <c r="AW22" s="48">
        <v>1</v>
      </c>
    </row>
    <row r="23" spans="1:49">
      <c r="A23" s="46">
        <v>5</v>
      </c>
      <c r="B23" s="48" t="s">
        <v>82</v>
      </c>
      <c r="C23" s="49">
        <v>41383</v>
      </c>
      <c r="D23" s="48" t="s">
        <v>71</v>
      </c>
      <c r="E23" s="49">
        <v>41334</v>
      </c>
      <c r="F23" s="49">
        <v>41425</v>
      </c>
      <c r="G23" s="49">
        <v>41334</v>
      </c>
      <c r="H23" s="48"/>
      <c r="I23" s="49">
        <v>41416</v>
      </c>
      <c r="J23" s="48">
        <v>5256.95</v>
      </c>
      <c r="K23" s="8">
        <v>-12</v>
      </c>
      <c r="L23" s="48">
        <v>1.1870000000000001</v>
      </c>
      <c r="M23" s="48">
        <v>1.4356</v>
      </c>
      <c r="N23" s="48">
        <v>0.60089999999999999</v>
      </c>
      <c r="O23" s="48">
        <v>0.50619999999999998</v>
      </c>
      <c r="P23" s="48">
        <v>6240</v>
      </c>
      <c r="Q23" s="48">
        <v>3158.7</v>
      </c>
      <c r="R23" s="48">
        <v>3749.38</v>
      </c>
      <c r="S23" s="48">
        <v>2611.7199999999998</v>
      </c>
      <c r="T23" s="48">
        <v>4346.62</v>
      </c>
      <c r="U23" s="48">
        <v>1734.9</v>
      </c>
      <c r="V23" s="48">
        <v>1893.38</v>
      </c>
      <c r="W23" s="48">
        <v>590.67999999999995</v>
      </c>
      <c r="X23" s="48">
        <v>1137.6600000000001</v>
      </c>
      <c r="Y23" s="48">
        <v>32891520</v>
      </c>
      <c r="Z23" s="48">
        <v>21640909</v>
      </c>
      <c r="AA23" s="48">
        <v>25687002</v>
      </c>
      <c r="AB23" s="48">
        <v>17892893</v>
      </c>
      <c r="AC23" s="48">
        <v>22911365</v>
      </c>
      <c r="AD23" s="48">
        <v>5018472</v>
      </c>
      <c r="AE23" s="48">
        <v>9980155</v>
      </c>
      <c r="AF23" s="48">
        <v>4046093</v>
      </c>
      <c r="AG23" s="48">
        <v>7794109</v>
      </c>
      <c r="AH23" s="48">
        <v>0</v>
      </c>
      <c r="AI23" s="48">
        <v>0</v>
      </c>
      <c r="AJ23" s="48">
        <v>0</v>
      </c>
      <c r="AK23" s="48">
        <v>0</v>
      </c>
      <c r="AL23" s="48">
        <v>0</v>
      </c>
      <c r="AM23" s="48">
        <v>1</v>
      </c>
      <c r="AN23" s="48">
        <v>0</v>
      </c>
      <c r="AO23" s="48">
        <v>0</v>
      </c>
      <c r="AP23" s="48">
        <v>0</v>
      </c>
      <c r="AQ23" s="48">
        <v>9999999999</v>
      </c>
      <c r="AR23" s="48" t="s">
        <v>206</v>
      </c>
      <c r="AS23" s="50">
        <v>41471.958460648151</v>
      </c>
      <c r="AT23" s="48">
        <v>9999999999</v>
      </c>
      <c r="AU23" s="48" t="s">
        <v>206</v>
      </c>
      <c r="AV23" s="50">
        <v>41471.958460648151</v>
      </c>
      <c r="AW23" s="48">
        <v>1</v>
      </c>
    </row>
    <row r="24" spans="1:49">
      <c r="A24" s="46">
        <v>5</v>
      </c>
      <c r="B24" s="48" t="s">
        <v>82</v>
      </c>
      <c r="C24" s="49">
        <v>41390</v>
      </c>
      <c r="D24" s="48" t="s">
        <v>71</v>
      </c>
      <c r="E24" s="49">
        <v>41334</v>
      </c>
      <c r="F24" s="49">
        <v>41425</v>
      </c>
      <c r="G24" s="49">
        <v>41334</v>
      </c>
      <c r="H24" s="48"/>
      <c r="I24" s="49">
        <v>41416</v>
      </c>
      <c r="J24" s="48">
        <v>5256.95</v>
      </c>
      <c r="K24" s="8">
        <v>-9</v>
      </c>
      <c r="L24" s="48">
        <v>1.1870000000000001</v>
      </c>
      <c r="M24" s="48">
        <v>1.4356</v>
      </c>
      <c r="N24" s="48">
        <v>0.65490000000000004</v>
      </c>
      <c r="O24" s="48">
        <v>0.55169999999999997</v>
      </c>
      <c r="P24" s="48">
        <v>6240</v>
      </c>
      <c r="Q24" s="48">
        <v>3442.78</v>
      </c>
      <c r="R24" s="48">
        <v>4086.58</v>
      </c>
      <c r="S24" s="48">
        <v>2846.6</v>
      </c>
      <c r="T24" s="48">
        <v>4346.6099999999997</v>
      </c>
      <c r="U24" s="48">
        <v>1500.01</v>
      </c>
      <c r="V24" s="48">
        <v>1893.39</v>
      </c>
      <c r="W24" s="48">
        <v>643.79999999999995</v>
      </c>
      <c r="X24" s="48">
        <v>1239.98</v>
      </c>
      <c r="Y24" s="48">
        <v>32891520</v>
      </c>
      <c r="Z24" s="48">
        <v>21793956</v>
      </c>
      <c r="AA24" s="48">
        <v>25868051</v>
      </c>
      <c r="AB24" s="48">
        <v>18018978</v>
      </c>
      <c r="AC24" s="48">
        <v>22911336</v>
      </c>
      <c r="AD24" s="48">
        <v>4892358</v>
      </c>
      <c r="AE24" s="48">
        <v>9980184</v>
      </c>
      <c r="AF24" s="48">
        <v>4074095</v>
      </c>
      <c r="AG24" s="48">
        <v>7849073</v>
      </c>
      <c r="AH24" s="48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1</v>
      </c>
      <c r="AN24" s="48">
        <v>0</v>
      </c>
      <c r="AO24" s="48">
        <v>0</v>
      </c>
      <c r="AP24" s="48">
        <v>0</v>
      </c>
      <c r="AQ24" s="48">
        <v>9999999999</v>
      </c>
      <c r="AR24" s="48" t="s">
        <v>206</v>
      </c>
      <c r="AS24" s="50">
        <v>41471.958460648151</v>
      </c>
      <c r="AT24" s="48">
        <v>9999999999</v>
      </c>
      <c r="AU24" s="48" t="s">
        <v>206</v>
      </c>
      <c r="AV24" s="50">
        <v>41471.958460648151</v>
      </c>
      <c r="AW24" s="48">
        <v>1</v>
      </c>
    </row>
    <row r="25" spans="1:49">
      <c r="A25" s="46">
        <v>3</v>
      </c>
      <c r="B25" s="48" t="s">
        <v>82</v>
      </c>
      <c r="C25" s="49">
        <v>41397</v>
      </c>
      <c r="D25" s="48" t="s">
        <v>71</v>
      </c>
      <c r="E25" s="49">
        <v>41334</v>
      </c>
      <c r="F25" s="49">
        <v>41425</v>
      </c>
      <c r="G25" s="49">
        <v>41334</v>
      </c>
      <c r="H25" s="48"/>
      <c r="I25" s="49">
        <v>41416</v>
      </c>
      <c r="J25" s="48">
        <v>5256.95</v>
      </c>
      <c r="K25" s="8">
        <v>-4</v>
      </c>
      <c r="L25" s="48">
        <v>1.1870000000000001</v>
      </c>
      <c r="M25" s="48">
        <v>1.4356</v>
      </c>
      <c r="N25" s="48">
        <v>0.72609999999999997</v>
      </c>
      <c r="O25" s="48">
        <v>0.61170000000000002</v>
      </c>
      <c r="P25" s="48">
        <v>6240</v>
      </c>
      <c r="Q25" s="48">
        <v>3817.26</v>
      </c>
      <c r="R25" s="48">
        <v>4531.09</v>
      </c>
      <c r="S25" s="48">
        <v>3156.23</v>
      </c>
      <c r="T25" s="48">
        <v>4346.6099999999997</v>
      </c>
      <c r="U25" s="48">
        <v>1190.3800000000001</v>
      </c>
      <c r="V25" s="48">
        <v>1893.39</v>
      </c>
      <c r="W25" s="48">
        <v>713.83</v>
      </c>
      <c r="X25" s="48">
        <v>1374.86</v>
      </c>
      <c r="Y25" s="48">
        <v>32891520</v>
      </c>
      <c r="Z25" s="48">
        <v>22903900</v>
      </c>
      <c r="AA25" s="48">
        <v>27186540</v>
      </c>
      <c r="AB25" s="48">
        <v>18937380</v>
      </c>
      <c r="AC25" s="48">
        <v>22911314</v>
      </c>
      <c r="AD25" s="48">
        <v>3973934</v>
      </c>
      <c r="AE25" s="48">
        <v>9980206</v>
      </c>
      <c r="AF25" s="48">
        <v>4282640</v>
      </c>
      <c r="AG25" s="48">
        <v>8249160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1</v>
      </c>
      <c r="AN25" s="48">
        <v>0</v>
      </c>
      <c r="AO25" s="48">
        <v>0</v>
      </c>
      <c r="AP25" s="48">
        <v>0</v>
      </c>
      <c r="AQ25" s="48">
        <v>9999999999</v>
      </c>
      <c r="AR25" s="48" t="s">
        <v>206</v>
      </c>
      <c r="AS25" s="50">
        <v>41471.958460648151</v>
      </c>
      <c r="AT25" s="48">
        <v>9999999999</v>
      </c>
      <c r="AU25" s="48" t="s">
        <v>206</v>
      </c>
      <c r="AV25" s="50">
        <v>41471.958460648151</v>
      </c>
      <c r="AW25" s="48">
        <v>1</v>
      </c>
    </row>
    <row r="26" spans="1:49">
      <c r="A26" s="46">
        <v>5</v>
      </c>
      <c r="B26" s="48" t="s">
        <v>82</v>
      </c>
      <c r="C26" s="49">
        <v>41404</v>
      </c>
      <c r="D26" s="48" t="s">
        <v>71</v>
      </c>
      <c r="E26" s="49">
        <v>41334</v>
      </c>
      <c r="F26" s="49">
        <v>41425</v>
      </c>
      <c r="G26" s="49">
        <v>41334</v>
      </c>
      <c r="H26" s="48"/>
      <c r="I26" s="49">
        <v>41416</v>
      </c>
      <c r="J26" s="48">
        <v>5256.95</v>
      </c>
      <c r="K26" s="8">
        <v>-4</v>
      </c>
      <c r="L26" s="48">
        <v>1.1870000000000001</v>
      </c>
      <c r="M26" s="48">
        <v>1.4356</v>
      </c>
      <c r="N26" s="48">
        <v>0.83130000000000004</v>
      </c>
      <c r="O26" s="48">
        <v>0.70030000000000003</v>
      </c>
      <c r="P26" s="48">
        <v>6240</v>
      </c>
      <c r="Q26" s="48">
        <v>4370</v>
      </c>
      <c r="R26" s="48">
        <v>5187.1899999999996</v>
      </c>
      <c r="S26" s="48">
        <v>3613.26</v>
      </c>
      <c r="T26" s="48">
        <v>4346.62</v>
      </c>
      <c r="U26" s="48">
        <v>733.36</v>
      </c>
      <c r="V26" s="48">
        <v>1893.38</v>
      </c>
      <c r="W26" s="48">
        <v>817.19</v>
      </c>
      <c r="X26" s="48">
        <v>1573.93</v>
      </c>
      <c r="Y26" s="48">
        <v>32891520</v>
      </c>
      <c r="Z26" s="48">
        <v>25024749</v>
      </c>
      <c r="AA26" s="48">
        <v>29701849</v>
      </c>
      <c r="AB26" s="48">
        <v>20689526</v>
      </c>
      <c r="AC26" s="48">
        <v>22911364</v>
      </c>
      <c r="AD26" s="48">
        <v>2221838</v>
      </c>
      <c r="AE26" s="48">
        <v>9980156</v>
      </c>
      <c r="AF26" s="48">
        <v>4677100</v>
      </c>
      <c r="AG26" s="48">
        <v>9012323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1</v>
      </c>
      <c r="AN26" s="48">
        <v>0</v>
      </c>
      <c r="AO26" s="48">
        <v>0</v>
      </c>
      <c r="AP26" s="48">
        <v>0</v>
      </c>
      <c r="AQ26" s="48">
        <v>9999999999</v>
      </c>
      <c r="AR26" s="48" t="s">
        <v>206</v>
      </c>
      <c r="AS26" s="50">
        <v>41471.958460648151</v>
      </c>
      <c r="AT26" s="48">
        <v>9999999999</v>
      </c>
      <c r="AU26" s="48" t="s">
        <v>206</v>
      </c>
      <c r="AV26" s="50">
        <v>41471.958460648151</v>
      </c>
      <c r="AW26" s="48">
        <v>1</v>
      </c>
    </row>
    <row r="27" spans="1:49">
      <c r="A27" s="46">
        <v>5</v>
      </c>
      <c r="B27" s="48" t="s">
        <v>82</v>
      </c>
      <c r="C27" s="49">
        <v>41411</v>
      </c>
      <c r="D27" s="48" t="s">
        <v>71</v>
      </c>
      <c r="E27" s="49">
        <v>41334</v>
      </c>
      <c r="F27" s="49">
        <v>41425</v>
      </c>
      <c r="G27" s="49">
        <v>41334</v>
      </c>
      <c r="H27" s="48"/>
      <c r="I27" s="49">
        <v>41416</v>
      </c>
      <c r="J27" s="48">
        <v>5256.95</v>
      </c>
      <c r="K27" s="8">
        <v>-6</v>
      </c>
      <c r="L27" s="48">
        <v>1.1870000000000001</v>
      </c>
      <c r="M27" s="48">
        <v>1.4356</v>
      </c>
      <c r="N27" s="48">
        <v>0.94989999999999997</v>
      </c>
      <c r="O27" s="48">
        <v>0.80020000000000002</v>
      </c>
      <c r="P27" s="48">
        <v>6240</v>
      </c>
      <c r="Q27" s="48">
        <v>4993.34</v>
      </c>
      <c r="R27" s="48">
        <v>5927.09</v>
      </c>
      <c r="S27" s="48">
        <v>4128.6499999999996</v>
      </c>
      <c r="T27" s="48">
        <v>4346.6099999999997</v>
      </c>
      <c r="U27" s="48">
        <v>217.96</v>
      </c>
      <c r="V27" s="48">
        <v>1893.39</v>
      </c>
      <c r="W27" s="48">
        <v>933.75</v>
      </c>
      <c r="X27" s="48">
        <v>1798.44</v>
      </c>
      <c r="Y27" s="48">
        <v>32891520</v>
      </c>
      <c r="Z27" s="48">
        <v>27647077</v>
      </c>
      <c r="AA27" s="48">
        <v>32818297</v>
      </c>
      <c r="AB27" s="48">
        <v>22860335</v>
      </c>
      <c r="AC27" s="48">
        <v>22911340</v>
      </c>
      <c r="AD27" s="48">
        <v>51005</v>
      </c>
      <c r="AE27" s="48">
        <v>9980180</v>
      </c>
      <c r="AF27" s="48">
        <v>5171220</v>
      </c>
      <c r="AG27" s="48">
        <v>9957962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1</v>
      </c>
      <c r="AN27" s="48">
        <v>0</v>
      </c>
      <c r="AO27" s="48">
        <v>0</v>
      </c>
      <c r="AP27" s="48">
        <v>0</v>
      </c>
      <c r="AQ27" s="48">
        <v>9999999999</v>
      </c>
      <c r="AR27" s="48" t="s">
        <v>206</v>
      </c>
      <c r="AS27" s="50">
        <v>41471.958460648151</v>
      </c>
      <c r="AT27" s="48">
        <v>9999999999</v>
      </c>
      <c r="AU27" s="48" t="s">
        <v>206</v>
      </c>
      <c r="AV27" s="50">
        <v>41471.958460648151</v>
      </c>
      <c r="AW27" s="48">
        <v>1</v>
      </c>
    </row>
    <row r="28" spans="1:49">
      <c r="A28" s="46">
        <v>5</v>
      </c>
      <c r="B28" s="48" t="s">
        <v>82</v>
      </c>
      <c r="C28" s="49">
        <v>41418</v>
      </c>
      <c r="D28" s="48" t="s">
        <v>71</v>
      </c>
      <c r="E28" s="49">
        <v>41334</v>
      </c>
      <c r="F28" s="49">
        <v>41425</v>
      </c>
      <c r="G28" s="49">
        <v>41334</v>
      </c>
      <c r="H28" s="48"/>
      <c r="I28" s="49">
        <v>41416</v>
      </c>
      <c r="J28" s="48">
        <v>5256.95</v>
      </c>
      <c r="K28" s="8">
        <v>-9</v>
      </c>
      <c r="L28" s="48">
        <v>1.1870000000000001</v>
      </c>
      <c r="M28" s="48">
        <v>1.4356</v>
      </c>
      <c r="N28" s="48">
        <v>1</v>
      </c>
      <c r="O28" s="48">
        <v>0.90010000000000001</v>
      </c>
      <c r="P28" s="48">
        <v>6240</v>
      </c>
      <c r="Q28" s="48">
        <v>5616.66</v>
      </c>
      <c r="R28" s="31">
        <v>6240</v>
      </c>
      <c r="S28" s="48">
        <v>4346.6099999999997</v>
      </c>
      <c r="T28" s="48">
        <v>4346.6099999999997</v>
      </c>
      <c r="U28" s="48">
        <v>0</v>
      </c>
      <c r="V28" s="48">
        <v>1893.39</v>
      </c>
      <c r="W28" s="48">
        <v>623.34</v>
      </c>
      <c r="X28" s="48">
        <v>1893.39</v>
      </c>
      <c r="Y28" s="48">
        <v>32891520</v>
      </c>
      <c r="Z28" s="48">
        <v>30269195</v>
      </c>
      <c r="AA28" s="48">
        <v>33627360</v>
      </c>
      <c r="AB28" s="48">
        <v>23423881</v>
      </c>
      <c r="AC28" s="48">
        <v>22911315</v>
      </c>
      <c r="AD28" s="48">
        <v>-512566</v>
      </c>
      <c r="AE28" s="48">
        <v>9980205</v>
      </c>
      <c r="AF28" s="48">
        <v>3358165</v>
      </c>
      <c r="AG28" s="48">
        <v>10203479</v>
      </c>
      <c r="AH28" s="48">
        <v>0</v>
      </c>
      <c r="AI28" s="48">
        <v>0</v>
      </c>
      <c r="AJ28" s="48">
        <v>0</v>
      </c>
      <c r="AK28" s="48">
        <v>0</v>
      </c>
      <c r="AL28" s="48">
        <v>0</v>
      </c>
      <c r="AM28" s="48">
        <v>1</v>
      </c>
      <c r="AN28" s="48">
        <v>0</v>
      </c>
      <c r="AO28" s="48">
        <v>0</v>
      </c>
      <c r="AP28" s="48">
        <v>0</v>
      </c>
      <c r="AQ28" s="48">
        <v>9999999999</v>
      </c>
      <c r="AR28" s="48" t="s">
        <v>206</v>
      </c>
      <c r="AS28" s="50">
        <v>41471.958460648151</v>
      </c>
      <c r="AT28" s="48">
        <v>9999999999</v>
      </c>
      <c r="AU28" s="48" t="s">
        <v>206</v>
      </c>
      <c r="AV28" s="50">
        <v>41471.958460648151</v>
      </c>
      <c r="AW28" s="48">
        <v>1</v>
      </c>
    </row>
    <row r="29" spans="1:49">
      <c r="A29" s="46">
        <v>5</v>
      </c>
      <c r="B29" s="48" t="s">
        <v>82</v>
      </c>
      <c r="C29" s="49">
        <v>41425</v>
      </c>
      <c r="D29" s="48" t="s">
        <v>71</v>
      </c>
      <c r="E29" s="49">
        <v>41334</v>
      </c>
      <c r="F29" s="49">
        <v>41425</v>
      </c>
      <c r="G29" s="49">
        <v>41334</v>
      </c>
      <c r="H29" s="48"/>
      <c r="I29" s="49">
        <v>41416</v>
      </c>
      <c r="J29" s="48">
        <v>5256.95</v>
      </c>
      <c r="K29" s="8">
        <v>0</v>
      </c>
      <c r="L29" s="48">
        <v>1.1870000000000001</v>
      </c>
      <c r="M29" s="48">
        <v>1.4356</v>
      </c>
      <c r="N29" s="48">
        <v>1</v>
      </c>
      <c r="O29" s="48">
        <v>1</v>
      </c>
      <c r="P29" s="48">
        <v>6240</v>
      </c>
      <c r="Q29" s="48">
        <v>6240</v>
      </c>
      <c r="R29" s="31">
        <v>6240</v>
      </c>
      <c r="S29" s="48">
        <v>4346.6099999999997</v>
      </c>
      <c r="T29" s="48">
        <v>4346.6099999999997</v>
      </c>
      <c r="U29" s="48">
        <v>0</v>
      </c>
      <c r="V29" s="48">
        <v>1893.39</v>
      </c>
      <c r="W29" s="48">
        <v>0</v>
      </c>
      <c r="X29" s="48">
        <v>1893.39</v>
      </c>
      <c r="Y29" s="48">
        <v>32891520</v>
      </c>
      <c r="Z29" s="48">
        <v>32891520</v>
      </c>
      <c r="AA29" s="48">
        <v>32891040</v>
      </c>
      <c r="AB29" s="48">
        <v>22910981</v>
      </c>
      <c r="AC29" s="48">
        <v>22911315</v>
      </c>
      <c r="AD29" s="48">
        <v>334</v>
      </c>
      <c r="AE29" s="48">
        <v>9980205</v>
      </c>
      <c r="AF29" s="48">
        <v>-480</v>
      </c>
      <c r="AG29" s="48">
        <v>9980059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1</v>
      </c>
      <c r="AN29" s="48">
        <v>0</v>
      </c>
      <c r="AO29" s="48">
        <v>0</v>
      </c>
      <c r="AP29" s="48">
        <v>0</v>
      </c>
      <c r="AQ29" s="48">
        <v>9999999999</v>
      </c>
      <c r="AR29" s="48" t="s">
        <v>206</v>
      </c>
      <c r="AS29" s="50">
        <v>41471.958460648151</v>
      </c>
      <c r="AT29" s="48">
        <v>9999999999</v>
      </c>
      <c r="AU29" s="48" t="s">
        <v>206</v>
      </c>
      <c r="AV29" s="50">
        <v>41471.958460648151</v>
      </c>
      <c r="AW29" s="48">
        <v>1</v>
      </c>
    </row>
    <row r="31" spans="1:49">
      <c r="Z31" s="46">
        <f t="shared" ref="Z31:AB44" si="0">Z16/Q16</f>
        <v>7131.9447308723447</v>
      </c>
      <c r="AA31" s="46">
        <f t="shared" si="0"/>
        <v>7131.9938176197838</v>
      </c>
      <c r="AB31" s="46">
        <f t="shared" si="0"/>
        <v>7131.9962878944107</v>
      </c>
      <c r="AC31" s="46">
        <f t="shared" ref="AC31:AC44" si="1">AC16/T16</f>
        <v>5271.0787843409562</v>
      </c>
      <c r="AD31" s="39">
        <f t="shared" ref="AD31:AD44" si="2">AD16/U16</f>
        <v>5241.679522370554</v>
      </c>
      <c r="AE31" s="46">
        <f t="shared" ref="AE31:AE44" si="3">AE16/V16</f>
        <v>5268.4210526315792</v>
      </c>
      <c r="AF31" s="46">
        <f t="shared" ref="AF31:AF44" si="4">AF16/W16</f>
        <v>7199.9999999999991</v>
      </c>
      <c r="AG31" s="46">
        <f t="shared" ref="AG31:AG44" si="5">AG16/X16</f>
        <v>7128.5714285714275</v>
      </c>
    </row>
    <row r="32" spans="1:49">
      <c r="Z32" s="46">
        <f t="shared" si="0"/>
        <v>8360.0229322733521</v>
      </c>
      <c r="AA32" s="46">
        <f t="shared" si="0"/>
        <v>8359.9990833537031</v>
      </c>
      <c r="AB32" s="46">
        <f t="shared" si="0"/>
        <v>8360</v>
      </c>
      <c r="AC32" s="46">
        <f t="shared" si="1"/>
        <v>5271.0784636035169</v>
      </c>
      <c r="AD32" s="39">
        <f t="shared" si="2"/>
        <v>4909.0874724313944</v>
      </c>
      <c r="AE32" s="46">
        <f t="shared" si="3"/>
        <v>5268.8787185354686</v>
      </c>
      <c r="AF32" s="46">
        <f t="shared" si="4"/>
        <v>8326.0869565217381</v>
      </c>
      <c r="AG32" s="46">
        <f t="shared" si="5"/>
        <v>8358.6956521739121</v>
      </c>
    </row>
    <row r="33" spans="20:33">
      <c r="T33" s="46" t="s">
        <v>514</v>
      </c>
      <c r="Z33" s="46">
        <f t="shared" si="0"/>
        <v>8458.3477815756014</v>
      </c>
      <c r="AA33" s="46">
        <f t="shared" si="0"/>
        <v>8457.9999504979096</v>
      </c>
      <c r="AB33" s="46">
        <f t="shared" si="0"/>
        <v>8457.9993725334789</v>
      </c>
      <c r="AC33" s="46">
        <f t="shared" si="1"/>
        <v>5271.0781428660775</v>
      </c>
      <c r="AD33" s="39">
        <f t="shared" si="2"/>
        <v>4502.8162510623142</v>
      </c>
      <c r="AE33" s="46">
        <f t="shared" si="3"/>
        <v>5269.3363844393589</v>
      </c>
      <c r="AF33" s="46">
        <f t="shared" si="4"/>
        <v>7962.3529411764712</v>
      </c>
      <c r="AG33" s="46">
        <f t="shared" si="5"/>
        <v>8458.8235294117658</v>
      </c>
    </row>
    <row r="34" spans="20:33">
      <c r="T34" s="40" t="s">
        <v>13</v>
      </c>
      <c r="U34" s="40" t="s">
        <v>119</v>
      </c>
      <c r="V34" s="40" t="s">
        <v>121</v>
      </c>
      <c r="W34" s="40" t="s">
        <v>122</v>
      </c>
      <c r="X34" s="41" t="s">
        <v>515</v>
      </c>
      <c r="Z34" s="46">
        <f t="shared" si="0"/>
        <v>8778.5549874369644</v>
      </c>
      <c r="AA34" s="46">
        <f t="shared" si="0"/>
        <v>8778.9996429804705</v>
      </c>
      <c r="AB34" s="46">
        <f t="shared" si="0"/>
        <v>9229.2655198630073</v>
      </c>
      <c r="AC34" s="46">
        <f t="shared" si="1"/>
        <v>5271.0742940168029</v>
      </c>
      <c r="AD34" s="39">
        <f t="shared" si="2"/>
        <v>3948.3978322703747</v>
      </c>
      <c r="AE34" s="46">
        <f t="shared" si="3"/>
        <v>5274.8283752860407</v>
      </c>
      <c r="AF34" s="46">
        <f t="shared" si="4"/>
        <v>9411.6666666666679</v>
      </c>
      <c r="AG34" s="46">
        <f t="shared" si="5"/>
        <v>8779.1666666666679</v>
      </c>
    </row>
    <row r="35" spans="20:33">
      <c r="T35" s="51">
        <v>41362</v>
      </c>
      <c r="U35" s="52">
        <v>557.11</v>
      </c>
      <c r="V35" s="52">
        <v>2264.5</v>
      </c>
      <c r="W35" s="52">
        <v>19764636</v>
      </c>
      <c r="X35" s="46">
        <f t="shared" ref="X35:X44" si="6">W35/V35</f>
        <v>8728.0353278869516</v>
      </c>
      <c r="Z35" s="46">
        <f t="shared" si="0"/>
        <v>8728.0353278869516</v>
      </c>
      <c r="AA35" s="46">
        <f t="shared" si="0"/>
        <v>8728</v>
      </c>
      <c r="AB35" s="46">
        <f t="shared" si="0"/>
        <v>8727.9995086493727</v>
      </c>
      <c r="AC35" s="46">
        <f t="shared" si="1"/>
        <v>5271.0745360763076</v>
      </c>
      <c r="AD35" s="39">
        <f t="shared" si="2"/>
        <v>2655.0235830945385</v>
      </c>
      <c r="AE35" s="46">
        <f t="shared" si="3"/>
        <v>5271.0824028985198</v>
      </c>
      <c r="AF35" s="46">
        <f t="shared" si="4"/>
        <v>8727.811097992917</v>
      </c>
      <c r="AG35" s="46">
        <f t="shared" si="5"/>
        <v>8728.0011279900937</v>
      </c>
    </row>
    <row r="36" spans="20:33">
      <c r="T36" s="51">
        <v>41369</v>
      </c>
      <c r="U36" s="52">
        <v>359.69</v>
      </c>
      <c r="V36" s="52">
        <v>2624.19</v>
      </c>
      <c r="W36" s="52">
        <v>21274321</v>
      </c>
      <c r="X36" s="46">
        <f t="shared" si="6"/>
        <v>8107.0048281564978</v>
      </c>
      <c r="Z36" s="46">
        <f t="shared" si="0"/>
        <v>8107.0048281564978</v>
      </c>
      <c r="AA36" s="46">
        <f t="shared" si="0"/>
        <v>8106.9998812164722</v>
      </c>
      <c r="AB36" s="46">
        <f t="shared" si="0"/>
        <v>8106.99985251825</v>
      </c>
      <c r="AC36" s="46">
        <f t="shared" si="1"/>
        <v>5271.0793008804567</v>
      </c>
      <c r="AD36" s="39">
        <f t="shared" si="2"/>
        <v>2444.3953418931023</v>
      </c>
      <c r="AE36" s="46">
        <f t="shared" si="3"/>
        <v>5271.0714644103955</v>
      </c>
      <c r="AF36" s="46">
        <f t="shared" si="4"/>
        <v>8106.9734268014345</v>
      </c>
      <c r="AG36" s="46">
        <f t="shared" si="5"/>
        <v>8106.9999470983448</v>
      </c>
    </row>
    <row r="37" spans="20:33">
      <c r="T37" s="51">
        <v>41376</v>
      </c>
      <c r="U37" s="52">
        <v>328.72</v>
      </c>
      <c r="V37" s="52">
        <v>2952.92</v>
      </c>
      <c r="W37" s="52">
        <v>21493590</v>
      </c>
      <c r="X37" s="46">
        <f t="shared" si="6"/>
        <v>7278.7579751567937</v>
      </c>
      <c r="Z37" s="46">
        <f t="shared" si="0"/>
        <v>7278.7579751567937</v>
      </c>
      <c r="AA37" s="46">
        <f t="shared" si="0"/>
        <v>7278.9998630574701</v>
      </c>
      <c r="AB37" s="46">
        <f t="shared" si="0"/>
        <v>7278.9999877128239</v>
      </c>
      <c r="AC37" s="46">
        <f t="shared" si="1"/>
        <v>5271.0802211378523</v>
      </c>
      <c r="AD37" s="39">
        <f t="shared" si="2"/>
        <v>2697.6556922689288</v>
      </c>
      <c r="AE37" s="46">
        <f t="shared" si="3"/>
        <v>5271.0693517975687</v>
      </c>
      <c r="AF37" s="46">
        <f t="shared" si="4"/>
        <v>7280.293371966678</v>
      </c>
      <c r="AG37" s="46">
        <f t="shared" si="5"/>
        <v>7278.999576888722</v>
      </c>
    </row>
    <row r="38" spans="20:33">
      <c r="T38" s="51">
        <v>41383</v>
      </c>
      <c r="U38" s="52">
        <v>205.78</v>
      </c>
      <c r="V38" s="52">
        <v>3158.7</v>
      </c>
      <c r="W38" s="52">
        <v>21640909</v>
      </c>
      <c r="X38" s="46">
        <f t="shared" si="6"/>
        <v>6851.2074587646821</v>
      </c>
      <c r="Z38" s="46">
        <f t="shared" si="0"/>
        <v>6851.2074587646821</v>
      </c>
      <c r="AA38" s="46">
        <f t="shared" si="0"/>
        <v>6850.9998986499095</v>
      </c>
      <c r="AB38" s="46">
        <f t="shared" si="0"/>
        <v>6850.9997243196058</v>
      </c>
      <c r="AC38" s="46">
        <f t="shared" si="1"/>
        <v>5271.0761465230453</v>
      </c>
      <c r="AD38" s="39">
        <f t="shared" si="2"/>
        <v>2892.6577900743559</v>
      </c>
      <c r="AE38" s="46">
        <f t="shared" si="3"/>
        <v>5271.0787058065471</v>
      </c>
      <c r="AF38" s="46">
        <f t="shared" si="4"/>
        <v>6849.8899573373064</v>
      </c>
      <c r="AG38" s="46">
        <f t="shared" si="5"/>
        <v>6851.0002988590613</v>
      </c>
    </row>
    <row r="39" spans="20:33">
      <c r="T39" s="51">
        <v>41390</v>
      </c>
      <c r="U39" s="52">
        <v>284.07</v>
      </c>
      <c r="V39" s="52">
        <v>3442.78</v>
      </c>
      <c r="W39" s="52">
        <v>21793956</v>
      </c>
      <c r="X39" s="46">
        <f t="shared" si="6"/>
        <v>6330.3365303620903</v>
      </c>
      <c r="Z39" s="46">
        <f t="shared" si="0"/>
        <v>6330.3365303620903</v>
      </c>
      <c r="AA39" s="46">
        <f t="shared" si="0"/>
        <v>6329.9999021186422</v>
      </c>
      <c r="AB39" s="46">
        <f t="shared" si="0"/>
        <v>6330</v>
      </c>
      <c r="AC39" s="46">
        <f t="shared" si="1"/>
        <v>5271.081601523947</v>
      </c>
      <c r="AD39" s="39">
        <f t="shared" si="2"/>
        <v>3261.5502563316245</v>
      </c>
      <c r="AE39" s="46">
        <f t="shared" si="3"/>
        <v>5271.0661828783286</v>
      </c>
      <c r="AF39" s="46">
        <f t="shared" si="4"/>
        <v>6328.199751475614</v>
      </c>
      <c r="AG39" s="46">
        <f t="shared" si="5"/>
        <v>6329.9996774141518</v>
      </c>
    </row>
    <row r="40" spans="20:33">
      <c r="T40" s="51">
        <v>41397</v>
      </c>
      <c r="U40" s="52">
        <v>374.48</v>
      </c>
      <c r="V40" s="52">
        <v>3817.26</v>
      </c>
      <c r="W40" s="52">
        <v>22903900</v>
      </c>
      <c r="X40" s="46">
        <f t="shared" si="6"/>
        <v>6000.0890691228788</v>
      </c>
      <c r="Z40" s="46">
        <f t="shared" si="0"/>
        <v>6000.0890691228788</v>
      </c>
      <c r="AA40" s="46">
        <f t="shared" si="0"/>
        <v>6000</v>
      </c>
      <c r="AB40" s="46">
        <f t="shared" si="0"/>
        <v>6000</v>
      </c>
      <c r="AC40" s="46">
        <f t="shared" si="1"/>
        <v>5271.076540108269</v>
      </c>
      <c r="AD40" s="39">
        <f t="shared" si="2"/>
        <v>3338.3743006434916</v>
      </c>
      <c r="AE40" s="46">
        <f t="shared" si="3"/>
        <v>5271.0778022488757</v>
      </c>
      <c r="AF40" s="46">
        <f t="shared" si="4"/>
        <v>5999.5236961181226</v>
      </c>
      <c r="AG40" s="46">
        <f t="shared" si="5"/>
        <v>6000</v>
      </c>
    </row>
    <row r="41" spans="20:33">
      <c r="T41" s="51">
        <v>41404</v>
      </c>
      <c r="U41" s="52">
        <v>552.74</v>
      </c>
      <c r="V41" s="52">
        <v>4370</v>
      </c>
      <c r="W41" s="52">
        <v>25024749</v>
      </c>
      <c r="X41" s="46">
        <f t="shared" si="6"/>
        <v>5726.4871853546911</v>
      </c>
      <c r="Z41" s="46">
        <f t="shared" si="0"/>
        <v>5726.4871853546911</v>
      </c>
      <c r="AA41" s="46">
        <f t="shared" si="0"/>
        <v>5725.9998187843521</v>
      </c>
      <c r="AB41" s="46">
        <f t="shared" si="0"/>
        <v>5725.9997896636278</v>
      </c>
      <c r="AC41" s="46">
        <f t="shared" si="1"/>
        <v>5271.0759164592255</v>
      </c>
      <c r="AD41" s="39">
        <f t="shared" si="2"/>
        <v>3029.6689211301405</v>
      </c>
      <c r="AE41" s="46">
        <f t="shared" si="3"/>
        <v>5271.0792339625432</v>
      </c>
      <c r="AF41" s="46">
        <f t="shared" si="4"/>
        <v>5723.393580440289</v>
      </c>
      <c r="AG41" s="46">
        <f t="shared" si="5"/>
        <v>5725.999885636591</v>
      </c>
    </row>
    <row r="42" spans="20:33">
      <c r="T42" s="51">
        <v>41411</v>
      </c>
      <c r="U42" s="52">
        <v>623.34</v>
      </c>
      <c r="V42" s="52">
        <v>4993.34</v>
      </c>
      <c r="W42" s="52">
        <v>27647077</v>
      </c>
      <c r="X42" s="46">
        <f t="shared" si="6"/>
        <v>5536.7904048192195</v>
      </c>
      <c r="Z42" s="46">
        <f t="shared" si="0"/>
        <v>5536.7904048192195</v>
      </c>
      <c r="AA42" s="46">
        <f t="shared" si="0"/>
        <v>5536.9999443234365</v>
      </c>
      <c r="AB42" s="46">
        <f t="shared" si="0"/>
        <v>5536.9999878895042</v>
      </c>
      <c r="AC42" s="46">
        <f t="shared" si="1"/>
        <v>5271.0825217813426</v>
      </c>
      <c r="AD42" s="39">
        <f t="shared" si="2"/>
        <v>234.0108276748027</v>
      </c>
      <c r="AE42" s="46">
        <f t="shared" si="3"/>
        <v>5271.0640702655028</v>
      </c>
      <c r="AF42" s="46">
        <f t="shared" si="4"/>
        <v>5538.1204819277109</v>
      </c>
      <c r="AG42" s="46">
        <f t="shared" si="5"/>
        <v>5536.9998443095128</v>
      </c>
    </row>
    <row r="43" spans="20:33">
      <c r="T43" s="51">
        <v>41418</v>
      </c>
      <c r="U43" s="52">
        <v>623.34</v>
      </c>
      <c r="V43" s="52">
        <v>5616.66</v>
      </c>
      <c r="W43" s="52">
        <v>30269195</v>
      </c>
      <c r="X43" s="53">
        <f t="shared" si="6"/>
        <v>5389.1805806297698</v>
      </c>
      <c r="Z43" s="46">
        <f t="shared" si="0"/>
        <v>5389.1805806297698</v>
      </c>
      <c r="AA43" s="54">
        <f t="shared" si="0"/>
        <v>5389</v>
      </c>
      <c r="AB43" s="46">
        <f t="shared" si="0"/>
        <v>5388.9999332813395</v>
      </c>
      <c r="AC43" s="46">
        <f t="shared" si="1"/>
        <v>5271.0767701726181</v>
      </c>
      <c r="AD43" s="39" t="e">
        <f t="shared" si="2"/>
        <v>#DIV/0!</v>
      </c>
      <c r="AE43" s="46">
        <f t="shared" si="3"/>
        <v>5271.0772740956691</v>
      </c>
      <c r="AF43" s="46">
        <f t="shared" si="4"/>
        <v>5387.3728623223278</v>
      </c>
      <c r="AG43" s="46">
        <f t="shared" si="5"/>
        <v>5389.0001531644293</v>
      </c>
    </row>
    <row r="44" spans="20:33">
      <c r="T44" s="51">
        <v>41425</v>
      </c>
      <c r="U44" s="52">
        <v>623.34</v>
      </c>
      <c r="V44" s="52">
        <v>6240</v>
      </c>
      <c r="W44" s="52">
        <v>32891520</v>
      </c>
      <c r="X44" s="46">
        <f t="shared" si="6"/>
        <v>5271.0769230769229</v>
      </c>
      <c r="Z44" s="46">
        <f t="shared" si="0"/>
        <v>5271.0769230769229</v>
      </c>
      <c r="AA44" s="54">
        <f t="shared" si="0"/>
        <v>5271</v>
      </c>
      <c r="AB44" s="46">
        <f t="shared" si="0"/>
        <v>5270.9999286800521</v>
      </c>
      <c r="AC44" s="46">
        <f t="shared" si="1"/>
        <v>5271.0767701726181</v>
      </c>
      <c r="AD44" s="39" t="e">
        <f t="shared" si="2"/>
        <v>#DIV/0!</v>
      </c>
      <c r="AE44" s="46">
        <f t="shared" si="3"/>
        <v>5271.0772740956691</v>
      </c>
      <c r="AF44" s="46" t="e">
        <f t="shared" si="4"/>
        <v>#DIV/0!</v>
      </c>
      <c r="AG44" s="46">
        <f t="shared" si="5"/>
        <v>5271.0001637274936</v>
      </c>
    </row>
    <row r="47" spans="20:33">
      <c r="AC47" s="46">
        <f>AC28-AB28</f>
        <v>-512566</v>
      </c>
      <c r="AD47" s="46">
        <f>(T16-S16)*AC31</f>
        <v>32357307.779494613</v>
      </c>
    </row>
    <row r="48" spans="20:33">
      <c r="AC48" s="46">
        <f>AC29-AB29</f>
        <v>334</v>
      </c>
      <c r="AD48" s="46">
        <f>(T17-S17)*AC32</f>
        <v>29420682.576956935</v>
      </c>
    </row>
    <row r="49" spans="30:30">
      <c r="AD49" s="46">
        <f>(T18-S18)*AC33</f>
        <v>26484057.731797747</v>
      </c>
    </row>
    <row r="50" spans="30:30">
      <c r="AD50" s="46">
        <f>(T19-S19)*AC34</f>
        <v>25450011.749343686</v>
      </c>
    </row>
    <row r="51" spans="30:30">
      <c r="AD51" s="46">
        <f>(T20-S20)*AC35</f>
        <v>13041850.74939608</v>
      </c>
    </row>
    <row r="184" spans="1:49" s="42" customFormat="1" ht="42">
      <c r="B184" s="43" t="s">
        <v>516</v>
      </c>
    </row>
    <row r="186" spans="1:49">
      <c r="B186" s="47" t="s">
        <v>170</v>
      </c>
    </row>
    <row r="187" spans="1:49">
      <c r="B187" s="46" t="s">
        <v>171</v>
      </c>
    </row>
    <row r="188" spans="1:49">
      <c r="B188" s="38" t="s">
        <v>12</v>
      </c>
      <c r="C188" s="38" t="s">
        <v>13</v>
      </c>
      <c r="D188" s="38" t="s">
        <v>11</v>
      </c>
      <c r="E188" s="38" t="s">
        <v>172</v>
      </c>
      <c r="F188" s="38" t="s">
        <v>173</v>
      </c>
      <c r="G188" s="38" t="s">
        <v>174</v>
      </c>
      <c r="H188" s="38" t="s">
        <v>175</v>
      </c>
      <c r="I188" s="38" t="s">
        <v>176</v>
      </c>
      <c r="J188" s="38" t="s">
        <v>177</v>
      </c>
      <c r="K188" s="38" t="s">
        <v>178</v>
      </c>
      <c r="L188" s="38" t="s">
        <v>179</v>
      </c>
      <c r="M188" s="38" t="s">
        <v>180</v>
      </c>
      <c r="N188" s="38" t="s">
        <v>181</v>
      </c>
      <c r="O188" s="38" t="s">
        <v>182</v>
      </c>
      <c r="P188" s="38" t="s">
        <v>14</v>
      </c>
      <c r="Q188" s="38" t="s">
        <v>183</v>
      </c>
      <c r="R188" s="38" t="s">
        <v>184</v>
      </c>
      <c r="S188" s="38" t="s">
        <v>15</v>
      </c>
      <c r="T188" s="38" t="s">
        <v>185</v>
      </c>
      <c r="U188" s="38" t="s">
        <v>186</v>
      </c>
      <c r="V188" s="38" t="s">
        <v>187</v>
      </c>
      <c r="W188" s="38" t="s">
        <v>188</v>
      </c>
      <c r="X188" s="38" t="s">
        <v>189</v>
      </c>
      <c r="Y188" s="38" t="s">
        <v>190</v>
      </c>
      <c r="Z188" s="38" t="s">
        <v>191</v>
      </c>
      <c r="AA188" s="38" t="s">
        <v>517</v>
      </c>
      <c r="AB188" s="38" t="s">
        <v>16</v>
      </c>
      <c r="AC188" s="38" t="s">
        <v>193</v>
      </c>
      <c r="AD188" s="38" t="s">
        <v>194</v>
      </c>
      <c r="AE188" s="38" t="s">
        <v>195</v>
      </c>
      <c r="AF188" s="38" t="s">
        <v>196</v>
      </c>
      <c r="AG188" s="38" t="s">
        <v>197</v>
      </c>
      <c r="AH188" s="38" t="s">
        <v>198</v>
      </c>
      <c r="AI188" s="38" t="s">
        <v>199</v>
      </c>
      <c r="AJ188" s="38" t="s">
        <v>200</v>
      </c>
      <c r="AK188" s="38" t="s">
        <v>201</v>
      </c>
      <c r="AL188" s="38" t="s">
        <v>202</v>
      </c>
      <c r="AM188" s="38" t="s">
        <v>203</v>
      </c>
      <c r="AN188" s="38" t="s">
        <v>204</v>
      </c>
      <c r="AO188" s="38" t="s">
        <v>205</v>
      </c>
      <c r="AP188" s="38" t="s">
        <v>0</v>
      </c>
      <c r="AQ188" s="38" t="s">
        <v>1</v>
      </c>
      <c r="AR188" s="38" t="s">
        <v>2</v>
      </c>
      <c r="AS188" s="38" t="s">
        <v>3</v>
      </c>
      <c r="AT188" s="38" t="s">
        <v>4</v>
      </c>
      <c r="AU188" s="38" t="s">
        <v>5</v>
      </c>
      <c r="AV188" s="38" t="s">
        <v>6</v>
      </c>
      <c r="AW188" s="38" t="s">
        <v>7</v>
      </c>
    </row>
    <row r="189" spans="1:49">
      <c r="A189" s="46">
        <v>1</v>
      </c>
      <c r="B189" s="48" t="s">
        <v>82</v>
      </c>
      <c r="C189" s="49">
        <v>41334</v>
      </c>
      <c r="D189" s="48" t="s">
        <v>71</v>
      </c>
      <c r="E189" s="49">
        <v>41334</v>
      </c>
      <c r="F189" s="49">
        <v>41425</v>
      </c>
      <c r="G189" s="49">
        <v>41334</v>
      </c>
      <c r="H189" s="48"/>
      <c r="I189" s="49">
        <v>41425</v>
      </c>
      <c r="J189" s="48">
        <v>6235.64</v>
      </c>
      <c r="K189" s="48">
        <v>0</v>
      </c>
      <c r="L189" s="48">
        <v>1.0006999999999999</v>
      </c>
      <c r="M189" s="48">
        <v>1.0006999999999999</v>
      </c>
      <c r="N189" s="48">
        <v>1.5599999999999999E-2</v>
      </c>
      <c r="O189" s="48">
        <v>1.55E-2</v>
      </c>
      <c r="P189" s="48">
        <v>6240</v>
      </c>
      <c r="Q189" s="48">
        <v>96.98</v>
      </c>
      <c r="R189" s="48">
        <v>97.05</v>
      </c>
      <c r="S189" s="48">
        <v>96.98</v>
      </c>
      <c r="T189" s="48">
        <v>6235.63</v>
      </c>
      <c r="U189" s="48">
        <v>6138.65</v>
      </c>
      <c r="V189" s="48">
        <v>4.37</v>
      </c>
      <c r="W189" s="48">
        <v>7.0000000000000007E-2</v>
      </c>
      <c r="X189" s="48">
        <v>7.0000000000000007E-2</v>
      </c>
      <c r="Y189" s="48">
        <v>32891520</v>
      </c>
      <c r="Z189" s="48">
        <v>691656</v>
      </c>
      <c r="AA189" s="48">
        <v>692160</v>
      </c>
      <c r="AB189" s="48">
        <v>691661</v>
      </c>
      <c r="AC189" s="48">
        <v>32868497</v>
      </c>
      <c r="AD189" s="48">
        <v>32176836</v>
      </c>
      <c r="AE189" s="48">
        <v>23023</v>
      </c>
      <c r="AF189" s="48">
        <v>504</v>
      </c>
      <c r="AG189" s="48">
        <v>499</v>
      </c>
      <c r="AH189" s="48">
        <v>0</v>
      </c>
      <c r="AI189" s="48">
        <v>0</v>
      </c>
      <c r="AJ189" s="48">
        <v>0</v>
      </c>
      <c r="AK189" s="48">
        <v>0</v>
      </c>
      <c r="AL189" s="48">
        <v>0</v>
      </c>
      <c r="AM189" s="48">
        <v>0</v>
      </c>
      <c r="AN189" s="48">
        <v>0</v>
      </c>
      <c r="AO189" s="48">
        <v>0</v>
      </c>
      <c r="AP189" s="48">
        <v>0</v>
      </c>
      <c r="AQ189" s="48">
        <v>9999999999</v>
      </c>
      <c r="AR189" s="48" t="s">
        <v>206</v>
      </c>
      <c r="AS189" s="50">
        <v>41471</v>
      </c>
      <c r="AT189" s="48">
        <v>9999999999</v>
      </c>
      <c r="AU189" s="48" t="s">
        <v>206</v>
      </c>
      <c r="AV189" s="50">
        <v>41471</v>
      </c>
      <c r="AW189" s="48">
        <v>1</v>
      </c>
    </row>
    <row r="190" spans="1:49">
      <c r="A190" s="46">
        <v>5</v>
      </c>
      <c r="B190" s="48" t="s">
        <v>82</v>
      </c>
      <c r="C190" s="49">
        <v>41341</v>
      </c>
      <c r="D190" s="48" t="s">
        <v>71</v>
      </c>
      <c r="E190" s="49">
        <v>41334</v>
      </c>
      <c r="F190" s="49">
        <v>41425</v>
      </c>
      <c r="G190" s="49">
        <v>41334</v>
      </c>
      <c r="H190" s="48"/>
      <c r="I190" s="49">
        <v>41425</v>
      </c>
      <c r="J190" s="48">
        <v>6235.64</v>
      </c>
      <c r="K190" s="48">
        <v>0</v>
      </c>
      <c r="L190" s="48">
        <v>1.0006999999999999</v>
      </c>
      <c r="M190" s="48">
        <v>1.0006999999999999</v>
      </c>
      <c r="N190" s="48">
        <v>0.10489999999999999</v>
      </c>
      <c r="O190" s="48">
        <v>0.1048</v>
      </c>
      <c r="P190" s="48">
        <v>6240</v>
      </c>
      <c r="Q190" s="48">
        <v>654.1</v>
      </c>
      <c r="R190" s="48">
        <v>654.55999999999995</v>
      </c>
      <c r="S190" s="48">
        <v>654.1</v>
      </c>
      <c r="T190" s="48">
        <v>6235.63</v>
      </c>
      <c r="U190" s="48">
        <v>5581.53</v>
      </c>
      <c r="V190" s="48">
        <v>4.37</v>
      </c>
      <c r="W190" s="48">
        <v>0.46</v>
      </c>
      <c r="X190" s="48">
        <v>0.46</v>
      </c>
      <c r="Y190" s="48">
        <v>32891520</v>
      </c>
      <c r="Z190" s="48">
        <v>5468291</v>
      </c>
      <c r="AA190" s="48">
        <v>5472121</v>
      </c>
      <c r="AB190" s="48">
        <v>5468276</v>
      </c>
      <c r="AC190" s="48">
        <v>32868495</v>
      </c>
      <c r="AD190" s="48">
        <v>27400219</v>
      </c>
      <c r="AE190" s="48">
        <v>23025</v>
      </c>
      <c r="AF190" s="48">
        <v>3830</v>
      </c>
      <c r="AG190" s="48">
        <v>3845</v>
      </c>
      <c r="AH190" s="48">
        <v>0</v>
      </c>
      <c r="AI190" s="48">
        <v>0</v>
      </c>
      <c r="AJ190" s="48">
        <v>0</v>
      </c>
      <c r="AK190" s="48">
        <v>0</v>
      </c>
      <c r="AL190" s="48">
        <v>0</v>
      </c>
      <c r="AM190" s="48">
        <v>0</v>
      </c>
      <c r="AN190" s="48">
        <v>0</v>
      </c>
      <c r="AO190" s="48">
        <v>0</v>
      </c>
      <c r="AP190" s="48">
        <v>0</v>
      </c>
      <c r="AQ190" s="48">
        <v>9999999999</v>
      </c>
      <c r="AR190" s="48" t="s">
        <v>206</v>
      </c>
      <c r="AS190" s="50">
        <v>41471</v>
      </c>
      <c r="AT190" s="48">
        <v>9999999999</v>
      </c>
      <c r="AU190" s="48" t="s">
        <v>206</v>
      </c>
      <c r="AV190" s="50">
        <v>41471</v>
      </c>
      <c r="AW190" s="48">
        <v>1</v>
      </c>
    </row>
    <row r="191" spans="1:49">
      <c r="A191" s="46">
        <v>5</v>
      </c>
      <c r="B191" s="48" t="s">
        <v>82</v>
      </c>
      <c r="C191" s="49">
        <v>41348</v>
      </c>
      <c r="D191" s="48" t="s">
        <v>71</v>
      </c>
      <c r="E191" s="49">
        <v>41334</v>
      </c>
      <c r="F191" s="49">
        <v>41425</v>
      </c>
      <c r="G191" s="49">
        <v>41334</v>
      </c>
      <c r="H191" s="48"/>
      <c r="I191" s="49">
        <v>41425</v>
      </c>
      <c r="J191" s="48">
        <v>6235.64</v>
      </c>
      <c r="K191" s="48">
        <v>0</v>
      </c>
      <c r="L191" s="48">
        <v>1.0006999999999999</v>
      </c>
      <c r="M191" s="48">
        <v>1.0006999999999999</v>
      </c>
      <c r="N191" s="48">
        <v>0.19420000000000001</v>
      </c>
      <c r="O191" s="48">
        <v>0.19409999999999999</v>
      </c>
      <c r="P191" s="48">
        <v>6240</v>
      </c>
      <c r="Q191" s="48">
        <v>1211.22</v>
      </c>
      <c r="R191" s="48">
        <v>1212.07</v>
      </c>
      <c r="S191" s="48">
        <v>1211.22</v>
      </c>
      <c r="T191" s="48">
        <v>6235.63</v>
      </c>
      <c r="U191" s="48">
        <v>5024.41</v>
      </c>
      <c r="V191" s="48">
        <v>4.37</v>
      </c>
      <c r="W191" s="48">
        <v>0.85</v>
      </c>
      <c r="X191" s="48">
        <v>0.85</v>
      </c>
      <c r="Y191" s="48">
        <v>32891520</v>
      </c>
      <c r="Z191" s="48">
        <v>10244920</v>
      </c>
      <c r="AA191" s="48">
        <v>10251688</v>
      </c>
      <c r="AB191" s="48">
        <v>10244498</v>
      </c>
      <c r="AC191" s="48">
        <v>32868493</v>
      </c>
      <c r="AD191" s="48">
        <v>22623995</v>
      </c>
      <c r="AE191" s="48">
        <v>23027</v>
      </c>
      <c r="AF191" s="48">
        <v>6768</v>
      </c>
      <c r="AG191" s="48">
        <v>7190</v>
      </c>
      <c r="AH191" s="48">
        <v>0</v>
      </c>
      <c r="AI191" s="48">
        <v>0</v>
      </c>
      <c r="AJ191" s="48">
        <v>0</v>
      </c>
      <c r="AK191" s="48">
        <v>0</v>
      </c>
      <c r="AL191" s="48">
        <v>0</v>
      </c>
      <c r="AM191" s="48">
        <v>0</v>
      </c>
      <c r="AN191" s="48">
        <v>0</v>
      </c>
      <c r="AO191" s="48">
        <v>0</v>
      </c>
      <c r="AP191" s="48">
        <v>0</v>
      </c>
      <c r="AQ191" s="48">
        <v>9999999999</v>
      </c>
      <c r="AR191" s="48" t="s">
        <v>206</v>
      </c>
      <c r="AS191" s="50">
        <v>41471</v>
      </c>
      <c r="AT191" s="48">
        <v>9999999999</v>
      </c>
      <c r="AU191" s="48" t="s">
        <v>206</v>
      </c>
      <c r="AV191" s="50">
        <v>41471</v>
      </c>
      <c r="AW191" s="48">
        <v>1</v>
      </c>
    </row>
    <row r="192" spans="1:49">
      <c r="A192" s="46">
        <v>4</v>
      </c>
      <c r="B192" s="48" t="s">
        <v>82</v>
      </c>
      <c r="C192" s="49">
        <v>41355</v>
      </c>
      <c r="D192" s="48" t="s">
        <v>71</v>
      </c>
      <c r="E192" s="49">
        <v>41334</v>
      </c>
      <c r="F192" s="49">
        <v>41425</v>
      </c>
      <c r="G192" s="49">
        <v>41334</v>
      </c>
      <c r="H192" s="48"/>
      <c r="I192" s="49">
        <v>41425</v>
      </c>
      <c r="J192" s="48">
        <v>6235.64</v>
      </c>
      <c r="K192" s="48">
        <v>0</v>
      </c>
      <c r="L192" s="48">
        <v>1.0006999999999999</v>
      </c>
      <c r="M192" s="48">
        <v>1.0006999999999999</v>
      </c>
      <c r="N192" s="48">
        <v>0.27379999999999999</v>
      </c>
      <c r="O192" s="48">
        <v>0.27360000000000001</v>
      </c>
      <c r="P192" s="48">
        <v>6240</v>
      </c>
      <c r="Q192" s="48">
        <v>1707.39</v>
      </c>
      <c r="R192" s="48">
        <v>1708.59</v>
      </c>
      <c r="S192" s="48">
        <v>1407.39</v>
      </c>
      <c r="T192" s="48">
        <v>6235.63</v>
      </c>
      <c r="U192" s="48">
        <v>4528.24</v>
      </c>
      <c r="V192" s="48">
        <v>4.37</v>
      </c>
      <c r="W192" s="48">
        <v>1.2</v>
      </c>
      <c r="X192" s="48">
        <v>1.2</v>
      </c>
      <c r="Y192" s="48">
        <v>32891520</v>
      </c>
      <c r="Z192" s="48">
        <v>14988417</v>
      </c>
      <c r="AA192" s="48">
        <v>14999711</v>
      </c>
      <c r="AB192" s="48">
        <v>12989176</v>
      </c>
      <c r="AC192" s="48">
        <v>32868469</v>
      </c>
      <c r="AD192" s="48">
        <v>17879293</v>
      </c>
      <c r="AE192" s="48">
        <v>23051</v>
      </c>
      <c r="AF192" s="48">
        <v>11294</v>
      </c>
      <c r="AG192" s="48">
        <v>10535</v>
      </c>
      <c r="AH192" s="48">
        <v>0</v>
      </c>
      <c r="AI192" s="48">
        <v>0</v>
      </c>
      <c r="AJ192" s="48">
        <v>0</v>
      </c>
      <c r="AK192" s="48">
        <v>0</v>
      </c>
      <c r="AL192" s="48">
        <v>0</v>
      </c>
      <c r="AM192" s="48">
        <v>0</v>
      </c>
      <c r="AN192" s="48">
        <v>0</v>
      </c>
      <c r="AO192" s="48">
        <v>0</v>
      </c>
      <c r="AP192" s="48">
        <v>0</v>
      </c>
      <c r="AQ192" s="48">
        <v>9999999999</v>
      </c>
      <c r="AR192" s="48" t="s">
        <v>206</v>
      </c>
      <c r="AS192" s="50">
        <v>41471</v>
      </c>
      <c r="AT192" s="48">
        <v>9999999999</v>
      </c>
      <c r="AU192" s="48" t="s">
        <v>206</v>
      </c>
      <c r="AV192" s="50">
        <v>41471</v>
      </c>
      <c r="AW192" s="48">
        <v>1</v>
      </c>
    </row>
    <row r="193" spans="1:49">
      <c r="A193" s="46">
        <v>5</v>
      </c>
      <c r="B193" s="48" t="s">
        <v>82</v>
      </c>
      <c r="C193" s="49">
        <v>41362</v>
      </c>
      <c r="D193" s="48" t="s">
        <v>71</v>
      </c>
      <c r="E193" s="49">
        <v>41334</v>
      </c>
      <c r="F193" s="49">
        <v>41425</v>
      </c>
      <c r="G193" s="49">
        <v>41334</v>
      </c>
      <c r="H193" s="48"/>
      <c r="I193" s="49">
        <v>41416</v>
      </c>
      <c r="J193" s="48">
        <v>5256.95</v>
      </c>
      <c r="K193" s="8">
        <v>-2</v>
      </c>
      <c r="L193" s="48">
        <v>1.1870000000000001</v>
      </c>
      <c r="M193" s="48">
        <v>1.4356</v>
      </c>
      <c r="N193" s="48">
        <v>0.43080000000000002</v>
      </c>
      <c r="O193" s="48">
        <v>0.3629</v>
      </c>
      <c r="P193" s="48">
        <v>6240</v>
      </c>
      <c r="Q193" s="48">
        <v>2264.5</v>
      </c>
      <c r="R193" s="48">
        <v>2688</v>
      </c>
      <c r="S193" s="48">
        <v>1872.39</v>
      </c>
      <c r="T193" s="48">
        <v>4346.62</v>
      </c>
      <c r="U193" s="48">
        <v>2474.23</v>
      </c>
      <c r="V193" s="48">
        <v>1893.38</v>
      </c>
      <c r="W193" s="48">
        <v>423.5</v>
      </c>
      <c r="X193" s="48">
        <v>815.61</v>
      </c>
      <c r="Y193" s="48">
        <v>32891520</v>
      </c>
      <c r="Z193" s="48">
        <v>19764636</v>
      </c>
      <c r="AA193" s="48">
        <v>23460864</v>
      </c>
      <c r="AB193" s="48">
        <v>16342219</v>
      </c>
      <c r="AC193" s="48">
        <v>22911358</v>
      </c>
      <c r="AD193" s="48">
        <v>6569139</v>
      </c>
      <c r="AE193" s="48">
        <v>9980162</v>
      </c>
      <c r="AF193" s="48">
        <v>3696228</v>
      </c>
      <c r="AG193" s="48">
        <v>7118645</v>
      </c>
      <c r="AH193" s="48">
        <v>0</v>
      </c>
      <c r="AI193" s="48">
        <v>0</v>
      </c>
      <c r="AJ193" s="48">
        <v>0</v>
      </c>
      <c r="AK193" s="48">
        <v>0</v>
      </c>
      <c r="AL193" s="48">
        <v>0</v>
      </c>
      <c r="AM193" s="48">
        <v>0</v>
      </c>
      <c r="AN193" s="48">
        <v>0</v>
      </c>
      <c r="AO193" s="48">
        <v>0</v>
      </c>
      <c r="AP193" s="48">
        <v>0</v>
      </c>
      <c r="AQ193" s="48">
        <v>9999999999</v>
      </c>
      <c r="AR193" s="48" t="s">
        <v>206</v>
      </c>
      <c r="AS193" s="50">
        <v>41471.958460648151</v>
      </c>
      <c r="AT193" s="48">
        <v>9999999999</v>
      </c>
      <c r="AU193" s="48" t="s">
        <v>206</v>
      </c>
      <c r="AV193" s="50">
        <v>41471.958460648151</v>
      </c>
      <c r="AW193" s="48">
        <v>1</v>
      </c>
    </row>
    <row r="194" spans="1:49">
      <c r="A194" s="46">
        <v>5</v>
      </c>
      <c r="B194" s="48" t="s">
        <v>82</v>
      </c>
      <c r="C194" s="49">
        <v>41369</v>
      </c>
      <c r="D194" s="48" t="s">
        <v>71</v>
      </c>
      <c r="E194" s="49">
        <v>41334</v>
      </c>
      <c r="F194" s="49">
        <v>41425</v>
      </c>
      <c r="G194" s="49">
        <v>41334</v>
      </c>
      <c r="H194" s="48"/>
      <c r="I194" s="49">
        <v>41416</v>
      </c>
      <c r="J194" s="48">
        <v>5256.95</v>
      </c>
      <c r="K194" s="8">
        <v>-5</v>
      </c>
      <c r="L194" s="48">
        <v>1.1870000000000001</v>
      </c>
      <c r="M194" s="48">
        <v>1.4356</v>
      </c>
      <c r="N194" s="48">
        <v>0.49919999999999998</v>
      </c>
      <c r="O194" s="48">
        <v>0.42049999999999998</v>
      </c>
      <c r="P194" s="48">
        <v>6240</v>
      </c>
      <c r="Q194" s="48">
        <v>2624.19</v>
      </c>
      <c r="R194" s="48">
        <v>3114.91</v>
      </c>
      <c r="S194" s="48">
        <v>2169.7600000000002</v>
      </c>
      <c r="T194" s="48">
        <v>4346.6099999999997</v>
      </c>
      <c r="U194" s="48">
        <v>2176.85</v>
      </c>
      <c r="V194" s="48">
        <v>1893.39</v>
      </c>
      <c r="W194" s="48">
        <v>490.72</v>
      </c>
      <c r="X194" s="48">
        <v>945.15</v>
      </c>
      <c r="Y194" s="48">
        <v>32891520</v>
      </c>
      <c r="Z194" s="48">
        <v>21274321</v>
      </c>
      <c r="AA194" s="48">
        <v>25252575</v>
      </c>
      <c r="AB194" s="48">
        <v>17590244</v>
      </c>
      <c r="AC194" s="48">
        <v>22911326</v>
      </c>
      <c r="AD194" s="48">
        <v>5321082</v>
      </c>
      <c r="AE194" s="48">
        <v>9980194</v>
      </c>
      <c r="AF194" s="48">
        <v>3978254</v>
      </c>
      <c r="AG194" s="48">
        <v>7662331</v>
      </c>
      <c r="AH194" s="48">
        <v>0</v>
      </c>
      <c r="AI194" s="48">
        <v>0</v>
      </c>
      <c r="AJ194" s="48">
        <v>0</v>
      </c>
      <c r="AK194" s="48">
        <v>0</v>
      </c>
      <c r="AL194" s="48">
        <v>0</v>
      </c>
      <c r="AM194" s="48">
        <v>1</v>
      </c>
      <c r="AN194" s="48">
        <v>0</v>
      </c>
      <c r="AO194" s="48">
        <v>0</v>
      </c>
      <c r="AP194" s="48">
        <v>0</v>
      </c>
      <c r="AQ194" s="48">
        <v>9999999999</v>
      </c>
      <c r="AR194" s="48" t="s">
        <v>206</v>
      </c>
      <c r="AS194" s="50">
        <v>41471.958460648151</v>
      </c>
      <c r="AT194" s="48">
        <v>9999999999</v>
      </c>
      <c r="AU194" s="48" t="s">
        <v>206</v>
      </c>
      <c r="AV194" s="50">
        <v>41471.958460648151</v>
      </c>
      <c r="AW194" s="48">
        <v>1</v>
      </c>
    </row>
    <row r="195" spans="1:49">
      <c r="A195" s="46">
        <v>5</v>
      </c>
      <c r="B195" s="48" t="s">
        <v>82</v>
      </c>
      <c r="C195" s="49">
        <v>41376</v>
      </c>
      <c r="D195" s="48" t="s">
        <v>71</v>
      </c>
      <c r="E195" s="49">
        <v>41334</v>
      </c>
      <c r="F195" s="49">
        <v>41425</v>
      </c>
      <c r="G195" s="49">
        <v>41334</v>
      </c>
      <c r="H195" s="48"/>
      <c r="I195" s="49">
        <v>41416</v>
      </c>
      <c r="J195" s="48">
        <v>5256.95</v>
      </c>
      <c r="K195" s="8">
        <v>-7</v>
      </c>
      <c r="L195" s="48">
        <v>1.1870000000000001</v>
      </c>
      <c r="M195" s="48">
        <v>1.4356</v>
      </c>
      <c r="N195" s="48">
        <v>0.56169999999999998</v>
      </c>
      <c r="O195" s="48">
        <v>0.47320000000000001</v>
      </c>
      <c r="P195" s="48">
        <v>6240</v>
      </c>
      <c r="Q195" s="48">
        <v>2952.92</v>
      </c>
      <c r="R195" s="48">
        <v>3505.12</v>
      </c>
      <c r="S195" s="48">
        <v>2441.5700000000002</v>
      </c>
      <c r="T195" s="48">
        <v>4346.6099999999997</v>
      </c>
      <c r="U195" s="48">
        <v>1905.04</v>
      </c>
      <c r="V195" s="48">
        <v>1893.39</v>
      </c>
      <c r="W195" s="48">
        <v>552.20000000000005</v>
      </c>
      <c r="X195" s="48">
        <v>1063.55</v>
      </c>
      <c r="Y195" s="48">
        <v>32891520</v>
      </c>
      <c r="Z195" s="48">
        <v>21493590</v>
      </c>
      <c r="AA195" s="48">
        <v>25513768</v>
      </c>
      <c r="AB195" s="48">
        <v>17772188</v>
      </c>
      <c r="AC195" s="48">
        <v>22911330</v>
      </c>
      <c r="AD195" s="48">
        <v>5139142</v>
      </c>
      <c r="AE195" s="48">
        <v>9980190</v>
      </c>
      <c r="AF195" s="48">
        <v>4020178</v>
      </c>
      <c r="AG195" s="48">
        <v>7741580</v>
      </c>
      <c r="AH195" s="48">
        <v>0</v>
      </c>
      <c r="AI195" s="48">
        <v>0</v>
      </c>
      <c r="AJ195" s="48">
        <v>0</v>
      </c>
      <c r="AK195" s="48">
        <v>0</v>
      </c>
      <c r="AL195" s="48">
        <v>0</v>
      </c>
      <c r="AM195" s="48">
        <v>1</v>
      </c>
      <c r="AN195" s="48">
        <v>0</v>
      </c>
      <c r="AO195" s="48">
        <v>0</v>
      </c>
      <c r="AP195" s="48">
        <v>0</v>
      </c>
      <c r="AQ195" s="48">
        <v>9999999999</v>
      </c>
      <c r="AR195" s="48" t="s">
        <v>206</v>
      </c>
      <c r="AS195" s="50">
        <v>41471.958460648151</v>
      </c>
      <c r="AT195" s="48">
        <v>9999999999</v>
      </c>
      <c r="AU195" s="48" t="s">
        <v>206</v>
      </c>
      <c r="AV195" s="50">
        <v>41471.958460648151</v>
      </c>
      <c r="AW195" s="48">
        <v>1</v>
      </c>
    </row>
    <row r="196" spans="1:49">
      <c r="A196" s="46">
        <v>5</v>
      </c>
      <c r="B196" s="48" t="s">
        <v>82</v>
      </c>
      <c r="C196" s="49">
        <v>41383</v>
      </c>
      <c r="D196" s="48" t="s">
        <v>71</v>
      </c>
      <c r="E196" s="49">
        <v>41334</v>
      </c>
      <c r="F196" s="49">
        <v>41425</v>
      </c>
      <c r="G196" s="49">
        <v>41334</v>
      </c>
      <c r="H196" s="48"/>
      <c r="I196" s="49">
        <v>41416</v>
      </c>
      <c r="J196" s="48">
        <v>5256.95</v>
      </c>
      <c r="K196" s="8">
        <v>-12</v>
      </c>
      <c r="L196" s="48">
        <v>1.1870000000000001</v>
      </c>
      <c r="M196" s="48">
        <v>1.4356</v>
      </c>
      <c r="N196" s="48">
        <v>0.60089999999999999</v>
      </c>
      <c r="O196" s="48">
        <v>0.50619999999999998</v>
      </c>
      <c r="P196" s="48">
        <v>6240</v>
      </c>
      <c r="Q196" s="48">
        <v>3158.7</v>
      </c>
      <c r="R196" s="48">
        <v>3749.38</v>
      </c>
      <c r="S196" s="48">
        <v>2611.7199999999998</v>
      </c>
      <c r="T196" s="48">
        <v>4346.62</v>
      </c>
      <c r="U196" s="48">
        <v>1734.9</v>
      </c>
      <c r="V196" s="48">
        <v>1893.38</v>
      </c>
      <c r="W196" s="48">
        <v>590.67999999999995</v>
      </c>
      <c r="X196" s="48">
        <v>1137.6600000000001</v>
      </c>
      <c r="Y196" s="48">
        <v>32891520</v>
      </c>
      <c r="Z196" s="48">
        <v>21640909</v>
      </c>
      <c r="AA196" s="48">
        <v>25687002</v>
      </c>
      <c r="AB196" s="48">
        <v>17892893</v>
      </c>
      <c r="AC196" s="48">
        <v>22911365</v>
      </c>
      <c r="AD196" s="48">
        <v>5018472</v>
      </c>
      <c r="AE196" s="48">
        <v>9980155</v>
      </c>
      <c r="AF196" s="48">
        <v>4046093</v>
      </c>
      <c r="AG196" s="48">
        <v>7794109</v>
      </c>
      <c r="AH196" s="48">
        <v>0</v>
      </c>
      <c r="AI196" s="48">
        <v>0</v>
      </c>
      <c r="AJ196" s="48">
        <v>0</v>
      </c>
      <c r="AK196" s="48">
        <v>0</v>
      </c>
      <c r="AL196" s="48">
        <v>0</v>
      </c>
      <c r="AM196" s="48">
        <v>1</v>
      </c>
      <c r="AN196" s="48">
        <v>0</v>
      </c>
      <c r="AO196" s="48">
        <v>0</v>
      </c>
      <c r="AP196" s="48">
        <v>0</v>
      </c>
      <c r="AQ196" s="48">
        <v>9999999999</v>
      </c>
      <c r="AR196" s="48" t="s">
        <v>206</v>
      </c>
      <c r="AS196" s="50">
        <v>41471.958460648151</v>
      </c>
      <c r="AT196" s="48">
        <v>9999999999</v>
      </c>
      <c r="AU196" s="48" t="s">
        <v>206</v>
      </c>
      <c r="AV196" s="50">
        <v>41471.958460648151</v>
      </c>
      <c r="AW196" s="48">
        <v>1</v>
      </c>
    </row>
    <row r="197" spans="1:49">
      <c r="A197" s="46">
        <v>5</v>
      </c>
      <c r="B197" s="48" t="s">
        <v>82</v>
      </c>
      <c r="C197" s="49">
        <v>41390</v>
      </c>
      <c r="D197" s="48" t="s">
        <v>71</v>
      </c>
      <c r="E197" s="49">
        <v>41334</v>
      </c>
      <c r="F197" s="49">
        <v>41425</v>
      </c>
      <c r="G197" s="49">
        <v>41334</v>
      </c>
      <c r="H197" s="48"/>
      <c r="I197" s="49">
        <v>41416</v>
      </c>
      <c r="J197" s="48">
        <v>5256.95</v>
      </c>
      <c r="K197" s="8">
        <v>-9</v>
      </c>
      <c r="L197" s="48">
        <v>1.1870000000000001</v>
      </c>
      <c r="M197" s="48">
        <v>1.4356</v>
      </c>
      <c r="N197" s="48">
        <v>0.65490000000000004</v>
      </c>
      <c r="O197" s="48">
        <v>0.55169999999999997</v>
      </c>
      <c r="P197" s="48">
        <v>6240</v>
      </c>
      <c r="Q197" s="48">
        <v>3442.78</v>
      </c>
      <c r="R197" s="48">
        <v>4086.58</v>
      </c>
      <c r="S197" s="48">
        <v>2846.6</v>
      </c>
      <c r="T197" s="48">
        <v>4346.6099999999997</v>
      </c>
      <c r="U197" s="48">
        <v>1500.01</v>
      </c>
      <c r="V197" s="48">
        <v>1893.39</v>
      </c>
      <c r="W197" s="48">
        <v>643.79999999999995</v>
      </c>
      <c r="X197" s="48">
        <v>1239.98</v>
      </c>
      <c r="Y197" s="48">
        <v>32891520</v>
      </c>
      <c r="Z197" s="48">
        <v>21793956</v>
      </c>
      <c r="AA197" s="48">
        <v>25868051</v>
      </c>
      <c r="AB197" s="48">
        <v>18018978</v>
      </c>
      <c r="AC197" s="48">
        <v>22911336</v>
      </c>
      <c r="AD197" s="48">
        <v>4892358</v>
      </c>
      <c r="AE197" s="48">
        <v>9980184</v>
      </c>
      <c r="AF197" s="48">
        <v>4074095</v>
      </c>
      <c r="AG197" s="48">
        <v>7849073</v>
      </c>
      <c r="AH197" s="48">
        <v>0</v>
      </c>
      <c r="AI197" s="48">
        <v>0</v>
      </c>
      <c r="AJ197" s="48">
        <v>0</v>
      </c>
      <c r="AK197" s="48">
        <v>0</v>
      </c>
      <c r="AL197" s="48">
        <v>0</v>
      </c>
      <c r="AM197" s="48">
        <v>1</v>
      </c>
      <c r="AN197" s="48">
        <v>0</v>
      </c>
      <c r="AO197" s="48">
        <v>0</v>
      </c>
      <c r="AP197" s="48">
        <v>0</v>
      </c>
      <c r="AQ197" s="48">
        <v>9999999999</v>
      </c>
      <c r="AR197" s="48" t="s">
        <v>206</v>
      </c>
      <c r="AS197" s="50">
        <v>41471.958460648151</v>
      </c>
      <c r="AT197" s="48">
        <v>9999999999</v>
      </c>
      <c r="AU197" s="48" t="s">
        <v>206</v>
      </c>
      <c r="AV197" s="50">
        <v>41471.958460648151</v>
      </c>
      <c r="AW197" s="48">
        <v>1</v>
      </c>
    </row>
    <row r="198" spans="1:49">
      <c r="A198" s="46">
        <v>3</v>
      </c>
      <c r="B198" s="48" t="s">
        <v>82</v>
      </c>
      <c r="C198" s="49">
        <v>41397</v>
      </c>
      <c r="D198" s="48" t="s">
        <v>71</v>
      </c>
      <c r="E198" s="49">
        <v>41334</v>
      </c>
      <c r="F198" s="49">
        <v>41425</v>
      </c>
      <c r="G198" s="49">
        <v>41334</v>
      </c>
      <c r="H198" s="48"/>
      <c r="I198" s="49">
        <v>41416</v>
      </c>
      <c r="J198" s="48">
        <v>5256.95</v>
      </c>
      <c r="K198" s="8">
        <v>-4</v>
      </c>
      <c r="L198" s="48">
        <v>1.1870000000000001</v>
      </c>
      <c r="M198" s="48">
        <v>1.4356</v>
      </c>
      <c r="N198" s="48">
        <v>0.72609999999999997</v>
      </c>
      <c r="O198" s="48">
        <v>0.61170000000000002</v>
      </c>
      <c r="P198" s="48">
        <v>6240</v>
      </c>
      <c r="Q198" s="48">
        <v>3817.26</v>
      </c>
      <c r="R198" s="48">
        <v>4531.09</v>
      </c>
      <c r="S198" s="48">
        <v>3156.23</v>
      </c>
      <c r="T198" s="48">
        <v>4346.6099999999997</v>
      </c>
      <c r="U198" s="48">
        <v>1190.3800000000001</v>
      </c>
      <c r="V198" s="48">
        <v>1893.39</v>
      </c>
      <c r="W198" s="48">
        <v>713.83</v>
      </c>
      <c r="X198" s="48">
        <v>1374.86</v>
      </c>
      <c r="Y198" s="48">
        <v>32891520</v>
      </c>
      <c r="Z198" s="48">
        <v>22903900</v>
      </c>
      <c r="AA198" s="48">
        <v>27186540</v>
      </c>
      <c r="AB198" s="48">
        <v>18937380</v>
      </c>
      <c r="AC198" s="48">
        <v>22911314</v>
      </c>
      <c r="AD198" s="48">
        <v>3973934</v>
      </c>
      <c r="AE198" s="48">
        <v>9980206</v>
      </c>
      <c r="AF198" s="48">
        <v>4282640</v>
      </c>
      <c r="AG198" s="48">
        <v>8249160</v>
      </c>
      <c r="AH198" s="48">
        <v>0</v>
      </c>
      <c r="AI198" s="48">
        <v>0</v>
      </c>
      <c r="AJ198" s="48">
        <v>0</v>
      </c>
      <c r="AK198" s="48">
        <v>0</v>
      </c>
      <c r="AL198" s="48">
        <v>0</v>
      </c>
      <c r="AM198" s="48">
        <v>1</v>
      </c>
      <c r="AN198" s="48">
        <v>0</v>
      </c>
      <c r="AO198" s="48">
        <v>0</v>
      </c>
      <c r="AP198" s="48">
        <v>0</v>
      </c>
      <c r="AQ198" s="48">
        <v>9999999999</v>
      </c>
      <c r="AR198" s="48" t="s">
        <v>206</v>
      </c>
      <c r="AS198" s="50">
        <v>41471.958460648151</v>
      </c>
      <c r="AT198" s="48">
        <v>9999999999</v>
      </c>
      <c r="AU198" s="48" t="s">
        <v>206</v>
      </c>
      <c r="AV198" s="50">
        <v>41471.958460648151</v>
      </c>
      <c r="AW198" s="48">
        <v>1</v>
      </c>
    </row>
    <row r="199" spans="1:49">
      <c r="A199" s="46">
        <v>5</v>
      </c>
      <c r="B199" s="48" t="s">
        <v>82</v>
      </c>
      <c r="C199" s="49">
        <v>41404</v>
      </c>
      <c r="D199" s="48" t="s">
        <v>71</v>
      </c>
      <c r="E199" s="49">
        <v>41334</v>
      </c>
      <c r="F199" s="49">
        <v>41425</v>
      </c>
      <c r="G199" s="49">
        <v>41334</v>
      </c>
      <c r="H199" s="48"/>
      <c r="I199" s="49">
        <v>41416</v>
      </c>
      <c r="J199" s="48">
        <v>5256.95</v>
      </c>
      <c r="K199" s="8">
        <v>-4</v>
      </c>
      <c r="L199" s="48">
        <v>1.1870000000000001</v>
      </c>
      <c r="M199" s="48">
        <v>1.4356</v>
      </c>
      <c r="N199" s="48">
        <v>0.83130000000000004</v>
      </c>
      <c r="O199" s="48">
        <v>0.70030000000000003</v>
      </c>
      <c r="P199" s="48">
        <v>6240</v>
      </c>
      <c r="Q199" s="48">
        <v>4370</v>
      </c>
      <c r="R199" s="48">
        <v>5187.1899999999996</v>
      </c>
      <c r="S199" s="48">
        <v>3613.26</v>
      </c>
      <c r="T199" s="48">
        <v>4346.62</v>
      </c>
      <c r="U199" s="48">
        <v>733.36</v>
      </c>
      <c r="V199" s="48">
        <v>1893.38</v>
      </c>
      <c r="W199" s="48">
        <v>817.19</v>
      </c>
      <c r="X199" s="48">
        <v>1573.93</v>
      </c>
      <c r="Y199" s="48">
        <v>32891520</v>
      </c>
      <c r="Z199" s="48">
        <v>25024749</v>
      </c>
      <c r="AA199" s="48">
        <v>29701849</v>
      </c>
      <c r="AB199" s="48">
        <v>20689526</v>
      </c>
      <c r="AC199" s="48">
        <v>22911364</v>
      </c>
      <c r="AD199" s="48">
        <v>2221838</v>
      </c>
      <c r="AE199" s="48">
        <v>9980156</v>
      </c>
      <c r="AF199" s="48">
        <v>4677100</v>
      </c>
      <c r="AG199" s="48">
        <v>9012323</v>
      </c>
      <c r="AH199" s="48">
        <v>0</v>
      </c>
      <c r="AI199" s="48">
        <v>0</v>
      </c>
      <c r="AJ199" s="48">
        <v>0</v>
      </c>
      <c r="AK199" s="48">
        <v>0</v>
      </c>
      <c r="AL199" s="48">
        <v>0</v>
      </c>
      <c r="AM199" s="48">
        <v>1</v>
      </c>
      <c r="AN199" s="48">
        <v>0</v>
      </c>
      <c r="AO199" s="48">
        <v>0</v>
      </c>
      <c r="AP199" s="48">
        <v>0</v>
      </c>
      <c r="AQ199" s="48">
        <v>9999999999</v>
      </c>
      <c r="AR199" s="48" t="s">
        <v>206</v>
      </c>
      <c r="AS199" s="50">
        <v>41471.958460648151</v>
      </c>
      <c r="AT199" s="48">
        <v>9999999999</v>
      </c>
      <c r="AU199" s="48" t="s">
        <v>206</v>
      </c>
      <c r="AV199" s="50">
        <v>41471.958460648151</v>
      </c>
      <c r="AW199" s="48">
        <v>1</v>
      </c>
    </row>
    <row r="200" spans="1:49">
      <c r="A200" s="46">
        <v>5</v>
      </c>
      <c r="B200" s="48" t="s">
        <v>82</v>
      </c>
      <c r="C200" s="49">
        <v>41411</v>
      </c>
      <c r="D200" s="48" t="s">
        <v>71</v>
      </c>
      <c r="E200" s="49">
        <v>41334</v>
      </c>
      <c r="F200" s="49">
        <v>41425</v>
      </c>
      <c r="G200" s="49">
        <v>41334</v>
      </c>
      <c r="H200" s="48"/>
      <c r="I200" s="49">
        <v>41416</v>
      </c>
      <c r="J200" s="48">
        <v>5256.95</v>
      </c>
      <c r="K200" s="8">
        <v>-6</v>
      </c>
      <c r="L200" s="48">
        <v>1.1870000000000001</v>
      </c>
      <c r="M200" s="48">
        <v>1.4356</v>
      </c>
      <c r="N200" s="48">
        <v>0.94989999999999997</v>
      </c>
      <c r="O200" s="48">
        <v>0.80020000000000002</v>
      </c>
      <c r="P200" s="48">
        <v>6240</v>
      </c>
      <c r="Q200" s="48">
        <v>4993.34</v>
      </c>
      <c r="R200" s="48">
        <v>5927.09</v>
      </c>
      <c r="S200" s="48">
        <v>4128.6499999999996</v>
      </c>
      <c r="T200" s="48">
        <v>4346.6099999999997</v>
      </c>
      <c r="U200" s="48">
        <v>217.96</v>
      </c>
      <c r="V200" s="48">
        <v>1893.39</v>
      </c>
      <c r="W200" s="48">
        <v>933.75</v>
      </c>
      <c r="X200" s="48">
        <v>1798.44</v>
      </c>
      <c r="Y200" s="48">
        <v>32891520</v>
      </c>
      <c r="Z200" s="48">
        <v>27647077</v>
      </c>
      <c r="AA200" s="48">
        <v>32818297</v>
      </c>
      <c r="AB200" s="48">
        <v>22860335</v>
      </c>
      <c r="AC200" s="48">
        <v>22911340</v>
      </c>
      <c r="AD200" s="48">
        <v>51005</v>
      </c>
      <c r="AE200" s="48">
        <v>9980180</v>
      </c>
      <c r="AF200" s="48">
        <v>5171220</v>
      </c>
      <c r="AG200" s="48">
        <v>9957962</v>
      </c>
      <c r="AH200" s="48">
        <v>0</v>
      </c>
      <c r="AI200" s="48">
        <v>0</v>
      </c>
      <c r="AJ200" s="48">
        <v>0</v>
      </c>
      <c r="AK200" s="48">
        <v>0</v>
      </c>
      <c r="AL200" s="48">
        <v>0</v>
      </c>
      <c r="AM200" s="48">
        <v>1</v>
      </c>
      <c r="AN200" s="48">
        <v>0</v>
      </c>
      <c r="AO200" s="48">
        <v>0</v>
      </c>
      <c r="AP200" s="48">
        <v>0</v>
      </c>
      <c r="AQ200" s="48">
        <v>9999999999</v>
      </c>
      <c r="AR200" s="48" t="s">
        <v>206</v>
      </c>
      <c r="AS200" s="50">
        <v>41471.958460648151</v>
      </c>
      <c r="AT200" s="48">
        <v>9999999999</v>
      </c>
      <c r="AU200" s="48" t="s">
        <v>206</v>
      </c>
      <c r="AV200" s="50">
        <v>41471.958460648151</v>
      </c>
      <c r="AW200" s="48">
        <v>1</v>
      </c>
    </row>
    <row r="201" spans="1:49">
      <c r="A201" s="46">
        <v>5</v>
      </c>
      <c r="B201" s="48" t="s">
        <v>82</v>
      </c>
      <c r="C201" s="49">
        <v>41418</v>
      </c>
      <c r="D201" s="48" t="s">
        <v>71</v>
      </c>
      <c r="E201" s="49">
        <v>41334</v>
      </c>
      <c r="F201" s="49">
        <v>41425</v>
      </c>
      <c r="G201" s="49">
        <v>41334</v>
      </c>
      <c r="H201" s="48"/>
      <c r="I201" s="49">
        <v>41416</v>
      </c>
      <c r="J201" s="48">
        <v>5256.95</v>
      </c>
      <c r="K201" s="8">
        <v>-9</v>
      </c>
      <c r="L201" s="48">
        <v>1.1870000000000001</v>
      </c>
      <c r="M201" s="48">
        <v>1.4356</v>
      </c>
      <c r="N201" s="48">
        <v>1</v>
      </c>
      <c r="O201" s="48">
        <v>0.90010000000000001</v>
      </c>
      <c r="P201" s="48">
        <v>6240</v>
      </c>
      <c r="Q201" s="48">
        <v>5616.66</v>
      </c>
      <c r="R201" s="8">
        <v>6240</v>
      </c>
      <c r="S201" s="48">
        <v>4346.6099999999997</v>
      </c>
      <c r="T201" s="48">
        <v>4346.6099999999997</v>
      </c>
      <c r="U201" s="48">
        <v>0</v>
      </c>
      <c r="V201" s="48">
        <v>1893.39</v>
      </c>
      <c r="W201" s="48">
        <v>623.34</v>
      </c>
      <c r="X201" s="48">
        <v>1893.39</v>
      </c>
      <c r="Y201" s="48">
        <v>32891520</v>
      </c>
      <c r="Z201" s="48">
        <v>30269195</v>
      </c>
      <c r="AA201" s="31">
        <f t="shared" ref="AA201:AG202" si="7">ROUND(($Y201/$P201)*R201,0)</f>
        <v>32891520</v>
      </c>
      <c r="AB201" s="31">
        <f t="shared" si="7"/>
        <v>22911316</v>
      </c>
      <c r="AC201" s="8">
        <f t="shared" si="7"/>
        <v>22911316</v>
      </c>
      <c r="AD201" s="8">
        <f t="shared" si="7"/>
        <v>0</v>
      </c>
      <c r="AE201" s="8">
        <f t="shared" si="7"/>
        <v>9980204</v>
      </c>
      <c r="AF201" s="31">
        <f t="shared" si="7"/>
        <v>3285673</v>
      </c>
      <c r="AG201" s="31">
        <f t="shared" si="7"/>
        <v>9980204</v>
      </c>
      <c r="AH201" s="48">
        <v>0</v>
      </c>
      <c r="AI201" s="48">
        <v>0</v>
      </c>
      <c r="AJ201" s="48">
        <v>0</v>
      </c>
      <c r="AK201" s="48">
        <v>0</v>
      </c>
      <c r="AL201" s="48">
        <v>0</v>
      </c>
      <c r="AM201" s="48">
        <v>1</v>
      </c>
      <c r="AN201" s="48">
        <v>0</v>
      </c>
      <c r="AO201" s="48">
        <v>0</v>
      </c>
      <c r="AP201" s="48">
        <v>0</v>
      </c>
      <c r="AQ201" s="48">
        <v>9999999999</v>
      </c>
      <c r="AR201" s="48" t="s">
        <v>206</v>
      </c>
      <c r="AS201" s="50">
        <v>41471.958460648151</v>
      </c>
      <c r="AT201" s="48">
        <v>9999999999</v>
      </c>
      <c r="AU201" s="48" t="s">
        <v>206</v>
      </c>
      <c r="AV201" s="50">
        <v>41471.958460648151</v>
      </c>
      <c r="AW201" s="48">
        <v>1</v>
      </c>
    </row>
    <row r="202" spans="1:49">
      <c r="A202" s="46">
        <v>5</v>
      </c>
      <c r="B202" s="48" t="s">
        <v>82</v>
      </c>
      <c r="C202" s="49">
        <v>41425</v>
      </c>
      <c r="D202" s="48" t="s">
        <v>71</v>
      </c>
      <c r="E202" s="49">
        <v>41334</v>
      </c>
      <c r="F202" s="49">
        <v>41425</v>
      </c>
      <c r="G202" s="49">
        <v>41334</v>
      </c>
      <c r="H202" s="48"/>
      <c r="I202" s="49">
        <v>41416</v>
      </c>
      <c r="J202" s="48">
        <v>5256.95</v>
      </c>
      <c r="K202" s="8">
        <v>0</v>
      </c>
      <c r="L202" s="48">
        <v>1.1870000000000001</v>
      </c>
      <c r="M202" s="48">
        <v>1.4356</v>
      </c>
      <c r="N202" s="48">
        <v>1</v>
      </c>
      <c r="O202" s="48">
        <v>1</v>
      </c>
      <c r="P202" s="48">
        <v>6240</v>
      </c>
      <c r="Q202" s="48">
        <v>6240</v>
      </c>
      <c r="R202" s="8">
        <v>6240</v>
      </c>
      <c r="S202" s="48">
        <v>4346.6099999999997</v>
      </c>
      <c r="T202" s="48">
        <v>4346.6099999999997</v>
      </c>
      <c r="U202" s="48">
        <v>0</v>
      </c>
      <c r="V202" s="48">
        <v>1893.39</v>
      </c>
      <c r="W202" s="48">
        <v>0</v>
      </c>
      <c r="X202" s="48">
        <v>1893.39</v>
      </c>
      <c r="Y202" s="48">
        <v>32891520</v>
      </c>
      <c r="Z202" s="48">
        <v>32891520</v>
      </c>
      <c r="AA202" s="31">
        <f t="shared" si="7"/>
        <v>32891520</v>
      </c>
      <c r="AB202" s="31">
        <f t="shared" si="7"/>
        <v>22911316</v>
      </c>
      <c r="AC202" s="8">
        <f t="shared" si="7"/>
        <v>22911316</v>
      </c>
      <c r="AD202" s="8">
        <f t="shared" si="7"/>
        <v>0</v>
      </c>
      <c r="AE202" s="8">
        <f t="shared" si="7"/>
        <v>9980204</v>
      </c>
      <c r="AF202" s="31">
        <f t="shared" si="7"/>
        <v>0</v>
      </c>
      <c r="AG202" s="31">
        <f t="shared" si="7"/>
        <v>9980204</v>
      </c>
      <c r="AH202" s="48">
        <v>0</v>
      </c>
      <c r="AI202" s="48">
        <v>0</v>
      </c>
      <c r="AJ202" s="48">
        <v>0</v>
      </c>
      <c r="AK202" s="48">
        <v>0</v>
      </c>
      <c r="AL202" s="48">
        <v>0</v>
      </c>
      <c r="AM202" s="48">
        <v>1</v>
      </c>
      <c r="AN202" s="48">
        <v>0</v>
      </c>
      <c r="AO202" s="48">
        <v>0</v>
      </c>
      <c r="AP202" s="48">
        <v>0</v>
      </c>
      <c r="AQ202" s="48">
        <v>9999999999</v>
      </c>
      <c r="AR202" s="48" t="s">
        <v>206</v>
      </c>
      <c r="AS202" s="50">
        <v>41471.958460648151</v>
      </c>
      <c r="AT202" s="48">
        <v>9999999999</v>
      </c>
      <c r="AU202" s="48" t="s">
        <v>206</v>
      </c>
      <c r="AV202" s="50">
        <v>41471.958460648151</v>
      </c>
      <c r="AW202" s="48">
        <v>1</v>
      </c>
    </row>
    <row r="204" spans="1:49">
      <c r="AA204" s="55" t="s">
        <v>524</v>
      </c>
    </row>
    <row r="205" spans="1:49">
      <c r="AA205" s="56" t="s">
        <v>525</v>
      </c>
    </row>
    <row r="206" spans="1:49">
      <c r="T206" s="46" t="s">
        <v>514</v>
      </c>
    </row>
    <row r="207" spans="1:49">
      <c r="T207" s="40" t="s">
        <v>13</v>
      </c>
      <c r="U207" s="40" t="s">
        <v>119</v>
      </c>
      <c r="V207" s="40" t="s">
        <v>121</v>
      </c>
      <c r="W207" s="40" t="s">
        <v>122</v>
      </c>
      <c r="X207" s="41" t="s">
        <v>515</v>
      </c>
    </row>
    <row r="208" spans="1:49">
      <c r="T208" s="51">
        <v>41362</v>
      </c>
      <c r="U208" s="52">
        <v>557.11</v>
      </c>
      <c r="V208" s="52">
        <v>2264.5</v>
      </c>
      <c r="W208" s="52">
        <v>19764636</v>
      </c>
      <c r="X208" s="46">
        <f t="shared" ref="X208:X217" si="8">W208/V208</f>
        <v>8728.0353278869516</v>
      </c>
    </row>
    <row r="209" spans="20:24">
      <c r="T209" s="51">
        <v>41369</v>
      </c>
      <c r="U209" s="52">
        <v>359.69</v>
      </c>
      <c r="V209" s="52">
        <v>2624.19</v>
      </c>
      <c r="W209" s="52">
        <v>21274321</v>
      </c>
      <c r="X209" s="46">
        <f t="shared" si="8"/>
        <v>8107.0048281564978</v>
      </c>
    </row>
    <row r="210" spans="20:24">
      <c r="T210" s="51">
        <v>41376</v>
      </c>
      <c r="U210" s="52">
        <v>328.72</v>
      </c>
      <c r="V210" s="52">
        <v>2952.92</v>
      </c>
      <c r="W210" s="52">
        <v>21493590</v>
      </c>
      <c r="X210" s="46">
        <f t="shared" si="8"/>
        <v>7278.7579751567937</v>
      </c>
    </row>
    <row r="211" spans="20:24">
      <c r="T211" s="51">
        <v>41383</v>
      </c>
      <c r="U211" s="52">
        <v>205.78</v>
      </c>
      <c r="V211" s="52">
        <v>3158.7</v>
      </c>
      <c r="W211" s="52">
        <v>21640909</v>
      </c>
      <c r="X211" s="46">
        <f t="shared" si="8"/>
        <v>6851.2074587646821</v>
      </c>
    </row>
    <row r="212" spans="20:24">
      <c r="T212" s="51">
        <v>41390</v>
      </c>
      <c r="U212" s="52">
        <v>284.07</v>
      </c>
      <c r="V212" s="52">
        <v>3442.78</v>
      </c>
      <c r="W212" s="52">
        <v>21793956</v>
      </c>
      <c r="X212" s="46">
        <f t="shared" si="8"/>
        <v>6330.3365303620903</v>
      </c>
    </row>
    <row r="213" spans="20:24">
      <c r="T213" s="51">
        <v>41397</v>
      </c>
      <c r="U213" s="52">
        <v>374.48</v>
      </c>
      <c r="V213" s="52">
        <v>3817.26</v>
      </c>
      <c r="W213" s="52">
        <v>22903900</v>
      </c>
      <c r="X213" s="46">
        <f t="shared" si="8"/>
        <v>6000.0890691228788</v>
      </c>
    </row>
    <row r="214" spans="20:24">
      <c r="T214" s="51">
        <v>41404</v>
      </c>
      <c r="U214" s="52">
        <v>552.74</v>
      </c>
      <c r="V214" s="52">
        <v>4370</v>
      </c>
      <c r="W214" s="52">
        <v>25024749</v>
      </c>
      <c r="X214" s="46">
        <f t="shared" si="8"/>
        <v>5726.4871853546911</v>
      </c>
    </row>
    <row r="215" spans="20:24">
      <c r="T215" s="51">
        <v>41411</v>
      </c>
      <c r="U215" s="52">
        <v>623.34</v>
      </c>
      <c r="V215" s="52">
        <v>4993.34</v>
      </c>
      <c r="W215" s="52">
        <v>27647077</v>
      </c>
      <c r="X215" s="46">
        <f t="shared" si="8"/>
        <v>5536.7904048192195</v>
      </c>
    </row>
    <row r="216" spans="20:24">
      <c r="T216" s="51">
        <v>41418</v>
      </c>
      <c r="U216" s="52">
        <v>623.34</v>
      </c>
      <c r="V216" s="52">
        <v>5616.66</v>
      </c>
      <c r="W216" s="52">
        <v>30269195</v>
      </c>
      <c r="X216" s="53">
        <f t="shared" si="8"/>
        <v>5389.1805806297698</v>
      </c>
    </row>
    <row r="217" spans="20:24">
      <c r="T217" s="51">
        <v>41425</v>
      </c>
      <c r="U217" s="52">
        <v>623.34</v>
      </c>
      <c r="V217" s="52">
        <v>6240</v>
      </c>
      <c r="W217" s="52">
        <v>32891520</v>
      </c>
      <c r="X217" s="46">
        <f t="shared" si="8"/>
        <v>5271.0769230769229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15"/>
  <sheetViews>
    <sheetView zoomScale="80" zoomScaleNormal="80" workbookViewId="0"/>
  </sheetViews>
  <sheetFormatPr defaultRowHeight="13.5"/>
  <cols>
    <col min="1" max="1" width="3.75" style="34" customWidth="1"/>
    <col min="2" max="4" width="9" style="4"/>
    <col min="5" max="16384" width="9" style="34"/>
  </cols>
  <sheetData>
    <row r="1" spans="2:2">
      <c r="B1" s="32" t="s">
        <v>207</v>
      </c>
    </row>
    <row r="2" spans="2:2">
      <c r="B2" s="32" t="s">
        <v>208</v>
      </c>
    </row>
    <row r="3" spans="2:2">
      <c r="B3" s="32" t="s">
        <v>209</v>
      </c>
    </row>
    <row r="4" spans="2:2">
      <c r="B4" s="32" t="s">
        <v>210</v>
      </c>
    </row>
    <row r="5" spans="2:2">
      <c r="B5" s="32" t="s">
        <v>211</v>
      </c>
    </row>
    <row r="6" spans="2:2">
      <c r="B6" s="32" t="s">
        <v>212</v>
      </c>
    </row>
    <row r="7" spans="2:2">
      <c r="B7" s="32" t="s">
        <v>213</v>
      </c>
    </row>
    <row r="8" spans="2:2">
      <c r="B8" s="32" t="s">
        <v>214</v>
      </c>
    </row>
    <row r="9" spans="2:2">
      <c r="B9" s="32" t="s">
        <v>215</v>
      </c>
    </row>
    <row r="10" spans="2:2">
      <c r="B10" s="32" t="s">
        <v>216</v>
      </c>
    </row>
    <row r="11" spans="2:2">
      <c r="B11" s="32" t="s">
        <v>217</v>
      </c>
    </row>
    <row r="12" spans="2:2">
      <c r="B12" s="32" t="s">
        <v>218</v>
      </c>
    </row>
    <row r="13" spans="2:2">
      <c r="B13" s="32" t="s">
        <v>219</v>
      </c>
    </row>
    <row r="14" spans="2:2">
      <c r="B14" s="32" t="s">
        <v>220</v>
      </c>
    </row>
    <row r="15" spans="2:2">
      <c r="B15" s="32" t="s">
        <v>221</v>
      </c>
    </row>
    <row r="16" spans="2:2">
      <c r="B16" s="32" t="s">
        <v>222</v>
      </c>
    </row>
    <row r="17" spans="2:2">
      <c r="B17" s="32" t="s">
        <v>223</v>
      </c>
    </row>
    <row r="18" spans="2:2">
      <c r="B18" s="32" t="s">
        <v>224</v>
      </c>
    </row>
    <row r="19" spans="2:2">
      <c r="B19" s="32" t="s">
        <v>225</v>
      </c>
    </row>
    <row r="20" spans="2:2">
      <c r="B20" s="32" t="s">
        <v>226</v>
      </c>
    </row>
    <row r="21" spans="2:2">
      <c r="B21" s="32" t="s">
        <v>227</v>
      </c>
    </row>
    <row r="22" spans="2:2">
      <c r="B22" s="32" t="s">
        <v>228</v>
      </c>
    </row>
    <row r="23" spans="2:2">
      <c r="B23" s="32" t="s">
        <v>229</v>
      </c>
    </row>
    <row r="24" spans="2:2">
      <c r="B24" s="32" t="s">
        <v>230</v>
      </c>
    </row>
    <row r="25" spans="2:2">
      <c r="B25" s="32" t="s">
        <v>231</v>
      </c>
    </row>
    <row r="26" spans="2:2">
      <c r="B26" s="32"/>
    </row>
    <row r="27" spans="2:2">
      <c r="B27" s="32" t="s">
        <v>232</v>
      </c>
    </row>
    <row r="28" spans="2:2">
      <c r="B28" s="32" t="s">
        <v>233</v>
      </c>
    </row>
    <row r="29" spans="2:2">
      <c r="B29" s="32" t="s">
        <v>234</v>
      </c>
    </row>
    <row r="30" spans="2:2">
      <c r="B30" s="32" t="s">
        <v>235</v>
      </c>
    </row>
    <row r="31" spans="2:2">
      <c r="B31" s="32" t="s">
        <v>236</v>
      </c>
    </row>
    <row r="32" spans="2:2">
      <c r="B32" s="32" t="s">
        <v>237</v>
      </c>
    </row>
    <row r="33" spans="1:2">
      <c r="B33" s="32" t="s">
        <v>238</v>
      </c>
    </row>
    <row r="34" spans="1:2">
      <c r="B34" s="32" t="s">
        <v>239</v>
      </c>
    </row>
    <row r="35" spans="1:2">
      <c r="B35" s="32" t="s">
        <v>240</v>
      </c>
    </row>
    <row r="36" spans="1:2">
      <c r="B36" s="32" t="s">
        <v>241</v>
      </c>
    </row>
    <row r="37" spans="1:2">
      <c r="B37" s="32" t="s">
        <v>242</v>
      </c>
    </row>
    <row r="38" spans="1:2">
      <c r="B38" s="32" t="s">
        <v>243</v>
      </c>
    </row>
    <row r="39" spans="1:2">
      <c r="B39" s="32" t="s">
        <v>244</v>
      </c>
    </row>
    <row r="40" spans="1:2">
      <c r="B40" s="32" t="s">
        <v>245</v>
      </c>
    </row>
    <row r="41" spans="1:2">
      <c r="B41" s="32" t="s">
        <v>246</v>
      </c>
    </row>
    <row r="42" spans="1:2">
      <c r="A42" s="35">
        <v>1</v>
      </c>
      <c r="B42" s="32" t="s">
        <v>247</v>
      </c>
    </row>
    <row r="43" spans="1:2">
      <c r="B43" s="32" t="s">
        <v>248</v>
      </c>
    </row>
    <row r="44" spans="1:2">
      <c r="B44" s="32" t="s">
        <v>249</v>
      </c>
    </row>
    <row r="45" spans="1:2">
      <c r="B45" s="32" t="s">
        <v>250</v>
      </c>
    </row>
    <row r="46" spans="1:2">
      <c r="B46" s="32" t="s">
        <v>251</v>
      </c>
    </row>
    <row r="47" spans="1:2">
      <c r="B47" s="32" t="s">
        <v>252</v>
      </c>
    </row>
    <row r="48" spans="1:2">
      <c r="B48" s="32" t="s">
        <v>253</v>
      </c>
    </row>
    <row r="49" spans="1:2">
      <c r="B49" s="32" t="s">
        <v>254</v>
      </c>
    </row>
    <row r="50" spans="1:2">
      <c r="B50" s="32" t="s">
        <v>255</v>
      </c>
    </row>
    <row r="51" spans="1:2">
      <c r="A51" s="35">
        <v>2</v>
      </c>
      <c r="B51" s="32" t="s">
        <v>256</v>
      </c>
    </row>
    <row r="52" spans="1:2">
      <c r="B52" s="32" t="s">
        <v>257</v>
      </c>
    </row>
    <row r="53" spans="1:2">
      <c r="B53" s="32" t="s">
        <v>258</v>
      </c>
    </row>
    <row r="54" spans="1:2">
      <c r="B54" s="4" t="s">
        <v>259</v>
      </c>
    </row>
    <row r="55" spans="1:2">
      <c r="A55" s="35">
        <v>3</v>
      </c>
      <c r="B55" s="4" t="s">
        <v>260</v>
      </c>
    </row>
    <row r="56" spans="1:2">
      <c r="B56" s="4" t="s">
        <v>261</v>
      </c>
    </row>
    <row r="57" spans="1:2">
      <c r="B57" s="4" t="s">
        <v>262</v>
      </c>
    </row>
    <row r="58" spans="1:2">
      <c r="B58" s="4" t="s">
        <v>263</v>
      </c>
    </row>
    <row r="59" spans="1:2">
      <c r="A59" s="35">
        <v>4</v>
      </c>
      <c r="B59" s="4" t="s">
        <v>264</v>
      </c>
    </row>
    <row r="60" spans="1:2">
      <c r="B60" s="4" t="s">
        <v>265</v>
      </c>
    </row>
    <row r="61" spans="1:2">
      <c r="B61" s="4" t="s">
        <v>266</v>
      </c>
    </row>
    <row r="62" spans="1:2">
      <c r="B62" s="4" t="s">
        <v>267</v>
      </c>
    </row>
    <row r="63" spans="1:2">
      <c r="A63" s="35"/>
      <c r="B63" s="4" t="s">
        <v>268</v>
      </c>
    </row>
    <row r="64" spans="1:2">
      <c r="B64" s="4" t="s">
        <v>269</v>
      </c>
    </row>
    <row r="65" spans="1:2">
      <c r="B65" s="4" t="s">
        <v>270</v>
      </c>
    </row>
    <row r="66" spans="1:2">
      <c r="B66" s="4" t="s">
        <v>271</v>
      </c>
    </row>
    <row r="67" spans="1:2">
      <c r="B67" s="4" t="s">
        <v>272</v>
      </c>
    </row>
    <row r="68" spans="1:2">
      <c r="B68" s="4" t="s">
        <v>273</v>
      </c>
    </row>
    <row r="69" spans="1:2">
      <c r="B69" s="4" t="s">
        <v>274</v>
      </c>
    </row>
    <row r="70" spans="1:2">
      <c r="B70" s="4" t="s">
        <v>275</v>
      </c>
    </row>
    <row r="71" spans="1:2">
      <c r="B71" s="4" t="s">
        <v>276</v>
      </c>
    </row>
    <row r="72" spans="1:2">
      <c r="B72" s="36" t="s">
        <v>277</v>
      </c>
    </row>
    <row r="73" spans="1:2">
      <c r="B73" s="4" t="s">
        <v>278</v>
      </c>
    </row>
    <row r="74" spans="1:2">
      <c r="B74" s="4" t="s">
        <v>279</v>
      </c>
    </row>
    <row r="75" spans="1:2">
      <c r="A75" s="35">
        <v>5</v>
      </c>
      <c r="B75" s="4" t="s">
        <v>280</v>
      </c>
    </row>
    <row r="76" spans="1:2">
      <c r="B76" s="4" t="s">
        <v>281</v>
      </c>
    </row>
    <row r="77" spans="1:2">
      <c r="B77" s="4" t="s">
        <v>282</v>
      </c>
    </row>
    <row r="78" spans="1:2">
      <c r="B78" s="4" t="s">
        <v>283</v>
      </c>
    </row>
    <row r="79" spans="1:2">
      <c r="A79" s="35">
        <v>6</v>
      </c>
      <c r="B79" s="4" t="s">
        <v>284</v>
      </c>
    </row>
    <row r="80" spans="1:2">
      <c r="B80" s="4" t="s">
        <v>285</v>
      </c>
    </row>
    <row r="81" spans="1:2">
      <c r="B81" s="4" t="s">
        <v>286</v>
      </c>
    </row>
    <row r="82" spans="1:2">
      <c r="B82" s="4" t="s">
        <v>287</v>
      </c>
    </row>
    <row r="83" spans="1:2">
      <c r="A83" s="37" t="s">
        <v>288</v>
      </c>
      <c r="B83" s="4" t="s">
        <v>289</v>
      </c>
    </row>
    <row r="84" spans="1:2">
      <c r="B84" s="4" t="s">
        <v>290</v>
      </c>
    </row>
    <row r="85" spans="1:2">
      <c r="B85" s="4" t="s">
        <v>291</v>
      </c>
    </row>
    <row r="86" spans="1:2">
      <c r="B86" s="4" t="s">
        <v>292</v>
      </c>
    </row>
    <row r="87" spans="1:2">
      <c r="B87" s="4" t="s">
        <v>293</v>
      </c>
    </row>
    <row r="88" spans="1:2">
      <c r="B88" s="4" t="s">
        <v>294</v>
      </c>
    </row>
    <row r="89" spans="1:2">
      <c r="B89" s="4" t="s">
        <v>295</v>
      </c>
    </row>
    <row r="90" spans="1:2">
      <c r="B90" s="4" t="s">
        <v>296</v>
      </c>
    </row>
    <row r="91" spans="1:2">
      <c r="B91" s="4" t="s">
        <v>297</v>
      </c>
    </row>
    <row r="92" spans="1:2">
      <c r="B92" s="4" t="s">
        <v>298</v>
      </c>
    </row>
    <row r="93" spans="1:2">
      <c r="B93" s="4" t="s">
        <v>299</v>
      </c>
    </row>
    <row r="94" spans="1:2">
      <c r="B94" s="4" t="s">
        <v>300</v>
      </c>
    </row>
    <row r="95" spans="1:2">
      <c r="B95" s="4" t="s">
        <v>301</v>
      </c>
    </row>
    <row r="96" spans="1:2">
      <c r="B96" s="4" t="s">
        <v>302</v>
      </c>
    </row>
    <row r="97" spans="1:2">
      <c r="B97" s="4" t="s">
        <v>303</v>
      </c>
    </row>
    <row r="98" spans="1:2">
      <c r="B98" s="4" t="s">
        <v>304</v>
      </c>
    </row>
    <row r="99" spans="1:2">
      <c r="B99" s="4" t="s">
        <v>305</v>
      </c>
    </row>
    <row r="100" spans="1:2">
      <c r="B100" s="4" t="s">
        <v>306</v>
      </c>
    </row>
    <row r="101" spans="1:2">
      <c r="B101" s="4" t="s">
        <v>307</v>
      </c>
    </row>
    <row r="102" spans="1:2">
      <c r="B102" s="4" t="s">
        <v>308</v>
      </c>
    </row>
    <row r="103" spans="1:2">
      <c r="B103" s="4" t="s">
        <v>309</v>
      </c>
    </row>
    <row r="104" spans="1:2">
      <c r="B104" s="4" t="s">
        <v>310</v>
      </c>
    </row>
    <row r="105" spans="1:2">
      <c r="B105" s="4" t="s">
        <v>311</v>
      </c>
    </row>
    <row r="106" spans="1:2">
      <c r="A106" s="35">
        <v>7</v>
      </c>
      <c r="B106" s="4" t="s">
        <v>312</v>
      </c>
    </row>
    <row r="107" spans="1:2">
      <c r="B107" s="4" t="s">
        <v>313</v>
      </c>
    </row>
    <row r="108" spans="1:2">
      <c r="B108" s="4" t="s">
        <v>314</v>
      </c>
    </row>
    <row r="109" spans="1:2">
      <c r="B109" s="4" t="s">
        <v>315</v>
      </c>
    </row>
    <row r="110" spans="1:2">
      <c r="B110" s="4" t="s">
        <v>316</v>
      </c>
    </row>
    <row r="111" spans="1:2">
      <c r="B111" s="4" t="s">
        <v>317</v>
      </c>
    </row>
    <row r="112" spans="1:2">
      <c r="B112" s="4" t="s">
        <v>318</v>
      </c>
    </row>
    <row r="113" spans="2:2">
      <c r="B113" s="4" t="s">
        <v>319</v>
      </c>
    </row>
    <row r="114" spans="2:2">
      <c r="B114" s="4" t="s">
        <v>320</v>
      </c>
    </row>
    <row r="115" spans="2:2">
      <c r="B115" s="4" t="s">
        <v>321</v>
      </c>
    </row>
    <row r="116" spans="2:2">
      <c r="B116" s="4" t="s">
        <v>322</v>
      </c>
    </row>
    <row r="117" spans="2:2">
      <c r="B117" s="4" t="s">
        <v>323</v>
      </c>
    </row>
    <row r="118" spans="2:2">
      <c r="B118" s="4" t="s">
        <v>324</v>
      </c>
    </row>
    <row r="119" spans="2:2">
      <c r="B119" s="4" t="s">
        <v>325</v>
      </c>
    </row>
    <row r="120" spans="2:2">
      <c r="B120" s="4" t="s">
        <v>326</v>
      </c>
    </row>
    <row r="121" spans="2:2">
      <c r="B121" s="4" t="s">
        <v>327</v>
      </c>
    </row>
    <row r="122" spans="2:2">
      <c r="B122" s="4" t="s">
        <v>328</v>
      </c>
    </row>
    <row r="123" spans="2:2">
      <c r="B123" s="4" t="s">
        <v>329</v>
      </c>
    </row>
    <row r="124" spans="2:2">
      <c r="B124" s="4" t="s">
        <v>330</v>
      </c>
    </row>
    <row r="125" spans="2:2">
      <c r="B125" s="4" t="s">
        <v>331</v>
      </c>
    </row>
    <row r="126" spans="2:2">
      <c r="B126" s="4" t="s">
        <v>332</v>
      </c>
    </row>
    <row r="127" spans="2:2">
      <c r="B127" s="4" t="s">
        <v>333</v>
      </c>
    </row>
    <row r="128" spans="2:2">
      <c r="B128" s="4" t="s">
        <v>334</v>
      </c>
    </row>
    <row r="129" spans="2:2">
      <c r="B129" s="4" t="s">
        <v>335</v>
      </c>
    </row>
    <row r="130" spans="2:2">
      <c r="B130" s="4" t="s">
        <v>336</v>
      </c>
    </row>
    <row r="131" spans="2:2">
      <c r="B131" s="4" t="s">
        <v>337</v>
      </c>
    </row>
    <row r="132" spans="2:2">
      <c r="B132" s="4" t="s">
        <v>338</v>
      </c>
    </row>
    <row r="133" spans="2:2">
      <c r="B133" s="4" t="s">
        <v>339</v>
      </c>
    </row>
    <row r="134" spans="2:2">
      <c r="B134" s="4" t="s">
        <v>340</v>
      </c>
    </row>
    <row r="135" spans="2:2">
      <c r="B135" s="4" t="s">
        <v>341</v>
      </c>
    </row>
    <row r="136" spans="2:2">
      <c r="B136" s="4" t="s">
        <v>342</v>
      </c>
    </row>
    <row r="137" spans="2:2">
      <c r="B137" s="4" t="s">
        <v>343</v>
      </c>
    </row>
    <row r="138" spans="2:2">
      <c r="B138" s="4" t="s">
        <v>344</v>
      </c>
    </row>
    <row r="139" spans="2:2">
      <c r="B139" s="4" t="s">
        <v>345</v>
      </c>
    </row>
    <row r="140" spans="2:2">
      <c r="B140" s="4" t="s">
        <v>346</v>
      </c>
    </row>
    <row r="141" spans="2:2">
      <c r="B141" s="4" t="s">
        <v>347</v>
      </c>
    </row>
    <row r="142" spans="2:2">
      <c r="B142" s="4" t="s">
        <v>348</v>
      </c>
    </row>
    <row r="143" spans="2:2">
      <c r="B143" s="4" t="s">
        <v>349</v>
      </c>
    </row>
    <row r="144" spans="2:2">
      <c r="B144" s="4" t="s">
        <v>350</v>
      </c>
    </row>
    <row r="145" spans="2:2">
      <c r="B145" s="4" t="s">
        <v>351</v>
      </c>
    </row>
    <row r="146" spans="2:2">
      <c r="B146" s="4" t="s">
        <v>352</v>
      </c>
    </row>
    <row r="147" spans="2:2">
      <c r="B147" s="4" t="s">
        <v>353</v>
      </c>
    </row>
    <row r="148" spans="2:2">
      <c r="B148" s="4" t="s">
        <v>354</v>
      </c>
    </row>
    <row r="149" spans="2:2">
      <c r="B149" s="4" t="s">
        <v>355</v>
      </c>
    </row>
    <row r="150" spans="2:2">
      <c r="B150" s="4" t="s">
        <v>356</v>
      </c>
    </row>
    <row r="151" spans="2:2">
      <c r="B151" s="4" t="s">
        <v>357</v>
      </c>
    </row>
    <row r="152" spans="2:2">
      <c r="B152" s="4" t="s">
        <v>358</v>
      </c>
    </row>
    <row r="153" spans="2:2">
      <c r="B153" s="4" t="s">
        <v>359</v>
      </c>
    </row>
    <row r="154" spans="2:2">
      <c r="B154" s="4" t="s">
        <v>360</v>
      </c>
    </row>
    <row r="155" spans="2:2">
      <c r="B155" s="4" t="s">
        <v>361</v>
      </c>
    </row>
    <row r="156" spans="2:2">
      <c r="B156" s="4" t="s">
        <v>362</v>
      </c>
    </row>
    <row r="157" spans="2:2">
      <c r="B157" s="4" t="s">
        <v>363</v>
      </c>
    </row>
    <row r="158" spans="2:2">
      <c r="B158" s="4" t="s">
        <v>364</v>
      </c>
    </row>
    <row r="159" spans="2:2">
      <c r="B159" s="4" t="s">
        <v>365</v>
      </c>
    </row>
    <row r="160" spans="2:2">
      <c r="B160" s="4" t="s">
        <v>366</v>
      </c>
    </row>
    <row r="161" spans="2:2">
      <c r="B161" s="4" t="s">
        <v>367</v>
      </c>
    </row>
    <row r="162" spans="2:2">
      <c r="B162" s="4" t="s">
        <v>368</v>
      </c>
    </row>
    <row r="163" spans="2:2">
      <c r="B163" s="4" t="s">
        <v>369</v>
      </c>
    </row>
    <row r="164" spans="2:2">
      <c r="B164" s="4" t="s">
        <v>370</v>
      </c>
    </row>
    <row r="165" spans="2:2">
      <c r="B165" s="4" t="s">
        <v>371</v>
      </c>
    </row>
    <row r="166" spans="2:2">
      <c r="B166" s="4" t="s">
        <v>372</v>
      </c>
    </row>
    <row r="167" spans="2:2">
      <c r="B167" s="4" t="s">
        <v>373</v>
      </c>
    </row>
    <row r="168" spans="2:2">
      <c r="B168" s="4" t="s">
        <v>374</v>
      </c>
    </row>
    <row r="169" spans="2:2">
      <c r="B169" s="4" t="s">
        <v>375</v>
      </c>
    </row>
    <row r="170" spans="2:2">
      <c r="B170" s="4" t="s">
        <v>376</v>
      </c>
    </row>
    <row r="171" spans="2:2">
      <c r="B171" s="4" t="s">
        <v>377</v>
      </c>
    </row>
    <row r="172" spans="2:2">
      <c r="B172" s="4" t="s">
        <v>378</v>
      </c>
    </row>
    <row r="173" spans="2:2">
      <c r="B173" s="4" t="s">
        <v>379</v>
      </c>
    </row>
    <row r="174" spans="2:2">
      <c r="B174" s="4" t="s">
        <v>380</v>
      </c>
    </row>
    <row r="175" spans="2:2">
      <c r="B175" s="4" t="s">
        <v>381</v>
      </c>
    </row>
    <row r="176" spans="2:2">
      <c r="B176" s="4" t="s">
        <v>382</v>
      </c>
    </row>
    <row r="177" spans="2:2">
      <c r="B177" s="4" t="s">
        <v>383</v>
      </c>
    </row>
    <row r="178" spans="2:2">
      <c r="B178" s="4" t="s">
        <v>384</v>
      </c>
    </row>
    <row r="179" spans="2:2">
      <c r="B179" s="4" t="s">
        <v>385</v>
      </c>
    </row>
    <row r="180" spans="2:2">
      <c r="B180" s="4" t="s">
        <v>386</v>
      </c>
    </row>
    <row r="181" spans="2:2">
      <c r="B181" s="4" t="s">
        <v>387</v>
      </c>
    </row>
    <row r="182" spans="2:2">
      <c r="B182" s="4" t="s">
        <v>388</v>
      </c>
    </row>
    <row r="183" spans="2:2">
      <c r="B183" s="4" t="s">
        <v>389</v>
      </c>
    </row>
    <row r="184" spans="2:2">
      <c r="B184" s="4" t="s">
        <v>390</v>
      </c>
    </row>
    <row r="185" spans="2:2">
      <c r="B185" s="4" t="s">
        <v>391</v>
      </c>
    </row>
    <row r="186" spans="2:2">
      <c r="B186" s="4" t="s">
        <v>392</v>
      </c>
    </row>
    <row r="187" spans="2:2">
      <c r="B187" s="4" t="s">
        <v>393</v>
      </c>
    </row>
    <row r="188" spans="2:2">
      <c r="B188" s="4" t="s">
        <v>394</v>
      </c>
    </row>
    <row r="189" spans="2:2">
      <c r="B189" s="4" t="s">
        <v>395</v>
      </c>
    </row>
    <row r="190" spans="2:2">
      <c r="B190" s="4" t="s">
        <v>396</v>
      </c>
    </row>
    <row r="191" spans="2:2">
      <c r="B191" s="4" t="s">
        <v>397</v>
      </c>
    </row>
    <row r="192" spans="2:2">
      <c r="B192" s="4" t="s">
        <v>398</v>
      </c>
    </row>
    <row r="193" spans="2:2">
      <c r="B193" s="4" t="s">
        <v>399</v>
      </c>
    </row>
    <row r="194" spans="2:2">
      <c r="B194" s="4" t="s">
        <v>400</v>
      </c>
    </row>
    <row r="195" spans="2:2">
      <c r="B195" s="4" t="s">
        <v>401</v>
      </c>
    </row>
    <row r="196" spans="2:2">
      <c r="B196" s="4" t="s">
        <v>402</v>
      </c>
    </row>
    <row r="197" spans="2:2">
      <c r="B197" s="4" t="s">
        <v>403</v>
      </c>
    </row>
    <row r="198" spans="2:2">
      <c r="B198" s="4" t="s">
        <v>404</v>
      </c>
    </row>
    <row r="199" spans="2:2">
      <c r="B199" s="4" t="s">
        <v>405</v>
      </c>
    </row>
    <row r="200" spans="2:2">
      <c r="B200" s="4" t="s">
        <v>406</v>
      </c>
    </row>
    <row r="201" spans="2:2">
      <c r="B201" s="4" t="s">
        <v>407</v>
      </c>
    </row>
    <row r="202" spans="2:2">
      <c r="B202" s="4" t="s">
        <v>408</v>
      </c>
    </row>
    <row r="203" spans="2:2">
      <c r="B203" s="4" t="s">
        <v>409</v>
      </c>
    </row>
    <row r="204" spans="2:2">
      <c r="B204" s="4" t="s">
        <v>410</v>
      </c>
    </row>
    <row r="205" spans="2:2">
      <c r="B205" s="4" t="s">
        <v>411</v>
      </c>
    </row>
    <row r="206" spans="2:2">
      <c r="B206" s="4" t="s">
        <v>412</v>
      </c>
    </row>
    <row r="207" spans="2:2">
      <c r="B207" s="4" t="s">
        <v>413</v>
      </c>
    </row>
    <row r="208" spans="2:2">
      <c r="B208" s="4" t="s">
        <v>414</v>
      </c>
    </row>
    <row r="209" spans="2:2">
      <c r="B209" s="4" t="s">
        <v>415</v>
      </c>
    </row>
    <row r="210" spans="2:2">
      <c r="B210" s="4" t="s">
        <v>416</v>
      </c>
    </row>
    <row r="211" spans="2:2">
      <c r="B211" s="4" t="s">
        <v>417</v>
      </c>
    </row>
    <row r="212" spans="2:2">
      <c r="B212" s="4" t="s">
        <v>418</v>
      </c>
    </row>
    <row r="213" spans="2:2">
      <c r="B213" s="4" t="s">
        <v>419</v>
      </c>
    </row>
    <row r="214" spans="2:2">
      <c r="B214" s="4" t="s">
        <v>420</v>
      </c>
    </row>
    <row r="215" spans="2:2">
      <c r="B215" s="4" t="s">
        <v>421</v>
      </c>
    </row>
    <row r="216" spans="2:2">
      <c r="B216" s="4" t="s">
        <v>422</v>
      </c>
    </row>
    <row r="217" spans="2:2">
      <c r="B217" s="4" t="s">
        <v>423</v>
      </c>
    </row>
    <row r="218" spans="2:2">
      <c r="B218" s="4" t="s">
        <v>424</v>
      </c>
    </row>
    <row r="219" spans="2:2">
      <c r="B219" s="4" t="s">
        <v>425</v>
      </c>
    </row>
    <row r="220" spans="2:2">
      <c r="B220" s="4" t="s">
        <v>426</v>
      </c>
    </row>
    <row r="221" spans="2:2">
      <c r="B221" s="4" t="s">
        <v>427</v>
      </c>
    </row>
    <row r="222" spans="2:2">
      <c r="B222" s="4" t="s">
        <v>428</v>
      </c>
    </row>
    <row r="223" spans="2:2">
      <c r="B223" s="4" t="s">
        <v>429</v>
      </c>
    </row>
    <row r="224" spans="2:2">
      <c r="B224" s="4" t="s">
        <v>430</v>
      </c>
    </row>
    <row r="225" spans="2:2">
      <c r="B225" s="4" t="s">
        <v>431</v>
      </c>
    </row>
    <row r="226" spans="2:2">
      <c r="B226" s="4" t="s">
        <v>432</v>
      </c>
    </row>
    <row r="227" spans="2:2">
      <c r="B227" s="4" t="s">
        <v>433</v>
      </c>
    </row>
    <row r="228" spans="2:2">
      <c r="B228" s="4" t="s">
        <v>434</v>
      </c>
    </row>
    <row r="229" spans="2:2">
      <c r="B229" s="4" t="s">
        <v>435</v>
      </c>
    </row>
    <row r="230" spans="2:2">
      <c r="B230" s="4" t="s">
        <v>436</v>
      </c>
    </row>
    <row r="231" spans="2:2">
      <c r="B231" s="4" t="s">
        <v>437</v>
      </c>
    </row>
    <row r="232" spans="2:2">
      <c r="B232" s="4" t="s">
        <v>438</v>
      </c>
    </row>
    <row r="233" spans="2:2">
      <c r="B233" s="4" t="s">
        <v>439</v>
      </c>
    </row>
    <row r="234" spans="2:2">
      <c r="B234" s="4" t="s">
        <v>440</v>
      </c>
    </row>
    <row r="235" spans="2:2">
      <c r="B235" s="4" t="s">
        <v>441</v>
      </c>
    </row>
    <row r="236" spans="2:2">
      <c r="B236" s="4" t="s">
        <v>442</v>
      </c>
    </row>
    <row r="237" spans="2:2">
      <c r="B237" s="4" t="s">
        <v>443</v>
      </c>
    </row>
    <row r="238" spans="2:2">
      <c r="B238" s="4" t="s">
        <v>444</v>
      </c>
    </row>
    <row r="239" spans="2:2">
      <c r="B239" s="4" t="s">
        <v>445</v>
      </c>
    </row>
    <row r="240" spans="2:2">
      <c r="B240" s="4" t="s">
        <v>446</v>
      </c>
    </row>
    <row r="241" spans="2:2">
      <c r="B241" s="4" t="s">
        <v>447</v>
      </c>
    </row>
    <row r="242" spans="2:2">
      <c r="B242" s="4" t="s">
        <v>448</v>
      </c>
    </row>
    <row r="243" spans="2:2">
      <c r="B243" s="4" t="s">
        <v>449</v>
      </c>
    </row>
    <row r="244" spans="2:2">
      <c r="B244" s="4" t="s">
        <v>450</v>
      </c>
    </row>
    <row r="245" spans="2:2">
      <c r="B245" s="4" t="s">
        <v>451</v>
      </c>
    </row>
    <row r="246" spans="2:2">
      <c r="B246" s="4" t="s">
        <v>452</v>
      </c>
    </row>
    <row r="247" spans="2:2">
      <c r="B247" s="4" t="s">
        <v>453</v>
      </c>
    </row>
    <row r="248" spans="2:2">
      <c r="B248" s="4" t="s">
        <v>454</v>
      </c>
    </row>
    <row r="249" spans="2:2">
      <c r="B249" s="4" t="s">
        <v>455</v>
      </c>
    </row>
    <row r="250" spans="2:2">
      <c r="B250" s="4" t="s">
        <v>456</v>
      </c>
    </row>
    <row r="251" spans="2:2">
      <c r="B251" s="4" t="s">
        <v>457</v>
      </c>
    </row>
    <row r="252" spans="2:2">
      <c r="B252" s="4" t="s">
        <v>458</v>
      </c>
    </row>
    <row r="253" spans="2:2">
      <c r="B253" s="4" t="s">
        <v>439</v>
      </c>
    </row>
    <row r="254" spans="2:2">
      <c r="B254" s="4" t="s">
        <v>440</v>
      </c>
    </row>
    <row r="255" spans="2:2">
      <c r="B255" s="4" t="s">
        <v>441</v>
      </c>
    </row>
    <row r="256" spans="2:2">
      <c r="B256" s="4" t="s">
        <v>459</v>
      </c>
    </row>
    <row r="257" spans="2:2">
      <c r="B257" s="4" t="s">
        <v>460</v>
      </c>
    </row>
    <row r="258" spans="2:2">
      <c r="B258" s="4" t="s">
        <v>461</v>
      </c>
    </row>
    <row r="259" spans="2:2">
      <c r="B259" s="4" t="s">
        <v>462</v>
      </c>
    </row>
    <row r="260" spans="2:2">
      <c r="B260" s="4" t="s">
        <v>463</v>
      </c>
    </row>
    <row r="261" spans="2:2">
      <c r="B261" s="4" t="s">
        <v>464</v>
      </c>
    </row>
    <row r="262" spans="2:2">
      <c r="B262" s="4" t="s">
        <v>465</v>
      </c>
    </row>
    <row r="263" spans="2:2">
      <c r="B263" s="4" t="s">
        <v>466</v>
      </c>
    </row>
    <row r="264" spans="2:2">
      <c r="B264" s="4" t="s">
        <v>467</v>
      </c>
    </row>
    <row r="265" spans="2:2">
      <c r="B265" s="4" t="s">
        <v>468</v>
      </c>
    </row>
    <row r="266" spans="2:2">
      <c r="B266" s="4" t="s">
        <v>469</v>
      </c>
    </row>
    <row r="267" spans="2:2">
      <c r="B267" s="4" t="s">
        <v>470</v>
      </c>
    </row>
    <row r="268" spans="2:2">
      <c r="B268" s="4" t="s">
        <v>471</v>
      </c>
    </row>
    <row r="269" spans="2:2">
      <c r="B269" s="4" t="s">
        <v>472</v>
      </c>
    </row>
    <row r="270" spans="2:2">
      <c r="B270" s="4" t="s">
        <v>473</v>
      </c>
    </row>
    <row r="271" spans="2:2">
      <c r="B271" s="4" t="s">
        <v>474</v>
      </c>
    </row>
    <row r="272" spans="2:2">
      <c r="B272" s="4" t="s">
        <v>475</v>
      </c>
    </row>
    <row r="273" spans="2:2">
      <c r="B273" s="4" t="s">
        <v>476</v>
      </c>
    </row>
    <row r="274" spans="2:2">
      <c r="B274" s="4" t="s">
        <v>477</v>
      </c>
    </row>
    <row r="275" spans="2:2">
      <c r="B275" s="4" t="s">
        <v>478</v>
      </c>
    </row>
    <row r="276" spans="2:2">
      <c r="B276" s="4" t="s">
        <v>459</v>
      </c>
    </row>
    <row r="277" spans="2:2">
      <c r="B277" s="4" t="s">
        <v>460</v>
      </c>
    </row>
    <row r="278" spans="2:2">
      <c r="B278" s="4" t="s">
        <v>461</v>
      </c>
    </row>
    <row r="279" spans="2:2">
      <c r="B279" s="4" t="s">
        <v>462</v>
      </c>
    </row>
    <row r="280" spans="2:2">
      <c r="B280" s="4" t="s">
        <v>463</v>
      </c>
    </row>
    <row r="281" spans="2:2">
      <c r="B281" s="4" t="s">
        <v>464</v>
      </c>
    </row>
    <row r="282" spans="2:2">
      <c r="B282" s="4" t="s">
        <v>465</v>
      </c>
    </row>
    <row r="283" spans="2:2">
      <c r="B283" s="4" t="s">
        <v>479</v>
      </c>
    </row>
    <row r="284" spans="2:2">
      <c r="B284" s="4" t="s">
        <v>480</v>
      </c>
    </row>
    <row r="285" spans="2:2">
      <c r="B285" s="4" t="s">
        <v>481</v>
      </c>
    </row>
    <row r="286" spans="2:2">
      <c r="B286" s="4" t="s">
        <v>482</v>
      </c>
    </row>
    <row r="287" spans="2:2">
      <c r="B287" s="4" t="s">
        <v>483</v>
      </c>
    </row>
    <row r="288" spans="2:2">
      <c r="B288" s="4" t="s">
        <v>484</v>
      </c>
    </row>
    <row r="289" spans="2:2">
      <c r="B289" s="4" t="s">
        <v>485</v>
      </c>
    </row>
    <row r="290" spans="2:2">
      <c r="B290" s="4" t="s">
        <v>486</v>
      </c>
    </row>
    <row r="291" spans="2:2">
      <c r="B291" s="4" t="s">
        <v>487</v>
      </c>
    </row>
    <row r="292" spans="2:2">
      <c r="B292" s="4" t="s">
        <v>488</v>
      </c>
    </row>
    <row r="293" spans="2:2">
      <c r="B293" s="4" t="s">
        <v>489</v>
      </c>
    </row>
    <row r="294" spans="2:2">
      <c r="B294" s="4" t="s">
        <v>490</v>
      </c>
    </row>
    <row r="295" spans="2:2">
      <c r="B295" s="4" t="s">
        <v>491</v>
      </c>
    </row>
    <row r="296" spans="2:2">
      <c r="B296" s="4" t="s">
        <v>492</v>
      </c>
    </row>
    <row r="297" spans="2:2">
      <c r="B297" s="4" t="s">
        <v>493</v>
      </c>
    </row>
    <row r="298" spans="2:2">
      <c r="B298" s="4" t="s">
        <v>494</v>
      </c>
    </row>
    <row r="299" spans="2:2">
      <c r="B299" s="4" t="s">
        <v>495</v>
      </c>
    </row>
    <row r="300" spans="2:2">
      <c r="B300" s="4" t="s">
        <v>496</v>
      </c>
    </row>
    <row r="301" spans="2:2">
      <c r="B301" s="4" t="s">
        <v>497</v>
      </c>
    </row>
    <row r="302" spans="2:2">
      <c r="B302" s="4" t="s">
        <v>498</v>
      </c>
    </row>
    <row r="303" spans="2:2">
      <c r="B303" s="4" t="s">
        <v>499</v>
      </c>
    </row>
    <row r="304" spans="2:2">
      <c r="B304" s="4" t="s">
        <v>500</v>
      </c>
    </row>
    <row r="305" spans="2:2">
      <c r="B305" s="4" t="s">
        <v>501</v>
      </c>
    </row>
    <row r="306" spans="2:2">
      <c r="B306" s="4" t="s">
        <v>502</v>
      </c>
    </row>
    <row r="307" spans="2:2">
      <c r="B307" s="4" t="s">
        <v>503</v>
      </c>
    </row>
    <row r="308" spans="2:2">
      <c r="B308" s="4" t="s">
        <v>504</v>
      </c>
    </row>
    <row r="309" spans="2:2">
      <c r="B309" s="4" t="s">
        <v>505</v>
      </c>
    </row>
    <row r="310" spans="2:2">
      <c r="B310" s="4" t="s">
        <v>506</v>
      </c>
    </row>
    <row r="311" spans="2:2">
      <c r="B311" s="4" t="s">
        <v>507</v>
      </c>
    </row>
    <row r="312" spans="2:2">
      <c r="B312" s="4" t="s">
        <v>508</v>
      </c>
    </row>
    <row r="313" spans="2:2">
      <c r="B313" s="4" t="s">
        <v>509</v>
      </c>
    </row>
    <row r="314" spans="2:2">
      <c r="B314" s="4" t="s">
        <v>510</v>
      </c>
    </row>
    <row r="315" spans="2:2">
      <c r="B315" s="4" t="s">
        <v>511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B212"/>
  <sheetViews>
    <sheetView zoomScale="80" zoomScaleNormal="80" workbookViewId="0"/>
  </sheetViews>
  <sheetFormatPr defaultRowHeight="11.25"/>
  <cols>
    <col min="1" max="1" width="2.625" style="65" customWidth="1"/>
    <col min="2" max="2" width="9.125" style="65" bestFit="1" customWidth="1"/>
    <col min="3" max="3" width="9.25" style="65" bestFit="1" customWidth="1"/>
    <col min="4" max="4" width="9.125" style="65" bestFit="1" customWidth="1"/>
    <col min="5" max="7" width="9.25" style="65" bestFit="1" customWidth="1"/>
    <col min="8" max="8" width="9" style="65"/>
    <col min="9" max="9" width="9.25" style="65" bestFit="1" customWidth="1"/>
    <col min="10" max="10" width="9.125" style="65" bestFit="1" customWidth="1"/>
    <col min="11" max="18" width="9.25" style="65" bestFit="1" customWidth="1"/>
    <col min="19" max="19" width="9.125" style="65" customWidth="1"/>
    <col min="20" max="20" width="9.25" style="65" bestFit="1" customWidth="1"/>
    <col min="21" max="22" width="9.125" style="65" customWidth="1"/>
    <col min="23" max="25" width="9.25" style="65" bestFit="1" customWidth="1"/>
    <col min="26" max="26" width="9.625" style="65" bestFit="1" customWidth="1"/>
    <col min="27" max="27" width="9.25" style="65" bestFit="1" customWidth="1"/>
    <col min="28" max="28" width="9.125" style="65" bestFit="1" customWidth="1"/>
    <col min="29" max="29" width="12.25" style="65" bestFit="1" customWidth="1"/>
    <col min="30" max="30" width="9.25" style="65" bestFit="1" customWidth="1"/>
    <col min="31" max="31" width="9.125" style="65" bestFit="1" customWidth="1"/>
    <col min="32" max="32" width="12.25" style="65" bestFit="1" customWidth="1"/>
    <col min="33" max="33" width="11.25" style="65" customWidth="1"/>
    <col min="34" max="34" width="9.5" style="65" bestFit="1" customWidth="1"/>
    <col min="35" max="46" width="9.125" style="65" bestFit="1" customWidth="1"/>
    <col min="47" max="47" width="9" style="65"/>
    <col min="48" max="48" width="12.125" style="65" bestFit="1" customWidth="1"/>
    <col min="49" max="49" width="9.125" style="65" bestFit="1" customWidth="1"/>
    <col min="50" max="50" width="9" style="65"/>
    <col min="51" max="51" width="12.125" style="65" bestFit="1" customWidth="1"/>
    <col min="52" max="52" width="9.125" style="65" bestFit="1" customWidth="1"/>
    <col min="53" max="16384" width="9" style="65"/>
  </cols>
  <sheetData>
    <row r="1" spans="1:52" s="46" customFormat="1" ht="13.5"/>
    <row r="2" spans="1:52" s="42" customFormat="1" ht="32.25">
      <c r="B2" s="58" t="s">
        <v>527</v>
      </c>
    </row>
    <row r="3" spans="1:52" s="42" customFormat="1" ht="14.1" customHeight="1">
      <c r="B3" s="43"/>
    </row>
    <row r="4" spans="1:52" s="46" customFormat="1" ht="13.5">
      <c r="B4" s="46" t="s">
        <v>171</v>
      </c>
    </row>
    <row r="5" spans="1:52" s="46" customFormat="1" ht="13.5">
      <c r="B5" s="38" t="s">
        <v>12</v>
      </c>
      <c r="C5" s="38" t="s">
        <v>13</v>
      </c>
      <c r="D5" s="38" t="s">
        <v>11</v>
      </c>
      <c r="E5" s="38" t="s">
        <v>172</v>
      </c>
      <c r="F5" s="38" t="s">
        <v>173</v>
      </c>
      <c r="G5" s="38" t="s">
        <v>174</v>
      </c>
      <c r="H5" s="38" t="s">
        <v>175</v>
      </c>
      <c r="I5" s="38" t="s">
        <v>176</v>
      </c>
      <c r="J5" s="38" t="s">
        <v>177</v>
      </c>
      <c r="K5" s="38" t="s">
        <v>178</v>
      </c>
      <c r="L5" s="38" t="s">
        <v>179</v>
      </c>
      <c r="M5" s="38" t="s">
        <v>180</v>
      </c>
      <c r="N5" s="38" t="s">
        <v>181</v>
      </c>
      <c r="O5" s="38" t="s">
        <v>182</v>
      </c>
      <c r="P5" s="38" t="s">
        <v>14</v>
      </c>
      <c r="Q5" s="38" t="s">
        <v>183</v>
      </c>
      <c r="R5" s="38" t="s">
        <v>184</v>
      </c>
      <c r="S5" s="38"/>
      <c r="T5" s="38" t="s">
        <v>15</v>
      </c>
      <c r="U5" s="38"/>
      <c r="V5" s="38"/>
      <c r="W5" s="38" t="s">
        <v>185</v>
      </c>
      <c r="X5" s="38" t="s">
        <v>186</v>
      </c>
      <c r="Y5" s="38" t="s">
        <v>187</v>
      </c>
      <c r="Z5" s="38" t="s">
        <v>188</v>
      </c>
      <c r="AA5" s="38" t="s">
        <v>189</v>
      </c>
      <c r="AB5" s="38" t="s">
        <v>190</v>
      </c>
      <c r="AC5" s="38" t="s">
        <v>191</v>
      </c>
      <c r="AD5" s="38" t="s">
        <v>513</v>
      </c>
      <c r="AE5" s="38" t="s">
        <v>16</v>
      </c>
      <c r="AF5" s="38" t="s">
        <v>193</v>
      </c>
      <c r="AG5" s="38" t="s">
        <v>194</v>
      </c>
      <c r="AH5" s="38" t="s">
        <v>195</v>
      </c>
      <c r="AI5" s="38" t="s">
        <v>196</v>
      </c>
      <c r="AJ5" s="38" t="s">
        <v>197</v>
      </c>
      <c r="AK5" s="38" t="s">
        <v>198</v>
      </c>
      <c r="AL5" s="38" t="s">
        <v>199</v>
      </c>
      <c r="AM5" s="38" t="s">
        <v>200</v>
      </c>
      <c r="AN5" s="38" t="s">
        <v>201</v>
      </c>
      <c r="AO5" s="38" t="s">
        <v>202</v>
      </c>
      <c r="AP5" s="38" t="s">
        <v>203</v>
      </c>
      <c r="AQ5" s="38" t="s">
        <v>204</v>
      </c>
      <c r="AR5" s="38" t="s">
        <v>205</v>
      </c>
      <c r="AS5" s="38" t="s">
        <v>0</v>
      </c>
      <c r="AT5" s="38" t="s">
        <v>1</v>
      </c>
      <c r="AU5" s="38" t="s">
        <v>2</v>
      </c>
      <c r="AV5" s="38" t="s">
        <v>3</v>
      </c>
      <c r="AW5" s="38" t="s">
        <v>4</v>
      </c>
      <c r="AX5" s="38" t="s">
        <v>5</v>
      </c>
      <c r="AY5" s="38" t="s">
        <v>6</v>
      </c>
      <c r="AZ5" s="38" t="s">
        <v>7</v>
      </c>
    </row>
    <row r="6" spans="1:52" s="46" customFormat="1" ht="13.5">
      <c r="A6" s="46">
        <v>1</v>
      </c>
      <c r="B6" s="48" t="s">
        <v>82</v>
      </c>
      <c r="C6" s="49">
        <v>41334</v>
      </c>
      <c r="D6" s="48" t="s">
        <v>71</v>
      </c>
      <c r="E6" s="49">
        <v>41334</v>
      </c>
      <c r="F6" s="49">
        <v>41425</v>
      </c>
      <c r="G6" s="49">
        <v>41334</v>
      </c>
      <c r="H6" s="48"/>
      <c r="I6" s="49">
        <v>41425</v>
      </c>
      <c r="J6" s="48">
        <v>6235.64</v>
      </c>
      <c r="K6" s="48">
        <v>0</v>
      </c>
      <c r="L6" s="48">
        <v>1.0006999999999999</v>
      </c>
      <c r="M6" s="48">
        <v>1.0006999999999999</v>
      </c>
      <c r="N6" s="48">
        <v>1.5599999999999999E-2</v>
      </c>
      <c r="O6" s="48">
        <v>1.55E-2</v>
      </c>
      <c r="P6" s="48">
        <v>6240</v>
      </c>
      <c r="Q6" s="48">
        <v>96.98</v>
      </c>
      <c r="R6" s="48">
        <v>97.05</v>
      </c>
      <c r="S6" s="48"/>
      <c r="T6" s="48">
        <v>96.98</v>
      </c>
      <c r="U6" s="48"/>
      <c r="V6" s="48"/>
      <c r="W6" s="48">
        <v>6235.63</v>
      </c>
      <c r="X6" s="48">
        <v>6138.65</v>
      </c>
      <c r="Y6" s="48">
        <v>4.37</v>
      </c>
      <c r="Z6" s="48">
        <v>7.0000000000000007E-2</v>
      </c>
      <c r="AA6" s="48">
        <v>7.0000000000000007E-2</v>
      </c>
      <c r="AB6" s="48">
        <v>32891520</v>
      </c>
      <c r="AC6" s="48">
        <v>691656</v>
      </c>
      <c r="AD6" s="48">
        <v>692160</v>
      </c>
      <c r="AE6" s="48">
        <v>691661</v>
      </c>
      <c r="AF6" s="48">
        <v>32868497</v>
      </c>
      <c r="AG6" s="48">
        <v>32176836</v>
      </c>
      <c r="AH6" s="48">
        <v>23023</v>
      </c>
      <c r="AI6" s="48">
        <f>AD6-AC6</f>
        <v>504</v>
      </c>
      <c r="AJ6" s="48">
        <v>499</v>
      </c>
      <c r="AK6" s="48">
        <v>0</v>
      </c>
      <c r="AL6" s="48">
        <v>0</v>
      </c>
      <c r="AM6" s="48">
        <v>0</v>
      </c>
      <c r="AN6" s="48">
        <v>0</v>
      </c>
      <c r="AO6" s="48">
        <v>0</v>
      </c>
      <c r="AP6" s="48">
        <v>0</v>
      </c>
      <c r="AQ6" s="48">
        <v>0</v>
      </c>
      <c r="AR6" s="48">
        <v>0</v>
      </c>
      <c r="AS6" s="48">
        <v>0</v>
      </c>
      <c r="AT6" s="48">
        <v>9999999999</v>
      </c>
      <c r="AU6" s="48" t="s">
        <v>206</v>
      </c>
      <c r="AV6" s="50">
        <v>41471</v>
      </c>
      <c r="AW6" s="48">
        <v>9999999999</v>
      </c>
      <c r="AX6" s="48" t="s">
        <v>206</v>
      </c>
      <c r="AY6" s="50">
        <v>41471</v>
      </c>
      <c r="AZ6" s="48">
        <v>1</v>
      </c>
    </row>
    <row r="7" spans="1:52" s="46" customFormat="1" ht="13.5">
      <c r="A7" s="46">
        <v>5</v>
      </c>
      <c r="B7" s="48" t="s">
        <v>82</v>
      </c>
      <c r="C7" s="49">
        <v>41341</v>
      </c>
      <c r="D7" s="48" t="s">
        <v>71</v>
      </c>
      <c r="E7" s="49">
        <v>41334</v>
      </c>
      <c r="F7" s="49">
        <v>41425</v>
      </c>
      <c r="G7" s="49">
        <v>41334</v>
      </c>
      <c r="H7" s="48"/>
      <c r="I7" s="49">
        <v>41425</v>
      </c>
      <c r="J7" s="48">
        <v>6235.64</v>
      </c>
      <c r="K7" s="48">
        <v>0</v>
      </c>
      <c r="L7" s="48">
        <v>1.0006999999999999</v>
      </c>
      <c r="M7" s="48">
        <v>1.0006999999999999</v>
      </c>
      <c r="N7" s="48">
        <v>0.10489999999999999</v>
      </c>
      <c r="O7" s="48">
        <v>0.1048</v>
      </c>
      <c r="P7" s="48">
        <v>6240</v>
      </c>
      <c r="Q7" s="48">
        <v>654.1</v>
      </c>
      <c r="R7" s="48">
        <v>654.55999999999995</v>
      </c>
      <c r="S7" s="48"/>
      <c r="T7" s="48">
        <v>654.1</v>
      </c>
      <c r="U7" s="48"/>
      <c r="V7" s="48"/>
      <c r="W7" s="48">
        <v>6235.63</v>
      </c>
      <c r="X7" s="48">
        <v>5581.53</v>
      </c>
      <c r="Y7" s="48">
        <v>4.37</v>
      </c>
      <c r="Z7" s="48">
        <v>0.46</v>
      </c>
      <c r="AA7" s="48">
        <v>0.46</v>
      </c>
      <c r="AB7" s="48">
        <v>32891520</v>
      </c>
      <c r="AC7" s="48">
        <v>5468291</v>
      </c>
      <c r="AD7" s="48">
        <v>5472121</v>
      </c>
      <c r="AE7" s="48">
        <v>5468276</v>
      </c>
      <c r="AF7" s="48">
        <v>32868495</v>
      </c>
      <c r="AG7" s="48">
        <v>27400219</v>
      </c>
      <c r="AH7" s="48">
        <v>23025</v>
      </c>
      <c r="AI7" s="48">
        <v>3830</v>
      </c>
      <c r="AJ7" s="48">
        <v>3845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9999999999</v>
      </c>
      <c r="AU7" s="48" t="s">
        <v>206</v>
      </c>
      <c r="AV7" s="50">
        <v>41471</v>
      </c>
      <c r="AW7" s="48">
        <v>9999999999</v>
      </c>
      <c r="AX7" s="48" t="s">
        <v>206</v>
      </c>
      <c r="AY7" s="50">
        <v>41471</v>
      </c>
      <c r="AZ7" s="48">
        <v>1</v>
      </c>
    </row>
    <row r="8" spans="1:52" s="46" customFormat="1" ht="13.5">
      <c r="A8" s="46">
        <v>5</v>
      </c>
      <c r="B8" s="48" t="s">
        <v>82</v>
      </c>
      <c r="C8" s="49">
        <v>41348</v>
      </c>
      <c r="D8" s="48" t="s">
        <v>71</v>
      </c>
      <c r="E8" s="49">
        <v>41334</v>
      </c>
      <c r="F8" s="49">
        <v>41425</v>
      </c>
      <c r="G8" s="49">
        <v>41334</v>
      </c>
      <c r="H8" s="48"/>
      <c r="I8" s="49">
        <v>41425</v>
      </c>
      <c r="J8" s="48">
        <v>6235.64</v>
      </c>
      <c r="K8" s="48">
        <v>0</v>
      </c>
      <c r="L8" s="48">
        <v>1.0006999999999999</v>
      </c>
      <c r="M8" s="48">
        <v>1.0006999999999999</v>
      </c>
      <c r="N8" s="48">
        <v>0.19420000000000001</v>
      </c>
      <c r="O8" s="48">
        <v>0.19409999999999999</v>
      </c>
      <c r="P8" s="48">
        <v>6240</v>
      </c>
      <c r="Q8" s="48">
        <v>1211.22</v>
      </c>
      <c r="R8" s="48">
        <v>1212.07</v>
      </c>
      <c r="S8" s="48"/>
      <c r="T8" s="48">
        <v>1211.22</v>
      </c>
      <c r="U8" s="48"/>
      <c r="V8" s="48"/>
      <c r="W8" s="48">
        <v>6235.63</v>
      </c>
      <c r="X8" s="48">
        <v>5024.41</v>
      </c>
      <c r="Y8" s="48">
        <v>4.37</v>
      </c>
      <c r="Z8" s="48">
        <v>0.85</v>
      </c>
      <c r="AA8" s="48">
        <v>0.85</v>
      </c>
      <c r="AB8" s="48">
        <v>32891520</v>
      </c>
      <c r="AC8" s="48">
        <v>10244920</v>
      </c>
      <c r="AD8" s="48">
        <v>10251688</v>
      </c>
      <c r="AE8" s="48">
        <v>10244498</v>
      </c>
      <c r="AF8" s="48">
        <v>32868493</v>
      </c>
      <c r="AG8" s="48">
        <v>22623995</v>
      </c>
      <c r="AH8" s="48">
        <v>23027</v>
      </c>
      <c r="AI8" s="48">
        <v>6768</v>
      </c>
      <c r="AJ8" s="48">
        <v>7190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9999999999</v>
      </c>
      <c r="AU8" s="48" t="s">
        <v>206</v>
      </c>
      <c r="AV8" s="50">
        <v>41471</v>
      </c>
      <c r="AW8" s="48">
        <v>9999999999</v>
      </c>
      <c r="AX8" s="48" t="s">
        <v>206</v>
      </c>
      <c r="AY8" s="50">
        <v>41471</v>
      </c>
      <c r="AZ8" s="48">
        <v>1</v>
      </c>
    </row>
    <row r="9" spans="1:52" s="46" customFormat="1" ht="13.5">
      <c r="A9" s="46">
        <v>4</v>
      </c>
      <c r="B9" s="48" t="s">
        <v>82</v>
      </c>
      <c r="C9" s="49">
        <v>41355</v>
      </c>
      <c r="D9" s="48" t="s">
        <v>71</v>
      </c>
      <c r="E9" s="49">
        <v>41334</v>
      </c>
      <c r="F9" s="49">
        <v>41425</v>
      </c>
      <c r="G9" s="49">
        <v>41334</v>
      </c>
      <c r="H9" s="48"/>
      <c r="I9" s="49">
        <v>41425</v>
      </c>
      <c r="J9" s="48">
        <v>6235.64</v>
      </c>
      <c r="K9" s="48">
        <v>0</v>
      </c>
      <c r="L9" s="48">
        <v>1.0006999999999999</v>
      </c>
      <c r="M9" s="48">
        <v>1.0006999999999999</v>
      </c>
      <c r="N9" s="48">
        <v>0.27379999999999999</v>
      </c>
      <c r="O9" s="48">
        <v>0.27360000000000001</v>
      </c>
      <c r="P9" s="48">
        <v>6240</v>
      </c>
      <c r="Q9" s="48">
        <v>1707.39</v>
      </c>
      <c r="R9" s="48">
        <v>1708.59</v>
      </c>
      <c r="S9" s="48"/>
      <c r="T9" s="48">
        <v>1407.39</v>
      </c>
      <c r="U9" s="48"/>
      <c r="V9" s="48"/>
      <c r="W9" s="48">
        <v>6235.63</v>
      </c>
      <c r="X9" s="48">
        <v>4528.24</v>
      </c>
      <c r="Y9" s="48">
        <v>4.37</v>
      </c>
      <c r="Z9" s="48">
        <v>1.2</v>
      </c>
      <c r="AA9" s="48">
        <v>1.2</v>
      </c>
      <c r="AB9" s="48">
        <v>32891520</v>
      </c>
      <c r="AC9" s="48">
        <v>14988417</v>
      </c>
      <c r="AD9" s="48">
        <v>14999711</v>
      </c>
      <c r="AE9" s="48">
        <v>12989176</v>
      </c>
      <c r="AF9" s="48">
        <v>32868469</v>
      </c>
      <c r="AG9" s="48">
        <v>17879293</v>
      </c>
      <c r="AH9" s="48">
        <v>23051</v>
      </c>
      <c r="AI9" s="48">
        <v>11294</v>
      </c>
      <c r="AJ9" s="48">
        <v>10535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9999999999</v>
      </c>
      <c r="AU9" s="48" t="s">
        <v>206</v>
      </c>
      <c r="AV9" s="50">
        <v>41471</v>
      </c>
      <c r="AW9" s="48">
        <v>9999999999</v>
      </c>
      <c r="AX9" s="48" t="s">
        <v>206</v>
      </c>
      <c r="AY9" s="50">
        <v>41471</v>
      </c>
      <c r="AZ9" s="48">
        <v>1</v>
      </c>
    </row>
    <row r="10" spans="1:52" s="46" customFormat="1" ht="13.5">
      <c r="A10" s="46">
        <v>5</v>
      </c>
      <c r="B10" s="48" t="s">
        <v>82</v>
      </c>
      <c r="C10" s="49">
        <v>41362</v>
      </c>
      <c r="D10" s="48" t="s">
        <v>71</v>
      </c>
      <c r="E10" s="49">
        <v>41334</v>
      </c>
      <c r="F10" s="49">
        <v>41425</v>
      </c>
      <c r="G10" s="49">
        <v>41334</v>
      </c>
      <c r="H10" s="48"/>
      <c r="I10" s="49">
        <v>41416</v>
      </c>
      <c r="J10" s="48">
        <v>5256.95</v>
      </c>
      <c r="K10" s="8">
        <v>-2</v>
      </c>
      <c r="L10" s="48">
        <v>1.1870000000000001</v>
      </c>
      <c r="M10" s="48">
        <v>1.4356</v>
      </c>
      <c r="N10" s="48">
        <v>0.43080000000000002</v>
      </c>
      <c r="O10" s="48">
        <v>0.3629</v>
      </c>
      <c r="P10" s="48">
        <v>6240</v>
      </c>
      <c r="Q10" s="48">
        <v>2264.5</v>
      </c>
      <c r="R10" s="48">
        <v>2688</v>
      </c>
      <c r="S10" s="48"/>
      <c r="T10" s="48">
        <v>1872.39</v>
      </c>
      <c r="U10" s="48"/>
      <c r="V10" s="48"/>
      <c r="W10" s="48">
        <v>4346.62</v>
      </c>
      <c r="X10" s="48">
        <v>2474.23</v>
      </c>
      <c r="Y10" s="48">
        <v>1893.38</v>
      </c>
      <c r="Z10" s="48">
        <v>423.5</v>
      </c>
      <c r="AA10" s="48">
        <v>815.61</v>
      </c>
      <c r="AB10" s="48">
        <v>32891520</v>
      </c>
      <c r="AC10" s="48">
        <v>19764636</v>
      </c>
      <c r="AD10" s="48">
        <v>23460864</v>
      </c>
      <c r="AE10" s="48">
        <v>16342219</v>
      </c>
      <c r="AF10" s="48">
        <v>22911358</v>
      </c>
      <c r="AG10" s="48">
        <v>6569139</v>
      </c>
      <c r="AH10" s="48">
        <v>9980162</v>
      </c>
      <c r="AI10" s="48">
        <v>3696228</v>
      </c>
      <c r="AJ10" s="48">
        <v>7118645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9999999999</v>
      </c>
      <c r="AU10" s="48" t="s">
        <v>206</v>
      </c>
      <c r="AV10" s="50">
        <v>41471.958460648151</v>
      </c>
      <c r="AW10" s="48">
        <v>9999999999</v>
      </c>
      <c r="AX10" s="48" t="s">
        <v>206</v>
      </c>
      <c r="AY10" s="50">
        <v>41471.958460648151</v>
      </c>
      <c r="AZ10" s="48">
        <v>1</v>
      </c>
    </row>
    <row r="11" spans="1:52" s="46" customFormat="1" ht="13.5">
      <c r="A11" s="46">
        <v>5</v>
      </c>
      <c r="B11" s="48" t="s">
        <v>82</v>
      </c>
      <c r="C11" s="49">
        <v>41369</v>
      </c>
      <c r="D11" s="48" t="s">
        <v>71</v>
      </c>
      <c r="E11" s="49">
        <v>41334</v>
      </c>
      <c r="F11" s="49">
        <v>41425</v>
      </c>
      <c r="G11" s="49">
        <v>41334</v>
      </c>
      <c r="H11" s="48"/>
      <c r="I11" s="49">
        <v>41416</v>
      </c>
      <c r="J11" s="48">
        <v>5256.95</v>
      </c>
      <c r="K11" s="8">
        <v>-5</v>
      </c>
      <c r="L11" s="48">
        <v>1.1870000000000001</v>
      </c>
      <c r="M11" s="48">
        <v>1.4356</v>
      </c>
      <c r="N11" s="48">
        <v>0.49919999999999998</v>
      </c>
      <c r="O11" s="48">
        <v>0.42049999999999998</v>
      </c>
      <c r="P11" s="48">
        <v>6240</v>
      </c>
      <c r="Q11" s="48">
        <v>2624.19</v>
      </c>
      <c r="R11" s="48">
        <v>3114.91</v>
      </c>
      <c r="S11" s="48"/>
      <c r="T11" s="48">
        <v>2169.7600000000002</v>
      </c>
      <c r="U11" s="48"/>
      <c r="V11" s="48"/>
      <c r="W11" s="48">
        <v>4346.6099999999997</v>
      </c>
      <c r="X11" s="48">
        <v>2176.85</v>
      </c>
      <c r="Y11" s="48">
        <v>1893.39</v>
      </c>
      <c r="Z11" s="48">
        <v>490.72</v>
      </c>
      <c r="AA11" s="48">
        <v>945.15</v>
      </c>
      <c r="AB11" s="48">
        <v>32891520</v>
      </c>
      <c r="AC11" s="48">
        <v>21274321</v>
      </c>
      <c r="AD11" s="48">
        <v>25252575</v>
      </c>
      <c r="AE11" s="48">
        <v>17590244</v>
      </c>
      <c r="AF11" s="48">
        <v>22911326</v>
      </c>
      <c r="AG11" s="48">
        <v>5321082</v>
      </c>
      <c r="AH11" s="48">
        <v>9980194</v>
      </c>
      <c r="AI11" s="48">
        <v>3978254</v>
      </c>
      <c r="AJ11" s="48">
        <v>7662331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1</v>
      </c>
      <c r="AQ11" s="48">
        <v>0</v>
      </c>
      <c r="AR11" s="48">
        <v>0</v>
      </c>
      <c r="AS11" s="48">
        <v>0</v>
      </c>
      <c r="AT11" s="48">
        <v>9999999999</v>
      </c>
      <c r="AU11" s="48" t="s">
        <v>206</v>
      </c>
      <c r="AV11" s="50">
        <v>41471.958460648151</v>
      </c>
      <c r="AW11" s="48">
        <v>9999999999</v>
      </c>
      <c r="AX11" s="48" t="s">
        <v>206</v>
      </c>
      <c r="AY11" s="50">
        <v>41471.958460648151</v>
      </c>
      <c r="AZ11" s="48">
        <v>1</v>
      </c>
    </row>
    <row r="12" spans="1:52" s="46" customFormat="1" ht="13.5">
      <c r="A12" s="46">
        <v>5</v>
      </c>
      <c r="B12" s="48" t="s">
        <v>82</v>
      </c>
      <c r="C12" s="49">
        <v>41376</v>
      </c>
      <c r="D12" s="48" t="s">
        <v>71</v>
      </c>
      <c r="E12" s="49">
        <v>41334</v>
      </c>
      <c r="F12" s="49">
        <v>41425</v>
      </c>
      <c r="G12" s="49">
        <v>41334</v>
      </c>
      <c r="H12" s="48"/>
      <c r="I12" s="49">
        <v>41416</v>
      </c>
      <c r="J12" s="48">
        <v>5256.95</v>
      </c>
      <c r="K12" s="8">
        <v>-7</v>
      </c>
      <c r="L12" s="48">
        <v>1.1870000000000001</v>
      </c>
      <c r="M12" s="48">
        <v>1.4356</v>
      </c>
      <c r="N12" s="48">
        <v>0.56169999999999998</v>
      </c>
      <c r="O12" s="48">
        <v>0.47320000000000001</v>
      </c>
      <c r="P12" s="48">
        <v>6240</v>
      </c>
      <c r="Q12" s="48">
        <v>2952.92</v>
      </c>
      <c r="R12" s="48">
        <v>3505.12</v>
      </c>
      <c r="S12" s="48"/>
      <c r="T12" s="48">
        <v>2441.5700000000002</v>
      </c>
      <c r="U12" s="48"/>
      <c r="V12" s="48"/>
      <c r="W12" s="48">
        <v>4346.6099999999997</v>
      </c>
      <c r="X12" s="48">
        <v>1905.04</v>
      </c>
      <c r="Y12" s="48">
        <v>1893.39</v>
      </c>
      <c r="Z12" s="48">
        <v>552.20000000000005</v>
      </c>
      <c r="AA12" s="48">
        <v>1063.55</v>
      </c>
      <c r="AB12" s="48">
        <v>32891520</v>
      </c>
      <c r="AC12" s="48">
        <v>21493590</v>
      </c>
      <c r="AD12" s="48">
        <v>25513768</v>
      </c>
      <c r="AE12" s="48">
        <v>17772188</v>
      </c>
      <c r="AF12" s="48">
        <v>22911330</v>
      </c>
      <c r="AG12" s="48">
        <v>5139142</v>
      </c>
      <c r="AH12" s="48">
        <v>9980190</v>
      </c>
      <c r="AI12" s="48">
        <v>4020178</v>
      </c>
      <c r="AJ12" s="48">
        <v>7741580</v>
      </c>
      <c r="AK12" s="48">
        <v>0</v>
      </c>
      <c r="AL12" s="48">
        <v>0</v>
      </c>
      <c r="AM12" s="48">
        <v>0</v>
      </c>
      <c r="AN12" s="48">
        <v>0</v>
      </c>
      <c r="AO12" s="48">
        <v>0</v>
      </c>
      <c r="AP12" s="48">
        <v>1</v>
      </c>
      <c r="AQ12" s="48">
        <v>0</v>
      </c>
      <c r="AR12" s="48">
        <v>0</v>
      </c>
      <c r="AS12" s="48">
        <v>0</v>
      </c>
      <c r="AT12" s="48">
        <v>9999999999</v>
      </c>
      <c r="AU12" s="48" t="s">
        <v>206</v>
      </c>
      <c r="AV12" s="50">
        <v>41471.958460648151</v>
      </c>
      <c r="AW12" s="48">
        <v>9999999999</v>
      </c>
      <c r="AX12" s="48" t="s">
        <v>206</v>
      </c>
      <c r="AY12" s="50">
        <v>41471.958460648151</v>
      </c>
      <c r="AZ12" s="48">
        <v>1</v>
      </c>
    </row>
    <row r="13" spans="1:52" s="46" customFormat="1" ht="13.5">
      <c r="A13" s="46">
        <v>5</v>
      </c>
      <c r="B13" s="48" t="s">
        <v>82</v>
      </c>
      <c r="C13" s="49">
        <v>41383</v>
      </c>
      <c r="D13" s="48" t="s">
        <v>71</v>
      </c>
      <c r="E13" s="49">
        <v>41334</v>
      </c>
      <c r="F13" s="49">
        <v>41425</v>
      </c>
      <c r="G13" s="49">
        <v>41334</v>
      </c>
      <c r="H13" s="48"/>
      <c r="I13" s="49">
        <v>41416</v>
      </c>
      <c r="J13" s="48">
        <v>5256.95</v>
      </c>
      <c r="K13" s="8">
        <v>-12</v>
      </c>
      <c r="L13" s="48">
        <v>1.1870000000000001</v>
      </c>
      <c r="M13" s="48">
        <v>1.4356</v>
      </c>
      <c r="N13" s="48">
        <v>0.60089999999999999</v>
      </c>
      <c r="O13" s="48">
        <v>0.50619999999999998</v>
      </c>
      <c r="P13" s="48">
        <v>6240</v>
      </c>
      <c r="Q13" s="48">
        <v>3158.7</v>
      </c>
      <c r="R13" s="48">
        <v>3749.38</v>
      </c>
      <c r="S13" s="48"/>
      <c r="T13" s="48">
        <v>2611.7199999999998</v>
      </c>
      <c r="U13" s="48"/>
      <c r="V13" s="48"/>
      <c r="W13" s="48">
        <v>4346.62</v>
      </c>
      <c r="X13" s="48">
        <v>1734.9</v>
      </c>
      <c r="Y13" s="48">
        <v>1893.38</v>
      </c>
      <c r="Z13" s="48">
        <v>590.67999999999995</v>
      </c>
      <c r="AA13" s="48">
        <v>1137.6600000000001</v>
      </c>
      <c r="AB13" s="48">
        <v>32891520</v>
      </c>
      <c r="AC13" s="48">
        <v>21640909</v>
      </c>
      <c r="AD13" s="48">
        <v>25687002</v>
      </c>
      <c r="AE13" s="48">
        <v>17892893</v>
      </c>
      <c r="AF13" s="48">
        <v>22911365</v>
      </c>
      <c r="AG13" s="48">
        <v>5018472</v>
      </c>
      <c r="AH13" s="48">
        <v>9980155</v>
      </c>
      <c r="AI13" s="48">
        <v>4046093</v>
      </c>
      <c r="AJ13" s="48">
        <v>7794109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1</v>
      </c>
      <c r="AQ13" s="48">
        <v>0</v>
      </c>
      <c r="AR13" s="48">
        <v>0</v>
      </c>
      <c r="AS13" s="48">
        <v>0</v>
      </c>
      <c r="AT13" s="48">
        <v>9999999999</v>
      </c>
      <c r="AU13" s="48" t="s">
        <v>206</v>
      </c>
      <c r="AV13" s="50">
        <v>41471.958460648151</v>
      </c>
      <c r="AW13" s="48">
        <v>9999999999</v>
      </c>
      <c r="AX13" s="48" t="s">
        <v>206</v>
      </c>
      <c r="AY13" s="50">
        <v>41471.958460648151</v>
      </c>
      <c r="AZ13" s="48">
        <v>1</v>
      </c>
    </row>
    <row r="14" spans="1:52" s="46" customFormat="1" ht="13.5">
      <c r="A14" s="46">
        <v>5</v>
      </c>
      <c r="B14" s="48" t="s">
        <v>82</v>
      </c>
      <c r="C14" s="49">
        <v>41390</v>
      </c>
      <c r="D14" s="48" t="s">
        <v>71</v>
      </c>
      <c r="E14" s="49">
        <v>41334</v>
      </c>
      <c r="F14" s="49">
        <v>41425</v>
      </c>
      <c r="G14" s="49">
        <v>41334</v>
      </c>
      <c r="H14" s="48"/>
      <c r="I14" s="49">
        <v>41416</v>
      </c>
      <c r="J14" s="48">
        <v>5256.95</v>
      </c>
      <c r="K14" s="8">
        <v>-9</v>
      </c>
      <c r="L14" s="48">
        <v>1.1870000000000001</v>
      </c>
      <c r="M14" s="48">
        <v>1.4356</v>
      </c>
      <c r="N14" s="48">
        <v>0.65490000000000004</v>
      </c>
      <c r="O14" s="48">
        <v>0.55169999999999997</v>
      </c>
      <c r="P14" s="48">
        <v>6240</v>
      </c>
      <c r="Q14" s="48">
        <v>3442.78</v>
      </c>
      <c r="R14" s="48">
        <v>4086.58</v>
      </c>
      <c r="S14" s="48"/>
      <c r="T14" s="48">
        <v>2846.6</v>
      </c>
      <c r="U14" s="48"/>
      <c r="V14" s="48"/>
      <c r="W14" s="48">
        <v>4346.6099999999997</v>
      </c>
      <c r="X14" s="48">
        <v>1500.01</v>
      </c>
      <c r="Y14" s="48">
        <v>1893.39</v>
      </c>
      <c r="Z14" s="48">
        <v>643.79999999999995</v>
      </c>
      <c r="AA14" s="48">
        <v>1239.98</v>
      </c>
      <c r="AB14" s="48">
        <v>32891520</v>
      </c>
      <c r="AC14" s="48">
        <v>21793956</v>
      </c>
      <c r="AD14" s="48">
        <v>25868051</v>
      </c>
      <c r="AE14" s="48">
        <v>18018978</v>
      </c>
      <c r="AF14" s="48">
        <v>22911336</v>
      </c>
      <c r="AG14" s="48">
        <v>4892358</v>
      </c>
      <c r="AH14" s="48">
        <v>9980184</v>
      </c>
      <c r="AI14" s="48">
        <v>4074095</v>
      </c>
      <c r="AJ14" s="48">
        <v>7849073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1</v>
      </c>
      <c r="AQ14" s="48">
        <v>0</v>
      </c>
      <c r="AR14" s="48">
        <v>0</v>
      </c>
      <c r="AS14" s="48">
        <v>0</v>
      </c>
      <c r="AT14" s="48">
        <v>9999999999</v>
      </c>
      <c r="AU14" s="48" t="s">
        <v>206</v>
      </c>
      <c r="AV14" s="50">
        <v>41471.958460648151</v>
      </c>
      <c r="AW14" s="48">
        <v>9999999999</v>
      </c>
      <c r="AX14" s="48" t="s">
        <v>206</v>
      </c>
      <c r="AY14" s="50">
        <v>41471.958460648151</v>
      </c>
      <c r="AZ14" s="48">
        <v>1</v>
      </c>
    </row>
    <row r="15" spans="1:52" s="46" customFormat="1" ht="13.5">
      <c r="A15" s="46">
        <v>3</v>
      </c>
      <c r="B15" s="48" t="s">
        <v>82</v>
      </c>
      <c r="C15" s="49">
        <v>41397</v>
      </c>
      <c r="D15" s="48" t="s">
        <v>71</v>
      </c>
      <c r="E15" s="49">
        <v>41334</v>
      </c>
      <c r="F15" s="49">
        <v>41425</v>
      </c>
      <c r="G15" s="49">
        <v>41334</v>
      </c>
      <c r="H15" s="48"/>
      <c r="I15" s="49">
        <v>41416</v>
      </c>
      <c r="J15" s="48">
        <v>5256.95</v>
      </c>
      <c r="K15" s="8">
        <v>-4</v>
      </c>
      <c r="L15" s="48">
        <v>1.1870000000000001</v>
      </c>
      <c r="M15" s="48">
        <v>1.4356</v>
      </c>
      <c r="N15" s="48">
        <v>0.72609999999999997</v>
      </c>
      <c r="O15" s="48">
        <v>0.61170000000000002</v>
      </c>
      <c r="P15" s="48">
        <v>6240</v>
      </c>
      <c r="Q15" s="48">
        <v>3817.26</v>
      </c>
      <c r="R15" s="48">
        <v>4531.09</v>
      </c>
      <c r="S15" s="48"/>
      <c r="T15" s="48">
        <v>3156.23</v>
      </c>
      <c r="U15" s="48"/>
      <c r="V15" s="48"/>
      <c r="W15" s="48">
        <v>4346.6099999999997</v>
      </c>
      <c r="X15" s="48">
        <v>1190.3800000000001</v>
      </c>
      <c r="Y15" s="48">
        <v>1893.39</v>
      </c>
      <c r="Z15" s="48">
        <v>713.83</v>
      </c>
      <c r="AA15" s="48">
        <v>1374.86</v>
      </c>
      <c r="AB15" s="48">
        <v>32891520</v>
      </c>
      <c r="AC15" s="48">
        <v>22903900</v>
      </c>
      <c r="AD15" s="48">
        <v>27186540</v>
      </c>
      <c r="AE15" s="48">
        <v>18937380</v>
      </c>
      <c r="AF15" s="48">
        <v>22911314</v>
      </c>
      <c r="AG15" s="48">
        <v>3973934</v>
      </c>
      <c r="AH15" s="48">
        <v>9980206</v>
      </c>
      <c r="AI15" s="48">
        <v>4282640</v>
      </c>
      <c r="AJ15" s="48">
        <v>8249160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1</v>
      </c>
      <c r="AQ15" s="48">
        <v>0</v>
      </c>
      <c r="AR15" s="48">
        <v>0</v>
      </c>
      <c r="AS15" s="48">
        <v>0</v>
      </c>
      <c r="AT15" s="48">
        <v>9999999999</v>
      </c>
      <c r="AU15" s="48" t="s">
        <v>206</v>
      </c>
      <c r="AV15" s="50">
        <v>41471.958460648151</v>
      </c>
      <c r="AW15" s="48">
        <v>9999999999</v>
      </c>
      <c r="AX15" s="48" t="s">
        <v>206</v>
      </c>
      <c r="AY15" s="50">
        <v>41471.958460648151</v>
      </c>
      <c r="AZ15" s="48">
        <v>1</v>
      </c>
    </row>
    <row r="16" spans="1:52" s="46" customFormat="1" ht="13.5">
      <c r="A16" s="46">
        <v>5</v>
      </c>
      <c r="B16" s="48" t="s">
        <v>82</v>
      </c>
      <c r="C16" s="49">
        <v>41404</v>
      </c>
      <c r="D16" s="48" t="s">
        <v>71</v>
      </c>
      <c r="E16" s="49">
        <v>41334</v>
      </c>
      <c r="F16" s="49">
        <v>41425</v>
      </c>
      <c r="G16" s="49">
        <v>41334</v>
      </c>
      <c r="H16" s="48"/>
      <c r="I16" s="49">
        <v>41416</v>
      </c>
      <c r="J16" s="48">
        <v>5256.95</v>
      </c>
      <c r="K16" s="8">
        <v>-4</v>
      </c>
      <c r="L16" s="48">
        <v>1.1870000000000001</v>
      </c>
      <c r="M16" s="48">
        <v>1.4356</v>
      </c>
      <c r="N16" s="48">
        <v>0.83130000000000004</v>
      </c>
      <c r="O16" s="48">
        <v>0.70030000000000003</v>
      </c>
      <c r="P16" s="48">
        <v>6240</v>
      </c>
      <c r="Q16" s="48">
        <v>4370</v>
      </c>
      <c r="R16" s="48">
        <v>5187.1899999999996</v>
      </c>
      <c r="S16" s="48"/>
      <c r="T16" s="48">
        <v>3613.26</v>
      </c>
      <c r="U16" s="48"/>
      <c r="V16" s="48"/>
      <c r="W16" s="48">
        <v>4346.62</v>
      </c>
      <c r="X16" s="48">
        <v>733.36</v>
      </c>
      <c r="Y16" s="48">
        <v>1893.38</v>
      </c>
      <c r="Z16" s="48">
        <v>817.19</v>
      </c>
      <c r="AA16" s="48">
        <v>1573.93</v>
      </c>
      <c r="AB16" s="48">
        <v>32891520</v>
      </c>
      <c r="AC16" s="48">
        <v>25024749</v>
      </c>
      <c r="AD16" s="48">
        <v>29701849</v>
      </c>
      <c r="AE16" s="48">
        <v>20689526</v>
      </c>
      <c r="AF16" s="48">
        <v>22911364</v>
      </c>
      <c r="AG16" s="48">
        <v>2221838</v>
      </c>
      <c r="AH16" s="48">
        <v>9980156</v>
      </c>
      <c r="AI16" s="48">
        <v>4677100</v>
      </c>
      <c r="AJ16" s="48">
        <v>9012323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1</v>
      </c>
      <c r="AQ16" s="48">
        <v>0</v>
      </c>
      <c r="AR16" s="48">
        <v>0</v>
      </c>
      <c r="AS16" s="48">
        <v>0</v>
      </c>
      <c r="AT16" s="48">
        <v>9999999999</v>
      </c>
      <c r="AU16" s="48" t="s">
        <v>206</v>
      </c>
      <c r="AV16" s="50">
        <v>41471.958460648151</v>
      </c>
      <c r="AW16" s="48">
        <v>9999999999</v>
      </c>
      <c r="AX16" s="48" t="s">
        <v>206</v>
      </c>
      <c r="AY16" s="50">
        <v>41471.958460648151</v>
      </c>
      <c r="AZ16" s="48">
        <v>1</v>
      </c>
    </row>
    <row r="17" spans="1:52" s="46" customFormat="1" ht="13.5">
      <c r="A17" s="46">
        <v>5</v>
      </c>
      <c r="B17" s="48" t="s">
        <v>82</v>
      </c>
      <c r="C17" s="49">
        <v>41411</v>
      </c>
      <c r="D17" s="48" t="s">
        <v>71</v>
      </c>
      <c r="E17" s="49">
        <v>41334</v>
      </c>
      <c r="F17" s="49">
        <v>41425</v>
      </c>
      <c r="G17" s="49">
        <v>41334</v>
      </c>
      <c r="H17" s="48"/>
      <c r="I17" s="49">
        <v>41416</v>
      </c>
      <c r="J17" s="48">
        <v>5256.95</v>
      </c>
      <c r="K17" s="8">
        <v>-6</v>
      </c>
      <c r="L17" s="48">
        <v>1.1870000000000001</v>
      </c>
      <c r="M17" s="48">
        <v>1.4356</v>
      </c>
      <c r="N17" s="48">
        <v>0.94989999999999997</v>
      </c>
      <c r="O17" s="48">
        <v>0.80020000000000002</v>
      </c>
      <c r="P17" s="48">
        <v>6240</v>
      </c>
      <c r="Q17" s="48">
        <v>4993.34</v>
      </c>
      <c r="R17" s="48">
        <v>5927.09</v>
      </c>
      <c r="S17" s="48"/>
      <c r="T17" s="48">
        <v>4128.6499999999996</v>
      </c>
      <c r="U17" s="48"/>
      <c r="V17" s="48"/>
      <c r="W17" s="48">
        <v>4346.6099999999997</v>
      </c>
      <c r="X17" s="48">
        <v>217.96</v>
      </c>
      <c r="Y17" s="48">
        <v>1893.39</v>
      </c>
      <c r="Z17" s="48">
        <v>933.75</v>
      </c>
      <c r="AA17" s="48">
        <v>1798.44</v>
      </c>
      <c r="AB17" s="48">
        <v>32891520</v>
      </c>
      <c r="AC17" s="48">
        <v>27647077</v>
      </c>
      <c r="AD17" s="48">
        <v>32818297</v>
      </c>
      <c r="AE17" s="48">
        <v>22860335</v>
      </c>
      <c r="AF17" s="48">
        <v>22911340</v>
      </c>
      <c r="AG17" s="48">
        <v>51005</v>
      </c>
      <c r="AH17" s="48">
        <v>9980180</v>
      </c>
      <c r="AI17" s="48">
        <v>5171220</v>
      </c>
      <c r="AJ17" s="48">
        <v>9957962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1</v>
      </c>
      <c r="AQ17" s="48">
        <v>0</v>
      </c>
      <c r="AR17" s="48">
        <v>0</v>
      </c>
      <c r="AS17" s="48">
        <v>0</v>
      </c>
      <c r="AT17" s="48">
        <v>9999999999</v>
      </c>
      <c r="AU17" s="48" t="s">
        <v>206</v>
      </c>
      <c r="AV17" s="50">
        <v>41471.958460648151</v>
      </c>
      <c r="AW17" s="48">
        <v>9999999999</v>
      </c>
      <c r="AX17" s="48" t="s">
        <v>206</v>
      </c>
      <c r="AY17" s="50">
        <v>41471.958460648151</v>
      </c>
      <c r="AZ17" s="48">
        <v>1</v>
      </c>
    </row>
    <row r="18" spans="1:52" s="46" customFormat="1" ht="13.5">
      <c r="A18" s="46">
        <v>5</v>
      </c>
      <c r="B18" s="48" t="s">
        <v>82</v>
      </c>
      <c r="C18" s="49">
        <v>41418</v>
      </c>
      <c r="D18" s="48" t="s">
        <v>71</v>
      </c>
      <c r="E18" s="49">
        <v>41334</v>
      </c>
      <c r="F18" s="49">
        <v>41425</v>
      </c>
      <c r="G18" s="49">
        <v>41334</v>
      </c>
      <c r="H18" s="48"/>
      <c r="I18" s="49">
        <v>41416</v>
      </c>
      <c r="J18" s="48">
        <v>5256.95</v>
      </c>
      <c r="K18" s="8">
        <v>-9</v>
      </c>
      <c r="L18" s="48">
        <v>1.1870000000000001</v>
      </c>
      <c r="M18" s="48">
        <v>1.4356</v>
      </c>
      <c r="N18" s="48">
        <v>1</v>
      </c>
      <c r="O18" s="48">
        <v>0.90010000000000001</v>
      </c>
      <c r="P18" s="48">
        <v>6240</v>
      </c>
      <c r="Q18" s="48">
        <v>5616.66</v>
      </c>
      <c r="R18" s="31">
        <v>6240</v>
      </c>
      <c r="S18" s="31"/>
      <c r="T18" s="48">
        <v>4346.6099999999997</v>
      </c>
      <c r="U18" s="48"/>
      <c r="V18" s="48"/>
      <c r="W18" s="48">
        <v>4346.6099999999997</v>
      </c>
      <c r="X18" s="48">
        <v>0</v>
      </c>
      <c r="Y18" s="48">
        <v>1893.39</v>
      </c>
      <c r="Z18" s="48">
        <v>623.34</v>
      </c>
      <c r="AA18" s="48">
        <v>1893.39</v>
      </c>
      <c r="AB18" s="48">
        <v>32891520</v>
      </c>
      <c r="AC18" s="48">
        <v>30269195</v>
      </c>
      <c r="AD18" s="48">
        <v>33627360</v>
      </c>
      <c r="AE18" s="48">
        <v>23423881</v>
      </c>
      <c r="AF18" s="48">
        <v>22911315</v>
      </c>
      <c r="AG18" s="48">
        <v>-512566</v>
      </c>
      <c r="AH18" s="48">
        <v>9980205</v>
      </c>
      <c r="AI18" s="48">
        <v>3358165</v>
      </c>
      <c r="AJ18" s="48">
        <v>10203479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1</v>
      </c>
      <c r="AQ18" s="48">
        <v>0</v>
      </c>
      <c r="AR18" s="48">
        <v>0</v>
      </c>
      <c r="AS18" s="48">
        <v>0</v>
      </c>
      <c r="AT18" s="48">
        <v>9999999999</v>
      </c>
      <c r="AU18" s="48" t="s">
        <v>206</v>
      </c>
      <c r="AV18" s="50">
        <v>41471.958460648151</v>
      </c>
      <c r="AW18" s="48">
        <v>9999999999</v>
      </c>
      <c r="AX18" s="48" t="s">
        <v>206</v>
      </c>
      <c r="AY18" s="50">
        <v>41471.958460648151</v>
      </c>
      <c r="AZ18" s="48">
        <v>1</v>
      </c>
    </row>
    <row r="19" spans="1:52" s="46" customFormat="1" ht="13.5">
      <c r="A19" s="46">
        <v>5</v>
      </c>
      <c r="B19" s="48" t="s">
        <v>82</v>
      </c>
      <c r="C19" s="49">
        <v>41425</v>
      </c>
      <c r="D19" s="48" t="s">
        <v>71</v>
      </c>
      <c r="E19" s="49">
        <v>41334</v>
      </c>
      <c r="F19" s="49">
        <v>41425</v>
      </c>
      <c r="G19" s="49">
        <v>41334</v>
      </c>
      <c r="H19" s="48"/>
      <c r="I19" s="49">
        <v>41416</v>
      </c>
      <c r="J19" s="48">
        <v>5256.95</v>
      </c>
      <c r="K19" s="8">
        <v>0</v>
      </c>
      <c r="L19" s="48">
        <v>1.1870000000000001</v>
      </c>
      <c r="M19" s="48">
        <v>1.4356</v>
      </c>
      <c r="N19" s="48">
        <v>1</v>
      </c>
      <c r="O19" s="48">
        <v>1</v>
      </c>
      <c r="P19" s="48">
        <v>6240</v>
      </c>
      <c r="Q19" s="48">
        <v>6240</v>
      </c>
      <c r="R19" s="31">
        <v>6240</v>
      </c>
      <c r="S19" s="31"/>
      <c r="T19" s="48">
        <v>4346.6099999999997</v>
      </c>
      <c r="U19" s="48"/>
      <c r="V19" s="48"/>
      <c r="W19" s="48">
        <v>4346.6099999999997</v>
      </c>
      <c r="X19" s="48">
        <v>0</v>
      </c>
      <c r="Y19" s="48">
        <v>1893.39</v>
      </c>
      <c r="Z19" s="48">
        <v>0</v>
      </c>
      <c r="AA19" s="48">
        <v>1893.39</v>
      </c>
      <c r="AB19" s="48">
        <v>32891520</v>
      </c>
      <c r="AC19" s="48">
        <v>32891520</v>
      </c>
      <c r="AD19" s="48">
        <v>32891040</v>
      </c>
      <c r="AE19" s="48">
        <v>22910981</v>
      </c>
      <c r="AF19" s="48">
        <v>22911315</v>
      </c>
      <c r="AG19" s="48">
        <v>334</v>
      </c>
      <c r="AH19" s="48">
        <v>9980205</v>
      </c>
      <c r="AI19" s="48">
        <v>-480</v>
      </c>
      <c r="AJ19" s="48">
        <v>9980059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1</v>
      </c>
      <c r="AQ19" s="48">
        <v>0</v>
      </c>
      <c r="AR19" s="48">
        <v>0</v>
      </c>
      <c r="AS19" s="48">
        <v>0</v>
      </c>
      <c r="AT19" s="48">
        <v>9999999999</v>
      </c>
      <c r="AU19" s="48" t="s">
        <v>206</v>
      </c>
      <c r="AV19" s="50">
        <v>41471.958460648151</v>
      </c>
      <c r="AW19" s="48">
        <v>9999999999</v>
      </c>
      <c r="AX19" s="48" t="s">
        <v>206</v>
      </c>
      <c r="AY19" s="50">
        <v>41471.958460648151</v>
      </c>
      <c r="AZ19" s="48">
        <v>1</v>
      </c>
    </row>
    <row r="20" spans="1:52" s="46" customFormat="1" ht="13.5">
      <c r="AI20" s="46">
        <f>AD18-AC18</f>
        <v>3358165</v>
      </c>
    </row>
    <row r="21" spans="1:52" s="46" customFormat="1" ht="13.5">
      <c r="AC21" s="46">
        <f t="shared" ref="AC21:AC34" si="0">AC6/Q6</f>
        <v>7131.9447308723447</v>
      </c>
      <c r="AD21" s="46">
        <f t="shared" ref="AD21:AD34" si="1">AD6/R6</f>
        <v>7131.9938176197838</v>
      </c>
      <c r="AE21" s="46">
        <f t="shared" ref="AE21:AE34" si="2">AE6/T6</f>
        <v>7131.9962878944107</v>
      </c>
      <c r="AF21" s="46">
        <f t="shared" ref="AF21:AJ34" si="3">AF6/W6</f>
        <v>5271.0787843409562</v>
      </c>
      <c r="AG21" s="39">
        <f t="shared" si="3"/>
        <v>5241.679522370554</v>
      </c>
      <c r="AH21" s="46">
        <f t="shared" si="3"/>
        <v>5268.4210526315792</v>
      </c>
      <c r="AI21" s="46">
        <f t="shared" si="3"/>
        <v>7199.9999999999991</v>
      </c>
      <c r="AJ21" s="46">
        <f t="shared" si="3"/>
        <v>7128.5714285714275</v>
      </c>
    </row>
    <row r="22" spans="1:52" s="46" customFormat="1" ht="13.5">
      <c r="AC22" s="46">
        <f t="shared" si="0"/>
        <v>8360.0229322733521</v>
      </c>
      <c r="AD22" s="46">
        <f t="shared" si="1"/>
        <v>8359.9990833537031</v>
      </c>
      <c r="AE22" s="46">
        <f t="shared" si="2"/>
        <v>8360</v>
      </c>
      <c r="AF22" s="46">
        <f t="shared" si="3"/>
        <v>5271.0784636035169</v>
      </c>
      <c r="AG22" s="39">
        <f t="shared" si="3"/>
        <v>4909.0874724313944</v>
      </c>
      <c r="AH22" s="46">
        <f t="shared" si="3"/>
        <v>5268.8787185354686</v>
      </c>
      <c r="AI22" s="46">
        <f t="shared" si="3"/>
        <v>8326.0869565217381</v>
      </c>
      <c r="AJ22" s="46">
        <f t="shared" si="3"/>
        <v>8358.6956521739121</v>
      </c>
    </row>
    <row r="23" spans="1:52" s="46" customFormat="1" ht="13.5">
      <c r="W23" s="46" t="s">
        <v>514</v>
      </c>
      <c r="AC23" s="46">
        <f t="shared" si="0"/>
        <v>8458.3477815756014</v>
      </c>
      <c r="AD23" s="46">
        <f t="shared" si="1"/>
        <v>8457.9999504979096</v>
      </c>
      <c r="AE23" s="46">
        <f t="shared" si="2"/>
        <v>8457.9993725334789</v>
      </c>
      <c r="AF23" s="46">
        <f t="shared" si="3"/>
        <v>5271.0781428660775</v>
      </c>
      <c r="AG23" s="39">
        <f t="shared" si="3"/>
        <v>4502.8162510623142</v>
      </c>
      <c r="AH23" s="46">
        <f t="shared" si="3"/>
        <v>5269.3363844393589</v>
      </c>
      <c r="AI23" s="46">
        <f t="shared" si="3"/>
        <v>7962.3529411764712</v>
      </c>
      <c r="AJ23" s="46">
        <f t="shared" si="3"/>
        <v>8458.8235294117658</v>
      </c>
    </row>
    <row r="24" spans="1:52" s="46" customFormat="1" ht="13.5">
      <c r="W24" s="40" t="s">
        <v>13</v>
      </c>
      <c r="X24" s="40" t="s">
        <v>119</v>
      </c>
      <c r="Y24" s="40" t="s">
        <v>121</v>
      </c>
      <c r="Z24" s="40" t="s">
        <v>122</v>
      </c>
      <c r="AA24" s="41" t="s">
        <v>515</v>
      </c>
      <c r="AC24" s="46">
        <f t="shared" si="0"/>
        <v>8778.5549874369644</v>
      </c>
      <c r="AD24" s="46">
        <f t="shared" si="1"/>
        <v>8778.9996429804705</v>
      </c>
      <c r="AE24" s="46">
        <f t="shared" si="2"/>
        <v>9229.2655198630073</v>
      </c>
      <c r="AF24" s="46">
        <f t="shared" si="3"/>
        <v>5271.0742940168029</v>
      </c>
      <c r="AG24" s="39">
        <f t="shared" si="3"/>
        <v>3948.3978322703747</v>
      </c>
      <c r="AH24" s="46">
        <f t="shared" si="3"/>
        <v>5274.8283752860407</v>
      </c>
      <c r="AI24" s="46">
        <f t="shared" si="3"/>
        <v>9411.6666666666679</v>
      </c>
      <c r="AJ24" s="46">
        <f t="shared" si="3"/>
        <v>8779.1666666666679</v>
      </c>
    </row>
    <row r="25" spans="1:52" s="46" customFormat="1" ht="13.5">
      <c r="W25" s="51">
        <v>41362</v>
      </c>
      <c r="X25" s="52">
        <v>557.11</v>
      </c>
      <c r="Y25" s="52">
        <v>2264.5</v>
      </c>
      <c r="Z25" s="52">
        <v>19764636</v>
      </c>
      <c r="AA25" s="46">
        <f t="shared" ref="AA25:AA34" si="4">Z25/Y25</f>
        <v>8728.0353278869516</v>
      </c>
      <c r="AC25" s="46">
        <f t="shared" si="0"/>
        <v>8728.0353278869516</v>
      </c>
      <c r="AD25" s="46">
        <f t="shared" si="1"/>
        <v>8728</v>
      </c>
      <c r="AE25" s="46">
        <f t="shared" si="2"/>
        <v>8727.9995086493727</v>
      </c>
      <c r="AF25" s="46">
        <f t="shared" si="3"/>
        <v>5271.0745360763076</v>
      </c>
      <c r="AG25" s="39">
        <f t="shared" si="3"/>
        <v>2655.0235830945385</v>
      </c>
      <c r="AH25" s="46">
        <f t="shared" si="3"/>
        <v>5271.0824028985198</v>
      </c>
      <c r="AI25" s="46">
        <f t="shared" si="3"/>
        <v>8727.811097992917</v>
      </c>
      <c r="AJ25" s="46">
        <f t="shared" si="3"/>
        <v>8728.0011279900937</v>
      </c>
    </row>
    <row r="26" spans="1:52" s="46" customFormat="1" ht="13.5">
      <c r="W26" s="51">
        <v>41369</v>
      </c>
      <c r="X26" s="52">
        <v>359.69</v>
      </c>
      <c r="Y26" s="52">
        <v>2624.19</v>
      </c>
      <c r="Z26" s="52">
        <v>21274321</v>
      </c>
      <c r="AA26" s="46">
        <f t="shared" si="4"/>
        <v>8107.0048281564978</v>
      </c>
      <c r="AC26" s="46">
        <f t="shared" si="0"/>
        <v>8107.0048281564978</v>
      </c>
      <c r="AD26" s="46">
        <f t="shared" si="1"/>
        <v>8106.9998812164722</v>
      </c>
      <c r="AE26" s="46">
        <f t="shared" si="2"/>
        <v>8106.99985251825</v>
      </c>
      <c r="AF26" s="46">
        <f t="shared" si="3"/>
        <v>5271.0793008804567</v>
      </c>
      <c r="AG26" s="39">
        <f t="shared" si="3"/>
        <v>2444.3953418931023</v>
      </c>
      <c r="AH26" s="46">
        <f t="shared" si="3"/>
        <v>5271.0714644103955</v>
      </c>
      <c r="AI26" s="46">
        <f t="shared" si="3"/>
        <v>8106.9734268014345</v>
      </c>
      <c r="AJ26" s="46">
        <f t="shared" si="3"/>
        <v>8106.9999470983448</v>
      </c>
    </row>
    <row r="27" spans="1:52" s="46" customFormat="1" ht="13.5">
      <c r="W27" s="51">
        <v>41376</v>
      </c>
      <c r="X27" s="52">
        <v>328.72</v>
      </c>
      <c r="Y27" s="52">
        <v>2952.92</v>
      </c>
      <c r="Z27" s="52">
        <v>21493590</v>
      </c>
      <c r="AA27" s="46">
        <f t="shared" si="4"/>
        <v>7278.7579751567937</v>
      </c>
      <c r="AC27" s="46">
        <f t="shared" si="0"/>
        <v>7278.7579751567937</v>
      </c>
      <c r="AD27" s="46">
        <f t="shared" si="1"/>
        <v>7278.9998630574701</v>
      </c>
      <c r="AE27" s="46">
        <f t="shared" si="2"/>
        <v>7278.9999877128239</v>
      </c>
      <c r="AF27" s="46">
        <f t="shared" si="3"/>
        <v>5271.0802211378523</v>
      </c>
      <c r="AG27" s="39">
        <f t="shared" si="3"/>
        <v>2697.6556922689288</v>
      </c>
      <c r="AH27" s="46">
        <f t="shared" si="3"/>
        <v>5271.0693517975687</v>
      </c>
      <c r="AI27" s="46">
        <f t="shared" si="3"/>
        <v>7280.293371966678</v>
      </c>
      <c r="AJ27" s="46">
        <f t="shared" si="3"/>
        <v>7278.999576888722</v>
      </c>
    </row>
    <row r="28" spans="1:52" s="46" customFormat="1" ht="13.5">
      <c r="W28" s="51">
        <v>41383</v>
      </c>
      <c r="X28" s="52">
        <v>205.78</v>
      </c>
      <c r="Y28" s="52">
        <v>3158.7</v>
      </c>
      <c r="Z28" s="52">
        <v>21640909</v>
      </c>
      <c r="AA28" s="46">
        <f t="shared" si="4"/>
        <v>6851.2074587646821</v>
      </c>
      <c r="AC28" s="46">
        <f t="shared" si="0"/>
        <v>6851.2074587646821</v>
      </c>
      <c r="AD28" s="46">
        <f t="shared" si="1"/>
        <v>6850.9998986499095</v>
      </c>
      <c r="AE28" s="46">
        <f t="shared" si="2"/>
        <v>6850.9997243196058</v>
      </c>
      <c r="AF28" s="46">
        <f t="shared" si="3"/>
        <v>5271.0761465230453</v>
      </c>
      <c r="AG28" s="39">
        <f t="shared" si="3"/>
        <v>2892.6577900743559</v>
      </c>
      <c r="AH28" s="46">
        <f t="shared" si="3"/>
        <v>5271.0787058065471</v>
      </c>
      <c r="AI28" s="46">
        <f t="shared" si="3"/>
        <v>6849.8899573373064</v>
      </c>
      <c r="AJ28" s="46">
        <f t="shared" si="3"/>
        <v>6851.0002988590613</v>
      </c>
    </row>
    <row r="29" spans="1:52" s="46" customFormat="1" ht="13.5">
      <c r="W29" s="51">
        <v>41390</v>
      </c>
      <c r="X29" s="52">
        <v>284.07</v>
      </c>
      <c r="Y29" s="52">
        <v>3442.78</v>
      </c>
      <c r="Z29" s="52">
        <v>21793956</v>
      </c>
      <c r="AA29" s="46">
        <f t="shared" si="4"/>
        <v>6330.3365303620903</v>
      </c>
      <c r="AC29" s="46">
        <f t="shared" si="0"/>
        <v>6330.3365303620903</v>
      </c>
      <c r="AD29" s="46">
        <f t="shared" si="1"/>
        <v>6329.9999021186422</v>
      </c>
      <c r="AE29" s="46">
        <f t="shared" si="2"/>
        <v>6330</v>
      </c>
      <c r="AF29" s="46">
        <f t="shared" si="3"/>
        <v>5271.081601523947</v>
      </c>
      <c r="AG29" s="39">
        <f t="shared" si="3"/>
        <v>3261.5502563316245</v>
      </c>
      <c r="AH29" s="46">
        <f t="shared" si="3"/>
        <v>5271.0661828783286</v>
      </c>
      <c r="AI29" s="46">
        <f t="shared" si="3"/>
        <v>6328.199751475614</v>
      </c>
      <c r="AJ29" s="46">
        <f t="shared" si="3"/>
        <v>6329.9996774141518</v>
      </c>
    </row>
    <row r="30" spans="1:52" s="46" customFormat="1" ht="13.5">
      <c r="W30" s="51">
        <v>41397</v>
      </c>
      <c r="X30" s="52">
        <v>374.48</v>
      </c>
      <c r="Y30" s="52">
        <v>3817.26</v>
      </c>
      <c r="Z30" s="52">
        <v>22903900</v>
      </c>
      <c r="AA30" s="46">
        <f t="shared" si="4"/>
        <v>6000.0890691228788</v>
      </c>
      <c r="AC30" s="46">
        <f t="shared" si="0"/>
        <v>6000.0890691228788</v>
      </c>
      <c r="AD30" s="46">
        <f t="shared" si="1"/>
        <v>6000</v>
      </c>
      <c r="AE30" s="46">
        <f t="shared" si="2"/>
        <v>6000</v>
      </c>
      <c r="AF30" s="46">
        <f t="shared" si="3"/>
        <v>5271.076540108269</v>
      </c>
      <c r="AG30" s="39">
        <f t="shared" si="3"/>
        <v>3338.3743006434916</v>
      </c>
      <c r="AH30" s="46">
        <f t="shared" si="3"/>
        <v>5271.0778022488757</v>
      </c>
      <c r="AI30" s="46">
        <f t="shared" si="3"/>
        <v>5999.5236961181226</v>
      </c>
      <c r="AJ30" s="46">
        <f t="shared" si="3"/>
        <v>6000</v>
      </c>
    </row>
    <row r="31" spans="1:52" s="46" customFormat="1" ht="13.5">
      <c r="W31" s="51">
        <v>41404</v>
      </c>
      <c r="X31" s="52">
        <v>552.74</v>
      </c>
      <c r="Y31" s="52">
        <v>4370</v>
      </c>
      <c r="Z31" s="52">
        <v>25024749</v>
      </c>
      <c r="AA31" s="46">
        <f t="shared" si="4"/>
        <v>5726.4871853546911</v>
      </c>
      <c r="AC31" s="46">
        <f t="shared" si="0"/>
        <v>5726.4871853546911</v>
      </c>
      <c r="AD31" s="46">
        <f t="shared" si="1"/>
        <v>5725.9998187843521</v>
      </c>
      <c r="AE31" s="46">
        <f t="shared" si="2"/>
        <v>5725.9997896636278</v>
      </c>
      <c r="AF31" s="46">
        <f t="shared" si="3"/>
        <v>5271.0759164592255</v>
      </c>
      <c r="AG31" s="39">
        <f t="shared" si="3"/>
        <v>3029.6689211301405</v>
      </c>
      <c r="AH31" s="46">
        <f t="shared" si="3"/>
        <v>5271.0792339625432</v>
      </c>
      <c r="AI31" s="46">
        <f t="shared" si="3"/>
        <v>5723.393580440289</v>
      </c>
      <c r="AJ31" s="46">
        <f t="shared" si="3"/>
        <v>5725.999885636591</v>
      </c>
    </row>
    <row r="32" spans="1:52" s="46" customFormat="1" ht="13.5">
      <c r="W32" s="51">
        <v>41411</v>
      </c>
      <c r="X32" s="52">
        <v>623.34</v>
      </c>
      <c r="Y32" s="52">
        <v>4993.34</v>
      </c>
      <c r="Z32" s="52">
        <v>27647077</v>
      </c>
      <c r="AA32" s="46">
        <f t="shared" si="4"/>
        <v>5536.7904048192195</v>
      </c>
      <c r="AC32" s="46">
        <f t="shared" si="0"/>
        <v>5536.7904048192195</v>
      </c>
      <c r="AD32" s="46">
        <f t="shared" si="1"/>
        <v>5536.9999443234365</v>
      </c>
      <c r="AE32" s="46">
        <f t="shared" si="2"/>
        <v>5536.9999878895042</v>
      </c>
      <c r="AF32" s="46">
        <f t="shared" si="3"/>
        <v>5271.0825217813426</v>
      </c>
      <c r="AG32" s="39">
        <f t="shared" si="3"/>
        <v>234.0108276748027</v>
      </c>
      <c r="AH32" s="46">
        <f t="shared" si="3"/>
        <v>5271.0640702655028</v>
      </c>
      <c r="AI32" s="46">
        <f t="shared" si="3"/>
        <v>5538.1204819277109</v>
      </c>
      <c r="AJ32" s="46">
        <f t="shared" si="3"/>
        <v>5536.9998443095128</v>
      </c>
    </row>
    <row r="33" spans="1:52" s="46" customFormat="1" ht="13.5">
      <c r="W33" s="51">
        <v>41418</v>
      </c>
      <c r="X33" s="52">
        <v>623.34</v>
      </c>
      <c r="Y33" s="52">
        <v>5616.66</v>
      </c>
      <c r="Z33" s="52">
        <v>30269195</v>
      </c>
      <c r="AA33" s="53">
        <f t="shared" si="4"/>
        <v>5389.1805806297698</v>
      </c>
      <c r="AC33" s="46">
        <f t="shared" si="0"/>
        <v>5389.1805806297698</v>
      </c>
      <c r="AD33" s="54">
        <f t="shared" si="1"/>
        <v>5389</v>
      </c>
      <c r="AE33" s="46">
        <f t="shared" si="2"/>
        <v>5388.9999332813395</v>
      </c>
      <c r="AF33" s="46">
        <f t="shared" si="3"/>
        <v>5271.0767701726181</v>
      </c>
      <c r="AG33" s="39" t="e">
        <f t="shared" si="3"/>
        <v>#DIV/0!</v>
      </c>
      <c r="AH33" s="46">
        <f t="shared" si="3"/>
        <v>5271.0772740956691</v>
      </c>
      <c r="AI33" s="46">
        <f t="shared" si="3"/>
        <v>5387.3728623223278</v>
      </c>
      <c r="AJ33" s="46">
        <f t="shared" si="3"/>
        <v>5389.0001531644293</v>
      </c>
    </row>
    <row r="34" spans="1:52" s="46" customFormat="1" ht="13.5">
      <c r="W34" s="51">
        <v>41425</v>
      </c>
      <c r="X34" s="52">
        <v>623.34</v>
      </c>
      <c r="Y34" s="52">
        <v>6240</v>
      </c>
      <c r="Z34" s="52">
        <v>32891520</v>
      </c>
      <c r="AA34" s="46">
        <f t="shared" si="4"/>
        <v>5271.0769230769229</v>
      </c>
      <c r="AC34" s="46">
        <f t="shared" si="0"/>
        <v>5271.0769230769229</v>
      </c>
      <c r="AD34" s="54">
        <f t="shared" si="1"/>
        <v>5271</v>
      </c>
      <c r="AE34" s="46">
        <f t="shared" si="2"/>
        <v>5270.9999286800521</v>
      </c>
      <c r="AF34" s="46">
        <f t="shared" si="3"/>
        <v>5271.0767701726181</v>
      </c>
      <c r="AG34" s="39" t="e">
        <f t="shared" si="3"/>
        <v>#DIV/0!</v>
      </c>
      <c r="AH34" s="46">
        <f t="shared" si="3"/>
        <v>5271.0772740956691</v>
      </c>
      <c r="AI34" s="46" t="e">
        <f t="shared" si="3"/>
        <v>#DIV/0!</v>
      </c>
      <c r="AJ34" s="46">
        <f t="shared" si="3"/>
        <v>5271.0001637274936</v>
      </c>
    </row>
    <row r="35" spans="1:52" s="46" customFormat="1" ht="13.5"/>
    <row r="36" spans="1:52" s="42" customFormat="1" ht="32.25">
      <c r="B36" s="57" t="s">
        <v>516</v>
      </c>
    </row>
    <row r="37" spans="1:52" s="46" customFormat="1" ht="13.5"/>
    <row r="38" spans="1:52" s="46" customFormat="1" ht="13.5">
      <c r="B38" s="47" t="s">
        <v>170</v>
      </c>
    </row>
    <row r="39" spans="1:52" s="46" customFormat="1" ht="13.5">
      <c r="B39" s="46" t="s">
        <v>171</v>
      </c>
    </row>
    <row r="40" spans="1:52" s="46" customFormat="1" ht="13.5">
      <c r="B40" s="38" t="s">
        <v>12</v>
      </c>
      <c r="C40" s="38" t="s">
        <v>13</v>
      </c>
      <c r="D40" s="38" t="s">
        <v>11</v>
      </c>
      <c r="E40" s="38" t="s">
        <v>172</v>
      </c>
      <c r="F40" s="38" t="s">
        <v>173</v>
      </c>
      <c r="G40" s="38" t="s">
        <v>174</v>
      </c>
      <c r="H40" s="38" t="s">
        <v>175</v>
      </c>
      <c r="I40" s="38" t="s">
        <v>176</v>
      </c>
      <c r="J40" s="38" t="s">
        <v>177</v>
      </c>
      <c r="K40" s="38" t="s">
        <v>178</v>
      </c>
      <c r="L40" s="38" t="s">
        <v>179</v>
      </c>
      <c r="M40" s="38" t="s">
        <v>180</v>
      </c>
      <c r="N40" s="38" t="s">
        <v>181</v>
      </c>
      <c r="O40" s="38" t="s">
        <v>182</v>
      </c>
      <c r="P40" s="38" t="s">
        <v>14</v>
      </c>
      <c r="Q40" s="38" t="s">
        <v>183</v>
      </c>
      <c r="R40" s="38" t="s">
        <v>184</v>
      </c>
      <c r="S40" s="38"/>
      <c r="T40" s="38" t="s">
        <v>15</v>
      </c>
      <c r="U40" s="38"/>
      <c r="V40" s="38"/>
      <c r="W40" s="38" t="s">
        <v>185</v>
      </c>
      <c r="X40" s="38" t="s">
        <v>186</v>
      </c>
      <c r="Y40" s="38" t="s">
        <v>187</v>
      </c>
      <c r="Z40" s="38" t="s">
        <v>188</v>
      </c>
      <c r="AA40" s="38" t="s">
        <v>189</v>
      </c>
      <c r="AB40" s="38" t="s">
        <v>190</v>
      </c>
      <c r="AC40" s="38" t="s">
        <v>191</v>
      </c>
      <c r="AD40" s="38" t="s">
        <v>513</v>
      </c>
      <c r="AE40" s="38" t="s">
        <v>16</v>
      </c>
      <c r="AF40" s="38" t="s">
        <v>193</v>
      </c>
      <c r="AG40" s="38" t="s">
        <v>194</v>
      </c>
      <c r="AH40" s="38" t="s">
        <v>195</v>
      </c>
      <c r="AI40" s="38" t="s">
        <v>196</v>
      </c>
      <c r="AJ40" s="38" t="s">
        <v>197</v>
      </c>
      <c r="AK40" s="38" t="s">
        <v>198</v>
      </c>
      <c r="AL40" s="38" t="s">
        <v>199</v>
      </c>
      <c r="AM40" s="38" t="s">
        <v>200</v>
      </c>
      <c r="AN40" s="38" t="s">
        <v>201</v>
      </c>
      <c r="AO40" s="38" t="s">
        <v>202</v>
      </c>
      <c r="AP40" s="38" t="s">
        <v>203</v>
      </c>
      <c r="AQ40" s="38" t="s">
        <v>204</v>
      </c>
      <c r="AR40" s="38" t="s">
        <v>205</v>
      </c>
      <c r="AS40" s="38" t="s">
        <v>0</v>
      </c>
      <c r="AT40" s="38" t="s">
        <v>1</v>
      </c>
      <c r="AU40" s="38" t="s">
        <v>2</v>
      </c>
      <c r="AV40" s="38" t="s">
        <v>3</v>
      </c>
      <c r="AW40" s="38" t="s">
        <v>4</v>
      </c>
      <c r="AX40" s="38" t="s">
        <v>5</v>
      </c>
      <c r="AY40" s="38" t="s">
        <v>6</v>
      </c>
      <c r="AZ40" s="38" t="s">
        <v>7</v>
      </c>
    </row>
    <row r="41" spans="1:52" s="46" customFormat="1" ht="13.5">
      <c r="A41" s="46">
        <v>1</v>
      </c>
      <c r="B41" s="48" t="s">
        <v>82</v>
      </c>
      <c r="C41" s="49">
        <v>41334</v>
      </c>
      <c r="D41" s="48" t="s">
        <v>71</v>
      </c>
      <c r="E41" s="49">
        <v>41334</v>
      </c>
      <c r="F41" s="49">
        <v>41425</v>
      </c>
      <c r="G41" s="49">
        <v>41334</v>
      </c>
      <c r="H41" s="48"/>
      <c r="I41" s="49">
        <v>41425</v>
      </c>
      <c r="J41" s="48">
        <v>6235.64</v>
      </c>
      <c r="K41" s="48">
        <v>0</v>
      </c>
      <c r="L41" s="48">
        <v>1.0006999999999999</v>
      </c>
      <c r="M41" s="48">
        <v>1.0006999999999999</v>
      </c>
      <c r="N41" s="48">
        <v>1.5599999999999999E-2</v>
      </c>
      <c r="O41" s="48">
        <v>1.55E-2</v>
      </c>
      <c r="P41" s="48">
        <v>6240</v>
      </c>
      <c r="Q41" s="48">
        <v>96.98</v>
      </c>
      <c r="R41" s="48">
        <v>97.05</v>
      </c>
      <c r="S41" s="48">
        <v>97.05</v>
      </c>
      <c r="T41" s="48">
        <v>96.98</v>
      </c>
      <c r="U41" s="48"/>
      <c r="V41" s="48"/>
      <c r="W41" s="48">
        <v>6235.63</v>
      </c>
      <c r="X41" s="48">
        <v>6138.65</v>
      </c>
      <c r="Y41" s="48">
        <v>4.37</v>
      </c>
      <c r="Z41" s="48">
        <v>7.0000000000000007E-2</v>
      </c>
      <c r="AA41" s="48">
        <v>7.0000000000000007E-2</v>
      </c>
      <c r="AB41" s="48">
        <v>32891520</v>
      </c>
      <c r="AC41" s="48">
        <v>691656</v>
      </c>
      <c r="AD41" s="48">
        <v>692160</v>
      </c>
      <c r="AE41" s="48">
        <v>691661</v>
      </c>
      <c r="AF41" s="48">
        <v>32868497</v>
      </c>
      <c r="AG41" s="48">
        <v>32176836</v>
      </c>
      <c r="AH41" s="48">
        <v>23023</v>
      </c>
      <c r="AI41" s="48">
        <f>AD41-AC41</f>
        <v>504</v>
      </c>
      <c r="AJ41" s="48">
        <v>499</v>
      </c>
      <c r="AK41" s="48">
        <v>0</v>
      </c>
      <c r="AL41" s="48">
        <v>0</v>
      </c>
      <c r="AM41" s="48">
        <v>0</v>
      </c>
      <c r="AN41" s="48">
        <v>0</v>
      </c>
      <c r="AO41" s="48">
        <v>0</v>
      </c>
      <c r="AP41" s="48">
        <v>0</v>
      </c>
      <c r="AQ41" s="48">
        <v>0</v>
      </c>
      <c r="AR41" s="48">
        <v>0</v>
      </c>
      <c r="AS41" s="48">
        <v>0</v>
      </c>
      <c r="AT41" s="48">
        <v>9999999999</v>
      </c>
      <c r="AU41" s="48" t="s">
        <v>206</v>
      </c>
      <c r="AV41" s="50">
        <v>41471</v>
      </c>
      <c r="AW41" s="48">
        <v>9999999999</v>
      </c>
      <c r="AX41" s="48" t="s">
        <v>206</v>
      </c>
      <c r="AY41" s="50">
        <v>41471</v>
      </c>
      <c r="AZ41" s="48">
        <v>1</v>
      </c>
    </row>
    <row r="42" spans="1:52" s="46" customFormat="1" ht="13.5">
      <c r="A42" s="46">
        <v>5</v>
      </c>
      <c r="B42" s="48" t="s">
        <v>82</v>
      </c>
      <c r="C42" s="49">
        <v>41341</v>
      </c>
      <c r="D42" s="48" t="s">
        <v>71</v>
      </c>
      <c r="E42" s="49">
        <v>41334</v>
      </c>
      <c r="F42" s="49">
        <v>41425</v>
      </c>
      <c r="G42" s="49">
        <v>41334</v>
      </c>
      <c r="H42" s="48"/>
      <c r="I42" s="49">
        <v>41425</v>
      </c>
      <c r="J42" s="48">
        <v>6235.64</v>
      </c>
      <c r="K42" s="48">
        <v>0</v>
      </c>
      <c r="L42" s="48">
        <v>1.0006999999999999</v>
      </c>
      <c r="M42" s="48">
        <v>1.0006999999999999</v>
      </c>
      <c r="N42" s="48">
        <v>0.10489999999999999</v>
      </c>
      <c r="O42" s="48">
        <v>0.1048</v>
      </c>
      <c r="P42" s="48">
        <v>6240</v>
      </c>
      <c r="Q42" s="48">
        <v>654.1</v>
      </c>
      <c r="R42" s="48">
        <v>654.55999999999995</v>
      </c>
      <c r="S42" s="48">
        <v>654.55999999999995</v>
      </c>
      <c r="T42" s="48">
        <v>654.1</v>
      </c>
      <c r="U42" s="48"/>
      <c r="V42" s="48"/>
      <c r="W42" s="48">
        <v>6235.63</v>
      </c>
      <c r="X42" s="48">
        <v>5581.53</v>
      </c>
      <c r="Y42" s="48">
        <v>4.37</v>
      </c>
      <c r="Z42" s="48">
        <v>0.46</v>
      </c>
      <c r="AA42" s="48">
        <v>0.46</v>
      </c>
      <c r="AB42" s="48">
        <v>32891520</v>
      </c>
      <c r="AC42" s="48">
        <v>5468291</v>
      </c>
      <c r="AD42" s="48">
        <v>5472121</v>
      </c>
      <c r="AE42" s="48">
        <v>5468276</v>
      </c>
      <c r="AF42" s="48">
        <v>32868495</v>
      </c>
      <c r="AG42" s="48">
        <v>27400219</v>
      </c>
      <c r="AH42" s="48">
        <v>23025</v>
      </c>
      <c r="AI42" s="48">
        <f t="shared" ref="AI42:AI54" si="5">AD42-AC42</f>
        <v>3830</v>
      </c>
      <c r="AJ42" s="48">
        <v>3845</v>
      </c>
      <c r="AK42" s="48">
        <v>0</v>
      </c>
      <c r="AL42" s="48">
        <v>0</v>
      </c>
      <c r="AM42" s="48">
        <v>0</v>
      </c>
      <c r="AN42" s="48">
        <v>0</v>
      </c>
      <c r="AO42" s="48">
        <v>0</v>
      </c>
      <c r="AP42" s="48">
        <v>0</v>
      </c>
      <c r="AQ42" s="48">
        <v>0</v>
      </c>
      <c r="AR42" s="48">
        <v>0</v>
      </c>
      <c r="AS42" s="48">
        <v>0</v>
      </c>
      <c r="AT42" s="48">
        <v>9999999999</v>
      </c>
      <c r="AU42" s="48" t="s">
        <v>206</v>
      </c>
      <c r="AV42" s="50">
        <v>41471</v>
      </c>
      <c r="AW42" s="48">
        <v>9999999999</v>
      </c>
      <c r="AX42" s="48" t="s">
        <v>206</v>
      </c>
      <c r="AY42" s="50">
        <v>41471</v>
      </c>
      <c r="AZ42" s="48">
        <v>1</v>
      </c>
    </row>
    <row r="43" spans="1:52" s="46" customFormat="1" ht="13.5">
      <c r="A43" s="46">
        <v>5</v>
      </c>
      <c r="B43" s="48" t="s">
        <v>82</v>
      </c>
      <c r="C43" s="49">
        <v>41348</v>
      </c>
      <c r="D43" s="48" t="s">
        <v>71</v>
      </c>
      <c r="E43" s="49">
        <v>41334</v>
      </c>
      <c r="F43" s="49">
        <v>41425</v>
      </c>
      <c r="G43" s="49">
        <v>41334</v>
      </c>
      <c r="H43" s="48"/>
      <c r="I43" s="49">
        <v>41425</v>
      </c>
      <c r="J43" s="48">
        <v>6235.64</v>
      </c>
      <c r="K43" s="48">
        <v>0</v>
      </c>
      <c r="L43" s="48">
        <v>1.0006999999999999</v>
      </c>
      <c r="M43" s="48">
        <v>1.0006999999999999</v>
      </c>
      <c r="N43" s="48">
        <v>0.19420000000000001</v>
      </c>
      <c r="O43" s="48">
        <v>0.19409999999999999</v>
      </c>
      <c r="P43" s="48">
        <v>6240</v>
      </c>
      <c r="Q43" s="48">
        <v>1211.22</v>
      </c>
      <c r="R43" s="48">
        <v>1212.07</v>
      </c>
      <c r="S43" s="48">
        <v>1212.07</v>
      </c>
      <c r="T43" s="48">
        <v>1211.22</v>
      </c>
      <c r="U43" s="48"/>
      <c r="V43" s="48"/>
      <c r="W43" s="48">
        <v>6235.63</v>
      </c>
      <c r="X43" s="48">
        <v>5024.41</v>
      </c>
      <c r="Y43" s="48">
        <v>4.37</v>
      </c>
      <c r="Z43" s="48">
        <v>0.85</v>
      </c>
      <c r="AA43" s="48">
        <v>0.85</v>
      </c>
      <c r="AB43" s="48">
        <v>32891520</v>
      </c>
      <c r="AC43" s="48">
        <v>10244920</v>
      </c>
      <c r="AD43" s="48">
        <v>10251688</v>
      </c>
      <c r="AE43" s="48">
        <v>10244498</v>
      </c>
      <c r="AF43" s="48">
        <v>32868493</v>
      </c>
      <c r="AG43" s="48">
        <v>22623995</v>
      </c>
      <c r="AH43" s="48">
        <v>23027</v>
      </c>
      <c r="AI43" s="48">
        <f t="shared" si="5"/>
        <v>6768</v>
      </c>
      <c r="AJ43" s="48">
        <v>7190</v>
      </c>
      <c r="AK43" s="48">
        <v>0</v>
      </c>
      <c r="AL43" s="48">
        <v>0</v>
      </c>
      <c r="AM43" s="48">
        <v>0</v>
      </c>
      <c r="AN43" s="48">
        <v>0</v>
      </c>
      <c r="AO43" s="48">
        <v>0</v>
      </c>
      <c r="AP43" s="48">
        <v>0</v>
      </c>
      <c r="AQ43" s="48">
        <v>0</v>
      </c>
      <c r="AR43" s="48">
        <v>0</v>
      </c>
      <c r="AS43" s="48">
        <v>0</v>
      </c>
      <c r="AT43" s="48">
        <v>9999999999</v>
      </c>
      <c r="AU43" s="48" t="s">
        <v>206</v>
      </c>
      <c r="AV43" s="50">
        <v>41471</v>
      </c>
      <c r="AW43" s="48">
        <v>9999999999</v>
      </c>
      <c r="AX43" s="48" t="s">
        <v>206</v>
      </c>
      <c r="AY43" s="50">
        <v>41471</v>
      </c>
      <c r="AZ43" s="48">
        <v>1</v>
      </c>
    </row>
    <row r="44" spans="1:52" s="46" customFormat="1" ht="13.5">
      <c r="A44" s="46">
        <v>4</v>
      </c>
      <c r="B44" s="48" t="s">
        <v>82</v>
      </c>
      <c r="C44" s="49">
        <v>41355</v>
      </c>
      <c r="D44" s="48" t="s">
        <v>71</v>
      </c>
      <c r="E44" s="49">
        <v>41334</v>
      </c>
      <c r="F44" s="49">
        <v>41425</v>
      </c>
      <c r="G44" s="49">
        <v>41334</v>
      </c>
      <c r="H44" s="48"/>
      <c r="I44" s="49">
        <v>41425</v>
      </c>
      <c r="J44" s="48">
        <v>6235.64</v>
      </c>
      <c r="K44" s="48">
        <v>0</v>
      </c>
      <c r="L44" s="48">
        <v>1.0006999999999999</v>
      </c>
      <c r="M44" s="48">
        <v>1.0006999999999999</v>
      </c>
      <c r="N44" s="48">
        <v>0.27379999999999999</v>
      </c>
      <c r="O44" s="48">
        <v>0.27360000000000001</v>
      </c>
      <c r="P44" s="48">
        <v>6240</v>
      </c>
      <c r="Q44" s="48">
        <v>1707.39</v>
      </c>
      <c r="R44" s="48">
        <v>1708.59</v>
      </c>
      <c r="S44" s="48">
        <v>1708.59</v>
      </c>
      <c r="T44" s="48">
        <v>1407.39</v>
      </c>
      <c r="U44" s="48"/>
      <c r="V44" s="48"/>
      <c r="W44" s="48">
        <v>6235.63</v>
      </c>
      <c r="X44" s="48">
        <v>4528.24</v>
      </c>
      <c r="Y44" s="48">
        <v>4.37</v>
      </c>
      <c r="Z44" s="48">
        <v>1.2</v>
      </c>
      <c r="AA44" s="48">
        <v>1.2</v>
      </c>
      <c r="AB44" s="48">
        <v>32891520</v>
      </c>
      <c r="AC44" s="48">
        <v>14988417</v>
      </c>
      <c r="AD44" s="48">
        <v>14999711</v>
      </c>
      <c r="AE44" s="48">
        <v>12989176</v>
      </c>
      <c r="AF44" s="48">
        <v>32868469</v>
      </c>
      <c r="AG44" s="48">
        <v>17879293</v>
      </c>
      <c r="AH44" s="48">
        <v>23051</v>
      </c>
      <c r="AI44" s="48">
        <f t="shared" si="5"/>
        <v>11294</v>
      </c>
      <c r="AJ44" s="48">
        <v>10535</v>
      </c>
      <c r="AK44" s="48">
        <v>0</v>
      </c>
      <c r="AL44" s="48">
        <v>0</v>
      </c>
      <c r="AM44" s="48">
        <v>0</v>
      </c>
      <c r="AN44" s="48">
        <v>0</v>
      </c>
      <c r="AO44" s="48">
        <v>0</v>
      </c>
      <c r="AP44" s="48">
        <v>0</v>
      </c>
      <c r="AQ44" s="48">
        <v>0</v>
      </c>
      <c r="AR44" s="48">
        <v>0</v>
      </c>
      <c r="AS44" s="48">
        <v>0</v>
      </c>
      <c r="AT44" s="48">
        <v>9999999999</v>
      </c>
      <c r="AU44" s="48" t="s">
        <v>206</v>
      </c>
      <c r="AV44" s="50">
        <v>41471</v>
      </c>
      <c r="AW44" s="48">
        <v>9999999999</v>
      </c>
      <c r="AX44" s="48" t="s">
        <v>206</v>
      </c>
      <c r="AY44" s="50">
        <v>41471</v>
      </c>
      <c r="AZ44" s="48">
        <v>1</v>
      </c>
    </row>
    <row r="45" spans="1:52" s="46" customFormat="1" ht="13.5">
      <c r="A45" s="46">
        <v>5</v>
      </c>
      <c r="B45" s="48" t="s">
        <v>82</v>
      </c>
      <c r="C45" s="49">
        <v>41362</v>
      </c>
      <c r="D45" s="48" t="s">
        <v>71</v>
      </c>
      <c r="E45" s="49">
        <v>41334</v>
      </c>
      <c r="F45" s="49">
        <v>41425</v>
      </c>
      <c r="G45" s="49">
        <v>41334</v>
      </c>
      <c r="H45" s="48"/>
      <c r="I45" s="49">
        <v>41416</v>
      </c>
      <c r="J45" s="48">
        <v>5256.95</v>
      </c>
      <c r="K45" s="8">
        <v>-2</v>
      </c>
      <c r="L45" s="48">
        <v>1.1870000000000001</v>
      </c>
      <c r="M45" s="48">
        <v>1.4356</v>
      </c>
      <c r="N45" s="48">
        <v>0.43080000000000002</v>
      </c>
      <c r="O45" s="48">
        <v>0.3629</v>
      </c>
      <c r="P45" s="48">
        <v>6240</v>
      </c>
      <c r="Q45" s="48">
        <v>2264.5</v>
      </c>
      <c r="R45" s="48">
        <v>2688</v>
      </c>
      <c r="S45" s="48">
        <v>2688</v>
      </c>
      <c r="T45" s="48">
        <v>1872.44</v>
      </c>
      <c r="U45" s="48">
        <f>ROUND(R45/M45,2)</f>
        <v>1872.39</v>
      </c>
      <c r="V45" s="48" t="b">
        <f>T45=U45</f>
        <v>0</v>
      </c>
      <c r="W45" s="48">
        <v>4346.62</v>
      </c>
      <c r="X45" s="48">
        <v>2474.23</v>
      </c>
      <c r="Y45" s="48">
        <v>1893.38</v>
      </c>
      <c r="Z45" s="48">
        <v>423.5</v>
      </c>
      <c r="AA45" s="48">
        <v>815.61</v>
      </c>
      <c r="AB45" s="48">
        <v>32891520</v>
      </c>
      <c r="AC45" s="48">
        <v>19764636</v>
      </c>
      <c r="AD45" s="48">
        <v>23460864</v>
      </c>
      <c r="AE45" s="48">
        <v>16342219</v>
      </c>
      <c r="AF45" s="48">
        <v>22911358</v>
      </c>
      <c r="AG45" s="48">
        <v>6569139</v>
      </c>
      <c r="AH45" s="48">
        <v>9980162</v>
      </c>
      <c r="AI45" s="48">
        <f t="shared" si="5"/>
        <v>3696228</v>
      </c>
      <c r="AJ45" s="48">
        <v>7118645</v>
      </c>
      <c r="AK45" s="48">
        <v>0</v>
      </c>
      <c r="AL45" s="48">
        <v>0</v>
      </c>
      <c r="AM45" s="48">
        <v>0</v>
      </c>
      <c r="AN45" s="48">
        <v>0</v>
      </c>
      <c r="AO45" s="48">
        <v>0</v>
      </c>
      <c r="AP45" s="48">
        <v>0</v>
      </c>
      <c r="AQ45" s="48">
        <v>0</v>
      </c>
      <c r="AR45" s="48">
        <v>0</v>
      </c>
      <c r="AS45" s="48">
        <v>0</v>
      </c>
      <c r="AT45" s="48">
        <v>9999999999</v>
      </c>
      <c r="AU45" s="48" t="s">
        <v>206</v>
      </c>
      <c r="AV45" s="50">
        <v>41471.958460648151</v>
      </c>
      <c r="AW45" s="48">
        <v>9999999999</v>
      </c>
      <c r="AX45" s="48" t="s">
        <v>206</v>
      </c>
      <c r="AY45" s="50">
        <v>41471.958460648151</v>
      </c>
      <c r="AZ45" s="48">
        <v>1</v>
      </c>
    </row>
    <row r="46" spans="1:52" s="46" customFormat="1" ht="13.5">
      <c r="A46" s="46">
        <v>5</v>
      </c>
      <c r="B46" s="48" t="s">
        <v>82</v>
      </c>
      <c r="C46" s="49">
        <v>41369</v>
      </c>
      <c r="D46" s="48" t="s">
        <v>71</v>
      </c>
      <c r="E46" s="49">
        <v>41334</v>
      </c>
      <c r="F46" s="49">
        <v>41425</v>
      </c>
      <c r="G46" s="49">
        <v>41334</v>
      </c>
      <c r="H46" s="48"/>
      <c r="I46" s="49">
        <v>41416</v>
      </c>
      <c r="J46" s="48">
        <v>5256.95</v>
      </c>
      <c r="K46" s="8">
        <v>-5</v>
      </c>
      <c r="L46" s="48">
        <v>1.1870000000000001</v>
      </c>
      <c r="M46" s="48">
        <v>1.4356</v>
      </c>
      <c r="N46" s="48">
        <v>0.49919999999999998</v>
      </c>
      <c r="O46" s="48">
        <v>0.42049999999999998</v>
      </c>
      <c r="P46" s="48">
        <v>6240</v>
      </c>
      <c r="Q46" s="48">
        <v>2624.19</v>
      </c>
      <c r="R46" s="48">
        <v>3114.91</v>
      </c>
      <c r="S46" s="48">
        <v>3114.91</v>
      </c>
      <c r="T46" s="48">
        <v>2169.7600000000002</v>
      </c>
      <c r="U46" s="48">
        <f t="shared" ref="U46:U54" si="6">ROUND(R46/M46,2)</f>
        <v>2169.7600000000002</v>
      </c>
      <c r="V46" s="48" t="b">
        <f t="shared" ref="V46:V54" si="7">T46=U46</f>
        <v>1</v>
      </c>
      <c r="W46" s="48">
        <v>4346.6099999999997</v>
      </c>
      <c r="X46" s="48">
        <v>2176.85</v>
      </c>
      <c r="Y46" s="48">
        <v>1893.39</v>
      </c>
      <c r="Z46" s="48">
        <v>490.72</v>
      </c>
      <c r="AA46" s="48">
        <v>945.15</v>
      </c>
      <c r="AB46" s="48">
        <v>32891520</v>
      </c>
      <c r="AC46" s="48">
        <v>21274321</v>
      </c>
      <c r="AD46" s="48">
        <v>25252575</v>
      </c>
      <c r="AE46" s="48">
        <v>17590244</v>
      </c>
      <c r="AF46" s="48">
        <v>22911326</v>
      </c>
      <c r="AG46" s="48">
        <v>5321082</v>
      </c>
      <c r="AH46" s="48">
        <v>9980194</v>
      </c>
      <c r="AI46" s="48">
        <f t="shared" si="5"/>
        <v>3978254</v>
      </c>
      <c r="AJ46" s="48">
        <v>7662331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1</v>
      </c>
      <c r="AQ46" s="48">
        <v>0</v>
      </c>
      <c r="AR46" s="48">
        <v>0</v>
      </c>
      <c r="AS46" s="48">
        <v>0</v>
      </c>
      <c r="AT46" s="48">
        <v>9999999999</v>
      </c>
      <c r="AU46" s="48" t="s">
        <v>206</v>
      </c>
      <c r="AV46" s="50">
        <v>41471.958460648151</v>
      </c>
      <c r="AW46" s="48">
        <v>9999999999</v>
      </c>
      <c r="AX46" s="48" t="s">
        <v>206</v>
      </c>
      <c r="AY46" s="50">
        <v>41471.958460648151</v>
      </c>
      <c r="AZ46" s="48">
        <v>1</v>
      </c>
    </row>
    <row r="47" spans="1:52" s="46" customFormat="1" ht="13.5">
      <c r="A47" s="46">
        <v>5</v>
      </c>
      <c r="B47" s="48" t="s">
        <v>82</v>
      </c>
      <c r="C47" s="49">
        <v>41376</v>
      </c>
      <c r="D47" s="48" t="s">
        <v>71</v>
      </c>
      <c r="E47" s="49">
        <v>41334</v>
      </c>
      <c r="F47" s="49">
        <v>41425</v>
      </c>
      <c r="G47" s="49">
        <v>41334</v>
      </c>
      <c r="H47" s="48"/>
      <c r="I47" s="49">
        <v>41416</v>
      </c>
      <c r="J47" s="48">
        <v>5256.95</v>
      </c>
      <c r="K47" s="8">
        <v>-7</v>
      </c>
      <c r="L47" s="48">
        <v>1.1870000000000001</v>
      </c>
      <c r="M47" s="48">
        <v>1.4356</v>
      </c>
      <c r="N47" s="48">
        <v>0.56169999999999998</v>
      </c>
      <c r="O47" s="48">
        <v>0.47320000000000001</v>
      </c>
      <c r="P47" s="48">
        <v>6240</v>
      </c>
      <c r="Q47" s="48">
        <v>2952.92</v>
      </c>
      <c r="R47" s="48">
        <v>3505.12</v>
      </c>
      <c r="S47" s="48">
        <v>3505.12</v>
      </c>
      <c r="T47" s="48">
        <v>2441.5700000000002</v>
      </c>
      <c r="U47" s="48">
        <f t="shared" si="6"/>
        <v>2441.5700000000002</v>
      </c>
      <c r="V47" s="48" t="b">
        <f t="shared" si="7"/>
        <v>1</v>
      </c>
      <c r="W47" s="48">
        <v>4346.6099999999997</v>
      </c>
      <c r="X47" s="48">
        <v>1905.04</v>
      </c>
      <c r="Y47" s="48">
        <v>1893.39</v>
      </c>
      <c r="Z47" s="48">
        <v>552.20000000000005</v>
      </c>
      <c r="AA47" s="48">
        <v>1063.55</v>
      </c>
      <c r="AB47" s="48">
        <v>32891520</v>
      </c>
      <c r="AC47" s="48">
        <v>21493590</v>
      </c>
      <c r="AD47" s="48">
        <v>25513768</v>
      </c>
      <c r="AE47" s="48">
        <v>17772188</v>
      </c>
      <c r="AF47" s="48">
        <v>22911330</v>
      </c>
      <c r="AG47" s="48">
        <v>5139142</v>
      </c>
      <c r="AH47" s="48">
        <v>9980190</v>
      </c>
      <c r="AI47" s="48">
        <f t="shared" si="5"/>
        <v>4020178</v>
      </c>
      <c r="AJ47" s="48">
        <v>7741580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1</v>
      </c>
      <c r="AQ47" s="48">
        <v>0</v>
      </c>
      <c r="AR47" s="48">
        <v>0</v>
      </c>
      <c r="AS47" s="48">
        <v>0</v>
      </c>
      <c r="AT47" s="48">
        <v>9999999999</v>
      </c>
      <c r="AU47" s="48" t="s">
        <v>206</v>
      </c>
      <c r="AV47" s="50">
        <v>41471.958460648151</v>
      </c>
      <c r="AW47" s="48">
        <v>9999999999</v>
      </c>
      <c r="AX47" s="48" t="s">
        <v>206</v>
      </c>
      <c r="AY47" s="50">
        <v>41471.958460648151</v>
      </c>
      <c r="AZ47" s="48">
        <v>1</v>
      </c>
    </row>
    <row r="48" spans="1:52" s="46" customFormat="1" ht="13.5">
      <c r="A48" s="46">
        <v>5</v>
      </c>
      <c r="B48" s="48" t="s">
        <v>82</v>
      </c>
      <c r="C48" s="49">
        <v>41383</v>
      </c>
      <c r="D48" s="48" t="s">
        <v>71</v>
      </c>
      <c r="E48" s="49">
        <v>41334</v>
      </c>
      <c r="F48" s="49">
        <v>41425</v>
      </c>
      <c r="G48" s="49">
        <v>41334</v>
      </c>
      <c r="H48" s="48"/>
      <c r="I48" s="49">
        <v>41416</v>
      </c>
      <c r="J48" s="48">
        <v>5256.95</v>
      </c>
      <c r="K48" s="8">
        <v>-12</v>
      </c>
      <c r="L48" s="48">
        <v>1.1870000000000001</v>
      </c>
      <c r="M48" s="48">
        <v>1.4356</v>
      </c>
      <c r="N48" s="48">
        <v>0.60089999999999999</v>
      </c>
      <c r="O48" s="48">
        <v>0.50619999999999998</v>
      </c>
      <c r="P48" s="48">
        <v>6240</v>
      </c>
      <c r="Q48" s="48">
        <v>3158.7</v>
      </c>
      <c r="R48" s="48">
        <v>3749.38</v>
      </c>
      <c r="S48" s="48">
        <v>3749.38</v>
      </c>
      <c r="T48" s="48">
        <v>2611.7199999999998</v>
      </c>
      <c r="U48" s="48">
        <f t="shared" si="6"/>
        <v>2611.7199999999998</v>
      </c>
      <c r="V48" s="48" t="b">
        <f t="shared" si="7"/>
        <v>1</v>
      </c>
      <c r="W48" s="48">
        <v>4346.62</v>
      </c>
      <c r="X48" s="48">
        <v>1734.9</v>
      </c>
      <c r="Y48" s="48">
        <v>1893.38</v>
      </c>
      <c r="Z48" s="48">
        <v>590.67999999999995</v>
      </c>
      <c r="AA48" s="48">
        <v>1137.6600000000001</v>
      </c>
      <c r="AB48" s="48">
        <v>32891520</v>
      </c>
      <c r="AC48" s="48">
        <v>21640909</v>
      </c>
      <c r="AD48" s="48">
        <v>25687002</v>
      </c>
      <c r="AE48" s="48">
        <v>17892893</v>
      </c>
      <c r="AF48" s="48">
        <v>22911365</v>
      </c>
      <c r="AG48" s="48">
        <v>5018472</v>
      </c>
      <c r="AH48" s="48">
        <v>9980155</v>
      </c>
      <c r="AI48" s="48">
        <f t="shared" si="5"/>
        <v>4046093</v>
      </c>
      <c r="AJ48" s="48">
        <v>7794109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1</v>
      </c>
      <c r="AQ48" s="48">
        <v>0</v>
      </c>
      <c r="AR48" s="48">
        <v>0</v>
      </c>
      <c r="AS48" s="48">
        <v>0</v>
      </c>
      <c r="AT48" s="48">
        <v>9999999999</v>
      </c>
      <c r="AU48" s="48" t="s">
        <v>206</v>
      </c>
      <c r="AV48" s="50">
        <v>41471.958460648151</v>
      </c>
      <c r="AW48" s="48">
        <v>9999999999</v>
      </c>
      <c r="AX48" s="48" t="s">
        <v>206</v>
      </c>
      <c r="AY48" s="50">
        <v>41471.958460648151</v>
      </c>
      <c r="AZ48" s="48">
        <v>1</v>
      </c>
    </row>
    <row r="49" spans="1:52" s="46" customFormat="1" ht="13.5">
      <c r="A49" s="46">
        <v>5</v>
      </c>
      <c r="B49" s="48" t="s">
        <v>82</v>
      </c>
      <c r="C49" s="49">
        <v>41390</v>
      </c>
      <c r="D49" s="48" t="s">
        <v>71</v>
      </c>
      <c r="E49" s="49">
        <v>41334</v>
      </c>
      <c r="F49" s="49">
        <v>41425</v>
      </c>
      <c r="G49" s="49">
        <v>41334</v>
      </c>
      <c r="H49" s="48"/>
      <c r="I49" s="49">
        <v>41416</v>
      </c>
      <c r="J49" s="48">
        <v>5256.95</v>
      </c>
      <c r="K49" s="8">
        <v>-9</v>
      </c>
      <c r="L49" s="48">
        <v>1.1870000000000001</v>
      </c>
      <c r="M49" s="48">
        <v>1.4356</v>
      </c>
      <c r="N49" s="48">
        <v>0.65490000000000004</v>
      </c>
      <c r="O49" s="48">
        <v>0.55169999999999997</v>
      </c>
      <c r="P49" s="48">
        <v>6240</v>
      </c>
      <c r="Q49" s="48">
        <v>3442.78</v>
      </c>
      <c r="R49" s="48">
        <v>4086.58</v>
      </c>
      <c r="S49" s="48">
        <v>4086.58</v>
      </c>
      <c r="T49" s="48">
        <v>2846.6</v>
      </c>
      <c r="U49" s="48">
        <f t="shared" si="6"/>
        <v>2846.6</v>
      </c>
      <c r="V49" s="48" t="b">
        <f t="shared" si="7"/>
        <v>1</v>
      </c>
      <c r="W49" s="48">
        <v>4346.6099999999997</v>
      </c>
      <c r="X49" s="48">
        <v>1500.01</v>
      </c>
      <c r="Y49" s="48">
        <v>1893.39</v>
      </c>
      <c r="Z49" s="48">
        <v>643.79999999999995</v>
      </c>
      <c r="AA49" s="48">
        <v>1239.98</v>
      </c>
      <c r="AB49" s="48">
        <v>32891520</v>
      </c>
      <c r="AC49" s="48">
        <v>21793956</v>
      </c>
      <c r="AD49" s="48">
        <v>25868051</v>
      </c>
      <c r="AE49" s="48">
        <v>18018978</v>
      </c>
      <c r="AF49" s="48">
        <v>22911336</v>
      </c>
      <c r="AG49" s="48">
        <v>4892358</v>
      </c>
      <c r="AH49" s="48">
        <v>9980184</v>
      </c>
      <c r="AI49" s="48">
        <f t="shared" si="5"/>
        <v>4074095</v>
      </c>
      <c r="AJ49" s="48">
        <v>7849073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1</v>
      </c>
      <c r="AQ49" s="48">
        <v>0</v>
      </c>
      <c r="AR49" s="48">
        <v>0</v>
      </c>
      <c r="AS49" s="48">
        <v>0</v>
      </c>
      <c r="AT49" s="48">
        <v>9999999999</v>
      </c>
      <c r="AU49" s="48" t="s">
        <v>206</v>
      </c>
      <c r="AV49" s="50">
        <v>41471.958460648151</v>
      </c>
      <c r="AW49" s="48">
        <v>9999999999</v>
      </c>
      <c r="AX49" s="48" t="s">
        <v>206</v>
      </c>
      <c r="AY49" s="50">
        <v>41471.958460648151</v>
      </c>
      <c r="AZ49" s="48">
        <v>1</v>
      </c>
    </row>
    <row r="50" spans="1:52" s="46" customFormat="1" ht="13.5">
      <c r="A50" s="46">
        <v>3</v>
      </c>
      <c r="B50" s="48" t="s">
        <v>82</v>
      </c>
      <c r="C50" s="49">
        <v>41397</v>
      </c>
      <c r="D50" s="48" t="s">
        <v>71</v>
      </c>
      <c r="E50" s="49">
        <v>41334</v>
      </c>
      <c r="F50" s="49">
        <v>41425</v>
      </c>
      <c r="G50" s="49">
        <v>41334</v>
      </c>
      <c r="H50" s="48"/>
      <c r="I50" s="49">
        <v>41416</v>
      </c>
      <c r="J50" s="48">
        <v>5256.95</v>
      </c>
      <c r="K50" s="8">
        <v>-4</v>
      </c>
      <c r="L50" s="48">
        <v>1.1870000000000001</v>
      </c>
      <c r="M50" s="48">
        <v>1.4356</v>
      </c>
      <c r="N50" s="48">
        <v>0.72609999999999997</v>
      </c>
      <c r="O50" s="48">
        <v>0.61170000000000002</v>
      </c>
      <c r="P50" s="48">
        <v>6240</v>
      </c>
      <c r="Q50" s="48">
        <v>3817.26</v>
      </c>
      <c r="R50" s="48">
        <v>4531.09</v>
      </c>
      <c r="S50" s="48">
        <v>4531.09</v>
      </c>
      <c r="T50" s="48">
        <v>3156.23</v>
      </c>
      <c r="U50" s="48">
        <f t="shared" si="6"/>
        <v>3156.23</v>
      </c>
      <c r="V50" s="48" t="b">
        <f t="shared" si="7"/>
        <v>1</v>
      </c>
      <c r="W50" s="48">
        <v>4346.6099999999997</v>
      </c>
      <c r="X50" s="48">
        <v>1190.3800000000001</v>
      </c>
      <c r="Y50" s="48">
        <v>1893.39</v>
      </c>
      <c r="Z50" s="48">
        <v>713.83</v>
      </c>
      <c r="AA50" s="48">
        <v>1374.86</v>
      </c>
      <c r="AB50" s="48">
        <v>32891520</v>
      </c>
      <c r="AC50" s="48">
        <v>22903900</v>
      </c>
      <c r="AD50" s="48">
        <v>27186540</v>
      </c>
      <c r="AE50" s="48">
        <v>18937380</v>
      </c>
      <c r="AF50" s="48">
        <v>22911314</v>
      </c>
      <c r="AG50" s="48">
        <v>3973934</v>
      </c>
      <c r="AH50" s="48">
        <v>9980206</v>
      </c>
      <c r="AI50" s="48">
        <f t="shared" si="5"/>
        <v>4282640</v>
      </c>
      <c r="AJ50" s="48">
        <v>8249160</v>
      </c>
      <c r="AK50" s="48">
        <v>0</v>
      </c>
      <c r="AL50" s="48">
        <v>0</v>
      </c>
      <c r="AM50" s="48">
        <v>0</v>
      </c>
      <c r="AN50" s="48">
        <v>0</v>
      </c>
      <c r="AO50" s="48">
        <v>0</v>
      </c>
      <c r="AP50" s="48">
        <v>1</v>
      </c>
      <c r="AQ50" s="48">
        <v>0</v>
      </c>
      <c r="AR50" s="48">
        <v>0</v>
      </c>
      <c r="AS50" s="48">
        <v>0</v>
      </c>
      <c r="AT50" s="48">
        <v>9999999999</v>
      </c>
      <c r="AU50" s="48" t="s">
        <v>206</v>
      </c>
      <c r="AV50" s="50">
        <v>41471.958460648151</v>
      </c>
      <c r="AW50" s="48">
        <v>9999999999</v>
      </c>
      <c r="AX50" s="48" t="s">
        <v>206</v>
      </c>
      <c r="AY50" s="50">
        <v>41471.958460648151</v>
      </c>
      <c r="AZ50" s="48">
        <v>1</v>
      </c>
    </row>
    <row r="51" spans="1:52" s="46" customFormat="1" ht="13.5">
      <c r="A51" s="46">
        <v>5</v>
      </c>
      <c r="B51" s="48" t="s">
        <v>82</v>
      </c>
      <c r="C51" s="49">
        <v>41404</v>
      </c>
      <c r="D51" s="48" t="s">
        <v>71</v>
      </c>
      <c r="E51" s="49">
        <v>41334</v>
      </c>
      <c r="F51" s="49">
        <v>41425</v>
      </c>
      <c r="G51" s="49">
        <v>41334</v>
      </c>
      <c r="H51" s="48"/>
      <c r="I51" s="49">
        <v>41416</v>
      </c>
      <c r="J51" s="48">
        <v>5256.95</v>
      </c>
      <c r="K51" s="8">
        <v>-4</v>
      </c>
      <c r="L51" s="48">
        <v>1.1870000000000001</v>
      </c>
      <c r="M51" s="48">
        <v>1.4356</v>
      </c>
      <c r="N51" s="48">
        <v>0.83130000000000004</v>
      </c>
      <c r="O51" s="48">
        <v>0.70030000000000003</v>
      </c>
      <c r="P51" s="48">
        <v>6240</v>
      </c>
      <c r="Q51" s="48">
        <v>4370</v>
      </c>
      <c r="R51" s="48">
        <v>5187.1899999999996</v>
      </c>
      <c r="S51" s="48">
        <v>5187.1899999999996</v>
      </c>
      <c r="T51" s="48">
        <v>3613.26</v>
      </c>
      <c r="U51" s="48">
        <f t="shared" si="6"/>
        <v>3613.26</v>
      </c>
      <c r="V51" s="48" t="b">
        <f t="shared" si="7"/>
        <v>1</v>
      </c>
      <c r="W51" s="48">
        <v>4346.62</v>
      </c>
      <c r="X51" s="48">
        <v>733.36</v>
      </c>
      <c r="Y51" s="48">
        <v>1893.38</v>
      </c>
      <c r="Z51" s="48">
        <v>817.19</v>
      </c>
      <c r="AA51" s="48">
        <v>1573.93</v>
      </c>
      <c r="AB51" s="48">
        <v>32891520</v>
      </c>
      <c r="AC51" s="48">
        <v>25024749</v>
      </c>
      <c r="AD51" s="48">
        <v>29701849</v>
      </c>
      <c r="AE51" s="48">
        <v>20689526</v>
      </c>
      <c r="AF51" s="48">
        <v>22911364</v>
      </c>
      <c r="AG51" s="48">
        <v>2221838</v>
      </c>
      <c r="AH51" s="48">
        <v>9980156</v>
      </c>
      <c r="AI51" s="48">
        <f t="shared" si="5"/>
        <v>4677100</v>
      </c>
      <c r="AJ51" s="48">
        <v>9012323</v>
      </c>
      <c r="AK51" s="48">
        <v>0</v>
      </c>
      <c r="AL51" s="48">
        <v>0</v>
      </c>
      <c r="AM51" s="48">
        <v>0</v>
      </c>
      <c r="AN51" s="48">
        <v>0</v>
      </c>
      <c r="AO51" s="48">
        <v>0</v>
      </c>
      <c r="AP51" s="48">
        <v>1</v>
      </c>
      <c r="AQ51" s="48">
        <v>0</v>
      </c>
      <c r="AR51" s="48">
        <v>0</v>
      </c>
      <c r="AS51" s="48">
        <v>0</v>
      </c>
      <c r="AT51" s="48">
        <v>9999999999</v>
      </c>
      <c r="AU51" s="48" t="s">
        <v>206</v>
      </c>
      <c r="AV51" s="50">
        <v>41471.958460648151</v>
      </c>
      <c r="AW51" s="48">
        <v>9999999999</v>
      </c>
      <c r="AX51" s="48" t="s">
        <v>206</v>
      </c>
      <c r="AY51" s="50">
        <v>41471.958460648151</v>
      </c>
      <c r="AZ51" s="48">
        <v>1</v>
      </c>
    </row>
    <row r="52" spans="1:52" s="46" customFormat="1" ht="13.5">
      <c r="A52" s="46">
        <v>5</v>
      </c>
      <c r="B52" s="48" t="s">
        <v>82</v>
      </c>
      <c r="C52" s="49">
        <v>41411</v>
      </c>
      <c r="D52" s="48" t="s">
        <v>71</v>
      </c>
      <c r="E52" s="49">
        <v>41334</v>
      </c>
      <c r="F52" s="49">
        <v>41425</v>
      </c>
      <c r="G52" s="49">
        <v>41334</v>
      </c>
      <c r="H52" s="48"/>
      <c r="I52" s="49">
        <v>41416</v>
      </c>
      <c r="J52" s="48">
        <v>5256.95</v>
      </c>
      <c r="K52" s="8">
        <v>-6</v>
      </c>
      <c r="L52" s="48">
        <v>1.1870000000000001</v>
      </c>
      <c r="M52" s="48">
        <v>1.4356</v>
      </c>
      <c r="N52" s="48">
        <v>0.94989999999999997</v>
      </c>
      <c r="O52" s="48">
        <v>0.80020000000000002</v>
      </c>
      <c r="P52" s="48">
        <v>6240</v>
      </c>
      <c r="Q52" s="48">
        <v>4993.34</v>
      </c>
      <c r="R52" s="48">
        <v>5927.09</v>
      </c>
      <c r="S52" s="48">
        <v>5927.09</v>
      </c>
      <c r="T52" s="48">
        <v>4128.6499999999996</v>
      </c>
      <c r="U52" s="48">
        <f t="shared" si="6"/>
        <v>4128.6499999999996</v>
      </c>
      <c r="V52" s="48" t="b">
        <f t="shared" si="7"/>
        <v>1</v>
      </c>
      <c r="W52" s="48">
        <v>4346.6099999999997</v>
      </c>
      <c r="X52" s="48">
        <v>217.96</v>
      </c>
      <c r="Y52" s="48">
        <v>1893.39</v>
      </c>
      <c r="Z52" s="48">
        <v>933.75</v>
      </c>
      <c r="AA52" s="48">
        <v>1798.44</v>
      </c>
      <c r="AB52" s="48">
        <v>32891520</v>
      </c>
      <c r="AC52" s="48">
        <v>27647077</v>
      </c>
      <c r="AD52" s="48">
        <v>32818297</v>
      </c>
      <c r="AE52" s="48">
        <v>22860335</v>
      </c>
      <c r="AF52" s="48">
        <v>22911340</v>
      </c>
      <c r="AG52" s="48">
        <v>51005</v>
      </c>
      <c r="AH52" s="48">
        <v>9980180</v>
      </c>
      <c r="AI52" s="48">
        <f t="shared" si="5"/>
        <v>5171220</v>
      </c>
      <c r="AJ52" s="48">
        <v>9957962</v>
      </c>
      <c r="AK52" s="48">
        <v>0</v>
      </c>
      <c r="AL52" s="48">
        <v>0</v>
      </c>
      <c r="AM52" s="48">
        <v>0</v>
      </c>
      <c r="AN52" s="48">
        <v>0</v>
      </c>
      <c r="AO52" s="48">
        <v>0</v>
      </c>
      <c r="AP52" s="48">
        <v>1</v>
      </c>
      <c r="AQ52" s="48">
        <v>0</v>
      </c>
      <c r="AR52" s="48">
        <v>0</v>
      </c>
      <c r="AS52" s="48">
        <v>0</v>
      </c>
      <c r="AT52" s="48">
        <v>9999999999</v>
      </c>
      <c r="AU52" s="48" t="s">
        <v>206</v>
      </c>
      <c r="AV52" s="50">
        <v>41471.958460648151</v>
      </c>
      <c r="AW52" s="48">
        <v>9999999999</v>
      </c>
      <c r="AX52" s="48" t="s">
        <v>206</v>
      </c>
      <c r="AY52" s="50">
        <v>41471.958460648151</v>
      </c>
      <c r="AZ52" s="48">
        <v>1</v>
      </c>
    </row>
    <row r="53" spans="1:52" s="46" customFormat="1" ht="13.5">
      <c r="A53" s="46">
        <v>5</v>
      </c>
      <c r="B53" s="48" t="s">
        <v>82</v>
      </c>
      <c r="C53" s="49">
        <v>41418</v>
      </c>
      <c r="D53" s="48" t="s">
        <v>71</v>
      </c>
      <c r="E53" s="49">
        <v>41334</v>
      </c>
      <c r="F53" s="49">
        <v>41425</v>
      </c>
      <c r="G53" s="49">
        <v>41334</v>
      </c>
      <c r="H53" s="48"/>
      <c r="I53" s="49">
        <v>41416</v>
      </c>
      <c r="J53" s="48">
        <v>5256.95</v>
      </c>
      <c r="K53" s="8">
        <v>-9</v>
      </c>
      <c r="L53" s="48">
        <v>1.1870000000000001</v>
      </c>
      <c r="M53" s="48">
        <v>1.4356</v>
      </c>
      <c r="N53" s="48">
        <v>1</v>
      </c>
      <c r="O53" s="48">
        <v>0.90010000000000001</v>
      </c>
      <c r="P53" s="48">
        <v>6240</v>
      </c>
      <c r="Q53" s="48">
        <v>5616.66</v>
      </c>
      <c r="R53" s="8">
        <v>6240</v>
      </c>
      <c r="S53" s="8">
        <v>6240</v>
      </c>
      <c r="T53" s="48">
        <v>4346.6099999999997</v>
      </c>
      <c r="U53" s="48">
        <f t="shared" si="6"/>
        <v>4346.6099999999997</v>
      </c>
      <c r="V53" s="48" t="b">
        <f t="shared" si="7"/>
        <v>1</v>
      </c>
      <c r="W53" s="48">
        <v>4346.6099999999997</v>
      </c>
      <c r="X53" s="48">
        <v>0</v>
      </c>
      <c r="Y53" s="48">
        <v>1893.39</v>
      </c>
      <c r="Z53" s="48">
        <v>623.34</v>
      </c>
      <c r="AA53" s="48">
        <v>1893.39</v>
      </c>
      <c r="AB53" s="48">
        <v>32891520</v>
      </c>
      <c r="AC53" s="48">
        <v>30269195</v>
      </c>
      <c r="AD53" s="8">
        <f>ROUND(($AB53/$P53)*R53,0)</f>
        <v>32891520</v>
      </c>
      <c r="AE53" s="8">
        <f>ROUND(($AB53/$P53)*T53,0)</f>
        <v>22911316</v>
      </c>
      <c r="AF53" s="8">
        <f t="shared" ref="AF53:AH54" si="8">ROUND(($AB53/$P53)*W53,0)</f>
        <v>22911316</v>
      </c>
      <c r="AG53" s="8">
        <f t="shared" si="8"/>
        <v>0</v>
      </c>
      <c r="AH53" s="8">
        <f t="shared" si="8"/>
        <v>9980204</v>
      </c>
      <c r="AI53" s="48">
        <f t="shared" si="5"/>
        <v>2622325</v>
      </c>
      <c r="AJ53" s="8">
        <f>ROUND(($AB53/$P53)*AA53,0)</f>
        <v>9980204</v>
      </c>
      <c r="AK53" s="48">
        <v>0</v>
      </c>
      <c r="AL53" s="48">
        <v>0</v>
      </c>
      <c r="AM53" s="48">
        <v>0</v>
      </c>
      <c r="AN53" s="48">
        <v>0</v>
      </c>
      <c r="AO53" s="48">
        <v>0</v>
      </c>
      <c r="AP53" s="48">
        <v>1</v>
      </c>
      <c r="AQ53" s="48">
        <v>0</v>
      </c>
      <c r="AR53" s="48">
        <v>0</v>
      </c>
      <c r="AS53" s="48">
        <v>0</v>
      </c>
      <c r="AT53" s="48">
        <v>9999999999</v>
      </c>
      <c r="AU53" s="48" t="s">
        <v>206</v>
      </c>
      <c r="AV53" s="50">
        <v>41471.958460648151</v>
      </c>
      <c r="AW53" s="48">
        <v>9999999999</v>
      </c>
      <c r="AX53" s="48" t="s">
        <v>206</v>
      </c>
      <c r="AY53" s="50">
        <v>41471.958460648151</v>
      </c>
      <c r="AZ53" s="48">
        <v>1</v>
      </c>
    </row>
    <row r="54" spans="1:52" s="46" customFormat="1" ht="13.5">
      <c r="A54" s="46">
        <v>5</v>
      </c>
      <c r="B54" s="48" t="s">
        <v>82</v>
      </c>
      <c r="C54" s="49">
        <v>41425</v>
      </c>
      <c r="D54" s="48" t="s">
        <v>71</v>
      </c>
      <c r="E54" s="49">
        <v>41334</v>
      </c>
      <c r="F54" s="49">
        <v>41425</v>
      </c>
      <c r="G54" s="49">
        <v>41334</v>
      </c>
      <c r="H54" s="48"/>
      <c r="I54" s="49">
        <v>41416</v>
      </c>
      <c r="J54" s="48">
        <v>5256.95</v>
      </c>
      <c r="K54" s="8">
        <v>0</v>
      </c>
      <c r="L54" s="48">
        <v>1.1870000000000001</v>
      </c>
      <c r="M54" s="48">
        <v>1.4356</v>
      </c>
      <c r="N54" s="48">
        <v>1</v>
      </c>
      <c r="O54" s="48">
        <v>1</v>
      </c>
      <c r="P54" s="48">
        <v>6240</v>
      </c>
      <c r="Q54" s="48">
        <v>6240</v>
      </c>
      <c r="R54" s="8">
        <v>6240</v>
      </c>
      <c r="S54" s="8">
        <v>6240</v>
      </c>
      <c r="T54" s="48">
        <v>4346.6099999999997</v>
      </c>
      <c r="U54" s="48">
        <f t="shared" si="6"/>
        <v>4346.6099999999997</v>
      </c>
      <c r="V54" s="48" t="b">
        <f t="shared" si="7"/>
        <v>1</v>
      </c>
      <c r="W54" s="48">
        <v>4346.6099999999997</v>
      </c>
      <c r="X54" s="48">
        <v>0</v>
      </c>
      <c r="Y54" s="48">
        <v>1893.39</v>
      </c>
      <c r="Z54" s="48">
        <v>0</v>
      </c>
      <c r="AA54" s="48">
        <v>1893.39</v>
      </c>
      <c r="AB54" s="48">
        <v>32891520</v>
      </c>
      <c r="AC54" s="48">
        <v>32891520</v>
      </c>
      <c r="AD54" s="8">
        <f>ROUND(($AB54/$P54)*R54,0)</f>
        <v>32891520</v>
      </c>
      <c r="AE54" s="8">
        <f>ROUND(($AB54/$P54)*T54,0)</f>
        <v>22911316</v>
      </c>
      <c r="AF54" s="8">
        <f t="shared" si="8"/>
        <v>22911316</v>
      </c>
      <c r="AG54" s="8">
        <f t="shared" si="8"/>
        <v>0</v>
      </c>
      <c r="AH54" s="8">
        <f t="shared" si="8"/>
        <v>9980204</v>
      </c>
      <c r="AI54" s="48">
        <f t="shared" si="5"/>
        <v>0</v>
      </c>
      <c r="AJ54" s="8">
        <f>ROUND(($AB54/$P54)*AA54,0)</f>
        <v>9980204</v>
      </c>
      <c r="AK54" s="48">
        <v>0</v>
      </c>
      <c r="AL54" s="48">
        <v>0</v>
      </c>
      <c r="AM54" s="48">
        <v>0</v>
      </c>
      <c r="AN54" s="48">
        <v>0</v>
      </c>
      <c r="AO54" s="48">
        <v>0</v>
      </c>
      <c r="AP54" s="48">
        <v>1</v>
      </c>
      <c r="AQ54" s="48">
        <v>0</v>
      </c>
      <c r="AR54" s="48">
        <v>0</v>
      </c>
      <c r="AS54" s="48">
        <v>0</v>
      </c>
      <c r="AT54" s="48">
        <v>9999999999</v>
      </c>
      <c r="AU54" s="48" t="s">
        <v>206</v>
      </c>
      <c r="AV54" s="50">
        <v>41471.958460648151</v>
      </c>
      <c r="AW54" s="48">
        <v>9999999999</v>
      </c>
      <c r="AX54" s="48" t="s">
        <v>206</v>
      </c>
      <c r="AY54" s="50">
        <v>41471.958460648151</v>
      </c>
      <c r="AZ54" s="48">
        <v>1</v>
      </c>
    </row>
    <row r="55" spans="1:52" s="46" customFormat="1" ht="13.5">
      <c r="AI55" s="46">
        <f>AD53-AC53</f>
        <v>2622325</v>
      </c>
    </row>
    <row r="56" spans="1:52" s="46" customFormat="1" ht="13.5">
      <c r="W56" s="46" t="s">
        <v>514</v>
      </c>
    </row>
    <row r="57" spans="1:52" s="46" customFormat="1" ht="13.5">
      <c r="W57" s="40" t="s">
        <v>13</v>
      </c>
      <c r="X57" s="40" t="s">
        <v>119</v>
      </c>
      <c r="Y57" s="40" t="s">
        <v>121</v>
      </c>
      <c r="Z57" s="40" t="s">
        <v>122</v>
      </c>
      <c r="AA57" s="41" t="s">
        <v>515</v>
      </c>
    </row>
    <row r="58" spans="1:52" s="46" customFormat="1" ht="13.5">
      <c r="W58" s="51">
        <v>41362</v>
      </c>
      <c r="X58" s="52">
        <v>557.11</v>
      </c>
      <c r="Y58" s="52">
        <v>2264.5</v>
      </c>
      <c r="Z58" s="52">
        <v>19764636</v>
      </c>
      <c r="AA58" s="46">
        <f t="shared" ref="AA58:AA67" si="9">Z58/Y58</f>
        <v>8728.0353278869516</v>
      </c>
    </row>
    <row r="59" spans="1:52" s="46" customFormat="1" ht="13.5">
      <c r="W59" s="51">
        <v>41369</v>
      </c>
      <c r="X59" s="52">
        <v>359.69</v>
      </c>
      <c r="Y59" s="52">
        <v>2624.19</v>
      </c>
      <c r="Z59" s="52">
        <v>21274321</v>
      </c>
      <c r="AA59" s="46">
        <f t="shared" si="9"/>
        <v>8107.0048281564978</v>
      </c>
    </row>
    <row r="60" spans="1:52" s="46" customFormat="1" ht="13.5">
      <c r="W60" s="51">
        <v>41376</v>
      </c>
      <c r="X60" s="52">
        <v>328.72</v>
      </c>
      <c r="Y60" s="52">
        <v>2952.92</v>
      </c>
      <c r="Z60" s="52">
        <v>21493590</v>
      </c>
      <c r="AA60" s="46">
        <f t="shared" si="9"/>
        <v>7278.7579751567937</v>
      </c>
    </row>
    <row r="61" spans="1:52" s="46" customFormat="1" ht="13.5">
      <c r="W61" s="51">
        <v>41383</v>
      </c>
      <c r="X61" s="52">
        <v>205.78</v>
      </c>
      <c r="Y61" s="52">
        <v>3158.7</v>
      </c>
      <c r="Z61" s="52">
        <v>21640909</v>
      </c>
      <c r="AA61" s="46">
        <f t="shared" si="9"/>
        <v>6851.2074587646821</v>
      </c>
    </row>
    <row r="62" spans="1:52" s="46" customFormat="1" ht="13.5">
      <c r="W62" s="51">
        <v>41390</v>
      </c>
      <c r="X62" s="52">
        <v>284.07</v>
      </c>
      <c r="Y62" s="52">
        <v>3442.78</v>
      </c>
      <c r="Z62" s="52">
        <v>21793956</v>
      </c>
      <c r="AA62" s="46">
        <f t="shared" si="9"/>
        <v>6330.3365303620903</v>
      </c>
    </row>
    <row r="63" spans="1:52" s="46" customFormat="1" ht="13.5">
      <c r="W63" s="51">
        <v>41397</v>
      </c>
      <c r="X63" s="52">
        <v>374.48</v>
      </c>
      <c r="Y63" s="52">
        <v>3817.26</v>
      </c>
      <c r="Z63" s="52">
        <v>22903900</v>
      </c>
      <c r="AA63" s="46">
        <f t="shared" si="9"/>
        <v>6000.0890691228788</v>
      </c>
    </row>
    <row r="64" spans="1:52" s="46" customFormat="1" ht="13.5">
      <c r="W64" s="51">
        <v>41404</v>
      </c>
      <c r="X64" s="52">
        <v>552.74</v>
      </c>
      <c r="Y64" s="52">
        <v>4370</v>
      </c>
      <c r="Z64" s="52">
        <v>25024749</v>
      </c>
      <c r="AA64" s="46">
        <f t="shared" si="9"/>
        <v>5726.4871853546911</v>
      </c>
    </row>
    <row r="65" spans="1:52" s="46" customFormat="1" ht="13.5">
      <c r="W65" s="51">
        <v>41411</v>
      </c>
      <c r="X65" s="52">
        <v>623.34</v>
      </c>
      <c r="Y65" s="52">
        <v>4993.34</v>
      </c>
      <c r="Z65" s="52">
        <v>27647077</v>
      </c>
      <c r="AA65" s="46">
        <f t="shared" si="9"/>
        <v>5536.7904048192195</v>
      </c>
    </row>
    <row r="66" spans="1:52" s="46" customFormat="1" ht="13.5">
      <c r="W66" s="51">
        <v>41418</v>
      </c>
      <c r="X66" s="52">
        <v>623.34</v>
      </c>
      <c r="Y66" s="52">
        <v>5616.66</v>
      </c>
      <c r="Z66" s="52">
        <v>30269195</v>
      </c>
      <c r="AA66" s="53">
        <f t="shared" si="9"/>
        <v>5389.1805806297698</v>
      </c>
    </row>
    <row r="67" spans="1:52" s="46" customFormat="1" ht="13.5">
      <c r="W67" s="51">
        <v>41425</v>
      </c>
      <c r="X67" s="52">
        <v>623.34</v>
      </c>
      <c r="Y67" s="52">
        <v>6240</v>
      </c>
      <c r="Z67" s="52">
        <v>32891520</v>
      </c>
      <c r="AA67" s="46">
        <f t="shared" si="9"/>
        <v>5271.0769230769229</v>
      </c>
    </row>
    <row r="68" spans="1:52" s="46" customFormat="1" ht="13.5"/>
    <row r="69" spans="1:52" s="46" customFormat="1" ht="13.5"/>
    <row r="70" spans="1:52" s="46" customFormat="1" ht="13.5"/>
    <row r="71" spans="1:52" s="46" customFormat="1" ht="13.5"/>
    <row r="72" spans="1:52" s="46" customFormat="1" ht="13.5"/>
    <row r="73" spans="1:52" s="42" customFormat="1" ht="32.25">
      <c r="B73" s="59" t="s">
        <v>528</v>
      </c>
      <c r="AF73" s="42">
        <f>AF74-AF75</f>
        <v>-480</v>
      </c>
    </row>
    <row r="74" spans="1:52" s="42" customFormat="1" ht="14.1" customHeight="1">
      <c r="B74" s="43"/>
      <c r="AE74" s="42">
        <f>ROUND(AE75,0)</f>
        <v>5271</v>
      </c>
      <c r="AF74" s="42">
        <f>AE74*AD75</f>
        <v>32891040</v>
      </c>
    </row>
    <row r="75" spans="1:52" s="46" customFormat="1" ht="13.5">
      <c r="B75" s="46" t="s">
        <v>171</v>
      </c>
      <c r="R75" s="46">
        <f>ROUND(Q81*L81,2)</f>
        <v>2687.96</v>
      </c>
      <c r="AD75" s="46">
        <f>R90</f>
        <v>6240</v>
      </c>
      <c r="AE75" s="46">
        <f>AC90/Q90</f>
        <v>5271.0769230769229</v>
      </c>
      <c r="AF75" s="46">
        <f>AD75*AE75</f>
        <v>32891520</v>
      </c>
    </row>
    <row r="76" spans="1:52" s="46" customFormat="1" ht="13.5">
      <c r="B76" s="38" t="s">
        <v>12</v>
      </c>
      <c r="C76" s="38" t="s">
        <v>13</v>
      </c>
      <c r="D76" s="38" t="s">
        <v>11</v>
      </c>
      <c r="E76" s="38" t="s">
        <v>172</v>
      </c>
      <c r="F76" s="38" t="s">
        <v>173</v>
      </c>
      <c r="G76" s="38" t="s">
        <v>174</v>
      </c>
      <c r="H76" s="38" t="s">
        <v>175</v>
      </c>
      <c r="I76" s="38" t="s">
        <v>176</v>
      </c>
      <c r="J76" s="38" t="s">
        <v>177</v>
      </c>
      <c r="K76" s="38" t="s">
        <v>178</v>
      </c>
      <c r="L76" s="38" t="s">
        <v>179</v>
      </c>
      <c r="M76" s="38" t="s">
        <v>180</v>
      </c>
      <c r="N76" s="38" t="s">
        <v>181</v>
      </c>
      <c r="O76" s="38" t="s">
        <v>182</v>
      </c>
      <c r="P76" s="38" t="s">
        <v>14</v>
      </c>
      <c r="Q76" s="38" t="s">
        <v>183</v>
      </c>
      <c r="R76" s="38" t="s">
        <v>184</v>
      </c>
      <c r="S76" s="38"/>
      <c r="T76" s="38" t="s">
        <v>15</v>
      </c>
      <c r="U76" s="38"/>
      <c r="V76" s="38"/>
      <c r="W76" s="38" t="s">
        <v>185</v>
      </c>
      <c r="X76" s="38" t="s">
        <v>186</v>
      </c>
      <c r="Y76" s="38" t="s">
        <v>187</v>
      </c>
      <c r="Z76" s="38" t="s">
        <v>188</v>
      </c>
      <c r="AA76" s="38" t="s">
        <v>189</v>
      </c>
      <c r="AB76" s="38" t="s">
        <v>190</v>
      </c>
      <c r="AC76" s="38" t="s">
        <v>191</v>
      </c>
      <c r="AD76" s="38" t="s">
        <v>192</v>
      </c>
      <c r="AE76" s="38" t="s">
        <v>16</v>
      </c>
      <c r="AF76" s="38" t="s">
        <v>193</v>
      </c>
      <c r="AG76" s="38" t="s">
        <v>194</v>
      </c>
      <c r="AH76" s="38" t="s">
        <v>195</v>
      </c>
      <c r="AI76" s="38" t="s">
        <v>196</v>
      </c>
      <c r="AJ76" s="38" t="s">
        <v>197</v>
      </c>
      <c r="AK76" s="38" t="s">
        <v>198</v>
      </c>
      <c r="AL76" s="38" t="s">
        <v>199</v>
      </c>
      <c r="AM76" s="38" t="s">
        <v>200</v>
      </c>
      <c r="AN76" s="38" t="s">
        <v>201</v>
      </c>
      <c r="AO76" s="38" t="s">
        <v>202</v>
      </c>
      <c r="AP76" s="38" t="s">
        <v>203</v>
      </c>
      <c r="AQ76" s="38" t="s">
        <v>204</v>
      </c>
      <c r="AR76" s="38" t="s">
        <v>205</v>
      </c>
      <c r="AS76" s="38" t="s">
        <v>0</v>
      </c>
      <c r="AT76" s="38" t="s">
        <v>1</v>
      </c>
      <c r="AU76" s="38" t="s">
        <v>2</v>
      </c>
      <c r="AV76" s="38" t="s">
        <v>3</v>
      </c>
      <c r="AW76" s="38" t="s">
        <v>4</v>
      </c>
      <c r="AX76" s="38" t="s">
        <v>5</v>
      </c>
      <c r="AY76" s="38" t="s">
        <v>6</v>
      </c>
      <c r="AZ76" s="38" t="s">
        <v>7</v>
      </c>
    </row>
    <row r="77" spans="1:52" s="46" customFormat="1" ht="13.5">
      <c r="A77" s="46">
        <v>1</v>
      </c>
      <c r="B77" s="48" t="s">
        <v>82</v>
      </c>
      <c r="C77" s="49">
        <v>41334</v>
      </c>
      <c r="D77" s="48" t="s">
        <v>71</v>
      </c>
      <c r="E77" s="49">
        <v>41334</v>
      </c>
      <c r="F77" s="49">
        <v>41425</v>
      </c>
      <c r="G77" s="49">
        <v>41334</v>
      </c>
      <c r="H77" s="48"/>
      <c r="I77" s="49">
        <v>41425</v>
      </c>
      <c r="J77" s="48">
        <v>6235.64</v>
      </c>
      <c r="K77" s="48">
        <v>0</v>
      </c>
      <c r="L77" s="48">
        <v>1.0006999999999999</v>
      </c>
      <c r="M77" s="48">
        <v>1.0006999999999999</v>
      </c>
      <c r="N77" s="48">
        <v>1.5599999999999999E-2</v>
      </c>
      <c r="O77" s="48">
        <v>1.55E-2</v>
      </c>
      <c r="P77" s="48">
        <v>6240</v>
      </c>
      <c r="Q77" s="48">
        <v>96.98</v>
      </c>
      <c r="R77" s="48">
        <v>97.05</v>
      </c>
      <c r="S77" s="48"/>
      <c r="T77" s="48">
        <v>96.98</v>
      </c>
      <c r="U77" s="48"/>
      <c r="V77" s="48"/>
      <c r="W77" s="48">
        <v>6235.63</v>
      </c>
      <c r="X77" s="48">
        <v>6138.65</v>
      </c>
      <c r="Y77" s="48">
        <v>4.37</v>
      </c>
      <c r="Z77" s="48">
        <v>7.0000000000000007E-2</v>
      </c>
      <c r="AA77" s="48">
        <v>7.0000000000000007E-2</v>
      </c>
      <c r="AB77" s="48">
        <v>32891520</v>
      </c>
      <c r="AC77" s="48">
        <v>691656</v>
      </c>
      <c r="AD77" s="48">
        <v>692160</v>
      </c>
      <c r="AE77" s="48">
        <v>691661</v>
      </c>
      <c r="AF77" s="48">
        <v>32868497</v>
      </c>
      <c r="AG77" s="48">
        <v>32176836</v>
      </c>
      <c r="AH77" s="48">
        <v>23023</v>
      </c>
      <c r="AI77" s="48">
        <v>504</v>
      </c>
      <c r="AJ77" s="48">
        <v>499</v>
      </c>
      <c r="AK77" s="48">
        <v>0</v>
      </c>
      <c r="AL77" s="48">
        <v>0</v>
      </c>
      <c r="AM77" s="48">
        <v>0</v>
      </c>
      <c r="AN77" s="48">
        <v>0</v>
      </c>
      <c r="AO77" s="48">
        <v>0</v>
      </c>
      <c r="AP77" s="48">
        <v>0</v>
      </c>
      <c r="AQ77" s="48">
        <v>0</v>
      </c>
      <c r="AR77" s="48">
        <v>0</v>
      </c>
      <c r="AS77" s="48">
        <v>0</v>
      </c>
      <c r="AT77" s="48">
        <v>9999999999</v>
      </c>
      <c r="AU77" s="48" t="s">
        <v>206</v>
      </c>
      <c r="AV77" s="50">
        <v>41471</v>
      </c>
      <c r="AW77" s="48">
        <v>9999999999</v>
      </c>
      <c r="AX77" s="48" t="s">
        <v>206</v>
      </c>
      <c r="AY77" s="50">
        <v>41471</v>
      </c>
      <c r="AZ77" s="48">
        <v>1</v>
      </c>
    </row>
    <row r="78" spans="1:52" s="46" customFormat="1" ht="13.5">
      <c r="A78" s="46">
        <v>5</v>
      </c>
      <c r="B78" s="48" t="s">
        <v>82</v>
      </c>
      <c r="C78" s="49">
        <v>41341</v>
      </c>
      <c r="D78" s="48" t="s">
        <v>71</v>
      </c>
      <c r="E78" s="49">
        <v>41334</v>
      </c>
      <c r="F78" s="49">
        <v>41425</v>
      </c>
      <c r="G78" s="49">
        <v>41334</v>
      </c>
      <c r="H78" s="48"/>
      <c r="I78" s="49">
        <v>41425</v>
      </c>
      <c r="J78" s="48">
        <v>6235.64</v>
      </c>
      <c r="K78" s="48">
        <v>0</v>
      </c>
      <c r="L78" s="48">
        <v>1.0006999999999999</v>
      </c>
      <c r="M78" s="48">
        <v>1.0006999999999999</v>
      </c>
      <c r="N78" s="48">
        <v>0.10489999999999999</v>
      </c>
      <c r="O78" s="48">
        <v>0.1048</v>
      </c>
      <c r="P78" s="48">
        <v>6240</v>
      </c>
      <c r="Q78" s="48">
        <v>654.1</v>
      </c>
      <c r="R78" s="48">
        <v>654.55999999999995</v>
      </c>
      <c r="S78" s="48"/>
      <c r="T78" s="48">
        <v>654.1</v>
      </c>
      <c r="U78" s="48"/>
      <c r="V78" s="48"/>
      <c r="W78" s="48">
        <v>6235.63</v>
      </c>
      <c r="X78" s="48">
        <v>5581.53</v>
      </c>
      <c r="Y78" s="48">
        <v>4.37</v>
      </c>
      <c r="Z78" s="48">
        <v>0.46</v>
      </c>
      <c r="AA78" s="48">
        <v>0.46</v>
      </c>
      <c r="AB78" s="48">
        <v>32891520</v>
      </c>
      <c r="AC78" s="48">
        <v>5468291</v>
      </c>
      <c r="AD78" s="48">
        <v>5472121</v>
      </c>
      <c r="AE78" s="48">
        <v>5468276</v>
      </c>
      <c r="AF78" s="48">
        <v>32868495</v>
      </c>
      <c r="AG78" s="48">
        <v>27400219</v>
      </c>
      <c r="AH78" s="48">
        <v>23025</v>
      </c>
      <c r="AI78" s="48">
        <v>3830</v>
      </c>
      <c r="AJ78" s="48">
        <v>3845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  <c r="AS78" s="48">
        <v>0</v>
      </c>
      <c r="AT78" s="48">
        <v>9999999999</v>
      </c>
      <c r="AU78" s="48" t="s">
        <v>206</v>
      </c>
      <c r="AV78" s="50">
        <v>41471</v>
      </c>
      <c r="AW78" s="48">
        <v>9999999999</v>
      </c>
      <c r="AX78" s="48" t="s">
        <v>206</v>
      </c>
      <c r="AY78" s="50">
        <v>41471</v>
      </c>
      <c r="AZ78" s="48">
        <v>1</v>
      </c>
    </row>
    <row r="79" spans="1:52" s="46" customFormat="1" ht="13.5">
      <c r="A79" s="46">
        <v>5</v>
      </c>
      <c r="B79" s="48" t="s">
        <v>82</v>
      </c>
      <c r="C79" s="49">
        <v>41348</v>
      </c>
      <c r="D79" s="48" t="s">
        <v>71</v>
      </c>
      <c r="E79" s="49">
        <v>41334</v>
      </c>
      <c r="F79" s="49">
        <v>41425</v>
      </c>
      <c r="G79" s="49">
        <v>41334</v>
      </c>
      <c r="H79" s="48"/>
      <c r="I79" s="49">
        <v>41425</v>
      </c>
      <c r="J79" s="48">
        <v>6235.64</v>
      </c>
      <c r="K79" s="48">
        <v>0</v>
      </c>
      <c r="L79" s="48">
        <v>1.0006999999999999</v>
      </c>
      <c r="M79" s="48">
        <v>1.0006999999999999</v>
      </c>
      <c r="N79" s="48">
        <v>0.19420000000000001</v>
      </c>
      <c r="O79" s="48">
        <v>0.19409999999999999</v>
      </c>
      <c r="P79" s="48">
        <v>6240</v>
      </c>
      <c r="Q79" s="48">
        <v>1211.22</v>
      </c>
      <c r="R79" s="48">
        <v>1212.07</v>
      </c>
      <c r="S79" s="48"/>
      <c r="T79" s="48">
        <v>1211.22</v>
      </c>
      <c r="U79" s="48"/>
      <c r="V79" s="48"/>
      <c r="W79" s="48">
        <v>6235.63</v>
      </c>
      <c r="X79" s="48">
        <v>5024.41</v>
      </c>
      <c r="Y79" s="48">
        <v>4.37</v>
      </c>
      <c r="Z79" s="48">
        <v>0.85</v>
      </c>
      <c r="AA79" s="48">
        <v>0.85</v>
      </c>
      <c r="AB79" s="48">
        <v>32891520</v>
      </c>
      <c r="AC79" s="48">
        <v>10244920</v>
      </c>
      <c r="AD79" s="48">
        <v>10251688</v>
      </c>
      <c r="AE79" s="48">
        <v>10244498</v>
      </c>
      <c r="AF79" s="48">
        <v>32868493</v>
      </c>
      <c r="AG79" s="48">
        <v>22623995</v>
      </c>
      <c r="AH79" s="48">
        <v>23027</v>
      </c>
      <c r="AI79" s="48">
        <v>6768</v>
      </c>
      <c r="AJ79" s="48">
        <v>7190</v>
      </c>
      <c r="AK79" s="48">
        <v>0</v>
      </c>
      <c r="AL79" s="48">
        <v>0</v>
      </c>
      <c r="AM79" s="48">
        <v>0</v>
      </c>
      <c r="AN79" s="48">
        <v>0</v>
      </c>
      <c r="AO79" s="48">
        <v>0</v>
      </c>
      <c r="AP79" s="48">
        <v>0</v>
      </c>
      <c r="AQ79" s="48">
        <v>0</v>
      </c>
      <c r="AR79" s="48">
        <v>0</v>
      </c>
      <c r="AS79" s="48">
        <v>0</v>
      </c>
      <c r="AT79" s="48">
        <v>9999999999</v>
      </c>
      <c r="AU79" s="48" t="s">
        <v>206</v>
      </c>
      <c r="AV79" s="50">
        <v>41471</v>
      </c>
      <c r="AW79" s="48">
        <v>9999999999</v>
      </c>
      <c r="AX79" s="48" t="s">
        <v>206</v>
      </c>
      <c r="AY79" s="50">
        <v>41471</v>
      </c>
      <c r="AZ79" s="48">
        <v>1</v>
      </c>
    </row>
    <row r="80" spans="1:52" s="46" customFormat="1" ht="13.5">
      <c r="A80" s="46">
        <v>4</v>
      </c>
      <c r="B80" s="48" t="s">
        <v>82</v>
      </c>
      <c r="C80" s="49">
        <v>41355</v>
      </c>
      <c r="D80" s="48" t="s">
        <v>71</v>
      </c>
      <c r="E80" s="49">
        <v>41334</v>
      </c>
      <c r="F80" s="49">
        <v>41425</v>
      </c>
      <c r="G80" s="49">
        <v>41334</v>
      </c>
      <c r="H80" s="48"/>
      <c r="I80" s="49">
        <v>41425</v>
      </c>
      <c r="J80" s="48">
        <v>6235.64</v>
      </c>
      <c r="K80" s="48">
        <v>0</v>
      </c>
      <c r="L80" s="48">
        <v>1.0006999999999999</v>
      </c>
      <c r="M80" s="48">
        <v>1.0006999999999999</v>
      </c>
      <c r="N80" s="48">
        <v>0.27379999999999999</v>
      </c>
      <c r="O80" s="48">
        <v>0.27360000000000001</v>
      </c>
      <c r="P80" s="48">
        <v>6240</v>
      </c>
      <c r="Q80" s="48">
        <v>1707.39</v>
      </c>
      <c r="R80" s="48">
        <v>1708.59</v>
      </c>
      <c r="S80" s="48"/>
      <c r="T80" s="48">
        <v>1407.39</v>
      </c>
      <c r="U80" s="48"/>
      <c r="V80" s="48"/>
      <c r="W80" s="48">
        <v>6235.63</v>
      </c>
      <c r="X80" s="48">
        <v>4528.24</v>
      </c>
      <c r="Y80" s="48">
        <v>4.37</v>
      </c>
      <c r="Z80" s="48">
        <v>1.2</v>
      </c>
      <c r="AA80" s="48">
        <v>1.2</v>
      </c>
      <c r="AB80" s="48">
        <v>32891520</v>
      </c>
      <c r="AC80" s="48">
        <v>14988417</v>
      </c>
      <c r="AD80" s="48">
        <v>14999711</v>
      </c>
      <c r="AE80" s="48">
        <v>12989176</v>
      </c>
      <c r="AF80" s="48">
        <v>32868469</v>
      </c>
      <c r="AG80" s="48">
        <v>17879293</v>
      </c>
      <c r="AH80" s="48">
        <v>23051</v>
      </c>
      <c r="AI80" s="48">
        <v>11294</v>
      </c>
      <c r="AJ80" s="48">
        <v>10535</v>
      </c>
      <c r="AK80" s="48">
        <v>0</v>
      </c>
      <c r="AL80" s="48">
        <v>0</v>
      </c>
      <c r="AM80" s="48">
        <v>0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  <c r="AS80" s="48">
        <v>0</v>
      </c>
      <c r="AT80" s="48">
        <v>9999999999</v>
      </c>
      <c r="AU80" s="48" t="s">
        <v>206</v>
      </c>
      <c r="AV80" s="50">
        <v>41471</v>
      </c>
      <c r="AW80" s="48">
        <v>9999999999</v>
      </c>
      <c r="AX80" s="48" t="s">
        <v>206</v>
      </c>
      <c r="AY80" s="50">
        <v>41471</v>
      </c>
      <c r="AZ80" s="48">
        <v>1</v>
      </c>
    </row>
    <row r="81" spans="1:52" s="46" customFormat="1" ht="13.5">
      <c r="A81" s="46">
        <v>5</v>
      </c>
      <c r="B81" s="31" t="s">
        <v>82</v>
      </c>
      <c r="C81" s="28">
        <v>41362</v>
      </c>
      <c r="D81" s="31" t="s">
        <v>71</v>
      </c>
      <c r="E81" s="28">
        <v>41334</v>
      </c>
      <c r="F81" s="28">
        <v>41425</v>
      </c>
      <c r="G81" s="28">
        <v>41334</v>
      </c>
      <c r="H81" s="31"/>
      <c r="I81" s="28">
        <v>41416</v>
      </c>
      <c r="J81" s="31">
        <v>5256.95</v>
      </c>
      <c r="K81" s="31">
        <v>-2</v>
      </c>
      <c r="L81" s="31">
        <v>1.1870000000000001</v>
      </c>
      <c r="M81" s="31">
        <v>1.4356</v>
      </c>
      <c r="N81" s="31">
        <v>0.43080000000000002</v>
      </c>
      <c r="O81" s="31">
        <v>0.3629</v>
      </c>
      <c r="P81" s="31">
        <v>6240</v>
      </c>
      <c r="Q81" s="31">
        <v>2264.5</v>
      </c>
      <c r="R81" s="31">
        <v>2688</v>
      </c>
      <c r="S81" s="31"/>
      <c r="T81" s="31">
        <v>1872.44</v>
      </c>
      <c r="U81" s="31">
        <f>ROUND(R81/M81,2)</f>
        <v>1872.39</v>
      </c>
      <c r="V81" s="31">
        <f>ROUND(T81+(P81-R81)/M81,2)</f>
        <v>4346.67</v>
      </c>
      <c r="W81" s="31">
        <v>4346.67</v>
      </c>
      <c r="X81" s="31">
        <v>2474.23</v>
      </c>
      <c r="Y81" s="31">
        <v>1893.33</v>
      </c>
      <c r="Z81" s="31">
        <v>423.5</v>
      </c>
      <c r="AA81" s="31">
        <v>815.56</v>
      </c>
      <c r="AB81" s="31">
        <v>32891520</v>
      </c>
      <c r="AC81" s="31">
        <v>19764636</v>
      </c>
      <c r="AD81" s="31">
        <v>23460864</v>
      </c>
      <c r="AE81" s="31">
        <v>16342656</v>
      </c>
      <c r="AF81" s="31">
        <v>22911795</v>
      </c>
      <c r="AG81" s="31">
        <v>6569139</v>
      </c>
      <c r="AH81" s="31">
        <v>9979725</v>
      </c>
      <c r="AI81" s="31">
        <v>3696228</v>
      </c>
      <c r="AJ81" s="31">
        <v>7118208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9999999999</v>
      </c>
      <c r="AU81" s="31" t="s">
        <v>206</v>
      </c>
      <c r="AV81" s="60">
        <v>41484.826840277776</v>
      </c>
      <c r="AW81" s="31">
        <v>9999999999</v>
      </c>
      <c r="AX81" s="31" t="s">
        <v>206</v>
      </c>
      <c r="AY81" s="60">
        <v>41484.826840277776</v>
      </c>
      <c r="AZ81" s="31">
        <v>1</v>
      </c>
    </row>
    <row r="82" spans="1:52" s="46" customFormat="1" ht="13.5">
      <c r="A82" s="46">
        <v>5</v>
      </c>
      <c r="B82" s="48" t="s">
        <v>82</v>
      </c>
      <c r="C82" s="49">
        <v>41369</v>
      </c>
      <c r="D82" s="48" t="s">
        <v>71</v>
      </c>
      <c r="E82" s="49">
        <v>41334</v>
      </c>
      <c r="F82" s="49">
        <v>41425</v>
      </c>
      <c r="G82" s="49">
        <v>41334</v>
      </c>
      <c r="H82" s="48"/>
      <c r="I82" s="49">
        <v>41416</v>
      </c>
      <c r="J82" s="48">
        <v>5256.95</v>
      </c>
      <c r="K82" s="8">
        <v>-5</v>
      </c>
      <c r="L82" s="48">
        <v>1.1870000000000001</v>
      </c>
      <c r="M82" s="48">
        <v>1.4356</v>
      </c>
      <c r="N82" s="48">
        <v>0.49919999999999998</v>
      </c>
      <c r="O82" s="48">
        <v>0.42049999999999998</v>
      </c>
      <c r="P82" s="48">
        <v>6240</v>
      </c>
      <c r="Q82" s="48">
        <v>2624.19</v>
      </c>
      <c r="R82" s="48">
        <v>3114.91</v>
      </c>
      <c r="S82" s="48"/>
      <c r="T82" s="48">
        <v>2169.7600000000002</v>
      </c>
      <c r="U82" s="48">
        <f>ROUND(R82/M82,2)</f>
        <v>2169.7600000000002</v>
      </c>
      <c r="V82" s="48" t="b">
        <f>T82=U82</f>
        <v>1</v>
      </c>
      <c r="W82" s="48">
        <v>4346.6099999999997</v>
      </c>
      <c r="X82" s="48">
        <v>2176.85</v>
      </c>
      <c r="Y82" s="48">
        <v>1893.39</v>
      </c>
      <c r="Z82" s="48">
        <v>490.72</v>
      </c>
      <c r="AA82" s="48">
        <v>945.15</v>
      </c>
      <c r="AB82" s="48">
        <v>32891520</v>
      </c>
      <c r="AC82" s="48">
        <v>21274321</v>
      </c>
      <c r="AD82" s="48">
        <v>25252575</v>
      </c>
      <c r="AE82" s="48">
        <v>17590244</v>
      </c>
      <c r="AF82" s="48">
        <v>22911326</v>
      </c>
      <c r="AG82" s="48">
        <v>5321082</v>
      </c>
      <c r="AH82" s="48">
        <v>9980194</v>
      </c>
      <c r="AI82" s="48">
        <v>3978254</v>
      </c>
      <c r="AJ82" s="48">
        <v>7662331</v>
      </c>
      <c r="AK82" s="48">
        <v>0</v>
      </c>
      <c r="AL82" s="48">
        <v>0</v>
      </c>
      <c r="AM82" s="48">
        <v>0</v>
      </c>
      <c r="AN82" s="48">
        <v>0</v>
      </c>
      <c r="AO82" s="48">
        <v>0</v>
      </c>
      <c r="AP82" s="48">
        <v>1</v>
      </c>
      <c r="AQ82" s="48">
        <v>0</v>
      </c>
      <c r="AR82" s="48">
        <v>0</v>
      </c>
      <c r="AS82" s="48">
        <v>0</v>
      </c>
      <c r="AT82" s="48">
        <v>9999999999</v>
      </c>
      <c r="AU82" s="48" t="s">
        <v>206</v>
      </c>
      <c r="AV82" s="50">
        <v>41484.826840277776</v>
      </c>
      <c r="AW82" s="48">
        <v>9999999999</v>
      </c>
      <c r="AX82" s="48" t="s">
        <v>206</v>
      </c>
      <c r="AY82" s="50">
        <v>41484.826840277776</v>
      </c>
      <c r="AZ82" s="48">
        <v>1</v>
      </c>
    </row>
    <row r="83" spans="1:52" s="46" customFormat="1" ht="13.5">
      <c r="A83" s="46">
        <v>5</v>
      </c>
      <c r="B83" s="48" t="s">
        <v>82</v>
      </c>
      <c r="C83" s="49">
        <v>41376</v>
      </c>
      <c r="D83" s="48" t="s">
        <v>71</v>
      </c>
      <c r="E83" s="49">
        <v>41334</v>
      </c>
      <c r="F83" s="49">
        <v>41425</v>
      </c>
      <c r="G83" s="49">
        <v>41334</v>
      </c>
      <c r="H83" s="48"/>
      <c r="I83" s="49">
        <v>41416</v>
      </c>
      <c r="J83" s="48">
        <v>5256.95</v>
      </c>
      <c r="K83" s="8">
        <v>-7</v>
      </c>
      <c r="L83" s="48">
        <v>1.1870000000000001</v>
      </c>
      <c r="M83" s="48">
        <v>1.4356</v>
      </c>
      <c r="N83" s="48">
        <v>0.56169999999999998</v>
      </c>
      <c r="O83" s="48">
        <v>0.47320000000000001</v>
      </c>
      <c r="P83" s="48">
        <v>6240</v>
      </c>
      <c r="Q83" s="48">
        <v>2952.92</v>
      </c>
      <c r="R83" s="48">
        <v>3505.12</v>
      </c>
      <c r="S83" s="48"/>
      <c r="T83" s="48">
        <v>2441.5700000000002</v>
      </c>
      <c r="U83" s="48">
        <f t="shared" ref="U83:U90" si="10">ROUND(R83/M83,2)</f>
        <v>2441.5700000000002</v>
      </c>
      <c r="V83" s="48" t="b">
        <f t="shared" ref="V83:V90" si="11">T83=U83</f>
        <v>1</v>
      </c>
      <c r="W83" s="48">
        <v>4346.6099999999997</v>
      </c>
      <c r="X83" s="48">
        <v>1905.04</v>
      </c>
      <c r="Y83" s="48">
        <v>1893.39</v>
      </c>
      <c r="Z83" s="48">
        <v>552.20000000000005</v>
      </c>
      <c r="AA83" s="48">
        <v>1063.55</v>
      </c>
      <c r="AB83" s="48">
        <v>32891520</v>
      </c>
      <c r="AC83" s="48">
        <v>21493590</v>
      </c>
      <c r="AD83" s="48">
        <v>25513768</v>
      </c>
      <c r="AE83" s="48">
        <v>17772188</v>
      </c>
      <c r="AF83" s="48">
        <v>22911330</v>
      </c>
      <c r="AG83" s="48">
        <v>5139142</v>
      </c>
      <c r="AH83" s="48">
        <v>9980190</v>
      </c>
      <c r="AI83" s="48">
        <v>4020178</v>
      </c>
      <c r="AJ83" s="48">
        <v>7741580</v>
      </c>
      <c r="AK83" s="48">
        <v>0</v>
      </c>
      <c r="AL83" s="48">
        <v>0</v>
      </c>
      <c r="AM83" s="48">
        <v>0</v>
      </c>
      <c r="AN83" s="48">
        <v>0</v>
      </c>
      <c r="AO83" s="48">
        <v>0</v>
      </c>
      <c r="AP83" s="48">
        <v>1</v>
      </c>
      <c r="AQ83" s="48">
        <v>0</v>
      </c>
      <c r="AR83" s="48">
        <v>0</v>
      </c>
      <c r="AS83" s="48">
        <v>0</v>
      </c>
      <c r="AT83" s="48">
        <v>9999999999</v>
      </c>
      <c r="AU83" s="48" t="s">
        <v>206</v>
      </c>
      <c r="AV83" s="50">
        <v>41484.826840277776</v>
      </c>
      <c r="AW83" s="48">
        <v>9999999999</v>
      </c>
      <c r="AX83" s="48" t="s">
        <v>206</v>
      </c>
      <c r="AY83" s="50">
        <v>41484.826840277776</v>
      </c>
      <c r="AZ83" s="48">
        <v>1</v>
      </c>
    </row>
    <row r="84" spans="1:52" s="46" customFormat="1" ht="13.5">
      <c r="A84" s="46">
        <v>5</v>
      </c>
      <c r="B84" s="48" t="s">
        <v>82</v>
      </c>
      <c r="C84" s="49">
        <v>41383</v>
      </c>
      <c r="D84" s="48" t="s">
        <v>71</v>
      </c>
      <c r="E84" s="49">
        <v>41334</v>
      </c>
      <c r="F84" s="49">
        <v>41425</v>
      </c>
      <c r="G84" s="49">
        <v>41334</v>
      </c>
      <c r="H84" s="48"/>
      <c r="I84" s="49">
        <v>41416</v>
      </c>
      <c r="J84" s="48">
        <v>5256.95</v>
      </c>
      <c r="K84" s="8">
        <v>-12</v>
      </c>
      <c r="L84" s="48">
        <v>1.1870000000000001</v>
      </c>
      <c r="M84" s="48">
        <v>1.4356</v>
      </c>
      <c r="N84" s="48">
        <v>0.60089999999999999</v>
      </c>
      <c r="O84" s="48">
        <v>0.50619999999999998</v>
      </c>
      <c r="P84" s="48">
        <v>6240</v>
      </c>
      <c r="Q84" s="48">
        <v>3158.7</v>
      </c>
      <c r="R84" s="48">
        <v>3749.38</v>
      </c>
      <c r="S84" s="48"/>
      <c r="T84" s="48">
        <v>2611.7199999999998</v>
      </c>
      <c r="U84" s="48">
        <f t="shared" si="10"/>
        <v>2611.7199999999998</v>
      </c>
      <c r="V84" s="48" t="b">
        <f t="shared" si="11"/>
        <v>1</v>
      </c>
      <c r="W84" s="48">
        <v>4346.62</v>
      </c>
      <c r="X84" s="48">
        <v>1734.9</v>
      </c>
      <c r="Y84" s="48">
        <v>1893.38</v>
      </c>
      <c r="Z84" s="48">
        <v>590.67999999999995</v>
      </c>
      <c r="AA84" s="48">
        <v>1137.6600000000001</v>
      </c>
      <c r="AB84" s="48">
        <v>32891520</v>
      </c>
      <c r="AC84" s="48">
        <v>21640909</v>
      </c>
      <c r="AD84" s="48">
        <v>25687002</v>
      </c>
      <c r="AE84" s="48">
        <v>17892894</v>
      </c>
      <c r="AF84" s="48">
        <v>22911366</v>
      </c>
      <c r="AG84" s="48">
        <v>5018472</v>
      </c>
      <c r="AH84" s="48">
        <v>9980154</v>
      </c>
      <c r="AI84" s="48">
        <v>4046093</v>
      </c>
      <c r="AJ84" s="48">
        <v>7794108</v>
      </c>
      <c r="AK84" s="48">
        <v>0</v>
      </c>
      <c r="AL84" s="48">
        <v>0</v>
      </c>
      <c r="AM84" s="48">
        <v>0</v>
      </c>
      <c r="AN84" s="48">
        <v>0</v>
      </c>
      <c r="AO84" s="48">
        <v>0</v>
      </c>
      <c r="AP84" s="48">
        <v>1</v>
      </c>
      <c r="AQ84" s="48">
        <v>0</v>
      </c>
      <c r="AR84" s="48">
        <v>0</v>
      </c>
      <c r="AS84" s="48">
        <v>0</v>
      </c>
      <c r="AT84" s="48">
        <v>9999999999</v>
      </c>
      <c r="AU84" s="48" t="s">
        <v>206</v>
      </c>
      <c r="AV84" s="50">
        <v>41484.826840277776</v>
      </c>
      <c r="AW84" s="48">
        <v>9999999999</v>
      </c>
      <c r="AX84" s="48" t="s">
        <v>206</v>
      </c>
      <c r="AY84" s="50">
        <v>41484.826840277776</v>
      </c>
      <c r="AZ84" s="48">
        <v>1</v>
      </c>
    </row>
    <row r="85" spans="1:52" s="46" customFormat="1" ht="13.5">
      <c r="A85" s="46">
        <v>5</v>
      </c>
      <c r="B85" s="48" t="s">
        <v>82</v>
      </c>
      <c r="C85" s="49">
        <v>41390</v>
      </c>
      <c r="D85" s="48" t="s">
        <v>71</v>
      </c>
      <c r="E85" s="49">
        <v>41334</v>
      </c>
      <c r="F85" s="49">
        <v>41425</v>
      </c>
      <c r="G85" s="49">
        <v>41334</v>
      </c>
      <c r="H85" s="48"/>
      <c r="I85" s="49">
        <v>41416</v>
      </c>
      <c r="J85" s="48">
        <v>5256.95</v>
      </c>
      <c r="K85" s="8">
        <v>-9</v>
      </c>
      <c r="L85" s="48">
        <v>1.1870000000000001</v>
      </c>
      <c r="M85" s="48">
        <v>1.4356</v>
      </c>
      <c r="N85" s="48">
        <v>0.65490000000000004</v>
      </c>
      <c r="O85" s="48">
        <v>0.55169999999999997</v>
      </c>
      <c r="P85" s="48">
        <v>6240</v>
      </c>
      <c r="Q85" s="48">
        <v>3442.78</v>
      </c>
      <c r="R85" s="48">
        <v>4086.58</v>
      </c>
      <c r="S85" s="48"/>
      <c r="T85" s="48">
        <v>2846.6</v>
      </c>
      <c r="U85" s="48">
        <f t="shared" si="10"/>
        <v>2846.6</v>
      </c>
      <c r="V85" s="48" t="b">
        <f t="shared" si="11"/>
        <v>1</v>
      </c>
      <c r="W85" s="48">
        <v>4346.6099999999997</v>
      </c>
      <c r="X85" s="48">
        <v>1500.01</v>
      </c>
      <c r="Y85" s="48">
        <v>1893.39</v>
      </c>
      <c r="Z85" s="48">
        <v>643.79999999999995</v>
      </c>
      <c r="AA85" s="48">
        <v>1239.98</v>
      </c>
      <c r="AB85" s="48">
        <v>32891520</v>
      </c>
      <c r="AC85" s="48">
        <v>21793956</v>
      </c>
      <c r="AD85" s="48">
        <v>25868051</v>
      </c>
      <c r="AE85" s="48">
        <v>18018978</v>
      </c>
      <c r="AF85" s="48">
        <v>22911336</v>
      </c>
      <c r="AG85" s="48">
        <v>4892358</v>
      </c>
      <c r="AH85" s="48">
        <v>9980184</v>
      </c>
      <c r="AI85" s="48">
        <v>4074095</v>
      </c>
      <c r="AJ85" s="48">
        <v>7849073</v>
      </c>
      <c r="AK85" s="48">
        <v>0</v>
      </c>
      <c r="AL85" s="48">
        <v>0</v>
      </c>
      <c r="AM85" s="48">
        <v>0</v>
      </c>
      <c r="AN85" s="48">
        <v>0</v>
      </c>
      <c r="AO85" s="48">
        <v>0</v>
      </c>
      <c r="AP85" s="48">
        <v>1</v>
      </c>
      <c r="AQ85" s="48">
        <v>0</v>
      </c>
      <c r="AR85" s="48">
        <v>0</v>
      </c>
      <c r="AS85" s="48">
        <v>0</v>
      </c>
      <c r="AT85" s="48">
        <v>9999999999</v>
      </c>
      <c r="AU85" s="48" t="s">
        <v>206</v>
      </c>
      <c r="AV85" s="50">
        <v>41484.826840277776</v>
      </c>
      <c r="AW85" s="48">
        <v>9999999999</v>
      </c>
      <c r="AX85" s="48" t="s">
        <v>206</v>
      </c>
      <c r="AY85" s="50">
        <v>41484.826840277776</v>
      </c>
      <c r="AZ85" s="48">
        <v>1</v>
      </c>
    </row>
    <row r="86" spans="1:52" s="46" customFormat="1" ht="13.5">
      <c r="A86" s="46">
        <v>3</v>
      </c>
      <c r="B86" s="48" t="s">
        <v>82</v>
      </c>
      <c r="C86" s="49">
        <v>41397</v>
      </c>
      <c r="D86" s="48" t="s">
        <v>71</v>
      </c>
      <c r="E86" s="49">
        <v>41334</v>
      </c>
      <c r="F86" s="49">
        <v>41425</v>
      </c>
      <c r="G86" s="49">
        <v>41334</v>
      </c>
      <c r="H86" s="48"/>
      <c r="I86" s="49">
        <v>41416</v>
      </c>
      <c r="J86" s="48">
        <v>5256.95</v>
      </c>
      <c r="K86" s="8">
        <v>-4</v>
      </c>
      <c r="L86" s="48">
        <v>1.1870000000000001</v>
      </c>
      <c r="M86" s="48">
        <v>1.4356</v>
      </c>
      <c r="N86" s="48">
        <v>0.72609999999999997</v>
      </c>
      <c r="O86" s="48">
        <v>0.61170000000000002</v>
      </c>
      <c r="P86" s="48">
        <v>6240</v>
      </c>
      <c r="Q86" s="48">
        <v>3817.26</v>
      </c>
      <c r="R86" s="48">
        <v>4531.09</v>
      </c>
      <c r="S86" s="48"/>
      <c r="T86" s="48">
        <v>3156.23</v>
      </c>
      <c r="U86" s="48">
        <f t="shared" si="10"/>
        <v>3156.23</v>
      </c>
      <c r="V86" s="48" t="b">
        <f t="shared" si="11"/>
        <v>1</v>
      </c>
      <c r="W86" s="48">
        <v>4346.6099999999997</v>
      </c>
      <c r="X86" s="48">
        <v>1190.3800000000001</v>
      </c>
      <c r="Y86" s="48">
        <v>1893.39</v>
      </c>
      <c r="Z86" s="48">
        <v>713.83</v>
      </c>
      <c r="AA86" s="48">
        <v>1374.86</v>
      </c>
      <c r="AB86" s="48">
        <v>32891520</v>
      </c>
      <c r="AC86" s="48">
        <v>22903900</v>
      </c>
      <c r="AD86" s="48">
        <v>27186540</v>
      </c>
      <c r="AE86" s="48">
        <v>18937380</v>
      </c>
      <c r="AF86" s="48">
        <v>22911314</v>
      </c>
      <c r="AG86" s="48">
        <v>3973934</v>
      </c>
      <c r="AH86" s="48">
        <v>9980206</v>
      </c>
      <c r="AI86" s="48">
        <v>4282640</v>
      </c>
      <c r="AJ86" s="48">
        <v>8249160</v>
      </c>
      <c r="AK86" s="48">
        <v>0</v>
      </c>
      <c r="AL86" s="48">
        <v>0</v>
      </c>
      <c r="AM86" s="48">
        <v>0</v>
      </c>
      <c r="AN86" s="48">
        <v>0</v>
      </c>
      <c r="AO86" s="48">
        <v>0</v>
      </c>
      <c r="AP86" s="48">
        <v>1</v>
      </c>
      <c r="AQ86" s="48">
        <v>0</v>
      </c>
      <c r="AR86" s="48">
        <v>0</v>
      </c>
      <c r="AS86" s="48">
        <v>0</v>
      </c>
      <c r="AT86" s="48">
        <v>9999999999</v>
      </c>
      <c r="AU86" s="48" t="s">
        <v>206</v>
      </c>
      <c r="AV86" s="50">
        <v>41484.826840277776</v>
      </c>
      <c r="AW86" s="48">
        <v>9999999999</v>
      </c>
      <c r="AX86" s="48" t="s">
        <v>206</v>
      </c>
      <c r="AY86" s="50">
        <v>41484.826840277776</v>
      </c>
      <c r="AZ86" s="48">
        <v>1</v>
      </c>
    </row>
    <row r="87" spans="1:52" s="46" customFormat="1" ht="13.5">
      <c r="A87" s="46">
        <v>5</v>
      </c>
      <c r="B87" s="48" t="s">
        <v>82</v>
      </c>
      <c r="C87" s="49">
        <v>41404</v>
      </c>
      <c r="D87" s="48" t="s">
        <v>71</v>
      </c>
      <c r="E87" s="49">
        <v>41334</v>
      </c>
      <c r="F87" s="49">
        <v>41425</v>
      </c>
      <c r="G87" s="49">
        <v>41334</v>
      </c>
      <c r="H87" s="48"/>
      <c r="I87" s="49">
        <v>41416</v>
      </c>
      <c r="J87" s="48">
        <v>5256.95</v>
      </c>
      <c r="K87" s="8">
        <v>-4</v>
      </c>
      <c r="L87" s="48">
        <v>1.1870000000000001</v>
      </c>
      <c r="M87" s="48">
        <v>1.4356</v>
      </c>
      <c r="N87" s="48">
        <v>0.83130000000000004</v>
      </c>
      <c r="O87" s="48">
        <v>0.70030000000000003</v>
      </c>
      <c r="P87" s="48">
        <v>6240</v>
      </c>
      <c r="Q87" s="48">
        <v>4370</v>
      </c>
      <c r="R87" s="48">
        <v>5187.1899999999996</v>
      </c>
      <c r="S87" s="48"/>
      <c r="T87" s="48">
        <v>3613.26</v>
      </c>
      <c r="U87" s="48">
        <f t="shared" si="10"/>
        <v>3613.26</v>
      </c>
      <c r="V87" s="48" t="b">
        <f t="shared" si="11"/>
        <v>1</v>
      </c>
      <c r="W87" s="48">
        <v>4346.62</v>
      </c>
      <c r="X87" s="48">
        <v>733.36</v>
      </c>
      <c r="Y87" s="48">
        <v>1893.38</v>
      </c>
      <c r="Z87" s="48">
        <v>817.19</v>
      </c>
      <c r="AA87" s="48">
        <v>1573.93</v>
      </c>
      <c r="AB87" s="48">
        <v>32891520</v>
      </c>
      <c r="AC87" s="48">
        <v>25024749</v>
      </c>
      <c r="AD87" s="48">
        <v>29701850</v>
      </c>
      <c r="AE87" s="48">
        <v>20689527</v>
      </c>
      <c r="AF87" s="48">
        <v>22911365</v>
      </c>
      <c r="AG87" s="48">
        <v>2221838</v>
      </c>
      <c r="AH87" s="48">
        <v>9980155</v>
      </c>
      <c r="AI87" s="48">
        <v>4677101</v>
      </c>
      <c r="AJ87" s="48">
        <v>9012323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1</v>
      </c>
      <c r="AQ87" s="48">
        <v>0</v>
      </c>
      <c r="AR87" s="48">
        <v>0</v>
      </c>
      <c r="AS87" s="48">
        <v>0</v>
      </c>
      <c r="AT87" s="48">
        <v>9999999999</v>
      </c>
      <c r="AU87" s="48" t="s">
        <v>206</v>
      </c>
      <c r="AV87" s="50">
        <v>41484.826840277776</v>
      </c>
      <c r="AW87" s="48">
        <v>9999999999</v>
      </c>
      <c r="AX87" s="48" t="s">
        <v>206</v>
      </c>
      <c r="AY87" s="50">
        <v>41484.826840277776</v>
      </c>
      <c r="AZ87" s="48">
        <v>1</v>
      </c>
    </row>
    <row r="88" spans="1:52" s="46" customFormat="1" ht="13.5">
      <c r="A88" s="46">
        <v>5</v>
      </c>
      <c r="B88" s="48" t="s">
        <v>82</v>
      </c>
      <c r="C88" s="49">
        <v>41411</v>
      </c>
      <c r="D88" s="48" t="s">
        <v>71</v>
      </c>
      <c r="E88" s="49">
        <v>41334</v>
      </c>
      <c r="F88" s="49">
        <v>41425</v>
      </c>
      <c r="G88" s="49">
        <v>41334</v>
      </c>
      <c r="H88" s="48"/>
      <c r="I88" s="49">
        <v>41416</v>
      </c>
      <c r="J88" s="48">
        <v>5256.95</v>
      </c>
      <c r="K88" s="8">
        <v>-6</v>
      </c>
      <c r="L88" s="48">
        <v>1.1870000000000001</v>
      </c>
      <c r="M88" s="48">
        <v>1.4356</v>
      </c>
      <c r="N88" s="48">
        <v>0.94989999999999997</v>
      </c>
      <c r="O88" s="48">
        <v>0.80020000000000002</v>
      </c>
      <c r="P88" s="48">
        <v>6240</v>
      </c>
      <c r="Q88" s="48">
        <v>4993.34</v>
      </c>
      <c r="R88" s="48">
        <v>5927.09</v>
      </c>
      <c r="S88" s="48"/>
      <c r="T88" s="48">
        <v>4128.6499999999996</v>
      </c>
      <c r="U88" s="48">
        <f t="shared" si="10"/>
        <v>4128.6499999999996</v>
      </c>
      <c r="V88" s="48" t="b">
        <f t="shared" si="11"/>
        <v>1</v>
      </c>
      <c r="W88" s="48">
        <v>4346.6099999999997</v>
      </c>
      <c r="X88" s="48">
        <v>217.96</v>
      </c>
      <c r="Y88" s="48">
        <v>1893.39</v>
      </c>
      <c r="Z88" s="48">
        <v>933.75</v>
      </c>
      <c r="AA88" s="48">
        <v>1798.44</v>
      </c>
      <c r="AB88" s="48">
        <v>32891520</v>
      </c>
      <c r="AC88" s="48">
        <v>27647077</v>
      </c>
      <c r="AD88" s="48">
        <v>32818297</v>
      </c>
      <c r="AE88" s="48">
        <v>22860335</v>
      </c>
      <c r="AF88" s="48">
        <v>22911340</v>
      </c>
      <c r="AG88" s="48">
        <v>51005</v>
      </c>
      <c r="AH88" s="48">
        <v>9980180</v>
      </c>
      <c r="AI88" s="48">
        <v>5171220</v>
      </c>
      <c r="AJ88" s="48">
        <v>9957962</v>
      </c>
      <c r="AK88" s="48">
        <v>0</v>
      </c>
      <c r="AL88" s="48">
        <v>0</v>
      </c>
      <c r="AM88" s="48">
        <v>0</v>
      </c>
      <c r="AN88" s="48">
        <v>0</v>
      </c>
      <c r="AO88" s="48">
        <v>0</v>
      </c>
      <c r="AP88" s="48">
        <v>1</v>
      </c>
      <c r="AQ88" s="48">
        <v>0</v>
      </c>
      <c r="AR88" s="48">
        <v>0</v>
      </c>
      <c r="AS88" s="48">
        <v>0</v>
      </c>
      <c r="AT88" s="48">
        <v>9999999999</v>
      </c>
      <c r="AU88" s="48" t="s">
        <v>206</v>
      </c>
      <c r="AV88" s="50">
        <v>41484.826840277776</v>
      </c>
      <c r="AW88" s="48">
        <v>9999999999</v>
      </c>
      <c r="AX88" s="48" t="s">
        <v>206</v>
      </c>
      <c r="AY88" s="50">
        <v>41484.826840277776</v>
      </c>
      <c r="AZ88" s="48">
        <v>1</v>
      </c>
    </row>
    <row r="89" spans="1:52" s="46" customFormat="1" ht="13.5">
      <c r="A89" s="46">
        <v>5</v>
      </c>
      <c r="B89" s="48" t="s">
        <v>82</v>
      </c>
      <c r="C89" s="49">
        <v>41418</v>
      </c>
      <c r="D89" s="48" t="s">
        <v>71</v>
      </c>
      <c r="E89" s="49">
        <v>41334</v>
      </c>
      <c r="F89" s="49">
        <v>41425</v>
      </c>
      <c r="G89" s="49">
        <v>41334</v>
      </c>
      <c r="H89" s="48"/>
      <c r="I89" s="49">
        <v>41416</v>
      </c>
      <c r="J89" s="48">
        <v>5256.95</v>
      </c>
      <c r="K89" s="8">
        <v>-9</v>
      </c>
      <c r="L89" s="48">
        <v>1.1870000000000001</v>
      </c>
      <c r="M89" s="48">
        <v>1.4356</v>
      </c>
      <c r="N89" s="48">
        <v>1</v>
      </c>
      <c r="O89" s="48">
        <v>0.90010000000000001</v>
      </c>
      <c r="P89" s="48">
        <v>6240</v>
      </c>
      <c r="Q89" s="48">
        <v>5616.66</v>
      </c>
      <c r="R89" s="8">
        <v>6240</v>
      </c>
      <c r="S89" s="8"/>
      <c r="T89" s="48">
        <v>4346.6099999999997</v>
      </c>
      <c r="U89" s="48">
        <f t="shared" si="10"/>
        <v>4346.6099999999997</v>
      </c>
      <c r="V89" s="48" t="b">
        <f t="shared" si="11"/>
        <v>1</v>
      </c>
      <c r="W89" s="48">
        <v>4346.6099999999997</v>
      </c>
      <c r="X89" s="48">
        <v>0</v>
      </c>
      <c r="Y89" s="48">
        <v>1893.39</v>
      </c>
      <c r="Z89" s="48">
        <v>623.34</v>
      </c>
      <c r="AA89" s="48">
        <v>1893.39</v>
      </c>
      <c r="AB89" s="48">
        <v>32891520</v>
      </c>
      <c r="AC89" s="48">
        <v>30269195</v>
      </c>
      <c r="AD89" s="48">
        <v>32891040</v>
      </c>
      <c r="AE89" s="48">
        <v>22910981</v>
      </c>
      <c r="AF89" s="48">
        <v>22911315</v>
      </c>
      <c r="AG89" s="48">
        <v>334</v>
      </c>
      <c r="AH89" s="48">
        <v>9980205</v>
      </c>
      <c r="AI89" s="31">
        <v>2621845</v>
      </c>
      <c r="AJ89" s="48">
        <v>9980059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1</v>
      </c>
      <c r="AQ89" s="48">
        <v>0</v>
      </c>
      <c r="AR89" s="48">
        <v>0</v>
      </c>
      <c r="AS89" s="48">
        <v>0</v>
      </c>
      <c r="AT89" s="48">
        <v>9999999999</v>
      </c>
      <c r="AU89" s="48" t="s">
        <v>206</v>
      </c>
      <c r="AV89" s="50">
        <v>41484.826840277776</v>
      </c>
      <c r="AW89" s="48">
        <v>9999999999</v>
      </c>
      <c r="AX89" s="48" t="s">
        <v>206</v>
      </c>
      <c r="AY89" s="50">
        <v>41484.826840277776</v>
      </c>
      <c r="AZ89" s="48">
        <v>1</v>
      </c>
    </row>
    <row r="90" spans="1:52" s="46" customFormat="1" ht="13.5">
      <c r="A90" s="46">
        <v>5</v>
      </c>
      <c r="B90" s="48" t="s">
        <v>82</v>
      </c>
      <c r="C90" s="49">
        <v>41425</v>
      </c>
      <c r="D90" s="48" t="s">
        <v>71</v>
      </c>
      <c r="E90" s="49">
        <v>41334</v>
      </c>
      <c r="F90" s="49">
        <v>41425</v>
      </c>
      <c r="G90" s="49">
        <v>41334</v>
      </c>
      <c r="H90" s="48"/>
      <c r="I90" s="49">
        <v>41416</v>
      </c>
      <c r="J90" s="48">
        <v>5256.95</v>
      </c>
      <c r="K90" s="31"/>
      <c r="L90" s="48">
        <v>1.1870000000000001</v>
      </c>
      <c r="M90" s="48">
        <v>1.4356</v>
      </c>
      <c r="N90" s="48">
        <v>1</v>
      </c>
      <c r="O90" s="48">
        <v>1</v>
      </c>
      <c r="P90" s="48">
        <v>6240</v>
      </c>
      <c r="Q90" s="48">
        <v>6240</v>
      </c>
      <c r="R90" s="8">
        <v>6240</v>
      </c>
      <c r="S90" s="8"/>
      <c r="T90" s="48">
        <v>4346.6099999999997</v>
      </c>
      <c r="U90" s="48">
        <f t="shared" si="10"/>
        <v>4346.6099999999997</v>
      </c>
      <c r="V90" s="48" t="b">
        <f t="shared" si="11"/>
        <v>1</v>
      </c>
      <c r="W90" s="48">
        <v>4346.6099999999997</v>
      </c>
      <c r="X90" s="48">
        <v>0</v>
      </c>
      <c r="Y90" s="48">
        <v>1893.39</v>
      </c>
      <c r="Z90" s="48">
        <v>0</v>
      </c>
      <c r="AA90" s="48">
        <v>1893.39</v>
      </c>
      <c r="AB90" s="48">
        <v>32891520</v>
      </c>
      <c r="AC90" s="48">
        <v>32891520</v>
      </c>
      <c r="AD90" s="48">
        <v>32891040</v>
      </c>
      <c r="AE90" s="48">
        <v>22910981</v>
      </c>
      <c r="AF90" s="48">
        <v>22911315</v>
      </c>
      <c r="AG90" s="48">
        <v>334</v>
      </c>
      <c r="AH90" s="48">
        <v>9980205</v>
      </c>
      <c r="AI90" s="48">
        <v>-480</v>
      </c>
      <c r="AJ90" s="48">
        <v>9980059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1</v>
      </c>
      <c r="AQ90" s="48">
        <v>0</v>
      </c>
      <c r="AR90" s="48">
        <v>0</v>
      </c>
      <c r="AS90" s="48">
        <v>0</v>
      </c>
      <c r="AT90" s="48">
        <v>9999999999</v>
      </c>
      <c r="AU90" s="48" t="s">
        <v>206</v>
      </c>
      <c r="AV90" s="50">
        <v>41484.826840277776</v>
      </c>
      <c r="AW90" s="48">
        <v>9999999999</v>
      </c>
      <c r="AX90" s="48" t="s">
        <v>206</v>
      </c>
      <c r="AY90" s="50">
        <v>41484.826840277776</v>
      </c>
      <c r="AZ90" s="48">
        <v>1</v>
      </c>
    </row>
    <row r="91" spans="1:52" s="46" customFormat="1" ht="13.5"/>
    <row r="92" spans="1:52" s="46" customFormat="1" ht="13.5">
      <c r="B92" s="46" t="b">
        <f t="shared" ref="B92:AZ92" si="12">EXACT(B41,B77)</f>
        <v>1</v>
      </c>
      <c r="C92" s="46" t="b">
        <f t="shared" si="12"/>
        <v>1</v>
      </c>
      <c r="D92" s="46" t="b">
        <f t="shared" si="12"/>
        <v>1</v>
      </c>
      <c r="E92" s="46" t="b">
        <f t="shared" si="12"/>
        <v>1</v>
      </c>
      <c r="F92" s="46" t="b">
        <f t="shared" si="12"/>
        <v>1</v>
      </c>
      <c r="G92" s="46" t="b">
        <f t="shared" si="12"/>
        <v>1</v>
      </c>
      <c r="H92" s="46" t="b">
        <f t="shared" si="12"/>
        <v>1</v>
      </c>
      <c r="I92" s="46" t="b">
        <f t="shared" si="12"/>
        <v>1</v>
      </c>
      <c r="J92" s="46" t="b">
        <f t="shared" si="12"/>
        <v>1</v>
      </c>
      <c r="K92" s="46" t="b">
        <f t="shared" si="12"/>
        <v>1</v>
      </c>
      <c r="L92" s="46" t="b">
        <f t="shared" si="12"/>
        <v>1</v>
      </c>
      <c r="M92" s="46" t="b">
        <f t="shared" si="12"/>
        <v>1</v>
      </c>
      <c r="N92" s="46" t="b">
        <f t="shared" si="12"/>
        <v>1</v>
      </c>
      <c r="O92" s="46" t="b">
        <f t="shared" si="12"/>
        <v>1</v>
      </c>
      <c r="P92" s="46" t="b">
        <f t="shared" si="12"/>
        <v>1</v>
      </c>
      <c r="Q92" s="46" t="b">
        <f t="shared" si="12"/>
        <v>1</v>
      </c>
      <c r="R92" s="46" t="b">
        <f t="shared" si="12"/>
        <v>1</v>
      </c>
      <c r="T92" s="46" t="b">
        <f t="shared" si="12"/>
        <v>1</v>
      </c>
      <c r="W92" s="46" t="b">
        <f t="shared" si="12"/>
        <v>1</v>
      </c>
      <c r="X92" s="46" t="b">
        <f t="shared" si="12"/>
        <v>1</v>
      </c>
      <c r="Y92" s="46" t="b">
        <f t="shared" si="12"/>
        <v>1</v>
      </c>
      <c r="Z92" s="46" t="b">
        <f t="shared" si="12"/>
        <v>1</v>
      </c>
      <c r="AA92" s="46" t="b">
        <f t="shared" si="12"/>
        <v>1</v>
      </c>
      <c r="AB92" s="46" t="b">
        <f t="shared" si="12"/>
        <v>1</v>
      </c>
      <c r="AC92" s="46" t="b">
        <f t="shared" si="12"/>
        <v>1</v>
      </c>
      <c r="AD92" s="46" t="b">
        <f t="shared" si="12"/>
        <v>1</v>
      </c>
      <c r="AE92" s="46" t="b">
        <f t="shared" si="12"/>
        <v>1</v>
      </c>
      <c r="AF92" s="46" t="b">
        <f t="shared" si="12"/>
        <v>1</v>
      </c>
      <c r="AG92" s="46" t="b">
        <f t="shared" si="12"/>
        <v>1</v>
      </c>
      <c r="AH92" s="46" t="b">
        <f t="shared" si="12"/>
        <v>1</v>
      </c>
      <c r="AI92" s="46" t="b">
        <f t="shared" si="12"/>
        <v>1</v>
      </c>
      <c r="AJ92" s="46" t="b">
        <f t="shared" si="12"/>
        <v>1</v>
      </c>
      <c r="AK92" s="46" t="b">
        <f t="shared" si="12"/>
        <v>1</v>
      </c>
      <c r="AL92" s="46" t="b">
        <f t="shared" si="12"/>
        <v>1</v>
      </c>
      <c r="AM92" s="46" t="b">
        <f t="shared" si="12"/>
        <v>1</v>
      </c>
      <c r="AN92" s="46" t="b">
        <f t="shared" si="12"/>
        <v>1</v>
      </c>
      <c r="AO92" s="46" t="b">
        <f t="shared" si="12"/>
        <v>1</v>
      </c>
      <c r="AP92" s="46" t="b">
        <f t="shared" si="12"/>
        <v>1</v>
      </c>
      <c r="AQ92" s="46" t="b">
        <f t="shared" si="12"/>
        <v>1</v>
      </c>
      <c r="AR92" s="46" t="b">
        <f t="shared" si="12"/>
        <v>1</v>
      </c>
      <c r="AS92" s="46" t="b">
        <f t="shared" si="12"/>
        <v>1</v>
      </c>
      <c r="AT92" s="46" t="b">
        <f t="shared" si="12"/>
        <v>1</v>
      </c>
      <c r="AU92" s="46" t="b">
        <f t="shared" si="12"/>
        <v>1</v>
      </c>
      <c r="AV92" s="46" t="b">
        <f t="shared" si="12"/>
        <v>1</v>
      </c>
      <c r="AW92" s="46" t="b">
        <f t="shared" si="12"/>
        <v>1</v>
      </c>
      <c r="AX92" s="46" t="b">
        <f t="shared" si="12"/>
        <v>1</v>
      </c>
      <c r="AY92" s="46" t="b">
        <f t="shared" si="12"/>
        <v>1</v>
      </c>
      <c r="AZ92" s="46" t="b">
        <f t="shared" si="12"/>
        <v>1</v>
      </c>
    </row>
    <row r="93" spans="1:52" s="46" customFormat="1" ht="13.5">
      <c r="B93" s="46" t="b">
        <f t="shared" ref="B93:AZ93" si="13">EXACT(B42,B78)</f>
        <v>1</v>
      </c>
      <c r="C93" s="46" t="b">
        <f t="shared" si="13"/>
        <v>1</v>
      </c>
      <c r="D93" s="46" t="b">
        <f t="shared" si="13"/>
        <v>1</v>
      </c>
      <c r="E93" s="46" t="b">
        <f t="shared" si="13"/>
        <v>1</v>
      </c>
      <c r="F93" s="46" t="b">
        <f t="shared" si="13"/>
        <v>1</v>
      </c>
      <c r="G93" s="46" t="b">
        <f t="shared" si="13"/>
        <v>1</v>
      </c>
      <c r="H93" s="46" t="b">
        <f t="shared" si="13"/>
        <v>1</v>
      </c>
      <c r="I93" s="46" t="b">
        <f t="shared" si="13"/>
        <v>1</v>
      </c>
      <c r="J93" s="46" t="b">
        <f t="shared" si="13"/>
        <v>1</v>
      </c>
      <c r="K93" s="46" t="b">
        <f t="shared" si="13"/>
        <v>1</v>
      </c>
      <c r="L93" s="46" t="b">
        <f t="shared" si="13"/>
        <v>1</v>
      </c>
      <c r="M93" s="46" t="b">
        <f t="shared" si="13"/>
        <v>1</v>
      </c>
      <c r="N93" s="46" t="b">
        <f t="shared" si="13"/>
        <v>1</v>
      </c>
      <c r="O93" s="46" t="b">
        <f t="shared" si="13"/>
        <v>1</v>
      </c>
      <c r="P93" s="46" t="b">
        <f t="shared" si="13"/>
        <v>1</v>
      </c>
      <c r="Q93" s="46" t="b">
        <f t="shared" si="13"/>
        <v>1</v>
      </c>
      <c r="R93" s="46" t="b">
        <f t="shared" si="13"/>
        <v>1</v>
      </c>
      <c r="T93" s="46" t="b">
        <f t="shared" si="13"/>
        <v>1</v>
      </c>
      <c r="W93" s="46" t="b">
        <f t="shared" si="13"/>
        <v>1</v>
      </c>
      <c r="X93" s="46" t="b">
        <f t="shared" si="13"/>
        <v>1</v>
      </c>
      <c r="Y93" s="46" t="b">
        <f t="shared" si="13"/>
        <v>1</v>
      </c>
      <c r="Z93" s="46" t="b">
        <f t="shared" si="13"/>
        <v>1</v>
      </c>
      <c r="AA93" s="46" t="b">
        <f t="shared" si="13"/>
        <v>1</v>
      </c>
      <c r="AB93" s="46" t="b">
        <f t="shared" si="13"/>
        <v>1</v>
      </c>
      <c r="AC93" s="46" t="b">
        <f t="shared" si="13"/>
        <v>1</v>
      </c>
      <c r="AD93" s="46" t="b">
        <f t="shared" si="13"/>
        <v>1</v>
      </c>
      <c r="AE93" s="46" t="b">
        <f t="shared" si="13"/>
        <v>1</v>
      </c>
      <c r="AF93" s="46" t="b">
        <f t="shared" si="13"/>
        <v>1</v>
      </c>
      <c r="AG93" s="46" t="b">
        <f t="shared" si="13"/>
        <v>1</v>
      </c>
      <c r="AH93" s="46" t="b">
        <f t="shared" si="13"/>
        <v>1</v>
      </c>
      <c r="AI93" s="46" t="b">
        <f t="shared" si="13"/>
        <v>1</v>
      </c>
      <c r="AJ93" s="46" t="b">
        <f t="shared" si="13"/>
        <v>1</v>
      </c>
      <c r="AK93" s="46" t="b">
        <f t="shared" si="13"/>
        <v>1</v>
      </c>
      <c r="AL93" s="46" t="b">
        <f t="shared" si="13"/>
        <v>1</v>
      </c>
      <c r="AM93" s="46" t="b">
        <f t="shared" si="13"/>
        <v>1</v>
      </c>
      <c r="AN93" s="46" t="b">
        <f t="shared" si="13"/>
        <v>1</v>
      </c>
      <c r="AO93" s="46" t="b">
        <f t="shared" si="13"/>
        <v>1</v>
      </c>
      <c r="AP93" s="46" t="b">
        <f t="shared" si="13"/>
        <v>1</v>
      </c>
      <c r="AQ93" s="46" t="b">
        <f t="shared" si="13"/>
        <v>1</v>
      </c>
      <c r="AR93" s="46" t="b">
        <f t="shared" si="13"/>
        <v>1</v>
      </c>
      <c r="AS93" s="46" t="b">
        <f t="shared" si="13"/>
        <v>1</v>
      </c>
      <c r="AT93" s="46" t="b">
        <f t="shared" si="13"/>
        <v>1</v>
      </c>
      <c r="AU93" s="46" t="b">
        <f t="shared" si="13"/>
        <v>1</v>
      </c>
      <c r="AV93" s="46" t="b">
        <f t="shared" si="13"/>
        <v>1</v>
      </c>
      <c r="AW93" s="46" t="b">
        <f t="shared" si="13"/>
        <v>1</v>
      </c>
      <c r="AX93" s="46" t="b">
        <f t="shared" si="13"/>
        <v>1</v>
      </c>
      <c r="AY93" s="46" t="b">
        <f t="shared" si="13"/>
        <v>1</v>
      </c>
      <c r="AZ93" s="46" t="b">
        <f t="shared" si="13"/>
        <v>1</v>
      </c>
    </row>
    <row r="94" spans="1:52" s="46" customFormat="1" ht="13.5">
      <c r="B94" s="46" t="b">
        <f t="shared" ref="B94:AZ94" si="14">EXACT(B43,B79)</f>
        <v>1</v>
      </c>
      <c r="C94" s="46" t="b">
        <f t="shared" si="14"/>
        <v>1</v>
      </c>
      <c r="D94" s="46" t="b">
        <f t="shared" si="14"/>
        <v>1</v>
      </c>
      <c r="E94" s="46" t="b">
        <f t="shared" si="14"/>
        <v>1</v>
      </c>
      <c r="F94" s="46" t="b">
        <f t="shared" si="14"/>
        <v>1</v>
      </c>
      <c r="G94" s="46" t="b">
        <f t="shared" si="14"/>
        <v>1</v>
      </c>
      <c r="H94" s="46" t="b">
        <f t="shared" si="14"/>
        <v>1</v>
      </c>
      <c r="I94" s="46" t="b">
        <f t="shared" si="14"/>
        <v>1</v>
      </c>
      <c r="J94" s="46" t="b">
        <f t="shared" si="14"/>
        <v>1</v>
      </c>
      <c r="K94" s="46" t="b">
        <f t="shared" si="14"/>
        <v>1</v>
      </c>
      <c r="L94" s="46" t="b">
        <f t="shared" si="14"/>
        <v>1</v>
      </c>
      <c r="M94" s="46" t="b">
        <f t="shared" si="14"/>
        <v>1</v>
      </c>
      <c r="N94" s="46" t="b">
        <f t="shared" si="14"/>
        <v>1</v>
      </c>
      <c r="O94" s="46" t="b">
        <f t="shared" si="14"/>
        <v>1</v>
      </c>
      <c r="P94" s="46" t="b">
        <f t="shared" si="14"/>
        <v>1</v>
      </c>
      <c r="Q94" s="46" t="b">
        <f t="shared" si="14"/>
        <v>1</v>
      </c>
      <c r="R94" s="46" t="b">
        <f t="shared" si="14"/>
        <v>1</v>
      </c>
      <c r="T94" s="46" t="b">
        <f t="shared" si="14"/>
        <v>1</v>
      </c>
      <c r="W94" s="46" t="b">
        <f t="shared" si="14"/>
        <v>1</v>
      </c>
      <c r="X94" s="46" t="b">
        <f t="shared" si="14"/>
        <v>1</v>
      </c>
      <c r="Y94" s="46" t="b">
        <f t="shared" si="14"/>
        <v>1</v>
      </c>
      <c r="Z94" s="46" t="b">
        <f t="shared" si="14"/>
        <v>1</v>
      </c>
      <c r="AA94" s="46" t="b">
        <f t="shared" si="14"/>
        <v>1</v>
      </c>
      <c r="AB94" s="46" t="b">
        <f t="shared" si="14"/>
        <v>1</v>
      </c>
      <c r="AC94" s="46" t="b">
        <f t="shared" si="14"/>
        <v>1</v>
      </c>
      <c r="AD94" s="46" t="b">
        <f t="shared" si="14"/>
        <v>1</v>
      </c>
      <c r="AE94" s="46" t="b">
        <f t="shared" si="14"/>
        <v>1</v>
      </c>
      <c r="AF94" s="46" t="b">
        <f t="shared" si="14"/>
        <v>1</v>
      </c>
      <c r="AG94" s="46" t="b">
        <f t="shared" si="14"/>
        <v>1</v>
      </c>
      <c r="AH94" s="46" t="b">
        <f t="shared" si="14"/>
        <v>1</v>
      </c>
      <c r="AI94" s="46" t="b">
        <f t="shared" si="14"/>
        <v>1</v>
      </c>
      <c r="AJ94" s="46" t="b">
        <f t="shared" si="14"/>
        <v>1</v>
      </c>
      <c r="AK94" s="46" t="b">
        <f t="shared" si="14"/>
        <v>1</v>
      </c>
      <c r="AL94" s="46" t="b">
        <f t="shared" si="14"/>
        <v>1</v>
      </c>
      <c r="AM94" s="46" t="b">
        <f t="shared" si="14"/>
        <v>1</v>
      </c>
      <c r="AN94" s="46" t="b">
        <f t="shared" si="14"/>
        <v>1</v>
      </c>
      <c r="AO94" s="46" t="b">
        <f t="shared" si="14"/>
        <v>1</v>
      </c>
      <c r="AP94" s="46" t="b">
        <f t="shared" si="14"/>
        <v>1</v>
      </c>
      <c r="AQ94" s="46" t="b">
        <f t="shared" si="14"/>
        <v>1</v>
      </c>
      <c r="AR94" s="46" t="b">
        <f t="shared" si="14"/>
        <v>1</v>
      </c>
      <c r="AS94" s="46" t="b">
        <f t="shared" si="14"/>
        <v>1</v>
      </c>
      <c r="AT94" s="46" t="b">
        <f t="shared" si="14"/>
        <v>1</v>
      </c>
      <c r="AU94" s="46" t="b">
        <f t="shared" si="14"/>
        <v>1</v>
      </c>
      <c r="AV94" s="46" t="b">
        <f t="shared" si="14"/>
        <v>1</v>
      </c>
      <c r="AW94" s="46" t="b">
        <f t="shared" si="14"/>
        <v>1</v>
      </c>
      <c r="AX94" s="46" t="b">
        <f t="shared" si="14"/>
        <v>1</v>
      </c>
      <c r="AY94" s="46" t="b">
        <f t="shared" si="14"/>
        <v>1</v>
      </c>
      <c r="AZ94" s="46" t="b">
        <f t="shared" si="14"/>
        <v>1</v>
      </c>
    </row>
    <row r="95" spans="1:52" s="46" customFormat="1" ht="13.5">
      <c r="B95" s="46" t="b">
        <f t="shared" ref="B95:AZ95" si="15">EXACT(B44,B80)</f>
        <v>1</v>
      </c>
      <c r="C95" s="46" t="b">
        <f t="shared" si="15"/>
        <v>1</v>
      </c>
      <c r="D95" s="46" t="b">
        <f t="shared" si="15"/>
        <v>1</v>
      </c>
      <c r="E95" s="46" t="b">
        <f t="shared" si="15"/>
        <v>1</v>
      </c>
      <c r="F95" s="46" t="b">
        <f t="shared" si="15"/>
        <v>1</v>
      </c>
      <c r="G95" s="46" t="b">
        <f t="shared" si="15"/>
        <v>1</v>
      </c>
      <c r="H95" s="46" t="b">
        <f t="shared" si="15"/>
        <v>1</v>
      </c>
      <c r="I95" s="46" t="b">
        <f t="shared" si="15"/>
        <v>1</v>
      </c>
      <c r="J95" s="46" t="b">
        <f t="shared" si="15"/>
        <v>1</v>
      </c>
      <c r="K95" s="46" t="b">
        <f t="shared" si="15"/>
        <v>1</v>
      </c>
      <c r="L95" s="46" t="b">
        <f t="shared" si="15"/>
        <v>1</v>
      </c>
      <c r="M95" s="46" t="b">
        <f t="shared" si="15"/>
        <v>1</v>
      </c>
      <c r="N95" s="46" t="b">
        <f t="shared" si="15"/>
        <v>1</v>
      </c>
      <c r="O95" s="46" t="b">
        <f t="shared" si="15"/>
        <v>1</v>
      </c>
      <c r="P95" s="46" t="b">
        <f t="shared" si="15"/>
        <v>1</v>
      </c>
      <c r="Q95" s="46" t="b">
        <f t="shared" si="15"/>
        <v>1</v>
      </c>
      <c r="R95" s="46" t="b">
        <f t="shared" si="15"/>
        <v>1</v>
      </c>
      <c r="T95" s="46" t="b">
        <f t="shared" si="15"/>
        <v>1</v>
      </c>
      <c r="W95" s="46" t="b">
        <f t="shared" si="15"/>
        <v>1</v>
      </c>
      <c r="X95" s="46" t="b">
        <f t="shared" si="15"/>
        <v>1</v>
      </c>
      <c r="Y95" s="46" t="b">
        <f t="shared" si="15"/>
        <v>1</v>
      </c>
      <c r="Z95" s="46" t="b">
        <f t="shared" si="15"/>
        <v>1</v>
      </c>
      <c r="AA95" s="46" t="b">
        <f t="shared" si="15"/>
        <v>1</v>
      </c>
      <c r="AB95" s="46" t="b">
        <f t="shared" si="15"/>
        <v>1</v>
      </c>
      <c r="AC95" s="46" t="b">
        <f t="shared" si="15"/>
        <v>1</v>
      </c>
      <c r="AD95" s="46" t="b">
        <f t="shared" si="15"/>
        <v>1</v>
      </c>
      <c r="AE95" s="46" t="b">
        <f t="shared" si="15"/>
        <v>1</v>
      </c>
      <c r="AF95" s="46" t="b">
        <f t="shared" si="15"/>
        <v>1</v>
      </c>
      <c r="AG95" s="46" t="b">
        <f t="shared" si="15"/>
        <v>1</v>
      </c>
      <c r="AH95" s="46" t="b">
        <f t="shared" si="15"/>
        <v>1</v>
      </c>
      <c r="AI95" s="46" t="b">
        <f t="shared" si="15"/>
        <v>1</v>
      </c>
      <c r="AJ95" s="46" t="b">
        <f t="shared" si="15"/>
        <v>1</v>
      </c>
      <c r="AK95" s="46" t="b">
        <f t="shared" si="15"/>
        <v>1</v>
      </c>
      <c r="AL95" s="46" t="b">
        <f t="shared" si="15"/>
        <v>1</v>
      </c>
      <c r="AM95" s="46" t="b">
        <f t="shared" si="15"/>
        <v>1</v>
      </c>
      <c r="AN95" s="46" t="b">
        <f t="shared" si="15"/>
        <v>1</v>
      </c>
      <c r="AO95" s="46" t="b">
        <f t="shared" si="15"/>
        <v>1</v>
      </c>
      <c r="AP95" s="46" t="b">
        <f t="shared" si="15"/>
        <v>1</v>
      </c>
      <c r="AQ95" s="46" t="b">
        <f t="shared" si="15"/>
        <v>1</v>
      </c>
      <c r="AR95" s="46" t="b">
        <f t="shared" si="15"/>
        <v>1</v>
      </c>
      <c r="AS95" s="46" t="b">
        <f t="shared" si="15"/>
        <v>1</v>
      </c>
      <c r="AT95" s="46" t="b">
        <f t="shared" si="15"/>
        <v>1</v>
      </c>
      <c r="AU95" s="46" t="b">
        <f t="shared" si="15"/>
        <v>1</v>
      </c>
      <c r="AV95" s="46" t="b">
        <f t="shared" si="15"/>
        <v>1</v>
      </c>
      <c r="AW95" s="46" t="b">
        <f t="shared" si="15"/>
        <v>1</v>
      </c>
      <c r="AX95" s="46" t="b">
        <f t="shared" si="15"/>
        <v>1</v>
      </c>
      <c r="AY95" s="46" t="b">
        <f t="shared" si="15"/>
        <v>1</v>
      </c>
      <c r="AZ95" s="46" t="b">
        <f t="shared" si="15"/>
        <v>1</v>
      </c>
    </row>
    <row r="96" spans="1:52" s="46" customFormat="1" ht="13.5">
      <c r="B96" s="46" t="b">
        <f t="shared" ref="B96:AZ96" si="16">EXACT(B45,B81)</f>
        <v>1</v>
      </c>
      <c r="C96" s="46" t="b">
        <f t="shared" si="16"/>
        <v>1</v>
      </c>
      <c r="D96" s="46" t="b">
        <f t="shared" si="16"/>
        <v>1</v>
      </c>
      <c r="E96" s="46" t="b">
        <f t="shared" si="16"/>
        <v>1</v>
      </c>
      <c r="F96" s="46" t="b">
        <f t="shared" si="16"/>
        <v>1</v>
      </c>
      <c r="G96" s="46" t="b">
        <f t="shared" si="16"/>
        <v>1</v>
      </c>
      <c r="H96" s="46" t="b">
        <f t="shared" si="16"/>
        <v>1</v>
      </c>
      <c r="I96" s="46" t="b">
        <f t="shared" si="16"/>
        <v>1</v>
      </c>
      <c r="J96" s="46" t="b">
        <f t="shared" si="16"/>
        <v>1</v>
      </c>
      <c r="K96" s="46" t="b">
        <f t="shared" si="16"/>
        <v>1</v>
      </c>
      <c r="L96" s="46" t="b">
        <f t="shared" si="16"/>
        <v>1</v>
      </c>
      <c r="M96" s="46" t="b">
        <f t="shared" si="16"/>
        <v>1</v>
      </c>
      <c r="N96" s="46" t="b">
        <f t="shared" si="16"/>
        <v>1</v>
      </c>
      <c r="O96" s="46" t="b">
        <f t="shared" si="16"/>
        <v>1</v>
      </c>
      <c r="P96" s="46" t="b">
        <f t="shared" si="16"/>
        <v>1</v>
      </c>
      <c r="Q96" s="46" t="b">
        <f t="shared" si="16"/>
        <v>1</v>
      </c>
      <c r="R96" s="46" t="b">
        <f t="shared" si="16"/>
        <v>1</v>
      </c>
      <c r="T96" s="46" t="b">
        <f t="shared" si="16"/>
        <v>1</v>
      </c>
      <c r="W96" s="46" t="b">
        <f t="shared" si="16"/>
        <v>0</v>
      </c>
      <c r="X96" s="46" t="b">
        <f t="shared" si="16"/>
        <v>1</v>
      </c>
      <c r="Y96" s="46" t="b">
        <f t="shared" si="16"/>
        <v>0</v>
      </c>
      <c r="Z96" s="46" t="b">
        <f t="shared" si="16"/>
        <v>1</v>
      </c>
      <c r="AA96" s="46" t="b">
        <f t="shared" si="16"/>
        <v>0</v>
      </c>
      <c r="AB96" s="46" t="b">
        <f t="shared" si="16"/>
        <v>1</v>
      </c>
      <c r="AC96" s="46" t="b">
        <f t="shared" si="16"/>
        <v>1</v>
      </c>
      <c r="AD96" s="46" t="b">
        <f t="shared" si="16"/>
        <v>1</v>
      </c>
      <c r="AE96" s="46" t="b">
        <f t="shared" si="16"/>
        <v>0</v>
      </c>
      <c r="AF96" s="46" t="b">
        <f t="shared" si="16"/>
        <v>0</v>
      </c>
      <c r="AG96" s="46" t="b">
        <f t="shared" si="16"/>
        <v>1</v>
      </c>
      <c r="AH96" s="46" t="b">
        <f t="shared" si="16"/>
        <v>0</v>
      </c>
      <c r="AI96" s="46" t="b">
        <f t="shared" si="16"/>
        <v>1</v>
      </c>
      <c r="AJ96" s="46" t="b">
        <f t="shared" si="16"/>
        <v>0</v>
      </c>
      <c r="AK96" s="46" t="b">
        <f t="shared" si="16"/>
        <v>1</v>
      </c>
      <c r="AL96" s="46" t="b">
        <f t="shared" si="16"/>
        <v>1</v>
      </c>
      <c r="AM96" s="46" t="b">
        <f t="shared" si="16"/>
        <v>1</v>
      </c>
      <c r="AN96" s="46" t="b">
        <f t="shared" si="16"/>
        <v>1</v>
      </c>
      <c r="AO96" s="46" t="b">
        <f t="shared" si="16"/>
        <v>1</v>
      </c>
      <c r="AP96" s="46" t="b">
        <f t="shared" si="16"/>
        <v>1</v>
      </c>
      <c r="AQ96" s="46" t="b">
        <f t="shared" si="16"/>
        <v>1</v>
      </c>
      <c r="AR96" s="46" t="b">
        <f t="shared" si="16"/>
        <v>1</v>
      </c>
      <c r="AS96" s="46" t="b">
        <f t="shared" si="16"/>
        <v>1</v>
      </c>
      <c r="AT96" s="46" t="b">
        <f t="shared" si="16"/>
        <v>1</v>
      </c>
      <c r="AU96" s="46" t="b">
        <f t="shared" si="16"/>
        <v>1</v>
      </c>
      <c r="AV96" s="46" t="b">
        <f t="shared" si="16"/>
        <v>0</v>
      </c>
      <c r="AW96" s="46" t="b">
        <f t="shared" si="16"/>
        <v>1</v>
      </c>
      <c r="AX96" s="46" t="b">
        <f t="shared" si="16"/>
        <v>1</v>
      </c>
      <c r="AY96" s="46" t="b">
        <f t="shared" si="16"/>
        <v>0</v>
      </c>
      <c r="AZ96" s="46" t="b">
        <f t="shared" si="16"/>
        <v>1</v>
      </c>
    </row>
    <row r="97" spans="2:52" s="46" customFormat="1" ht="13.5">
      <c r="B97" s="46" t="b">
        <f t="shared" ref="B97:AZ97" si="17">EXACT(B46,B82)</f>
        <v>1</v>
      </c>
      <c r="C97" s="46" t="b">
        <f t="shared" si="17"/>
        <v>1</v>
      </c>
      <c r="D97" s="46" t="b">
        <f t="shared" si="17"/>
        <v>1</v>
      </c>
      <c r="E97" s="46" t="b">
        <f t="shared" si="17"/>
        <v>1</v>
      </c>
      <c r="F97" s="46" t="b">
        <f t="shared" si="17"/>
        <v>1</v>
      </c>
      <c r="G97" s="46" t="b">
        <f t="shared" si="17"/>
        <v>1</v>
      </c>
      <c r="H97" s="46" t="b">
        <f t="shared" si="17"/>
        <v>1</v>
      </c>
      <c r="I97" s="46" t="b">
        <f t="shared" si="17"/>
        <v>1</v>
      </c>
      <c r="J97" s="46" t="b">
        <f t="shared" si="17"/>
        <v>1</v>
      </c>
      <c r="K97" s="46" t="b">
        <f t="shared" si="17"/>
        <v>1</v>
      </c>
      <c r="L97" s="46" t="b">
        <f t="shared" si="17"/>
        <v>1</v>
      </c>
      <c r="M97" s="46" t="b">
        <f t="shared" si="17"/>
        <v>1</v>
      </c>
      <c r="N97" s="46" t="b">
        <f t="shared" si="17"/>
        <v>1</v>
      </c>
      <c r="O97" s="46" t="b">
        <f t="shared" si="17"/>
        <v>1</v>
      </c>
      <c r="P97" s="46" t="b">
        <f t="shared" si="17"/>
        <v>1</v>
      </c>
      <c r="Q97" s="46" t="b">
        <f t="shared" si="17"/>
        <v>1</v>
      </c>
      <c r="R97" s="46" t="b">
        <f t="shared" si="17"/>
        <v>1</v>
      </c>
      <c r="T97" s="46" t="b">
        <f t="shared" si="17"/>
        <v>1</v>
      </c>
      <c r="W97" s="46" t="b">
        <f t="shared" si="17"/>
        <v>1</v>
      </c>
      <c r="X97" s="46" t="b">
        <f t="shared" si="17"/>
        <v>1</v>
      </c>
      <c r="Y97" s="46" t="b">
        <f t="shared" si="17"/>
        <v>1</v>
      </c>
      <c r="Z97" s="46" t="b">
        <f t="shared" si="17"/>
        <v>1</v>
      </c>
      <c r="AA97" s="46" t="b">
        <f t="shared" si="17"/>
        <v>1</v>
      </c>
      <c r="AB97" s="46" t="b">
        <f t="shared" si="17"/>
        <v>1</v>
      </c>
      <c r="AC97" s="46" t="b">
        <f t="shared" si="17"/>
        <v>1</v>
      </c>
      <c r="AD97" s="46" t="b">
        <f t="shared" si="17"/>
        <v>1</v>
      </c>
      <c r="AE97" s="46" t="b">
        <f t="shared" si="17"/>
        <v>1</v>
      </c>
      <c r="AF97" s="46" t="b">
        <f t="shared" si="17"/>
        <v>1</v>
      </c>
      <c r="AG97" s="46" t="b">
        <f t="shared" si="17"/>
        <v>1</v>
      </c>
      <c r="AH97" s="46" t="b">
        <f t="shared" si="17"/>
        <v>1</v>
      </c>
      <c r="AI97" s="46" t="b">
        <f t="shared" si="17"/>
        <v>1</v>
      </c>
      <c r="AJ97" s="46" t="b">
        <f t="shared" si="17"/>
        <v>1</v>
      </c>
      <c r="AK97" s="46" t="b">
        <f t="shared" si="17"/>
        <v>1</v>
      </c>
      <c r="AL97" s="46" t="b">
        <f t="shared" si="17"/>
        <v>1</v>
      </c>
      <c r="AM97" s="46" t="b">
        <f t="shared" si="17"/>
        <v>1</v>
      </c>
      <c r="AN97" s="46" t="b">
        <f t="shared" si="17"/>
        <v>1</v>
      </c>
      <c r="AO97" s="46" t="b">
        <f t="shared" si="17"/>
        <v>1</v>
      </c>
      <c r="AP97" s="46" t="b">
        <f t="shared" si="17"/>
        <v>1</v>
      </c>
      <c r="AQ97" s="46" t="b">
        <f t="shared" si="17"/>
        <v>1</v>
      </c>
      <c r="AR97" s="46" t="b">
        <f t="shared" si="17"/>
        <v>1</v>
      </c>
      <c r="AS97" s="46" t="b">
        <f t="shared" si="17"/>
        <v>1</v>
      </c>
      <c r="AT97" s="46" t="b">
        <f t="shared" si="17"/>
        <v>1</v>
      </c>
      <c r="AU97" s="46" t="b">
        <f t="shared" si="17"/>
        <v>1</v>
      </c>
      <c r="AV97" s="46" t="b">
        <f t="shared" si="17"/>
        <v>0</v>
      </c>
      <c r="AW97" s="46" t="b">
        <f t="shared" si="17"/>
        <v>1</v>
      </c>
      <c r="AX97" s="46" t="b">
        <f t="shared" si="17"/>
        <v>1</v>
      </c>
      <c r="AY97" s="46" t="b">
        <f t="shared" si="17"/>
        <v>0</v>
      </c>
      <c r="AZ97" s="46" t="b">
        <f t="shared" si="17"/>
        <v>1</v>
      </c>
    </row>
    <row r="98" spans="2:52" s="46" customFormat="1" ht="13.5">
      <c r="B98" s="46" t="b">
        <f t="shared" ref="B98:AZ98" si="18">EXACT(B47,B83)</f>
        <v>1</v>
      </c>
      <c r="C98" s="46" t="b">
        <f t="shared" si="18"/>
        <v>1</v>
      </c>
      <c r="D98" s="46" t="b">
        <f t="shared" si="18"/>
        <v>1</v>
      </c>
      <c r="E98" s="46" t="b">
        <f t="shared" si="18"/>
        <v>1</v>
      </c>
      <c r="F98" s="46" t="b">
        <f t="shared" si="18"/>
        <v>1</v>
      </c>
      <c r="G98" s="46" t="b">
        <f t="shared" si="18"/>
        <v>1</v>
      </c>
      <c r="H98" s="46" t="b">
        <f t="shared" si="18"/>
        <v>1</v>
      </c>
      <c r="I98" s="46" t="b">
        <f t="shared" si="18"/>
        <v>1</v>
      </c>
      <c r="J98" s="46" t="b">
        <f t="shared" si="18"/>
        <v>1</v>
      </c>
      <c r="K98" s="46" t="b">
        <f t="shared" si="18"/>
        <v>1</v>
      </c>
      <c r="L98" s="46" t="b">
        <f t="shared" si="18"/>
        <v>1</v>
      </c>
      <c r="M98" s="46" t="b">
        <f t="shared" si="18"/>
        <v>1</v>
      </c>
      <c r="N98" s="46" t="b">
        <f t="shared" si="18"/>
        <v>1</v>
      </c>
      <c r="O98" s="46" t="b">
        <f t="shared" si="18"/>
        <v>1</v>
      </c>
      <c r="P98" s="46" t="b">
        <f t="shared" si="18"/>
        <v>1</v>
      </c>
      <c r="Q98" s="46" t="b">
        <f t="shared" si="18"/>
        <v>1</v>
      </c>
      <c r="R98" s="46" t="b">
        <f t="shared" si="18"/>
        <v>1</v>
      </c>
      <c r="T98" s="46" t="b">
        <f t="shared" si="18"/>
        <v>1</v>
      </c>
      <c r="W98" s="46" t="b">
        <f t="shared" si="18"/>
        <v>1</v>
      </c>
      <c r="X98" s="46" t="b">
        <f t="shared" si="18"/>
        <v>1</v>
      </c>
      <c r="Y98" s="46" t="b">
        <f t="shared" si="18"/>
        <v>1</v>
      </c>
      <c r="Z98" s="46" t="b">
        <f t="shared" si="18"/>
        <v>1</v>
      </c>
      <c r="AA98" s="46" t="b">
        <f t="shared" si="18"/>
        <v>1</v>
      </c>
      <c r="AB98" s="46" t="b">
        <f t="shared" si="18"/>
        <v>1</v>
      </c>
      <c r="AC98" s="46" t="b">
        <f t="shared" si="18"/>
        <v>1</v>
      </c>
      <c r="AD98" s="46" t="b">
        <f t="shared" si="18"/>
        <v>1</v>
      </c>
      <c r="AE98" s="46" t="b">
        <f t="shared" si="18"/>
        <v>1</v>
      </c>
      <c r="AF98" s="46" t="b">
        <f t="shared" si="18"/>
        <v>1</v>
      </c>
      <c r="AG98" s="46" t="b">
        <f t="shared" si="18"/>
        <v>1</v>
      </c>
      <c r="AH98" s="46" t="b">
        <f t="shared" si="18"/>
        <v>1</v>
      </c>
      <c r="AI98" s="46" t="b">
        <f t="shared" si="18"/>
        <v>1</v>
      </c>
      <c r="AJ98" s="46" t="b">
        <f t="shared" si="18"/>
        <v>1</v>
      </c>
      <c r="AK98" s="46" t="b">
        <f t="shared" si="18"/>
        <v>1</v>
      </c>
      <c r="AL98" s="46" t="b">
        <f t="shared" si="18"/>
        <v>1</v>
      </c>
      <c r="AM98" s="46" t="b">
        <f t="shared" si="18"/>
        <v>1</v>
      </c>
      <c r="AN98" s="46" t="b">
        <f t="shared" si="18"/>
        <v>1</v>
      </c>
      <c r="AO98" s="46" t="b">
        <f t="shared" si="18"/>
        <v>1</v>
      </c>
      <c r="AP98" s="46" t="b">
        <f t="shared" si="18"/>
        <v>1</v>
      </c>
      <c r="AQ98" s="46" t="b">
        <f t="shared" si="18"/>
        <v>1</v>
      </c>
      <c r="AR98" s="46" t="b">
        <f t="shared" si="18"/>
        <v>1</v>
      </c>
      <c r="AS98" s="46" t="b">
        <f t="shared" si="18"/>
        <v>1</v>
      </c>
      <c r="AT98" s="46" t="b">
        <f t="shared" si="18"/>
        <v>1</v>
      </c>
      <c r="AU98" s="46" t="b">
        <f t="shared" si="18"/>
        <v>1</v>
      </c>
      <c r="AV98" s="46" t="b">
        <f t="shared" si="18"/>
        <v>0</v>
      </c>
      <c r="AW98" s="46" t="b">
        <f t="shared" si="18"/>
        <v>1</v>
      </c>
      <c r="AX98" s="46" t="b">
        <f t="shared" si="18"/>
        <v>1</v>
      </c>
      <c r="AY98" s="46" t="b">
        <f t="shared" si="18"/>
        <v>0</v>
      </c>
      <c r="AZ98" s="46" t="b">
        <f t="shared" si="18"/>
        <v>1</v>
      </c>
    </row>
    <row r="99" spans="2:52" s="46" customFormat="1" ht="13.5">
      <c r="B99" s="46" t="b">
        <f t="shared" ref="B99:AZ99" si="19">EXACT(B48,B84)</f>
        <v>1</v>
      </c>
      <c r="C99" s="46" t="b">
        <f t="shared" si="19"/>
        <v>1</v>
      </c>
      <c r="D99" s="46" t="b">
        <f t="shared" si="19"/>
        <v>1</v>
      </c>
      <c r="E99" s="46" t="b">
        <f t="shared" si="19"/>
        <v>1</v>
      </c>
      <c r="F99" s="46" t="b">
        <f t="shared" si="19"/>
        <v>1</v>
      </c>
      <c r="G99" s="46" t="b">
        <f t="shared" si="19"/>
        <v>1</v>
      </c>
      <c r="H99" s="46" t="b">
        <f t="shared" si="19"/>
        <v>1</v>
      </c>
      <c r="I99" s="46" t="b">
        <f t="shared" si="19"/>
        <v>1</v>
      </c>
      <c r="J99" s="46" t="b">
        <f t="shared" si="19"/>
        <v>1</v>
      </c>
      <c r="K99" s="46" t="b">
        <f t="shared" si="19"/>
        <v>1</v>
      </c>
      <c r="L99" s="46" t="b">
        <f t="shared" si="19"/>
        <v>1</v>
      </c>
      <c r="M99" s="46" t="b">
        <f t="shared" si="19"/>
        <v>1</v>
      </c>
      <c r="N99" s="46" t="b">
        <f t="shared" si="19"/>
        <v>1</v>
      </c>
      <c r="O99" s="46" t="b">
        <f t="shared" si="19"/>
        <v>1</v>
      </c>
      <c r="P99" s="46" t="b">
        <f t="shared" si="19"/>
        <v>1</v>
      </c>
      <c r="Q99" s="46" t="b">
        <f t="shared" si="19"/>
        <v>1</v>
      </c>
      <c r="R99" s="46" t="b">
        <f t="shared" si="19"/>
        <v>1</v>
      </c>
      <c r="T99" s="46" t="b">
        <f t="shared" si="19"/>
        <v>1</v>
      </c>
      <c r="W99" s="46" t="b">
        <f t="shared" si="19"/>
        <v>1</v>
      </c>
      <c r="X99" s="46" t="b">
        <f t="shared" si="19"/>
        <v>1</v>
      </c>
      <c r="Y99" s="46" t="b">
        <f t="shared" si="19"/>
        <v>1</v>
      </c>
      <c r="Z99" s="46" t="b">
        <f t="shared" si="19"/>
        <v>1</v>
      </c>
      <c r="AA99" s="46" t="b">
        <f t="shared" si="19"/>
        <v>1</v>
      </c>
      <c r="AB99" s="46" t="b">
        <f t="shared" si="19"/>
        <v>1</v>
      </c>
      <c r="AC99" s="46" t="b">
        <f t="shared" si="19"/>
        <v>1</v>
      </c>
      <c r="AD99" s="46" t="b">
        <f t="shared" si="19"/>
        <v>1</v>
      </c>
      <c r="AE99" s="46" t="b">
        <f t="shared" si="19"/>
        <v>0</v>
      </c>
      <c r="AF99" s="46" t="b">
        <f t="shared" si="19"/>
        <v>0</v>
      </c>
      <c r="AG99" s="46" t="b">
        <f t="shared" si="19"/>
        <v>1</v>
      </c>
      <c r="AH99" s="46" t="b">
        <f t="shared" si="19"/>
        <v>0</v>
      </c>
      <c r="AI99" s="46" t="b">
        <f t="shared" si="19"/>
        <v>1</v>
      </c>
      <c r="AJ99" s="46" t="b">
        <f t="shared" si="19"/>
        <v>0</v>
      </c>
      <c r="AK99" s="46" t="b">
        <f t="shared" si="19"/>
        <v>1</v>
      </c>
      <c r="AL99" s="46" t="b">
        <f t="shared" si="19"/>
        <v>1</v>
      </c>
      <c r="AM99" s="46" t="b">
        <f t="shared" si="19"/>
        <v>1</v>
      </c>
      <c r="AN99" s="46" t="b">
        <f t="shared" si="19"/>
        <v>1</v>
      </c>
      <c r="AO99" s="46" t="b">
        <f t="shared" si="19"/>
        <v>1</v>
      </c>
      <c r="AP99" s="46" t="b">
        <f t="shared" si="19"/>
        <v>1</v>
      </c>
      <c r="AQ99" s="46" t="b">
        <f t="shared" si="19"/>
        <v>1</v>
      </c>
      <c r="AR99" s="46" t="b">
        <f t="shared" si="19"/>
        <v>1</v>
      </c>
      <c r="AS99" s="46" t="b">
        <f t="shared" si="19"/>
        <v>1</v>
      </c>
      <c r="AT99" s="46" t="b">
        <f t="shared" si="19"/>
        <v>1</v>
      </c>
      <c r="AU99" s="46" t="b">
        <f t="shared" si="19"/>
        <v>1</v>
      </c>
      <c r="AV99" s="46" t="b">
        <f t="shared" si="19"/>
        <v>0</v>
      </c>
      <c r="AW99" s="46" t="b">
        <f t="shared" si="19"/>
        <v>1</v>
      </c>
      <c r="AX99" s="46" t="b">
        <f t="shared" si="19"/>
        <v>1</v>
      </c>
      <c r="AY99" s="46" t="b">
        <f t="shared" si="19"/>
        <v>0</v>
      </c>
      <c r="AZ99" s="46" t="b">
        <f t="shared" si="19"/>
        <v>1</v>
      </c>
    </row>
    <row r="100" spans="2:52" s="46" customFormat="1" ht="13.5">
      <c r="B100" s="46" t="b">
        <f t="shared" ref="B100:AZ100" si="20">EXACT(B49,B85)</f>
        <v>1</v>
      </c>
      <c r="C100" s="46" t="b">
        <f t="shared" si="20"/>
        <v>1</v>
      </c>
      <c r="D100" s="46" t="b">
        <f t="shared" si="20"/>
        <v>1</v>
      </c>
      <c r="E100" s="46" t="b">
        <f t="shared" si="20"/>
        <v>1</v>
      </c>
      <c r="F100" s="46" t="b">
        <f t="shared" si="20"/>
        <v>1</v>
      </c>
      <c r="G100" s="46" t="b">
        <f t="shared" si="20"/>
        <v>1</v>
      </c>
      <c r="H100" s="46" t="b">
        <f t="shared" si="20"/>
        <v>1</v>
      </c>
      <c r="I100" s="46" t="b">
        <f t="shared" si="20"/>
        <v>1</v>
      </c>
      <c r="J100" s="46" t="b">
        <f t="shared" si="20"/>
        <v>1</v>
      </c>
      <c r="K100" s="46" t="b">
        <f t="shared" si="20"/>
        <v>1</v>
      </c>
      <c r="L100" s="46" t="b">
        <f t="shared" si="20"/>
        <v>1</v>
      </c>
      <c r="M100" s="46" t="b">
        <f t="shared" si="20"/>
        <v>1</v>
      </c>
      <c r="N100" s="46" t="b">
        <f t="shared" si="20"/>
        <v>1</v>
      </c>
      <c r="O100" s="46" t="b">
        <f t="shared" si="20"/>
        <v>1</v>
      </c>
      <c r="P100" s="46" t="b">
        <f t="shared" si="20"/>
        <v>1</v>
      </c>
      <c r="Q100" s="46" t="b">
        <f t="shared" si="20"/>
        <v>1</v>
      </c>
      <c r="R100" s="46" t="b">
        <f t="shared" si="20"/>
        <v>1</v>
      </c>
      <c r="T100" s="46" t="b">
        <f t="shared" si="20"/>
        <v>1</v>
      </c>
      <c r="W100" s="46" t="b">
        <f t="shared" si="20"/>
        <v>1</v>
      </c>
      <c r="X100" s="46" t="b">
        <f t="shared" si="20"/>
        <v>1</v>
      </c>
      <c r="Y100" s="46" t="b">
        <f t="shared" si="20"/>
        <v>1</v>
      </c>
      <c r="Z100" s="46" t="b">
        <f t="shared" si="20"/>
        <v>1</v>
      </c>
      <c r="AA100" s="46" t="b">
        <f t="shared" si="20"/>
        <v>1</v>
      </c>
      <c r="AB100" s="46" t="b">
        <f t="shared" si="20"/>
        <v>1</v>
      </c>
      <c r="AC100" s="46" t="b">
        <f t="shared" si="20"/>
        <v>1</v>
      </c>
      <c r="AD100" s="46" t="b">
        <f t="shared" si="20"/>
        <v>1</v>
      </c>
      <c r="AE100" s="46" t="b">
        <f t="shared" si="20"/>
        <v>1</v>
      </c>
      <c r="AF100" s="46" t="b">
        <f t="shared" si="20"/>
        <v>1</v>
      </c>
      <c r="AG100" s="46" t="b">
        <f t="shared" si="20"/>
        <v>1</v>
      </c>
      <c r="AH100" s="46" t="b">
        <f t="shared" si="20"/>
        <v>1</v>
      </c>
      <c r="AI100" s="46" t="b">
        <f t="shared" si="20"/>
        <v>1</v>
      </c>
      <c r="AJ100" s="46" t="b">
        <f t="shared" si="20"/>
        <v>1</v>
      </c>
      <c r="AK100" s="46" t="b">
        <f t="shared" si="20"/>
        <v>1</v>
      </c>
      <c r="AL100" s="46" t="b">
        <f t="shared" si="20"/>
        <v>1</v>
      </c>
      <c r="AM100" s="46" t="b">
        <f t="shared" si="20"/>
        <v>1</v>
      </c>
      <c r="AN100" s="46" t="b">
        <f t="shared" si="20"/>
        <v>1</v>
      </c>
      <c r="AO100" s="46" t="b">
        <f t="shared" si="20"/>
        <v>1</v>
      </c>
      <c r="AP100" s="46" t="b">
        <f t="shared" si="20"/>
        <v>1</v>
      </c>
      <c r="AQ100" s="46" t="b">
        <f t="shared" si="20"/>
        <v>1</v>
      </c>
      <c r="AR100" s="46" t="b">
        <f t="shared" si="20"/>
        <v>1</v>
      </c>
      <c r="AS100" s="46" t="b">
        <f t="shared" si="20"/>
        <v>1</v>
      </c>
      <c r="AT100" s="46" t="b">
        <f t="shared" si="20"/>
        <v>1</v>
      </c>
      <c r="AU100" s="46" t="b">
        <f t="shared" si="20"/>
        <v>1</v>
      </c>
      <c r="AV100" s="46" t="b">
        <f t="shared" si="20"/>
        <v>0</v>
      </c>
      <c r="AW100" s="46" t="b">
        <f t="shared" si="20"/>
        <v>1</v>
      </c>
      <c r="AX100" s="46" t="b">
        <f t="shared" si="20"/>
        <v>1</v>
      </c>
      <c r="AY100" s="46" t="b">
        <f t="shared" si="20"/>
        <v>0</v>
      </c>
      <c r="AZ100" s="46" t="b">
        <f t="shared" si="20"/>
        <v>1</v>
      </c>
    </row>
    <row r="101" spans="2:52" s="46" customFormat="1" ht="13.5">
      <c r="B101" s="46" t="b">
        <f t="shared" ref="B101:AZ101" si="21">EXACT(B50,B86)</f>
        <v>1</v>
      </c>
      <c r="C101" s="46" t="b">
        <f t="shared" si="21"/>
        <v>1</v>
      </c>
      <c r="D101" s="46" t="b">
        <f t="shared" si="21"/>
        <v>1</v>
      </c>
      <c r="E101" s="46" t="b">
        <f t="shared" si="21"/>
        <v>1</v>
      </c>
      <c r="F101" s="46" t="b">
        <f t="shared" si="21"/>
        <v>1</v>
      </c>
      <c r="G101" s="46" t="b">
        <f t="shared" si="21"/>
        <v>1</v>
      </c>
      <c r="H101" s="46" t="b">
        <f t="shared" si="21"/>
        <v>1</v>
      </c>
      <c r="I101" s="46" t="b">
        <f t="shared" si="21"/>
        <v>1</v>
      </c>
      <c r="J101" s="46" t="b">
        <f t="shared" si="21"/>
        <v>1</v>
      </c>
      <c r="K101" s="46" t="b">
        <f t="shared" si="21"/>
        <v>1</v>
      </c>
      <c r="L101" s="46" t="b">
        <f t="shared" si="21"/>
        <v>1</v>
      </c>
      <c r="M101" s="46" t="b">
        <f t="shared" si="21"/>
        <v>1</v>
      </c>
      <c r="N101" s="46" t="b">
        <f t="shared" si="21"/>
        <v>1</v>
      </c>
      <c r="O101" s="46" t="b">
        <f t="shared" si="21"/>
        <v>1</v>
      </c>
      <c r="P101" s="46" t="b">
        <f t="shared" si="21"/>
        <v>1</v>
      </c>
      <c r="Q101" s="46" t="b">
        <f t="shared" si="21"/>
        <v>1</v>
      </c>
      <c r="R101" s="46" t="b">
        <f t="shared" si="21"/>
        <v>1</v>
      </c>
      <c r="T101" s="46" t="b">
        <f t="shared" si="21"/>
        <v>1</v>
      </c>
      <c r="W101" s="46" t="b">
        <f t="shared" si="21"/>
        <v>1</v>
      </c>
      <c r="X101" s="46" t="b">
        <f t="shared" si="21"/>
        <v>1</v>
      </c>
      <c r="Y101" s="46" t="b">
        <f t="shared" si="21"/>
        <v>1</v>
      </c>
      <c r="Z101" s="46" t="b">
        <f t="shared" si="21"/>
        <v>1</v>
      </c>
      <c r="AA101" s="46" t="b">
        <f t="shared" si="21"/>
        <v>1</v>
      </c>
      <c r="AB101" s="46" t="b">
        <f t="shared" si="21"/>
        <v>1</v>
      </c>
      <c r="AC101" s="46" t="b">
        <f t="shared" si="21"/>
        <v>1</v>
      </c>
      <c r="AD101" s="46" t="b">
        <f t="shared" si="21"/>
        <v>1</v>
      </c>
      <c r="AE101" s="46" t="b">
        <f t="shared" si="21"/>
        <v>1</v>
      </c>
      <c r="AF101" s="46" t="b">
        <f t="shared" si="21"/>
        <v>1</v>
      </c>
      <c r="AG101" s="46" t="b">
        <f t="shared" si="21"/>
        <v>1</v>
      </c>
      <c r="AH101" s="46" t="b">
        <f t="shared" si="21"/>
        <v>1</v>
      </c>
      <c r="AI101" s="46" t="b">
        <f t="shared" si="21"/>
        <v>1</v>
      </c>
      <c r="AJ101" s="46" t="b">
        <f t="shared" si="21"/>
        <v>1</v>
      </c>
      <c r="AK101" s="46" t="b">
        <f t="shared" si="21"/>
        <v>1</v>
      </c>
      <c r="AL101" s="46" t="b">
        <f t="shared" si="21"/>
        <v>1</v>
      </c>
      <c r="AM101" s="46" t="b">
        <f t="shared" si="21"/>
        <v>1</v>
      </c>
      <c r="AN101" s="46" t="b">
        <f t="shared" si="21"/>
        <v>1</v>
      </c>
      <c r="AO101" s="46" t="b">
        <f t="shared" si="21"/>
        <v>1</v>
      </c>
      <c r="AP101" s="46" t="b">
        <f t="shared" si="21"/>
        <v>1</v>
      </c>
      <c r="AQ101" s="46" t="b">
        <f t="shared" si="21"/>
        <v>1</v>
      </c>
      <c r="AR101" s="46" t="b">
        <f t="shared" si="21"/>
        <v>1</v>
      </c>
      <c r="AS101" s="46" t="b">
        <f t="shared" si="21"/>
        <v>1</v>
      </c>
      <c r="AT101" s="46" t="b">
        <f t="shared" si="21"/>
        <v>1</v>
      </c>
      <c r="AU101" s="46" t="b">
        <f t="shared" si="21"/>
        <v>1</v>
      </c>
      <c r="AV101" s="46" t="b">
        <f t="shared" si="21"/>
        <v>0</v>
      </c>
      <c r="AW101" s="46" t="b">
        <f t="shared" si="21"/>
        <v>1</v>
      </c>
      <c r="AX101" s="46" t="b">
        <f t="shared" si="21"/>
        <v>1</v>
      </c>
      <c r="AY101" s="46" t="b">
        <f t="shared" si="21"/>
        <v>0</v>
      </c>
      <c r="AZ101" s="46" t="b">
        <f t="shared" si="21"/>
        <v>1</v>
      </c>
    </row>
    <row r="102" spans="2:52" s="46" customFormat="1" ht="13.5">
      <c r="B102" s="46" t="b">
        <f t="shared" ref="B102:AZ102" si="22">EXACT(B51,B87)</f>
        <v>1</v>
      </c>
      <c r="C102" s="46" t="b">
        <f t="shared" si="22"/>
        <v>1</v>
      </c>
      <c r="D102" s="46" t="b">
        <f t="shared" si="22"/>
        <v>1</v>
      </c>
      <c r="E102" s="46" t="b">
        <f t="shared" si="22"/>
        <v>1</v>
      </c>
      <c r="F102" s="46" t="b">
        <f t="shared" si="22"/>
        <v>1</v>
      </c>
      <c r="G102" s="46" t="b">
        <f t="shared" si="22"/>
        <v>1</v>
      </c>
      <c r="H102" s="46" t="b">
        <f t="shared" si="22"/>
        <v>1</v>
      </c>
      <c r="I102" s="46" t="b">
        <f t="shared" si="22"/>
        <v>1</v>
      </c>
      <c r="J102" s="46" t="b">
        <f t="shared" si="22"/>
        <v>1</v>
      </c>
      <c r="K102" s="46" t="b">
        <f t="shared" si="22"/>
        <v>1</v>
      </c>
      <c r="L102" s="46" t="b">
        <f t="shared" si="22"/>
        <v>1</v>
      </c>
      <c r="M102" s="46" t="b">
        <f t="shared" si="22"/>
        <v>1</v>
      </c>
      <c r="N102" s="46" t="b">
        <f t="shared" si="22"/>
        <v>1</v>
      </c>
      <c r="O102" s="46" t="b">
        <f t="shared" si="22"/>
        <v>1</v>
      </c>
      <c r="P102" s="46" t="b">
        <f t="shared" si="22"/>
        <v>1</v>
      </c>
      <c r="Q102" s="46" t="b">
        <f t="shared" si="22"/>
        <v>1</v>
      </c>
      <c r="R102" s="46" t="b">
        <f t="shared" si="22"/>
        <v>1</v>
      </c>
      <c r="T102" s="46" t="b">
        <f t="shared" si="22"/>
        <v>1</v>
      </c>
      <c r="W102" s="46" t="b">
        <f t="shared" si="22"/>
        <v>1</v>
      </c>
      <c r="X102" s="46" t="b">
        <f t="shared" si="22"/>
        <v>1</v>
      </c>
      <c r="Y102" s="46" t="b">
        <f t="shared" si="22"/>
        <v>1</v>
      </c>
      <c r="Z102" s="46" t="b">
        <f t="shared" si="22"/>
        <v>1</v>
      </c>
      <c r="AA102" s="46" t="b">
        <f t="shared" si="22"/>
        <v>1</v>
      </c>
      <c r="AB102" s="46" t="b">
        <f t="shared" si="22"/>
        <v>1</v>
      </c>
      <c r="AC102" s="46" t="b">
        <f t="shared" si="22"/>
        <v>1</v>
      </c>
      <c r="AD102" s="46" t="b">
        <f t="shared" si="22"/>
        <v>0</v>
      </c>
      <c r="AE102" s="46" t="b">
        <f t="shared" si="22"/>
        <v>0</v>
      </c>
      <c r="AF102" s="46" t="b">
        <f t="shared" si="22"/>
        <v>0</v>
      </c>
      <c r="AG102" s="46" t="b">
        <f t="shared" si="22"/>
        <v>1</v>
      </c>
      <c r="AH102" s="46" t="b">
        <f t="shared" si="22"/>
        <v>0</v>
      </c>
      <c r="AI102" s="46" t="b">
        <f t="shared" si="22"/>
        <v>0</v>
      </c>
      <c r="AJ102" s="46" t="b">
        <f t="shared" si="22"/>
        <v>1</v>
      </c>
      <c r="AK102" s="46" t="b">
        <f t="shared" si="22"/>
        <v>1</v>
      </c>
      <c r="AL102" s="46" t="b">
        <f t="shared" si="22"/>
        <v>1</v>
      </c>
      <c r="AM102" s="46" t="b">
        <f t="shared" si="22"/>
        <v>1</v>
      </c>
      <c r="AN102" s="46" t="b">
        <f t="shared" si="22"/>
        <v>1</v>
      </c>
      <c r="AO102" s="46" t="b">
        <f t="shared" si="22"/>
        <v>1</v>
      </c>
      <c r="AP102" s="46" t="b">
        <f t="shared" si="22"/>
        <v>1</v>
      </c>
      <c r="AQ102" s="46" t="b">
        <f t="shared" si="22"/>
        <v>1</v>
      </c>
      <c r="AR102" s="46" t="b">
        <f t="shared" si="22"/>
        <v>1</v>
      </c>
      <c r="AS102" s="46" t="b">
        <f t="shared" si="22"/>
        <v>1</v>
      </c>
      <c r="AT102" s="46" t="b">
        <f t="shared" si="22"/>
        <v>1</v>
      </c>
      <c r="AU102" s="46" t="b">
        <f t="shared" si="22"/>
        <v>1</v>
      </c>
      <c r="AV102" s="46" t="b">
        <f t="shared" si="22"/>
        <v>0</v>
      </c>
      <c r="AW102" s="46" t="b">
        <f t="shared" si="22"/>
        <v>1</v>
      </c>
      <c r="AX102" s="46" t="b">
        <f t="shared" si="22"/>
        <v>1</v>
      </c>
      <c r="AY102" s="46" t="b">
        <f t="shared" si="22"/>
        <v>0</v>
      </c>
      <c r="AZ102" s="46" t="b">
        <f t="shared" si="22"/>
        <v>1</v>
      </c>
    </row>
    <row r="103" spans="2:52" s="46" customFormat="1" ht="13.5">
      <c r="B103" s="46" t="b">
        <f t="shared" ref="B103:AZ103" si="23">EXACT(B52,B88)</f>
        <v>1</v>
      </c>
      <c r="C103" s="46" t="b">
        <f t="shared" si="23"/>
        <v>1</v>
      </c>
      <c r="D103" s="46" t="b">
        <f t="shared" si="23"/>
        <v>1</v>
      </c>
      <c r="E103" s="46" t="b">
        <f t="shared" si="23"/>
        <v>1</v>
      </c>
      <c r="F103" s="46" t="b">
        <f t="shared" si="23"/>
        <v>1</v>
      </c>
      <c r="G103" s="46" t="b">
        <f t="shared" si="23"/>
        <v>1</v>
      </c>
      <c r="H103" s="46" t="b">
        <f t="shared" si="23"/>
        <v>1</v>
      </c>
      <c r="I103" s="46" t="b">
        <f t="shared" si="23"/>
        <v>1</v>
      </c>
      <c r="J103" s="46" t="b">
        <f t="shared" si="23"/>
        <v>1</v>
      </c>
      <c r="K103" s="46" t="b">
        <f t="shared" si="23"/>
        <v>1</v>
      </c>
      <c r="L103" s="46" t="b">
        <f t="shared" si="23"/>
        <v>1</v>
      </c>
      <c r="M103" s="46" t="b">
        <f t="shared" si="23"/>
        <v>1</v>
      </c>
      <c r="N103" s="46" t="b">
        <f t="shared" si="23"/>
        <v>1</v>
      </c>
      <c r="O103" s="46" t="b">
        <f t="shared" si="23"/>
        <v>1</v>
      </c>
      <c r="P103" s="46" t="b">
        <f t="shared" si="23"/>
        <v>1</v>
      </c>
      <c r="Q103" s="46" t="b">
        <f t="shared" si="23"/>
        <v>1</v>
      </c>
      <c r="R103" s="46" t="b">
        <f t="shared" si="23"/>
        <v>1</v>
      </c>
      <c r="T103" s="46" t="b">
        <f t="shared" si="23"/>
        <v>1</v>
      </c>
      <c r="W103" s="46" t="b">
        <f t="shared" si="23"/>
        <v>1</v>
      </c>
      <c r="X103" s="46" t="b">
        <f t="shared" si="23"/>
        <v>1</v>
      </c>
      <c r="Y103" s="46" t="b">
        <f t="shared" si="23"/>
        <v>1</v>
      </c>
      <c r="Z103" s="46" t="b">
        <f t="shared" si="23"/>
        <v>1</v>
      </c>
      <c r="AA103" s="46" t="b">
        <f t="shared" si="23"/>
        <v>1</v>
      </c>
      <c r="AB103" s="46" t="b">
        <f t="shared" si="23"/>
        <v>1</v>
      </c>
      <c r="AC103" s="46" t="b">
        <f t="shared" si="23"/>
        <v>1</v>
      </c>
      <c r="AD103" s="46" t="b">
        <f t="shared" si="23"/>
        <v>1</v>
      </c>
      <c r="AE103" s="46" t="b">
        <f t="shared" si="23"/>
        <v>1</v>
      </c>
      <c r="AF103" s="46" t="b">
        <f t="shared" si="23"/>
        <v>1</v>
      </c>
      <c r="AG103" s="46" t="b">
        <f t="shared" si="23"/>
        <v>1</v>
      </c>
      <c r="AH103" s="46" t="b">
        <f t="shared" si="23"/>
        <v>1</v>
      </c>
      <c r="AI103" s="46" t="b">
        <f t="shared" si="23"/>
        <v>1</v>
      </c>
      <c r="AJ103" s="46" t="b">
        <f t="shared" si="23"/>
        <v>1</v>
      </c>
      <c r="AK103" s="46" t="b">
        <f t="shared" si="23"/>
        <v>1</v>
      </c>
      <c r="AL103" s="46" t="b">
        <f t="shared" si="23"/>
        <v>1</v>
      </c>
      <c r="AM103" s="46" t="b">
        <f t="shared" si="23"/>
        <v>1</v>
      </c>
      <c r="AN103" s="46" t="b">
        <f t="shared" si="23"/>
        <v>1</v>
      </c>
      <c r="AO103" s="46" t="b">
        <f t="shared" si="23"/>
        <v>1</v>
      </c>
      <c r="AP103" s="46" t="b">
        <f t="shared" si="23"/>
        <v>1</v>
      </c>
      <c r="AQ103" s="46" t="b">
        <f t="shared" si="23"/>
        <v>1</v>
      </c>
      <c r="AR103" s="46" t="b">
        <f t="shared" si="23"/>
        <v>1</v>
      </c>
      <c r="AS103" s="46" t="b">
        <f t="shared" si="23"/>
        <v>1</v>
      </c>
      <c r="AT103" s="46" t="b">
        <f t="shared" si="23"/>
        <v>1</v>
      </c>
      <c r="AU103" s="46" t="b">
        <f t="shared" si="23"/>
        <v>1</v>
      </c>
      <c r="AV103" s="46" t="b">
        <f t="shared" si="23"/>
        <v>0</v>
      </c>
      <c r="AW103" s="46" t="b">
        <f t="shared" si="23"/>
        <v>1</v>
      </c>
      <c r="AX103" s="46" t="b">
        <f t="shared" si="23"/>
        <v>1</v>
      </c>
      <c r="AY103" s="46" t="b">
        <f t="shared" si="23"/>
        <v>0</v>
      </c>
      <c r="AZ103" s="46" t="b">
        <f t="shared" si="23"/>
        <v>1</v>
      </c>
    </row>
    <row r="104" spans="2:52" s="46" customFormat="1" ht="13.5">
      <c r="B104" s="46" t="b">
        <f t="shared" ref="B104:AZ104" si="24">EXACT(B53,B89)</f>
        <v>1</v>
      </c>
      <c r="C104" s="46" t="b">
        <f t="shared" si="24"/>
        <v>1</v>
      </c>
      <c r="D104" s="46" t="b">
        <f t="shared" si="24"/>
        <v>1</v>
      </c>
      <c r="E104" s="46" t="b">
        <f t="shared" si="24"/>
        <v>1</v>
      </c>
      <c r="F104" s="46" t="b">
        <f t="shared" si="24"/>
        <v>1</v>
      </c>
      <c r="G104" s="46" t="b">
        <f t="shared" si="24"/>
        <v>1</v>
      </c>
      <c r="H104" s="46" t="b">
        <f t="shared" si="24"/>
        <v>1</v>
      </c>
      <c r="I104" s="46" t="b">
        <f t="shared" si="24"/>
        <v>1</v>
      </c>
      <c r="J104" s="46" t="b">
        <f t="shared" si="24"/>
        <v>1</v>
      </c>
      <c r="K104" s="46" t="b">
        <f t="shared" si="24"/>
        <v>1</v>
      </c>
      <c r="L104" s="46" t="b">
        <f t="shared" si="24"/>
        <v>1</v>
      </c>
      <c r="M104" s="46" t="b">
        <f t="shared" si="24"/>
        <v>1</v>
      </c>
      <c r="N104" s="46" t="b">
        <f t="shared" si="24"/>
        <v>1</v>
      </c>
      <c r="O104" s="46" t="b">
        <f t="shared" si="24"/>
        <v>1</v>
      </c>
      <c r="P104" s="46" t="b">
        <f t="shared" si="24"/>
        <v>1</v>
      </c>
      <c r="Q104" s="46" t="b">
        <f t="shared" si="24"/>
        <v>1</v>
      </c>
      <c r="R104" s="46" t="b">
        <f t="shared" si="24"/>
        <v>1</v>
      </c>
      <c r="T104" s="46" t="b">
        <f t="shared" si="24"/>
        <v>1</v>
      </c>
      <c r="W104" s="46" t="b">
        <f t="shared" si="24"/>
        <v>1</v>
      </c>
      <c r="X104" s="46" t="b">
        <f t="shared" si="24"/>
        <v>1</v>
      </c>
      <c r="Y104" s="46" t="b">
        <f t="shared" si="24"/>
        <v>1</v>
      </c>
      <c r="Z104" s="46" t="b">
        <f t="shared" si="24"/>
        <v>1</v>
      </c>
      <c r="AA104" s="46" t="b">
        <f t="shared" si="24"/>
        <v>1</v>
      </c>
      <c r="AB104" s="46" t="b">
        <f t="shared" si="24"/>
        <v>1</v>
      </c>
      <c r="AC104" s="46" t="b">
        <f t="shared" si="24"/>
        <v>1</v>
      </c>
      <c r="AD104" s="46" t="b">
        <f t="shared" si="24"/>
        <v>0</v>
      </c>
      <c r="AE104" s="46" t="b">
        <f t="shared" si="24"/>
        <v>0</v>
      </c>
      <c r="AF104" s="46" t="b">
        <f t="shared" si="24"/>
        <v>0</v>
      </c>
      <c r="AG104" s="46" t="b">
        <f t="shared" si="24"/>
        <v>0</v>
      </c>
      <c r="AH104" s="46" t="b">
        <f t="shared" si="24"/>
        <v>0</v>
      </c>
      <c r="AI104" s="46" t="b">
        <f t="shared" si="24"/>
        <v>0</v>
      </c>
      <c r="AJ104" s="46" t="b">
        <f t="shared" si="24"/>
        <v>0</v>
      </c>
      <c r="AK104" s="46" t="b">
        <f t="shared" si="24"/>
        <v>1</v>
      </c>
      <c r="AL104" s="46" t="b">
        <f t="shared" si="24"/>
        <v>1</v>
      </c>
      <c r="AM104" s="46" t="b">
        <f t="shared" si="24"/>
        <v>1</v>
      </c>
      <c r="AN104" s="46" t="b">
        <f t="shared" si="24"/>
        <v>1</v>
      </c>
      <c r="AO104" s="46" t="b">
        <f t="shared" si="24"/>
        <v>1</v>
      </c>
      <c r="AP104" s="46" t="b">
        <f t="shared" si="24"/>
        <v>1</v>
      </c>
      <c r="AQ104" s="46" t="b">
        <f t="shared" si="24"/>
        <v>1</v>
      </c>
      <c r="AR104" s="46" t="b">
        <f t="shared" si="24"/>
        <v>1</v>
      </c>
      <c r="AS104" s="46" t="b">
        <f t="shared" si="24"/>
        <v>1</v>
      </c>
      <c r="AT104" s="46" t="b">
        <f t="shared" si="24"/>
        <v>1</v>
      </c>
      <c r="AU104" s="46" t="b">
        <f t="shared" si="24"/>
        <v>1</v>
      </c>
      <c r="AV104" s="46" t="b">
        <f t="shared" si="24"/>
        <v>0</v>
      </c>
      <c r="AW104" s="46" t="b">
        <f t="shared" si="24"/>
        <v>1</v>
      </c>
      <c r="AX104" s="46" t="b">
        <f t="shared" si="24"/>
        <v>1</v>
      </c>
      <c r="AY104" s="46" t="b">
        <f t="shared" si="24"/>
        <v>0</v>
      </c>
      <c r="AZ104" s="46" t="b">
        <f t="shared" si="24"/>
        <v>1</v>
      </c>
    </row>
    <row r="105" spans="2:52" s="46" customFormat="1" ht="13.5">
      <c r="B105" s="46" t="b">
        <f t="shared" ref="B105:AZ105" si="25">EXACT(B54,B90)</f>
        <v>1</v>
      </c>
      <c r="C105" s="46" t="b">
        <f t="shared" si="25"/>
        <v>1</v>
      </c>
      <c r="D105" s="46" t="b">
        <f t="shared" si="25"/>
        <v>1</v>
      </c>
      <c r="E105" s="46" t="b">
        <f t="shared" si="25"/>
        <v>1</v>
      </c>
      <c r="F105" s="46" t="b">
        <f t="shared" si="25"/>
        <v>1</v>
      </c>
      <c r="G105" s="46" t="b">
        <f t="shared" si="25"/>
        <v>1</v>
      </c>
      <c r="H105" s="46" t="b">
        <f t="shared" si="25"/>
        <v>1</v>
      </c>
      <c r="I105" s="46" t="b">
        <f t="shared" si="25"/>
        <v>1</v>
      </c>
      <c r="J105" s="46" t="b">
        <f t="shared" si="25"/>
        <v>1</v>
      </c>
      <c r="K105" s="46" t="b">
        <f t="shared" si="25"/>
        <v>0</v>
      </c>
      <c r="L105" s="46" t="b">
        <f t="shared" si="25"/>
        <v>1</v>
      </c>
      <c r="M105" s="46" t="b">
        <f t="shared" si="25"/>
        <v>1</v>
      </c>
      <c r="N105" s="46" t="b">
        <f t="shared" si="25"/>
        <v>1</v>
      </c>
      <c r="O105" s="46" t="b">
        <f t="shared" si="25"/>
        <v>1</v>
      </c>
      <c r="P105" s="46" t="b">
        <f t="shared" si="25"/>
        <v>1</v>
      </c>
      <c r="Q105" s="46" t="b">
        <f t="shared" si="25"/>
        <v>1</v>
      </c>
      <c r="R105" s="46" t="b">
        <f t="shared" si="25"/>
        <v>1</v>
      </c>
      <c r="T105" s="46" t="b">
        <f t="shared" si="25"/>
        <v>1</v>
      </c>
      <c r="W105" s="46" t="b">
        <f t="shared" si="25"/>
        <v>1</v>
      </c>
      <c r="X105" s="46" t="b">
        <f t="shared" si="25"/>
        <v>1</v>
      </c>
      <c r="Y105" s="46" t="b">
        <f t="shared" si="25"/>
        <v>1</v>
      </c>
      <c r="Z105" s="46" t="b">
        <f t="shared" si="25"/>
        <v>1</v>
      </c>
      <c r="AA105" s="46" t="b">
        <f t="shared" si="25"/>
        <v>1</v>
      </c>
      <c r="AB105" s="46" t="b">
        <f t="shared" si="25"/>
        <v>1</v>
      </c>
      <c r="AC105" s="46" t="b">
        <f t="shared" si="25"/>
        <v>1</v>
      </c>
      <c r="AD105" s="46" t="b">
        <f t="shared" si="25"/>
        <v>0</v>
      </c>
      <c r="AE105" s="46" t="b">
        <f t="shared" si="25"/>
        <v>0</v>
      </c>
      <c r="AF105" s="46" t="b">
        <f t="shared" si="25"/>
        <v>0</v>
      </c>
      <c r="AG105" s="46" t="b">
        <f t="shared" si="25"/>
        <v>0</v>
      </c>
      <c r="AH105" s="46" t="b">
        <f t="shared" si="25"/>
        <v>0</v>
      </c>
      <c r="AI105" s="46" t="b">
        <f t="shared" si="25"/>
        <v>0</v>
      </c>
      <c r="AJ105" s="46" t="b">
        <f t="shared" si="25"/>
        <v>0</v>
      </c>
      <c r="AK105" s="46" t="b">
        <f t="shared" si="25"/>
        <v>1</v>
      </c>
      <c r="AL105" s="46" t="b">
        <f t="shared" si="25"/>
        <v>1</v>
      </c>
      <c r="AM105" s="46" t="b">
        <f t="shared" si="25"/>
        <v>1</v>
      </c>
      <c r="AN105" s="46" t="b">
        <f t="shared" si="25"/>
        <v>1</v>
      </c>
      <c r="AO105" s="46" t="b">
        <f t="shared" si="25"/>
        <v>1</v>
      </c>
      <c r="AP105" s="46" t="b">
        <f t="shared" si="25"/>
        <v>1</v>
      </c>
      <c r="AQ105" s="46" t="b">
        <f t="shared" si="25"/>
        <v>1</v>
      </c>
      <c r="AR105" s="46" t="b">
        <f t="shared" si="25"/>
        <v>1</v>
      </c>
      <c r="AS105" s="46" t="b">
        <f t="shared" si="25"/>
        <v>1</v>
      </c>
      <c r="AT105" s="46" t="b">
        <f t="shared" si="25"/>
        <v>1</v>
      </c>
      <c r="AU105" s="46" t="b">
        <f t="shared" si="25"/>
        <v>1</v>
      </c>
      <c r="AV105" s="46" t="b">
        <f t="shared" si="25"/>
        <v>0</v>
      </c>
      <c r="AW105" s="46" t="b">
        <f t="shared" si="25"/>
        <v>1</v>
      </c>
      <c r="AX105" s="46" t="b">
        <f t="shared" si="25"/>
        <v>1</v>
      </c>
      <c r="AY105" s="46" t="b">
        <f t="shared" si="25"/>
        <v>0</v>
      </c>
      <c r="AZ105" s="46" t="b">
        <f t="shared" si="25"/>
        <v>1</v>
      </c>
    </row>
    <row r="106" spans="2:52" s="46" customFormat="1" ht="13.5"/>
    <row r="107" spans="2:52" s="46" customFormat="1" ht="13.5"/>
    <row r="108" spans="2:52" s="46" customFormat="1" ht="13.5"/>
    <row r="109" spans="2:52" s="46" customFormat="1" ht="13.5"/>
    <row r="110" spans="2:52" s="46" customFormat="1" ht="13.5"/>
    <row r="111" spans="2:52" s="46" customFormat="1" ht="13.5"/>
    <row r="112" spans="2:52" s="46" customFormat="1" ht="13.5"/>
    <row r="113" spans="11:37" s="46" customFormat="1" ht="13.5"/>
    <row r="114" spans="11:37" s="46" customFormat="1" ht="13.5"/>
    <row r="115" spans="11:37" s="46" customFormat="1" ht="13.5"/>
    <row r="116" spans="11:37" s="46" customFormat="1" ht="13.5"/>
    <row r="117" spans="11:37" s="46" customFormat="1" ht="13.5"/>
    <row r="118" spans="11:37" s="46" customFormat="1" ht="13.5"/>
    <row r="119" spans="11:37" s="46" customFormat="1" ht="13.5">
      <c r="K119" s="46">
        <f>K41-K77</f>
        <v>0</v>
      </c>
      <c r="T119" s="46">
        <f t="shared" ref="T119:AK119" si="26">T41-T77</f>
        <v>0</v>
      </c>
      <c r="W119" s="46">
        <f t="shared" si="26"/>
        <v>0</v>
      </c>
      <c r="X119" s="46">
        <f t="shared" si="26"/>
        <v>0</v>
      </c>
      <c r="Y119" s="46">
        <f t="shared" si="26"/>
        <v>0</v>
      </c>
      <c r="Z119" s="46">
        <f t="shared" si="26"/>
        <v>0</v>
      </c>
      <c r="AA119" s="46">
        <f t="shared" si="26"/>
        <v>0</v>
      </c>
      <c r="AB119" s="46">
        <f t="shared" si="26"/>
        <v>0</v>
      </c>
      <c r="AC119" s="46">
        <f t="shared" si="26"/>
        <v>0</v>
      </c>
      <c r="AD119" s="46">
        <f t="shared" si="26"/>
        <v>0</v>
      </c>
      <c r="AE119" s="46">
        <f t="shared" si="26"/>
        <v>0</v>
      </c>
      <c r="AF119" s="46">
        <f t="shared" si="26"/>
        <v>0</v>
      </c>
      <c r="AG119" s="46">
        <f t="shared" si="26"/>
        <v>0</v>
      </c>
      <c r="AH119" s="46">
        <f t="shared" si="26"/>
        <v>0</v>
      </c>
      <c r="AI119" s="46">
        <f t="shared" si="26"/>
        <v>0</v>
      </c>
      <c r="AJ119" s="46">
        <f t="shared" si="26"/>
        <v>0</v>
      </c>
      <c r="AK119" s="46">
        <f t="shared" si="26"/>
        <v>0</v>
      </c>
    </row>
    <row r="120" spans="11:37" s="46" customFormat="1" ht="13.5">
      <c r="K120" s="46">
        <f t="shared" ref="K120" si="27">K42-K78</f>
        <v>0</v>
      </c>
      <c r="T120" s="46">
        <f t="shared" ref="T120:W132" si="28">T42-T78</f>
        <v>0</v>
      </c>
      <c r="W120" s="46">
        <f t="shared" si="28"/>
        <v>0</v>
      </c>
      <c r="X120" s="46">
        <f t="shared" ref="X120:AK120" si="29">X42-X78</f>
        <v>0</v>
      </c>
      <c r="Y120" s="46">
        <f t="shared" si="29"/>
        <v>0</v>
      </c>
      <c r="Z120" s="46">
        <f t="shared" si="29"/>
        <v>0</v>
      </c>
      <c r="AA120" s="46">
        <f t="shared" si="29"/>
        <v>0</v>
      </c>
      <c r="AB120" s="46">
        <f t="shared" si="29"/>
        <v>0</v>
      </c>
      <c r="AC120" s="46">
        <f t="shared" si="29"/>
        <v>0</v>
      </c>
      <c r="AD120" s="46">
        <f t="shared" si="29"/>
        <v>0</v>
      </c>
      <c r="AE120" s="46">
        <f t="shared" si="29"/>
        <v>0</v>
      </c>
      <c r="AF120" s="46">
        <f t="shared" si="29"/>
        <v>0</v>
      </c>
      <c r="AG120" s="46">
        <f t="shared" si="29"/>
        <v>0</v>
      </c>
      <c r="AH120" s="46">
        <f t="shared" si="29"/>
        <v>0</v>
      </c>
      <c r="AI120" s="46">
        <f t="shared" si="29"/>
        <v>0</v>
      </c>
      <c r="AJ120" s="46">
        <f t="shared" si="29"/>
        <v>0</v>
      </c>
      <c r="AK120" s="46">
        <f t="shared" si="29"/>
        <v>0</v>
      </c>
    </row>
    <row r="121" spans="11:37" s="46" customFormat="1" ht="13.5">
      <c r="K121" s="46">
        <f t="shared" ref="K121" si="30">K43-K79</f>
        <v>0</v>
      </c>
      <c r="T121" s="46">
        <f t="shared" si="28"/>
        <v>0</v>
      </c>
      <c r="W121" s="46">
        <f t="shared" si="28"/>
        <v>0</v>
      </c>
      <c r="X121" s="46">
        <f t="shared" ref="X121:AK121" si="31">X43-X79</f>
        <v>0</v>
      </c>
      <c r="Y121" s="46">
        <f t="shared" si="31"/>
        <v>0</v>
      </c>
      <c r="Z121" s="46">
        <f t="shared" si="31"/>
        <v>0</v>
      </c>
      <c r="AA121" s="46">
        <f t="shared" si="31"/>
        <v>0</v>
      </c>
      <c r="AB121" s="46">
        <f t="shared" si="31"/>
        <v>0</v>
      </c>
      <c r="AC121" s="46">
        <f t="shared" si="31"/>
        <v>0</v>
      </c>
      <c r="AD121" s="46">
        <f t="shared" si="31"/>
        <v>0</v>
      </c>
      <c r="AE121" s="46">
        <f t="shared" si="31"/>
        <v>0</v>
      </c>
      <c r="AF121" s="46">
        <f t="shared" si="31"/>
        <v>0</v>
      </c>
      <c r="AG121" s="46">
        <f t="shared" si="31"/>
        <v>0</v>
      </c>
      <c r="AH121" s="46">
        <f t="shared" si="31"/>
        <v>0</v>
      </c>
      <c r="AI121" s="46">
        <f t="shared" si="31"/>
        <v>0</v>
      </c>
      <c r="AJ121" s="46">
        <f t="shared" si="31"/>
        <v>0</v>
      </c>
      <c r="AK121" s="46">
        <f t="shared" si="31"/>
        <v>0</v>
      </c>
    </row>
    <row r="122" spans="11:37" s="46" customFormat="1" ht="13.5">
      <c r="K122" s="46">
        <f t="shared" ref="K122" si="32">K44-K80</f>
        <v>0</v>
      </c>
      <c r="T122" s="46">
        <f t="shared" si="28"/>
        <v>0</v>
      </c>
      <c r="W122" s="46">
        <f t="shared" si="28"/>
        <v>0</v>
      </c>
      <c r="X122" s="46">
        <f t="shared" ref="X122:AK122" si="33">X44-X80</f>
        <v>0</v>
      </c>
      <c r="Y122" s="46">
        <f t="shared" si="33"/>
        <v>0</v>
      </c>
      <c r="Z122" s="46">
        <f t="shared" si="33"/>
        <v>0</v>
      </c>
      <c r="AA122" s="46">
        <f t="shared" si="33"/>
        <v>0</v>
      </c>
      <c r="AB122" s="46">
        <f t="shared" si="33"/>
        <v>0</v>
      </c>
      <c r="AC122" s="46">
        <f t="shared" si="33"/>
        <v>0</v>
      </c>
      <c r="AD122" s="46">
        <f t="shared" si="33"/>
        <v>0</v>
      </c>
      <c r="AE122" s="46">
        <f t="shared" si="33"/>
        <v>0</v>
      </c>
      <c r="AF122" s="46">
        <f t="shared" si="33"/>
        <v>0</v>
      </c>
      <c r="AG122" s="46">
        <f t="shared" si="33"/>
        <v>0</v>
      </c>
      <c r="AH122" s="46">
        <f t="shared" si="33"/>
        <v>0</v>
      </c>
      <c r="AI122" s="46">
        <f t="shared" si="33"/>
        <v>0</v>
      </c>
      <c r="AJ122" s="46">
        <f t="shared" si="33"/>
        <v>0</v>
      </c>
      <c r="AK122" s="46">
        <f t="shared" si="33"/>
        <v>0</v>
      </c>
    </row>
    <row r="123" spans="11:37" s="46" customFormat="1" ht="13.5">
      <c r="K123" s="46">
        <f t="shared" ref="K123" si="34">K45-K81</f>
        <v>0</v>
      </c>
      <c r="T123" s="46">
        <f t="shared" si="28"/>
        <v>0</v>
      </c>
      <c r="W123" s="46">
        <f t="shared" si="28"/>
        <v>-5.0000000000181899E-2</v>
      </c>
      <c r="X123" s="46">
        <f t="shared" ref="X123:AK123" si="35">X45-X81</f>
        <v>0</v>
      </c>
      <c r="Y123" s="46">
        <f t="shared" si="35"/>
        <v>5.0000000000181899E-2</v>
      </c>
      <c r="Z123" s="46">
        <f t="shared" si="35"/>
        <v>0</v>
      </c>
      <c r="AA123" s="46">
        <f t="shared" si="35"/>
        <v>5.0000000000068212E-2</v>
      </c>
      <c r="AB123" s="46">
        <f t="shared" si="35"/>
        <v>0</v>
      </c>
      <c r="AC123" s="46">
        <f t="shared" si="35"/>
        <v>0</v>
      </c>
      <c r="AD123" s="46">
        <f t="shared" si="35"/>
        <v>0</v>
      </c>
      <c r="AE123" s="46">
        <f t="shared" si="35"/>
        <v>-437</v>
      </c>
      <c r="AF123" s="46">
        <f t="shared" si="35"/>
        <v>-437</v>
      </c>
      <c r="AG123" s="46">
        <f t="shared" si="35"/>
        <v>0</v>
      </c>
      <c r="AH123" s="46">
        <f t="shared" si="35"/>
        <v>437</v>
      </c>
      <c r="AI123" s="46">
        <f t="shared" si="35"/>
        <v>0</v>
      </c>
      <c r="AJ123" s="46">
        <f t="shared" si="35"/>
        <v>437</v>
      </c>
      <c r="AK123" s="46">
        <f t="shared" si="35"/>
        <v>0</v>
      </c>
    </row>
    <row r="124" spans="11:37" s="46" customFormat="1" ht="13.5">
      <c r="K124" s="46">
        <f t="shared" ref="K124" si="36">K46-K82</f>
        <v>0</v>
      </c>
      <c r="T124" s="46">
        <f t="shared" si="28"/>
        <v>0</v>
      </c>
      <c r="W124" s="46">
        <f t="shared" si="28"/>
        <v>0</v>
      </c>
      <c r="X124" s="46">
        <f t="shared" ref="X124:AK124" si="37">X46-X82</f>
        <v>0</v>
      </c>
      <c r="Y124" s="46">
        <f t="shared" si="37"/>
        <v>0</v>
      </c>
      <c r="Z124" s="46">
        <f t="shared" si="37"/>
        <v>0</v>
      </c>
      <c r="AA124" s="46">
        <f t="shared" si="37"/>
        <v>0</v>
      </c>
      <c r="AB124" s="46">
        <f t="shared" si="37"/>
        <v>0</v>
      </c>
      <c r="AC124" s="46">
        <f t="shared" si="37"/>
        <v>0</v>
      </c>
      <c r="AD124" s="46">
        <f t="shared" si="37"/>
        <v>0</v>
      </c>
      <c r="AE124" s="46">
        <f t="shared" si="37"/>
        <v>0</v>
      </c>
      <c r="AF124" s="46">
        <f t="shared" si="37"/>
        <v>0</v>
      </c>
      <c r="AG124" s="46">
        <f t="shared" si="37"/>
        <v>0</v>
      </c>
      <c r="AH124" s="46">
        <f t="shared" si="37"/>
        <v>0</v>
      </c>
      <c r="AI124" s="46">
        <f t="shared" si="37"/>
        <v>0</v>
      </c>
      <c r="AJ124" s="46">
        <f t="shared" si="37"/>
        <v>0</v>
      </c>
      <c r="AK124" s="46">
        <f t="shared" si="37"/>
        <v>0</v>
      </c>
    </row>
    <row r="125" spans="11:37" s="46" customFormat="1" ht="13.5">
      <c r="K125" s="46">
        <f t="shared" ref="K125" si="38">K47-K83</f>
        <v>0</v>
      </c>
      <c r="T125" s="46">
        <f t="shared" si="28"/>
        <v>0</v>
      </c>
      <c r="W125" s="46">
        <f t="shared" si="28"/>
        <v>0</v>
      </c>
      <c r="X125" s="46">
        <f t="shared" ref="X125:AK125" si="39">X47-X83</f>
        <v>0</v>
      </c>
      <c r="Y125" s="46">
        <f t="shared" si="39"/>
        <v>0</v>
      </c>
      <c r="Z125" s="46">
        <f t="shared" si="39"/>
        <v>0</v>
      </c>
      <c r="AA125" s="46">
        <f t="shared" si="39"/>
        <v>0</v>
      </c>
      <c r="AB125" s="46">
        <f t="shared" si="39"/>
        <v>0</v>
      </c>
      <c r="AC125" s="46">
        <f t="shared" si="39"/>
        <v>0</v>
      </c>
      <c r="AD125" s="46">
        <f t="shared" si="39"/>
        <v>0</v>
      </c>
      <c r="AE125" s="46">
        <f t="shared" si="39"/>
        <v>0</v>
      </c>
      <c r="AF125" s="46">
        <f t="shared" si="39"/>
        <v>0</v>
      </c>
      <c r="AG125" s="46">
        <f t="shared" si="39"/>
        <v>0</v>
      </c>
      <c r="AH125" s="46">
        <f t="shared" si="39"/>
        <v>0</v>
      </c>
      <c r="AI125" s="46">
        <f t="shared" si="39"/>
        <v>0</v>
      </c>
      <c r="AJ125" s="46">
        <f t="shared" si="39"/>
        <v>0</v>
      </c>
      <c r="AK125" s="46">
        <f t="shared" si="39"/>
        <v>0</v>
      </c>
    </row>
    <row r="126" spans="11:37" s="46" customFormat="1" ht="13.5">
      <c r="K126" s="46">
        <f t="shared" ref="K126" si="40">K48-K84</f>
        <v>0</v>
      </c>
      <c r="T126" s="46">
        <f t="shared" si="28"/>
        <v>0</v>
      </c>
      <c r="W126" s="46">
        <f t="shared" si="28"/>
        <v>0</v>
      </c>
      <c r="X126" s="46">
        <f t="shared" ref="X126:AK126" si="41">X48-X84</f>
        <v>0</v>
      </c>
      <c r="Y126" s="46">
        <f t="shared" si="41"/>
        <v>0</v>
      </c>
      <c r="Z126" s="46">
        <f t="shared" si="41"/>
        <v>0</v>
      </c>
      <c r="AA126" s="46">
        <f t="shared" si="41"/>
        <v>0</v>
      </c>
      <c r="AB126" s="46">
        <f t="shared" si="41"/>
        <v>0</v>
      </c>
      <c r="AC126" s="46">
        <f t="shared" si="41"/>
        <v>0</v>
      </c>
      <c r="AD126" s="46">
        <f t="shared" si="41"/>
        <v>0</v>
      </c>
      <c r="AE126" s="46">
        <f t="shared" si="41"/>
        <v>-1</v>
      </c>
      <c r="AF126" s="46">
        <f t="shared" si="41"/>
        <v>-1</v>
      </c>
      <c r="AG126" s="46">
        <f t="shared" si="41"/>
        <v>0</v>
      </c>
      <c r="AH126" s="46">
        <f t="shared" si="41"/>
        <v>1</v>
      </c>
      <c r="AI126" s="46">
        <f t="shared" si="41"/>
        <v>0</v>
      </c>
      <c r="AJ126" s="46">
        <f t="shared" si="41"/>
        <v>1</v>
      </c>
      <c r="AK126" s="46">
        <f t="shared" si="41"/>
        <v>0</v>
      </c>
    </row>
    <row r="127" spans="11:37" s="46" customFormat="1" ht="13.5">
      <c r="K127" s="46">
        <f t="shared" ref="K127" si="42">K49-K85</f>
        <v>0</v>
      </c>
      <c r="T127" s="46">
        <f t="shared" si="28"/>
        <v>0</v>
      </c>
      <c r="W127" s="46">
        <f t="shared" si="28"/>
        <v>0</v>
      </c>
      <c r="X127" s="46">
        <f t="shared" ref="X127:AK127" si="43">X49-X85</f>
        <v>0</v>
      </c>
      <c r="Y127" s="46">
        <f t="shared" si="43"/>
        <v>0</v>
      </c>
      <c r="Z127" s="46">
        <f t="shared" si="43"/>
        <v>0</v>
      </c>
      <c r="AA127" s="46">
        <f t="shared" si="43"/>
        <v>0</v>
      </c>
      <c r="AB127" s="46">
        <f t="shared" si="43"/>
        <v>0</v>
      </c>
      <c r="AC127" s="46">
        <f t="shared" si="43"/>
        <v>0</v>
      </c>
      <c r="AD127" s="46">
        <f t="shared" si="43"/>
        <v>0</v>
      </c>
      <c r="AE127" s="46">
        <f t="shared" si="43"/>
        <v>0</v>
      </c>
      <c r="AF127" s="46">
        <f t="shared" si="43"/>
        <v>0</v>
      </c>
      <c r="AG127" s="46">
        <f t="shared" si="43"/>
        <v>0</v>
      </c>
      <c r="AH127" s="46">
        <f t="shared" si="43"/>
        <v>0</v>
      </c>
      <c r="AI127" s="46">
        <f t="shared" si="43"/>
        <v>0</v>
      </c>
      <c r="AJ127" s="46">
        <f t="shared" si="43"/>
        <v>0</v>
      </c>
      <c r="AK127" s="46">
        <f t="shared" si="43"/>
        <v>0</v>
      </c>
    </row>
    <row r="128" spans="11:37" s="46" customFormat="1" ht="13.5">
      <c r="K128" s="46">
        <f t="shared" ref="K128" si="44">K50-K86</f>
        <v>0</v>
      </c>
      <c r="T128" s="46">
        <f t="shared" si="28"/>
        <v>0</v>
      </c>
      <c r="W128" s="46">
        <f t="shared" si="28"/>
        <v>0</v>
      </c>
      <c r="X128" s="46">
        <f t="shared" ref="X128:AK128" si="45">X50-X86</f>
        <v>0</v>
      </c>
      <c r="Y128" s="46">
        <f t="shared" si="45"/>
        <v>0</v>
      </c>
      <c r="Z128" s="46">
        <f t="shared" si="45"/>
        <v>0</v>
      </c>
      <c r="AA128" s="46">
        <f t="shared" si="45"/>
        <v>0</v>
      </c>
      <c r="AB128" s="46">
        <f t="shared" si="45"/>
        <v>0</v>
      </c>
      <c r="AC128" s="46">
        <f t="shared" si="45"/>
        <v>0</v>
      </c>
      <c r="AD128" s="46">
        <f t="shared" si="45"/>
        <v>0</v>
      </c>
      <c r="AE128" s="46">
        <f t="shared" si="45"/>
        <v>0</v>
      </c>
      <c r="AF128" s="46">
        <f t="shared" si="45"/>
        <v>0</v>
      </c>
      <c r="AG128" s="46">
        <f t="shared" si="45"/>
        <v>0</v>
      </c>
      <c r="AH128" s="46">
        <f t="shared" si="45"/>
        <v>0</v>
      </c>
      <c r="AI128" s="46">
        <f t="shared" si="45"/>
        <v>0</v>
      </c>
      <c r="AJ128" s="46">
        <f t="shared" si="45"/>
        <v>0</v>
      </c>
      <c r="AK128" s="46">
        <f t="shared" si="45"/>
        <v>0</v>
      </c>
    </row>
    <row r="129" spans="1:37" s="46" customFormat="1" ht="13.5">
      <c r="K129" s="46">
        <f t="shared" ref="K129" si="46">K51-K87</f>
        <v>0</v>
      </c>
      <c r="T129" s="46">
        <f t="shared" si="28"/>
        <v>0</v>
      </c>
      <c r="W129" s="46">
        <f t="shared" si="28"/>
        <v>0</v>
      </c>
      <c r="X129" s="46">
        <f t="shared" ref="X129:AK129" si="47">X51-X87</f>
        <v>0</v>
      </c>
      <c r="Y129" s="46">
        <f t="shared" si="47"/>
        <v>0</v>
      </c>
      <c r="Z129" s="46">
        <f t="shared" si="47"/>
        <v>0</v>
      </c>
      <c r="AA129" s="46">
        <f t="shared" si="47"/>
        <v>0</v>
      </c>
      <c r="AB129" s="46">
        <f t="shared" si="47"/>
        <v>0</v>
      </c>
      <c r="AC129" s="46">
        <f t="shared" si="47"/>
        <v>0</v>
      </c>
      <c r="AD129" s="46">
        <f t="shared" si="47"/>
        <v>-1</v>
      </c>
      <c r="AE129" s="46">
        <f t="shared" si="47"/>
        <v>-1</v>
      </c>
      <c r="AF129" s="46">
        <f t="shared" si="47"/>
        <v>-1</v>
      </c>
      <c r="AG129" s="46">
        <f t="shared" si="47"/>
        <v>0</v>
      </c>
      <c r="AH129" s="46">
        <f t="shared" si="47"/>
        <v>1</v>
      </c>
      <c r="AI129" s="46">
        <f t="shared" si="47"/>
        <v>-1</v>
      </c>
      <c r="AJ129" s="46">
        <f t="shared" si="47"/>
        <v>0</v>
      </c>
      <c r="AK129" s="46">
        <f t="shared" si="47"/>
        <v>0</v>
      </c>
    </row>
    <row r="130" spans="1:37" s="46" customFormat="1" ht="13.5">
      <c r="K130" s="46">
        <f t="shared" ref="K130" si="48">K52-K88</f>
        <v>0</v>
      </c>
      <c r="T130" s="46">
        <f t="shared" si="28"/>
        <v>0</v>
      </c>
      <c r="W130" s="46">
        <f t="shared" si="28"/>
        <v>0</v>
      </c>
      <c r="X130" s="46">
        <f t="shared" ref="X130:AK130" si="49">X52-X88</f>
        <v>0</v>
      </c>
      <c r="Y130" s="46">
        <f t="shared" si="49"/>
        <v>0</v>
      </c>
      <c r="Z130" s="46">
        <f t="shared" si="49"/>
        <v>0</v>
      </c>
      <c r="AA130" s="46">
        <f t="shared" si="49"/>
        <v>0</v>
      </c>
      <c r="AB130" s="46">
        <f t="shared" si="49"/>
        <v>0</v>
      </c>
      <c r="AC130" s="46">
        <f t="shared" si="49"/>
        <v>0</v>
      </c>
      <c r="AD130" s="46">
        <f t="shared" si="49"/>
        <v>0</v>
      </c>
      <c r="AE130" s="46">
        <f t="shared" si="49"/>
        <v>0</v>
      </c>
      <c r="AF130" s="46">
        <f t="shared" si="49"/>
        <v>0</v>
      </c>
      <c r="AG130" s="46">
        <f t="shared" si="49"/>
        <v>0</v>
      </c>
      <c r="AH130" s="46">
        <f t="shared" si="49"/>
        <v>0</v>
      </c>
      <c r="AI130" s="46">
        <f t="shared" si="49"/>
        <v>0</v>
      </c>
      <c r="AJ130" s="46">
        <f t="shared" si="49"/>
        <v>0</v>
      </c>
      <c r="AK130" s="46">
        <f t="shared" si="49"/>
        <v>0</v>
      </c>
    </row>
    <row r="131" spans="1:37" s="46" customFormat="1" ht="13.5">
      <c r="K131" s="46">
        <f t="shared" ref="K131" si="50">K53-K89</f>
        <v>0</v>
      </c>
      <c r="T131" s="46">
        <f t="shared" si="28"/>
        <v>0</v>
      </c>
      <c r="W131" s="46">
        <f t="shared" si="28"/>
        <v>0</v>
      </c>
      <c r="X131" s="46">
        <f t="shared" ref="X131:AK131" si="51">X53-X89</f>
        <v>0</v>
      </c>
      <c r="Y131" s="46">
        <f t="shared" si="51"/>
        <v>0</v>
      </c>
      <c r="Z131" s="46">
        <f t="shared" si="51"/>
        <v>0</v>
      </c>
      <c r="AA131" s="46">
        <f t="shared" si="51"/>
        <v>0</v>
      </c>
      <c r="AB131" s="46">
        <f t="shared" si="51"/>
        <v>0</v>
      </c>
      <c r="AC131" s="46">
        <f t="shared" si="51"/>
        <v>0</v>
      </c>
      <c r="AD131" s="46">
        <f t="shared" si="51"/>
        <v>480</v>
      </c>
      <c r="AE131" s="46">
        <f t="shared" si="51"/>
        <v>335</v>
      </c>
      <c r="AF131" s="46">
        <f t="shared" si="51"/>
        <v>1</v>
      </c>
      <c r="AG131" s="46">
        <f t="shared" si="51"/>
        <v>-334</v>
      </c>
      <c r="AH131" s="46">
        <f t="shared" si="51"/>
        <v>-1</v>
      </c>
      <c r="AI131" s="46">
        <f t="shared" si="51"/>
        <v>480</v>
      </c>
      <c r="AJ131" s="46">
        <f t="shared" si="51"/>
        <v>145</v>
      </c>
      <c r="AK131" s="46">
        <f t="shared" si="51"/>
        <v>0</v>
      </c>
    </row>
    <row r="132" spans="1:37" s="46" customFormat="1" ht="13.5">
      <c r="K132" s="46">
        <f t="shared" ref="K132" si="52">K54-K90</f>
        <v>0</v>
      </c>
      <c r="T132" s="46">
        <f t="shared" si="28"/>
        <v>0</v>
      </c>
      <c r="W132" s="46">
        <f t="shared" si="28"/>
        <v>0</v>
      </c>
      <c r="X132" s="46">
        <f t="shared" ref="X132:AK132" si="53">X54-X90</f>
        <v>0</v>
      </c>
      <c r="Y132" s="46">
        <f t="shared" si="53"/>
        <v>0</v>
      </c>
      <c r="Z132" s="46">
        <f t="shared" si="53"/>
        <v>0</v>
      </c>
      <c r="AA132" s="46">
        <f t="shared" si="53"/>
        <v>0</v>
      </c>
      <c r="AB132" s="46">
        <f t="shared" si="53"/>
        <v>0</v>
      </c>
      <c r="AC132" s="46">
        <f t="shared" si="53"/>
        <v>0</v>
      </c>
      <c r="AD132" s="46">
        <f t="shared" si="53"/>
        <v>480</v>
      </c>
      <c r="AE132" s="46">
        <f t="shared" si="53"/>
        <v>335</v>
      </c>
      <c r="AF132" s="46">
        <f t="shared" si="53"/>
        <v>1</v>
      </c>
      <c r="AG132" s="46">
        <f t="shared" si="53"/>
        <v>-334</v>
      </c>
      <c r="AH132" s="46">
        <f t="shared" si="53"/>
        <v>-1</v>
      </c>
      <c r="AI132" s="46">
        <f t="shared" si="53"/>
        <v>480</v>
      </c>
      <c r="AJ132" s="46">
        <f t="shared" si="53"/>
        <v>145</v>
      </c>
      <c r="AK132" s="46">
        <f t="shared" si="53"/>
        <v>0</v>
      </c>
    </row>
    <row r="133" spans="1:37" s="46" customFormat="1" ht="13.5"/>
    <row r="134" spans="1:37" s="46" customFormat="1" ht="13.5"/>
    <row r="135" spans="1:37" s="46" customFormat="1" ht="13.5">
      <c r="A135" s="78"/>
      <c r="B135" s="79" t="s">
        <v>876</v>
      </c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</row>
    <row r="136" spans="1:37" s="46" customFormat="1" ht="13.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</row>
    <row r="139" spans="1:37">
      <c r="A139" s="69" t="s">
        <v>869</v>
      </c>
    </row>
    <row r="140" spans="1:37">
      <c r="A140" s="65" t="s">
        <v>849</v>
      </c>
    </row>
    <row r="141" spans="1:37">
      <c r="A141" s="65" t="s">
        <v>850</v>
      </c>
    </row>
    <row r="142" spans="1:37">
      <c r="A142" s="65" t="s">
        <v>851</v>
      </c>
    </row>
    <row r="144" spans="1:37">
      <c r="B144" s="66" t="s">
        <v>26</v>
      </c>
      <c r="C144" s="66" t="s">
        <v>13</v>
      </c>
      <c r="D144" s="66" t="s">
        <v>119</v>
      </c>
      <c r="E144" s="66" t="s">
        <v>120</v>
      </c>
      <c r="F144" s="66" t="s">
        <v>121</v>
      </c>
      <c r="G144" s="66" t="s">
        <v>122</v>
      </c>
      <c r="H144" s="66" t="s">
        <v>12</v>
      </c>
      <c r="I144" s="66" t="s">
        <v>25</v>
      </c>
      <c r="J144" s="66" t="s">
        <v>27</v>
      </c>
      <c r="K144" s="66" t="s">
        <v>38</v>
      </c>
      <c r="L144" s="66" t="s">
        <v>123</v>
      </c>
      <c r="M144" s="66" t="s">
        <v>39</v>
      </c>
      <c r="N144" s="66" t="s">
        <v>29</v>
      </c>
      <c r="O144" s="66" t="s">
        <v>41</v>
      </c>
      <c r="P144" s="66" t="s">
        <v>30</v>
      </c>
      <c r="Q144" s="66" t="s">
        <v>31</v>
      </c>
      <c r="R144" s="66" t="s">
        <v>42</v>
      </c>
      <c r="S144" s="66" t="s">
        <v>124</v>
      </c>
      <c r="T144" s="66" t="s">
        <v>32</v>
      </c>
      <c r="U144" s="66" t="s">
        <v>33</v>
      </c>
      <c r="V144" s="66" t="s">
        <v>47</v>
      </c>
      <c r="W144" s="66" t="s">
        <v>48</v>
      </c>
      <c r="X144" s="66" t="s">
        <v>15</v>
      </c>
      <c r="Y144" s="66" t="s">
        <v>16</v>
      </c>
      <c r="Z144" s="66" t="s">
        <v>0</v>
      </c>
      <c r="AA144" s="66" t="s">
        <v>1</v>
      </c>
      <c r="AB144" s="66" t="s">
        <v>2</v>
      </c>
      <c r="AC144" s="66" t="s">
        <v>3</v>
      </c>
      <c r="AD144" s="66" t="s">
        <v>4</v>
      </c>
      <c r="AE144" s="66" t="s">
        <v>5</v>
      </c>
      <c r="AF144" s="66" t="s">
        <v>6</v>
      </c>
      <c r="AG144" s="66" t="s">
        <v>7</v>
      </c>
    </row>
    <row r="145" spans="2:34">
      <c r="B145" s="67">
        <v>898</v>
      </c>
      <c r="C145" s="62">
        <v>41362</v>
      </c>
      <c r="D145" s="67">
        <v>120</v>
      </c>
      <c r="E145" s="67">
        <v>41080</v>
      </c>
      <c r="F145" s="67">
        <v>480</v>
      </c>
      <c r="G145" s="67">
        <v>164320</v>
      </c>
      <c r="H145" s="67" t="s">
        <v>82</v>
      </c>
      <c r="I145" s="67">
        <v>896</v>
      </c>
      <c r="J145" s="67" t="s">
        <v>87</v>
      </c>
      <c r="K145" s="67">
        <v>10</v>
      </c>
      <c r="L145" s="67">
        <v>100</v>
      </c>
      <c r="M145" s="67">
        <v>0</v>
      </c>
      <c r="N145" s="67"/>
      <c r="O145" s="67">
        <v>480</v>
      </c>
      <c r="P145" s="62">
        <v>41334</v>
      </c>
      <c r="Q145" s="62">
        <v>41362</v>
      </c>
      <c r="R145" s="67">
        <v>0</v>
      </c>
      <c r="S145" s="67">
        <v>20</v>
      </c>
      <c r="T145" s="62">
        <v>41334</v>
      </c>
      <c r="U145" s="67"/>
      <c r="V145" s="67">
        <v>0.8</v>
      </c>
      <c r="W145" s="67">
        <v>0.2</v>
      </c>
      <c r="X145" s="67">
        <v>384</v>
      </c>
      <c r="Y145" s="67">
        <v>131456</v>
      </c>
      <c r="Z145" s="67">
        <v>0</v>
      </c>
      <c r="AA145" s="67">
        <v>9999999999</v>
      </c>
      <c r="AB145" s="67" t="s">
        <v>152</v>
      </c>
      <c r="AC145" s="63">
        <v>41471.956944444442</v>
      </c>
      <c r="AD145" s="67">
        <v>9999999999</v>
      </c>
      <c r="AE145" s="67" t="s">
        <v>152</v>
      </c>
      <c r="AF145" s="63">
        <v>41471.956944444442</v>
      </c>
      <c r="AG145" s="67">
        <v>1</v>
      </c>
      <c r="AH145" s="68">
        <f>O145*(V145/(V145+W145))</f>
        <v>384</v>
      </c>
    </row>
    <row r="146" spans="2:34">
      <c r="B146" s="67">
        <v>899</v>
      </c>
      <c r="C146" s="62">
        <v>41362</v>
      </c>
      <c r="D146" s="67">
        <v>78.14</v>
      </c>
      <c r="E146" s="67">
        <v>41760</v>
      </c>
      <c r="F146" s="67">
        <v>323.72000000000003</v>
      </c>
      <c r="G146" s="67">
        <v>172981</v>
      </c>
      <c r="H146" s="67" t="s">
        <v>82</v>
      </c>
      <c r="I146" s="67">
        <v>896</v>
      </c>
      <c r="J146" s="67" t="s">
        <v>87</v>
      </c>
      <c r="K146" s="67">
        <v>10</v>
      </c>
      <c r="L146" s="67">
        <v>67.44</v>
      </c>
      <c r="M146" s="67">
        <v>0</v>
      </c>
      <c r="N146" s="67"/>
      <c r="O146" s="67">
        <v>480</v>
      </c>
      <c r="P146" s="62">
        <v>41334</v>
      </c>
      <c r="Q146" s="62">
        <v>41376</v>
      </c>
      <c r="R146" s="67">
        <v>1</v>
      </c>
      <c r="S146" s="67">
        <v>43</v>
      </c>
      <c r="T146" s="62">
        <v>41334</v>
      </c>
      <c r="U146" s="67"/>
      <c r="V146" s="67">
        <v>0.8</v>
      </c>
      <c r="W146" s="67">
        <v>0.2</v>
      </c>
      <c r="X146" s="67">
        <v>258.98</v>
      </c>
      <c r="Y146" s="67">
        <v>138385</v>
      </c>
      <c r="Z146" s="67">
        <v>0</v>
      </c>
      <c r="AA146" s="67">
        <v>9999999999</v>
      </c>
      <c r="AB146" s="67" t="s">
        <v>152</v>
      </c>
      <c r="AC146" s="63">
        <v>41471.956944444442</v>
      </c>
      <c r="AD146" s="67">
        <v>9999999999</v>
      </c>
      <c r="AE146" s="67" t="s">
        <v>152</v>
      </c>
      <c r="AF146" s="63">
        <v>41471.956944444442</v>
      </c>
      <c r="AG146" s="67">
        <v>1</v>
      </c>
      <c r="AH146" s="68">
        <f t="shared" ref="AH146:AH151" si="54">O146*(V146/(V146+W146))</f>
        <v>384</v>
      </c>
    </row>
    <row r="147" spans="2:34">
      <c r="B147" s="67">
        <v>900</v>
      </c>
      <c r="C147" s="62">
        <v>41362</v>
      </c>
      <c r="D147" s="67">
        <v>68.569999999999993</v>
      </c>
      <c r="E147" s="67">
        <v>48067</v>
      </c>
      <c r="F147" s="67">
        <v>274.29000000000002</v>
      </c>
      <c r="G147" s="67">
        <v>192277</v>
      </c>
      <c r="H147" s="67" t="s">
        <v>82</v>
      </c>
      <c r="I147" s="67">
        <v>896</v>
      </c>
      <c r="J147" s="67" t="s">
        <v>87</v>
      </c>
      <c r="K147" s="67">
        <v>10</v>
      </c>
      <c r="L147" s="67">
        <v>57.14</v>
      </c>
      <c r="M147" s="67">
        <v>0</v>
      </c>
      <c r="N147" s="67"/>
      <c r="O147" s="67">
        <v>480</v>
      </c>
      <c r="P147" s="62">
        <v>41334</v>
      </c>
      <c r="Q147" s="62">
        <v>41383</v>
      </c>
      <c r="R147" s="67">
        <v>0</v>
      </c>
      <c r="S147" s="67">
        <v>35</v>
      </c>
      <c r="T147" s="62">
        <v>41334</v>
      </c>
      <c r="U147" s="67"/>
      <c r="V147" s="67">
        <v>0.8</v>
      </c>
      <c r="W147" s="67">
        <v>0.2</v>
      </c>
      <c r="X147" s="67">
        <v>219.43</v>
      </c>
      <c r="Y147" s="67">
        <v>153822</v>
      </c>
      <c r="Z147" s="67">
        <v>0</v>
      </c>
      <c r="AA147" s="67">
        <v>9999999999</v>
      </c>
      <c r="AB147" s="67" t="s">
        <v>152</v>
      </c>
      <c r="AC147" s="63">
        <v>41471.956944444442</v>
      </c>
      <c r="AD147" s="67">
        <v>9999999999</v>
      </c>
      <c r="AE147" s="67" t="s">
        <v>152</v>
      </c>
      <c r="AF147" s="63">
        <v>41471.956944444442</v>
      </c>
      <c r="AG147" s="67">
        <v>1</v>
      </c>
      <c r="AH147" s="68">
        <f t="shared" si="54"/>
        <v>384</v>
      </c>
    </row>
    <row r="148" spans="2:34">
      <c r="B148" s="67">
        <v>901</v>
      </c>
      <c r="C148" s="62">
        <v>41362</v>
      </c>
      <c r="D148" s="67">
        <v>65.88</v>
      </c>
      <c r="E148" s="67">
        <v>52923</v>
      </c>
      <c r="F148" s="67">
        <v>272.94</v>
      </c>
      <c r="G148" s="67">
        <v>219263</v>
      </c>
      <c r="H148" s="67" t="s">
        <v>82</v>
      </c>
      <c r="I148" s="67">
        <v>896</v>
      </c>
      <c r="J148" s="67" t="s">
        <v>87</v>
      </c>
      <c r="K148" s="67">
        <v>10</v>
      </c>
      <c r="L148" s="67">
        <v>56.86</v>
      </c>
      <c r="M148" s="67">
        <v>0</v>
      </c>
      <c r="N148" s="67"/>
      <c r="O148" s="67">
        <v>480</v>
      </c>
      <c r="P148" s="62">
        <v>41334</v>
      </c>
      <c r="Q148" s="62">
        <v>41384</v>
      </c>
      <c r="R148" s="67">
        <v>1</v>
      </c>
      <c r="S148" s="67">
        <v>51</v>
      </c>
      <c r="T148" s="62">
        <v>41334</v>
      </c>
      <c r="U148" s="67"/>
      <c r="V148" s="67">
        <v>0.8</v>
      </c>
      <c r="W148" s="67">
        <v>0.2</v>
      </c>
      <c r="X148" s="67">
        <v>218.35</v>
      </c>
      <c r="Y148" s="67">
        <v>175410</v>
      </c>
      <c r="Z148" s="67">
        <v>0</v>
      </c>
      <c r="AA148" s="67">
        <v>9999999999</v>
      </c>
      <c r="AB148" s="67" t="s">
        <v>152</v>
      </c>
      <c r="AC148" s="63">
        <v>41471.956944444442</v>
      </c>
      <c r="AD148" s="67">
        <v>9999999999</v>
      </c>
      <c r="AE148" s="67" t="s">
        <v>152</v>
      </c>
      <c r="AF148" s="63">
        <v>41471.956944444442</v>
      </c>
      <c r="AG148" s="67">
        <v>1</v>
      </c>
      <c r="AH148" s="68">
        <f t="shared" si="54"/>
        <v>384</v>
      </c>
    </row>
    <row r="149" spans="2:34">
      <c r="B149" s="67">
        <v>902</v>
      </c>
      <c r="C149" s="62">
        <v>41362</v>
      </c>
      <c r="D149" s="67">
        <v>77.42</v>
      </c>
      <c r="E149" s="67">
        <v>50498</v>
      </c>
      <c r="F149" s="67">
        <v>309.68</v>
      </c>
      <c r="G149" s="67">
        <v>202010</v>
      </c>
      <c r="H149" s="67" t="s">
        <v>82</v>
      </c>
      <c r="I149" s="67">
        <v>896</v>
      </c>
      <c r="J149" s="67" t="s">
        <v>87</v>
      </c>
      <c r="K149" s="67">
        <v>10</v>
      </c>
      <c r="L149" s="67">
        <v>64.52</v>
      </c>
      <c r="M149" s="67">
        <v>0</v>
      </c>
      <c r="N149" s="67"/>
      <c r="O149" s="67">
        <v>480</v>
      </c>
      <c r="P149" s="62">
        <v>41334</v>
      </c>
      <c r="Q149" s="62">
        <v>41379</v>
      </c>
      <c r="R149" s="67">
        <v>0</v>
      </c>
      <c r="S149" s="67">
        <v>31</v>
      </c>
      <c r="T149" s="62">
        <v>41334</v>
      </c>
      <c r="U149" s="67"/>
      <c r="V149" s="67">
        <v>0.8</v>
      </c>
      <c r="W149" s="67">
        <v>0.2</v>
      </c>
      <c r="X149" s="67">
        <v>247.74</v>
      </c>
      <c r="Y149" s="67">
        <v>161608</v>
      </c>
      <c r="Z149" s="67">
        <v>0</v>
      </c>
      <c r="AA149" s="67">
        <v>9999999999</v>
      </c>
      <c r="AB149" s="67" t="s">
        <v>152</v>
      </c>
      <c r="AC149" s="63">
        <v>41471.956944444442</v>
      </c>
      <c r="AD149" s="67">
        <v>9999999999</v>
      </c>
      <c r="AE149" s="67" t="s">
        <v>152</v>
      </c>
      <c r="AF149" s="63">
        <v>41471.956944444442</v>
      </c>
      <c r="AG149" s="67">
        <v>1</v>
      </c>
      <c r="AH149" s="68">
        <f t="shared" si="54"/>
        <v>384</v>
      </c>
    </row>
    <row r="150" spans="2:34">
      <c r="B150" s="67">
        <v>908</v>
      </c>
      <c r="C150" s="62">
        <v>41362</v>
      </c>
      <c r="D150" s="67">
        <v>108.39</v>
      </c>
      <c r="E150" s="67">
        <v>4516286</v>
      </c>
      <c r="F150" s="67">
        <v>449.03</v>
      </c>
      <c r="G150" s="67">
        <v>18709733</v>
      </c>
      <c r="H150" s="67" t="s">
        <v>82</v>
      </c>
      <c r="I150" s="67">
        <v>896</v>
      </c>
      <c r="J150" s="67" t="s">
        <v>87</v>
      </c>
      <c r="K150" s="67">
        <v>10</v>
      </c>
      <c r="L150" s="67">
        <v>93.55</v>
      </c>
      <c r="M150" s="67">
        <v>1</v>
      </c>
      <c r="N150" s="67">
        <v>1</v>
      </c>
      <c r="O150" s="67">
        <v>480</v>
      </c>
      <c r="P150" s="62">
        <v>41334</v>
      </c>
      <c r="Q150" s="62">
        <v>41364</v>
      </c>
      <c r="R150" s="67">
        <v>1</v>
      </c>
      <c r="S150" s="67">
        <v>31</v>
      </c>
      <c r="T150" s="62">
        <v>41334</v>
      </c>
      <c r="U150" s="67"/>
      <c r="V150" s="67">
        <v>0.9355</v>
      </c>
      <c r="W150" s="67">
        <v>6.4500000000000002E-2</v>
      </c>
      <c r="X150" s="67">
        <v>420.07</v>
      </c>
      <c r="Y150" s="67">
        <v>17502955</v>
      </c>
      <c r="Z150" s="67">
        <v>0</v>
      </c>
      <c r="AA150" s="67">
        <v>9999999999</v>
      </c>
      <c r="AB150" s="67" t="s">
        <v>152</v>
      </c>
      <c r="AC150" s="63">
        <v>41471.956944444442</v>
      </c>
      <c r="AD150" s="67">
        <v>9999999999</v>
      </c>
      <c r="AE150" s="67" t="s">
        <v>152</v>
      </c>
      <c r="AF150" s="63">
        <v>41471.956944444442</v>
      </c>
      <c r="AG150" s="67">
        <v>1</v>
      </c>
      <c r="AH150" s="68">
        <f t="shared" si="54"/>
        <v>449.04</v>
      </c>
    </row>
    <row r="151" spans="2:34">
      <c r="B151" s="67">
        <v>910</v>
      </c>
      <c r="C151" s="62">
        <v>41362</v>
      </c>
      <c r="D151" s="67">
        <v>38.71</v>
      </c>
      <c r="E151" s="67">
        <v>26013</v>
      </c>
      <c r="F151" s="67">
        <v>154.84</v>
      </c>
      <c r="G151" s="67">
        <v>104052</v>
      </c>
      <c r="H151" s="67" t="s">
        <v>82</v>
      </c>
      <c r="I151" s="67">
        <v>896</v>
      </c>
      <c r="J151" s="67" t="s">
        <v>87</v>
      </c>
      <c r="K151" s="67">
        <v>10</v>
      </c>
      <c r="L151" s="67">
        <v>32.26</v>
      </c>
      <c r="M151" s="67">
        <v>0</v>
      </c>
      <c r="N151" s="67"/>
      <c r="O151" s="67">
        <v>480</v>
      </c>
      <c r="P151" s="62">
        <v>41334</v>
      </c>
      <c r="Q151" s="62">
        <v>41425</v>
      </c>
      <c r="R151" s="67">
        <v>0</v>
      </c>
      <c r="S151" s="67">
        <v>62</v>
      </c>
      <c r="T151" s="62">
        <v>41334</v>
      </c>
      <c r="U151" s="67"/>
      <c r="V151" s="67">
        <v>0.8</v>
      </c>
      <c r="W151" s="67">
        <v>0.2</v>
      </c>
      <c r="X151" s="67">
        <v>123.87</v>
      </c>
      <c r="Y151" s="67">
        <v>83242</v>
      </c>
      <c r="Z151" s="67">
        <v>0</v>
      </c>
      <c r="AA151" s="67">
        <v>9999999999</v>
      </c>
      <c r="AB151" s="67" t="s">
        <v>152</v>
      </c>
      <c r="AC151" s="63">
        <v>41471.956944444442</v>
      </c>
      <c r="AD151" s="67">
        <v>9999999999</v>
      </c>
      <c r="AE151" s="67" t="s">
        <v>152</v>
      </c>
      <c r="AF151" s="63">
        <v>41471.956944444442</v>
      </c>
      <c r="AG151" s="67">
        <v>1</v>
      </c>
      <c r="AH151" s="68">
        <f t="shared" si="54"/>
        <v>384</v>
      </c>
    </row>
    <row r="152" spans="2:34">
      <c r="AH152" s="65">
        <f>SUM(AH145:AH151)</f>
        <v>2753.04</v>
      </c>
    </row>
    <row r="153" spans="2:34">
      <c r="B153" s="69" t="s">
        <v>856</v>
      </c>
    </row>
    <row r="154" spans="2:34">
      <c r="C154" s="65" t="s">
        <v>853</v>
      </c>
    </row>
    <row r="155" spans="2:34">
      <c r="C155" s="65">
        <f>SUM(X145:X151)</f>
        <v>1872.44</v>
      </c>
    </row>
    <row r="157" spans="2:34">
      <c r="C157" s="65" t="s">
        <v>854</v>
      </c>
    </row>
    <row r="158" spans="2:34">
      <c r="C158" s="65">
        <f>T81</f>
        <v>1872.44</v>
      </c>
    </row>
    <row r="160" spans="2:34">
      <c r="C160" s="65" t="s">
        <v>855</v>
      </c>
    </row>
    <row r="161" spans="2:34">
      <c r="C161" s="75" t="b">
        <f>C155=C158</f>
        <v>1</v>
      </c>
    </row>
    <row r="164" spans="2:34">
      <c r="B164" s="64" t="s">
        <v>26</v>
      </c>
      <c r="C164" s="64" t="s">
        <v>41</v>
      </c>
      <c r="D164" s="64" t="s">
        <v>45</v>
      </c>
      <c r="E164" s="64" t="s">
        <v>46</v>
      </c>
      <c r="F164" s="64" t="s">
        <v>47</v>
      </c>
      <c r="G164" s="64" t="s">
        <v>48</v>
      </c>
    </row>
    <row r="165" spans="2:34">
      <c r="B165" s="61">
        <v>898</v>
      </c>
      <c r="C165" s="61">
        <v>480</v>
      </c>
      <c r="D165" s="61">
        <v>0.8</v>
      </c>
      <c r="E165" s="61">
        <v>0.2</v>
      </c>
      <c r="F165" s="61"/>
      <c r="G165" s="61"/>
      <c r="I165" s="65">
        <f>C165*(D165/(D165+E165))</f>
        <v>384</v>
      </c>
    </row>
    <row r="166" spans="2:34">
      <c r="B166" s="61">
        <v>899</v>
      </c>
      <c r="C166" s="61">
        <v>480</v>
      </c>
      <c r="D166" s="61">
        <v>0.8</v>
      </c>
      <c r="E166" s="61">
        <v>0.2</v>
      </c>
      <c r="F166" s="61"/>
      <c r="G166" s="61"/>
      <c r="I166" s="65">
        <f t="shared" ref="I166:I171" si="55">C166*(D166/(D166+E166))</f>
        <v>384</v>
      </c>
    </row>
    <row r="167" spans="2:34">
      <c r="B167" s="61">
        <v>900</v>
      </c>
      <c r="C167" s="61">
        <v>480</v>
      </c>
      <c r="D167" s="61">
        <v>0.8</v>
      </c>
      <c r="E167" s="61">
        <v>0.2</v>
      </c>
      <c r="F167" s="61"/>
      <c r="G167" s="61"/>
      <c r="I167" s="65">
        <f t="shared" si="55"/>
        <v>384</v>
      </c>
    </row>
    <row r="168" spans="2:34">
      <c r="B168" s="61">
        <v>901</v>
      </c>
      <c r="C168" s="61">
        <v>480</v>
      </c>
      <c r="D168" s="61">
        <v>0.8</v>
      </c>
      <c r="E168" s="61">
        <v>0.2</v>
      </c>
      <c r="F168" s="61"/>
      <c r="G168" s="61"/>
      <c r="I168" s="65">
        <f t="shared" si="55"/>
        <v>384</v>
      </c>
    </row>
    <row r="169" spans="2:34">
      <c r="B169" s="61">
        <v>902</v>
      </c>
      <c r="C169" s="61">
        <v>480</v>
      </c>
      <c r="D169" s="61">
        <v>0.8</v>
      </c>
      <c r="E169" s="61">
        <v>0.2</v>
      </c>
      <c r="F169" s="61"/>
      <c r="G169" s="61"/>
      <c r="I169" s="65">
        <f t="shared" si="55"/>
        <v>384</v>
      </c>
    </row>
    <row r="170" spans="2:34">
      <c r="B170" s="61">
        <v>908</v>
      </c>
      <c r="C170" s="61">
        <v>480</v>
      </c>
      <c r="D170" s="61">
        <v>0.8</v>
      </c>
      <c r="E170" s="61">
        <v>0.2</v>
      </c>
      <c r="F170" s="61"/>
      <c r="G170" s="61"/>
      <c r="I170" s="65">
        <f t="shared" si="55"/>
        <v>384</v>
      </c>
    </row>
    <row r="171" spans="2:34">
      <c r="B171" s="61">
        <v>910</v>
      </c>
      <c r="C171" s="61">
        <v>480</v>
      </c>
      <c r="D171" s="61">
        <v>0.8</v>
      </c>
      <c r="E171" s="61">
        <v>0.2</v>
      </c>
      <c r="F171" s="61"/>
      <c r="G171" s="61"/>
      <c r="I171" s="65">
        <f t="shared" si="55"/>
        <v>384</v>
      </c>
    </row>
    <row r="172" spans="2:34">
      <c r="I172" s="65">
        <f>SUM(I165:I171)</f>
        <v>2688</v>
      </c>
    </row>
    <row r="174" spans="2:34">
      <c r="B174" s="69" t="s">
        <v>857</v>
      </c>
      <c r="AH174" s="65">
        <f>ROUND(AH152,2)</f>
        <v>2753.04</v>
      </c>
    </row>
    <row r="175" spans="2:34">
      <c r="C175" s="65" t="s">
        <v>852</v>
      </c>
    </row>
    <row r="176" spans="2:34">
      <c r="C176" s="65">
        <f>I172</f>
        <v>2688</v>
      </c>
    </row>
    <row r="178" spans="2:54">
      <c r="C178" s="65" t="s">
        <v>854</v>
      </c>
    </row>
    <row r="179" spans="2:54">
      <c r="C179" s="65">
        <f>R81</f>
        <v>2688</v>
      </c>
    </row>
    <row r="181" spans="2:54">
      <c r="C181" s="65" t="s">
        <v>855</v>
      </c>
    </row>
    <row r="182" spans="2:54">
      <c r="C182" s="75" t="b">
        <f>C176=C179</f>
        <v>1</v>
      </c>
    </row>
    <row r="189" spans="2:54">
      <c r="B189" s="69" t="s">
        <v>887</v>
      </c>
    </row>
    <row r="190" spans="2:54">
      <c r="L190" s="65" t="s">
        <v>861</v>
      </c>
      <c r="M190" s="65" t="s">
        <v>862</v>
      </c>
    </row>
    <row r="191" spans="2:54">
      <c r="L191" s="75">
        <f>ROUND(R193/Q193,4)</f>
        <v>1.1870000000000001</v>
      </c>
      <c r="M191" s="75">
        <f>ROUND(R193/T193,4)</f>
        <v>1.4356</v>
      </c>
    </row>
    <row r="192" spans="2:54">
      <c r="B192" s="38" t="s">
        <v>12</v>
      </c>
      <c r="C192" s="38" t="s">
        <v>13</v>
      </c>
      <c r="D192" s="38" t="s">
        <v>11</v>
      </c>
      <c r="E192" s="38" t="s">
        <v>172</v>
      </c>
      <c r="F192" s="38" t="s">
        <v>173</v>
      </c>
      <c r="G192" s="38" t="s">
        <v>174</v>
      </c>
      <c r="H192" s="38" t="s">
        <v>175</v>
      </c>
      <c r="I192" s="38" t="s">
        <v>176</v>
      </c>
      <c r="J192" s="38" t="s">
        <v>177</v>
      </c>
      <c r="K192" s="38" t="s">
        <v>178</v>
      </c>
      <c r="L192" s="38" t="s">
        <v>179</v>
      </c>
      <c r="M192" s="38" t="s">
        <v>180</v>
      </c>
      <c r="N192" s="38" t="s">
        <v>181</v>
      </c>
      <c r="O192" s="38" t="s">
        <v>182</v>
      </c>
      <c r="P192" s="38" t="s">
        <v>14</v>
      </c>
      <c r="Q192" s="38" t="s">
        <v>183</v>
      </c>
      <c r="R192" s="38" t="s">
        <v>184</v>
      </c>
      <c r="S192" s="38" t="s">
        <v>858</v>
      </c>
      <c r="T192" s="38" t="s">
        <v>15</v>
      </c>
      <c r="U192" s="38" t="s">
        <v>860</v>
      </c>
      <c r="V192" s="38" t="s">
        <v>185</v>
      </c>
      <c r="W192" s="38" t="s">
        <v>186</v>
      </c>
      <c r="X192" s="38" t="s">
        <v>187</v>
      </c>
      <c r="Y192" s="38" t="s">
        <v>188</v>
      </c>
      <c r="Z192" s="38" t="s">
        <v>189</v>
      </c>
      <c r="AA192" s="38" t="s">
        <v>190</v>
      </c>
      <c r="AB192" s="38" t="s">
        <v>191</v>
      </c>
      <c r="AC192" s="38" t="s">
        <v>192</v>
      </c>
      <c r="AD192" s="38" t="s">
        <v>16</v>
      </c>
      <c r="AF192" s="61" t="s">
        <v>863</v>
      </c>
      <c r="AG192" s="61" t="s">
        <v>864</v>
      </c>
      <c r="AH192" s="61" t="s">
        <v>865</v>
      </c>
      <c r="AI192" s="61" t="s">
        <v>866</v>
      </c>
      <c r="AJ192" s="61" t="s">
        <v>868</v>
      </c>
      <c r="AK192" s="61" t="s">
        <v>867</v>
      </c>
      <c r="AM192" s="38" t="s">
        <v>193</v>
      </c>
      <c r="AN192" s="38" t="s">
        <v>194</v>
      </c>
      <c r="AO192" s="38" t="s">
        <v>195</v>
      </c>
      <c r="AP192" s="38" t="s">
        <v>196</v>
      </c>
      <c r="AQ192" s="38" t="s">
        <v>197</v>
      </c>
      <c r="AS192" s="61" t="s">
        <v>877</v>
      </c>
      <c r="AT192" s="61" t="s">
        <v>878</v>
      </c>
      <c r="AU192" s="61" t="s">
        <v>879</v>
      </c>
      <c r="AV192" s="61" t="s">
        <v>880</v>
      </c>
      <c r="AW192" s="61" t="s">
        <v>881</v>
      </c>
      <c r="AX192" s="61" t="s">
        <v>882</v>
      </c>
      <c r="AY192" s="61" t="s">
        <v>883</v>
      </c>
      <c r="AZ192" s="61" t="s">
        <v>884</v>
      </c>
      <c r="BA192" s="61" t="s">
        <v>885</v>
      </c>
      <c r="BB192" s="61" t="s">
        <v>886</v>
      </c>
    </row>
    <row r="193" spans="2:54">
      <c r="B193" s="70" t="s">
        <v>82</v>
      </c>
      <c r="C193" s="71">
        <v>41362</v>
      </c>
      <c r="D193" s="70" t="s">
        <v>71</v>
      </c>
      <c r="E193" s="71">
        <v>41334</v>
      </c>
      <c r="F193" s="71">
        <v>41425</v>
      </c>
      <c r="G193" s="71">
        <v>41334</v>
      </c>
      <c r="H193" s="70"/>
      <c r="I193" s="71">
        <v>41416</v>
      </c>
      <c r="J193" s="70">
        <v>5256.95</v>
      </c>
      <c r="K193" s="70">
        <v>-2</v>
      </c>
      <c r="L193" s="70">
        <v>1.1870000000000001</v>
      </c>
      <c r="M193" s="70">
        <v>1.4356</v>
      </c>
      <c r="N193" s="70">
        <v>0.43080000000000002</v>
      </c>
      <c r="O193" s="70">
        <v>0.3629</v>
      </c>
      <c r="P193" s="70">
        <v>6240</v>
      </c>
      <c r="Q193" s="70">
        <v>2264.5</v>
      </c>
      <c r="R193" s="70">
        <v>2688</v>
      </c>
      <c r="S193" s="70">
        <f>C176</f>
        <v>2688</v>
      </c>
      <c r="T193" s="70">
        <v>1872.44</v>
      </c>
      <c r="U193" s="70">
        <f>C158</f>
        <v>1872.44</v>
      </c>
      <c r="V193" s="70">
        <v>4346.67</v>
      </c>
      <c r="W193" s="70">
        <v>2474.23</v>
      </c>
      <c r="X193" s="70">
        <v>1893.33</v>
      </c>
      <c r="Y193" s="70">
        <v>423.5</v>
      </c>
      <c r="Z193" s="70">
        <v>815.56</v>
      </c>
      <c r="AA193" s="70">
        <v>32891520</v>
      </c>
      <c r="AB193" s="70">
        <v>19764636</v>
      </c>
      <c r="AC193" s="70">
        <v>23460864</v>
      </c>
      <c r="AD193" s="70">
        <v>16342656</v>
      </c>
      <c r="AF193" s="61">
        <f>ROUND(AB193/Q193,0)</f>
        <v>8728</v>
      </c>
      <c r="AG193" s="61">
        <f t="shared" ref="AG193:AG200" si="56">ROUND(AA193/P193,0)</f>
        <v>5271</v>
      </c>
      <c r="AH193" s="61">
        <f>ROUND(R193*AF193,0)</f>
        <v>23460864</v>
      </c>
      <c r="AI193" s="77" t="b">
        <f t="shared" ref="AI193:AI202" si="57">AC193=AH193</f>
        <v>1</v>
      </c>
      <c r="AJ193" s="61">
        <f>ROUND(AF193*T193,0)</f>
        <v>16342656</v>
      </c>
      <c r="AK193" s="77" t="b">
        <f>AD193=AJ193</f>
        <v>1</v>
      </c>
      <c r="AM193" s="31">
        <v>22911795</v>
      </c>
      <c r="AN193" s="31">
        <v>6569139</v>
      </c>
      <c r="AO193" s="31">
        <v>9979725</v>
      </c>
      <c r="AP193" s="31">
        <v>3696228</v>
      </c>
      <c r="AQ193" s="31">
        <v>7118208</v>
      </c>
      <c r="AS193" s="61">
        <f>ROUND(AD193+(AA193-AC193)/M193,0)</f>
        <v>22911795</v>
      </c>
      <c r="AT193" s="61" t="b">
        <f>AM193=AS193</f>
        <v>1</v>
      </c>
      <c r="AU193" s="61">
        <f>AM193-AD193</f>
        <v>6569139</v>
      </c>
      <c r="AV193" s="61" t="b">
        <f>AN193=AU193</f>
        <v>1</v>
      </c>
      <c r="AW193" s="61">
        <f>AA193-AM193</f>
        <v>9979725</v>
      </c>
      <c r="AX193" s="61" t="b">
        <f>AO193=AW193</f>
        <v>1</v>
      </c>
      <c r="AY193" s="61">
        <f>AC193-AB193</f>
        <v>3696228</v>
      </c>
      <c r="AZ193" s="61" t="b">
        <f>AP193=AY193</f>
        <v>1</v>
      </c>
      <c r="BA193" s="61">
        <f>AC193-AD193</f>
        <v>7118208</v>
      </c>
      <c r="BB193" s="61" t="b">
        <f>AQ193=BA193</f>
        <v>1</v>
      </c>
    </row>
    <row r="194" spans="2:54">
      <c r="B194" s="72" t="s">
        <v>82</v>
      </c>
      <c r="C194" s="73">
        <v>41369</v>
      </c>
      <c r="D194" s="72" t="s">
        <v>71</v>
      </c>
      <c r="E194" s="73">
        <v>41334</v>
      </c>
      <c r="F194" s="73">
        <v>41425</v>
      </c>
      <c r="G194" s="73">
        <v>41334</v>
      </c>
      <c r="H194" s="72"/>
      <c r="I194" s="73">
        <v>41416</v>
      </c>
      <c r="J194" s="72">
        <v>5256.95</v>
      </c>
      <c r="K194" s="74">
        <v>-5</v>
      </c>
      <c r="L194" s="72">
        <v>1.1870000000000001</v>
      </c>
      <c r="M194" s="72">
        <v>1.4356</v>
      </c>
      <c r="N194" s="72">
        <v>0.49919999999999998</v>
      </c>
      <c r="O194" s="72">
        <v>0.42049999999999998</v>
      </c>
      <c r="P194" s="72">
        <v>6240</v>
      </c>
      <c r="Q194" s="72">
        <v>2624.19</v>
      </c>
      <c r="R194" s="72">
        <v>3114.91</v>
      </c>
      <c r="S194" s="76" t="str">
        <f>IF(R194=ROUND(Q194*L194,2),"ok","chk")</f>
        <v>ok</v>
      </c>
      <c r="T194" s="72">
        <v>2169.7600000000002</v>
      </c>
      <c r="U194" s="76" t="str">
        <f>IF(T194=ROUND(R194/M194,2),"ok","chk")</f>
        <v>ok</v>
      </c>
      <c r="V194" s="72">
        <v>4346.6099999999997</v>
      </c>
      <c r="W194" s="72">
        <v>2176.85</v>
      </c>
      <c r="X194" s="72">
        <v>1893.39</v>
      </c>
      <c r="Y194" s="72">
        <v>490.72</v>
      </c>
      <c r="Z194" s="72">
        <v>945.15</v>
      </c>
      <c r="AA194" s="72">
        <v>32891520</v>
      </c>
      <c r="AB194" s="72">
        <v>21274321</v>
      </c>
      <c r="AC194" s="72">
        <v>25252575</v>
      </c>
      <c r="AD194" s="72">
        <v>17590244</v>
      </c>
      <c r="AF194" s="61">
        <f t="shared" ref="AF194:AF202" si="58">ROUND(AB194/Q194,0)</f>
        <v>8107</v>
      </c>
      <c r="AG194" s="61">
        <f t="shared" si="56"/>
        <v>5271</v>
      </c>
      <c r="AH194" s="61">
        <f t="shared" ref="AH194:AH200" si="59">ROUND(R194*AF194,0)</f>
        <v>25252575</v>
      </c>
      <c r="AI194" s="77" t="b">
        <f t="shared" si="57"/>
        <v>1</v>
      </c>
      <c r="AJ194" s="61">
        <f t="shared" ref="AJ194:AJ200" si="60">ROUND(AF194*T194,0)</f>
        <v>17590244</v>
      </c>
      <c r="AK194" s="77" t="b">
        <f t="shared" ref="AK194:AK202" si="61">AD194=AJ194</f>
        <v>1</v>
      </c>
      <c r="AM194" s="48">
        <v>22911326</v>
      </c>
      <c r="AN194" s="48">
        <v>5321082</v>
      </c>
      <c r="AO194" s="48">
        <v>9980194</v>
      </c>
      <c r="AP194" s="48">
        <v>3978254</v>
      </c>
      <c r="AQ194" s="48">
        <v>7662331</v>
      </c>
      <c r="AS194" s="61">
        <f t="shared" ref="AS194:AS202" si="62">ROUND(AD194+(AA194-AC194)/M194,0)</f>
        <v>22911326</v>
      </c>
      <c r="AT194" s="61" t="b">
        <f t="shared" ref="AT194:AT202" si="63">AM194=AS194</f>
        <v>1</v>
      </c>
      <c r="AU194" s="61">
        <f t="shared" ref="AU194:AU202" si="64">AM194-AD194</f>
        <v>5321082</v>
      </c>
      <c r="AV194" s="61" t="b">
        <f t="shared" ref="AV194:AV202" si="65">AN194=AU194</f>
        <v>1</v>
      </c>
      <c r="AW194" s="61">
        <f t="shared" ref="AW194:AW202" si="66">AA194-AM194</f>
        <v>9980194</v>
      </c>
      <c r="AX194" s="61" t="b">
        <f t="shared" ref="AX194:AX202" si="67">AO194=AW194</f>
        <v>1</v>
      </c>
      <c r="AY194" s="61">
        <f t="shared" ref="AY194:AY202" si="68">AC194-AB194</f>
        <v>3978254</v>
      </c>
      <c r="AZ194" s="61" t="b">
        <f t="shared" ref="AZ194:AZ202" si="69">AP194=AY194</f>
        <v>1</v>
      </c>
      <c r="BA194" s="61">
        <f t="shared" ref="BA194:BA202" si="70">AC194-AD194</f>
        <v>7662331</v>
      </c>
      <c r="BB194" s="61" t="b">
        <f t="shared" ref="BB194:BB202" si="71">AQ194=BA194</f>
        <v>1</v>
      </c>
    </row>
    <row r="195" spans="2:54">
      <c r="B195" s="72" t="s">
        <v>82</v>
      </c>
      <c r="C195" s="73">
        <v>41376</v>
      </c>
      <c r="D195" s="72" t="s">
        <v>71</v>
      </c>
      <c r="E195" s="73">
        <v>41334</v>
      </c>
      <c r="F195" s="73">
        <v>41425</v>
      </c>
      <c r="G195" s="73">
        <v>41334</v>
      </c>
      <c r="H195" s="72"/>
      <c r="I195" s="73">
        <v>41416</v>
      </c>
      <c r="J195" s="72">
        <v>5256.95</v>
      </c>
      <c r="K195" s="74">
        <v>-7</v>
      </c>
      <c r="L195" s="72">
        <v>1.1870000000000001</v>
      </c>
      <c r="M195" s="72">
        <v>1.4356</v>
      </c>
      <c r="N195" s="72">
        <v>0.56169999999999998</v>
      </c>
      <c r="O195" s="72">
        <v>0.47320000000000001</v>
      </c>
      <c r="P195" s="72">
        <v>6240</v>
      </c>
      <c r="Q195" s="72">
        <v>2952.92</v>
      </c>
      <c r="R195" s="72">
        <v>3505.12</v>
      </c>
      <c r="S195" s="76" t="str">
        <f t="shared" ref="S195:S200" si="72">IF(R195=ROUND(Q195*L195,2),"ok","chk")</f>
        <v>ok</v>
      </c>
      <c r="T195" s="72">
        <v>2441.5700000000002</v>
      </c>
      <c r="U195" s="76" t="str">
        <f t="shared" ref="U195:U202" si="73">IF(T195=ROUND(R195/M195,2),"ok","chk")</f>
        <v>ok</v>
      </c>
      <c r="V195" s="72">
        <v>4346.6099999999997</v>
      </c>
      <c r="W195" s="72">
        <v>1905.04</v>
      </c>
      <c r="X195" s="72">
        <v>1893.39</v>
      </c>
      <c r="Y195" s="72">
        <v>552.20000000000005</v>
      </c>
      <c r="Z195" s="72">
        <v>1063.55</v>
      </c>
      <c r="AA195" s="72">
        <v>32891520</v>
      </c>
      <c r="AB195" s="72">
        <v>21493590</v>
      </c>
      <c r="AC195" s="72">
        <v>25513768</v>
      </c>
      <c r="AD195" s="72">
        <v>17772188</v>
      </c>
      <c r="AF195" s="61">
        <f t="shared" si="58"/>
        <v>7279</v>
      </c>
      <c r="AG195" s="61">
        <f t="shared" si="56"/>
        <v>5271</v>
      </c>
      <c r="AH195" s="61">
        <f t="shared" si="59"/>
        <v>25513768</v>
      </c>
      <c r="AI195" s="77" t="b">
        <f t="shared" si="57"/>
        <v>1</v>
      </c>
      <c r="AJ195" s="61">
        <f t="shared" si="60"/>
        <v>17772188</v>
      </c>
      <c r="AK195" s="77" t="b">
        <f t="shared" si="61"/>
        <v>1</v>
      </c>
      <c r="AM195" s="48">
        <v>22911330</v>
      </c>
      <c r="AN195" s="48">
        <v>5139142</v>
      </c>
      <c r="AO195" s="48">
        <v>9980190</v>
      </c>
      <c r="AP195" s="48">
        <v>4020178</v>
      </c>
      <c r="AQ195" s="48">
        <v>7741580</v>
      </c>
      <c r="AS195" s="61">
        <f t="shared" si="62"/>
        <v>22911330</v>
      </c>
      <c r="AT195" s="61" t="b">
        <f t="shared" si="63"/>
        <v>1</v>
      </c>
      <c r="AU195" s="61">
        <f t="shared" si="64"/>
        <v>5139142</v>
      </c>
      <c r="AV195" s="61" t="b">
        <f t="shared" si="65"/>
        <v>1</v>
      </c>
      <c r="AW195" s="61">
        <f t="shared" si="66"/>
        <v>9980190</v>
      </c>
      <c r="AX195" s="61" t="b">
        <f t="shared" si="67"/>
        <v>1</v>
      </c>
      <c r="AY195" s="61">
        <f t="shared" si="68"/>
        <v>4020178</v>
      </c>
      <c r="AZ195" s="61" t="b">
        <f t="shared" si="69"/>
        <v>1</v>
      </c>
      <c r="BA195" s="61">
        <f t="shared" si="70"/>
        <v>7741580</v>
      </c>
      <c r="BB195" s="61" t="b">
        <f t="shared" si="71"/>
        <v>1</v>
      </c>
    </row>
    <row r="196" spans="2:54">
      <c r="B196" s="72" t="s">
        <v>82</v>
      </c>
      <c r="C196" s="73">
        <v>41383</v>
      </c>
      <c r="D196" s="72" t="s">
        <v>71</v>
      </c>
      <c r="E196" s="73">
        <v>41334</v>
      </c>
      <c r="F196" s="73">
        <v>41425</v>
      </c>
      <c r="G196" s="73">
        <v>41334</v>
      </c>
      <c r="H196" s="72"/>
      <c r="I196" s="73">
        <v>41416</v>
      </c>
      <c r="J196" s="72">
        <v>5256.95</v>
      </c>
      <c r="K196" s="74">
        <v>-12</v>
      </c>
      <c r="L196" s="72">
        <v>1.1870000000000001</v>
      </c>
      <c r="M196" s="72">
        <v>1.4356</v>
      </c>
      <c r="N196" s="72">
        <v>0.60089999999999999</v>
      </c>
      <c r="O196" s="72">
        <v>0.50619999999999998</v>
      </c>
      <c r="P196" s="72">
        <v>6240</v>
      </c>
      <c r="Q196" s="72">
        <v>3158.7</v>
      </c>
      <c r="R196" s="72">
        <v>3749.38</v>
      </c>
      <c r="S196" s="76" t="str">
        <f t="shared" si="72"/>
        <v>ok</v>
      </c>
      <c r="T196" s="72">
        <v>2611.7199999999998</v>
      </c>
      <c r="U196" s="76" t="str">
        <f t="shared" si="73"/>
        <v>ok</v>
      </c>
      <c r="V196" s="72">
        <v>4346.62</v>
      </c>
      <c r="W196" s="72">
        <v>1734.9</v>
      </c>
      <c r="X196" s="72">
        <v>1893.38</v>
      </c>
      <c r="Y196" s="72">
        <v>590.67999999999995</v>
      </c>
      <c r="Z196" s="72">
        <v>1137.6600000000001</v>
      </c>
      <c r="AA196" s="72">
        <v>32891520</v>
      </c>
      <c r="AB196" s="72">
        <v>21640909</v>
      </c>
      <c r="AC196" s="72">
        <v>25687002</v>
      </c>
      <c r="AD196" s="72">
        <v>17892894</v>
      </c>
      <c r="AF196" s="61">
        <f t="shared" si="58"/>
        <v>6851</v>
      </c>
      <c r="AG196" s="61">
        <f t="shared" si="56"/>
        <v>5271</v>
      </c>
      <c r="AH196" s="61">
        <f t="shared" si="59"/>
        <v>25687002</v>
      </c>
      <c r="AI196" s="77" t="b">
        <f t="shared" si="57"/>
        <v>1</v>
      </c>
      <c r="AJ196" s="61">
        <f t="shared" si="60"/>
        <v>17892894</v>
      </c>
      <c r="AK196" s="77" t="b">
        <f t="shared" si="61"/>
        <v>1</v>
      </c>
      <c r="AM196" s="48">
        <v>22911366</v>
      </c>
      <c r="AN196" s="48">
        <v>5018472</v>
      </c>
      <c r="AO196" s="48">
        <v>9980154</v>
      </c>
      <c r="AP196" s="48">
        <v>4046093</v>
      </c>
      <c r="AQ196" s="48">
        <v>7794108</v>
      </c>
      <c r="AS196" s="61">
        <f t="shared" si="62"/>
        <v>22911366</v>
      </c>
      <c r="AT196" s="61" t="b">
        <f t="shared" si="63"/>
        <v>1</v>
      </c>
      <c r="AU196" s="61">
        <f t="shared" si="64"/>
        <v>5018472</v>
      </c>
      <c r="AV196" s="61" t="b">
        <f t="shared" si="65"/>
        <v>1</v>
      </c>
      <c r="AW196" s="61">
        <f t="shared" si="66"/>
        <v>9980154</v>
      </c>
      <c r="AX196" s="61" t="b">
        <f t="shared" si="67"/>
        <v>1</v>
      </c>
      <c r="AY196" s="61">
        <f t="shared" si="68"/>
        <v>4046093</v>
      </c>
      <c r="AZ196" s="61" t="b">
        <f t="shared" si="69"/>
        <v>1</v>
      </c>
      <c r="BA196" s="61">
        <f t="shared" si="70"/>
        <v>7794108</v>
      </c>
      <c r="BB196" s="61" t="b">
        <f t="shared" si="71"/>
        <v>1</v>
      </c>
    </row>
    <row r="197" spans="2:54">
      <c r="B197" s="72" t="s">
        <v>82</v>
      </c>
      <c r="C197" s="73">
        <v>41390</v>
      </c>
      <c r="D197" s="72" t="s">
        <v>71</v>
      </c>
      <c r="E197" s="73">
        <v>41334</v>
      </c>
      <c r="F197" s="73">
        <v>41425</v>
      </c>
      <c r="G197" s="73">
        <v>41334</v>
      </c>
      <c r="H197" s="72"/>
      <c r="I197" s="73">
        <v>41416</v>
      </c>
      <c r="J197" s="72">
        <v>5256.95</v>
      </c>
      <c r="K197" s="74">
        <v>-9</v>
      </c>
      <c r="L197" s="72">
        <v>1.1870000000000001</v>
      </c>
      <c r="M197" s="72">
        <v>1.4356</v>
      </c>
      <c r="N197" s="72">
        <v>0.65490000000000004</v>
      </c>
      <c r="O197" s="72">
        <v>0.55169999999999997</v>
      </c>
      <c r="P197" s="72">
        <v>6240</v>
      </c>
      <c r="Q197" s="72">
        <v>3442.78</v>
      </c>
      <c r="R197" s="72">
        <v>4086.58</v>
      </c>
      <c r="S197" s="76" t="str">
        <f t="shared" si="72"/>
        <v>ok</v>
      </c>
      <c r="T197" s="72">
        <v>2846.6</v>
      </c>
      <c r="U197" s="76" t="str">
        <f t="shared" si="73"/>
        <v>ok</v>
      </c>
      <c r="V197" s="72">
        <v>4346.6099999999997</v>
      </c>
      <c r="W197" s="72">
        <v>1500.01</v>
      </c>
      <c r="X197" s="72">
        <v>1893.39</v>
      </c>
      <c r="Y197" s="72">
        <v>643.79999999999995</v>
      </c>
      <c r="Z197" s="72">
        <v>1239.98</v>
      </c>
      <c r="AA197" s="72">
        <v>32891520</v>
      </c>
      <c r="AB197" s="72">
        <v>21793956</v>
      </c>
      <c r="AC197" s="72">
        <v>25868051</v>
      </c>
      <c r="AD197" s="72">
        <v>18018978</v>
      </c>
      <c r="AF197" s="61">
        <f t="shared" si="58"/>
        <v>6330</v>
      </c>
      <c r="AG197" s="61">
        <f t="shared" si="56"/>
        <v>5271</v>
      </c>
      <c r="AH197" s="61">
        <f t="shared" si="59"/>
        <v>25868051</v>
      </c>
      <c r="AI197" s="77" t="b">
        <f t="shared" si="57"/>
        <v>1</v>
      </c>
      <c r="AJ197" s="61">
        <f t="shared" si="60"/>
        <v>18018978</v>
      </c>
      <c r="AK197" s="77" t="b">
        <f t="shared" si="61"/>
        <v>1</v>
      </c>
      <c r="AM197" s="48">
        <v>22911336</v>
      </c>
      <c r="AN197" s="48">
        <v>4892358</v>
      </c>
      <c r="AO197" s="48">
        <v>9980184</v>
      </c>
      <c r="AP197" s="48">
        <v>4074095</v>
      </c>
      <c r="AQ197" s="48">
        <v>7849073</v>
      </c>
      <c r="AS197" s="61">
        <f t="shared" si="62"/>
        <v>22911336</v>
      </c>
      <c r="AT197" s="61" t="b">
        <f t="shared" si="63"/>
        <v>1</v>
      </c>
      <c r="AU197" s="61">
        <f t="shared" si="64"/>
        <v>4892358</v>
      </c>
      <c r="AV197" s="61" t="b">
        <f t="shared" si="65"/>
        <v>1</v>
      </c>
      <c r="AW197" s="61">
        <f t="shared" si="66"/>
        <v>9980184</v>
      </c>
      <c r="AX197" s="61" t="b">
        <f t="shared" si="67"/>
        <v>1</v>
      </c>
      <c r="AY197" s="61">
        <f t="shared" si="68"/>
        <v>4074095</v>
      </c>
      <c r="AZ197" s="61" t="b">
        <f t="shared" si="69"/>
        <v>1</v>
      </c>
      <c r="BA197" s="61">
        <f t="shared" si="70"/>
        <v>7849073</v>
      </c>
      <c r="BB197" s="61" t="b">
        <f t="shared" si="71"/>
        <v>1</v>
      </c>
    </row>
    <row r="198" spans="2:54">
      <c r="B198" s="72" t="s">
        <v>82</v>
      </c>
      <c r="C198" s="73">
        <v>41397</v>
      </c>
      <c r="D198" s="72" t="s">
        <v>71</v>
      </c>
      <c r="E198" s="73">
        <v>41334</v>
      </c>
      <c r="F198" s="73">
        <v>41425</v>
      </c>
      <c r="G198" s="73">
        <v>41334</v>
      </c>
      <c r="H198" s="72"/>
      <c r="I198" s="73">
        <v>41416</v>
      </c>
      <c r="J198" s="72">
        <v>5256.95</v>
      </c>
      <c r="K198" s="74">
        <v>-4</v>
      </c>
      <c r="L198" s="72">
        <v>1.1870000000000001</v>
      </c>
      <c r="M198" s="72">
        <v>1.4356</v>
      </c>
      <c r="N198" s="72">
        <v>0.72609999999999997</v>
      </c>
      <c r="O198" s="72">
        <v>0.61170000000000002</v>
      </c>
      <c r="P198" s="72">
        <v>6240</v>
      </c>
      <c r="Q198" s="72">
        <v>3817.26</v>
      </c>
      <c r="R198" s="72">
        <v>4531.09</v>
      </c>
      <c r="S198" s="76" t="str">
        <f t="shared" si="72"/>
        <v>ok</v>
      </c>
      <c r="T198" s="72">
        <v>3156.23</v>
      </c>
      <c r="U198" s="76" t="str">
        <f t="shared" si="73"/>
        <v>ok</v>
      </c>
      <c r="V198" s="72">
        <v>4346.6099999999997</v>
      </c>
      <c r="W198" s="72">
        <v>1190.3800000000001</v>
      </c>
      <c r="X198" s="72">
        <v>1893.39</v>
      </c>
      <c r="Y198" s="72">
        <v>713.83</v>
      </c>
      <c r="Z198" s="72">
        <v>1374.86</v>
      </c>
      <c r="AA198" s="72">
        <v>32891520</v>
      </c>
      <c r="AB198" s="72">
        <v>22903900</v>
      </c>
      <c r="AC198" s="72">
        <v>27186540</v>
      </c>
      <c r="AD198" s="72">
        <v>18937380</v>
      </c>
      <c r="AF198" s="61">
        <f t="shared" si="58"/>
        <v>6000</v>
      </c>
      <c r="AG198" s="61">
        <f t="shared" si="56"/>
        <v>5271</v>
      </c>
      <c r="AH198" s="61">
        <f t="shared" si="59"/>
        <v>27186540</v>
      </c>
      <c r="AI198" s="77" t="b">
        <f t="shared" si="57"/>
        <v>1</v>
      </c>
      <c r="AJ198" s="61">
        <f t="shared" si="60"/>
        <v>18937380</v>
      </c>
      <c r="AK198" s="77" t="b">
        <f t="shared" si="61"/>
        <v>1</v>
      </c>
      <c r="AM198" s="48">
        <v>22911314</v>
      </c>
      <c r="AN198" s="48">
        <v>3973934</v>
      </c>
      <c r="AO198" s="48">
        <v>9980206</v>
      </c>
      <c r="AP198" s="48">
        <v>4282640</v>
      </c>
      <c r="AQ198" s="48">
        <v>8249160</v>
      </c>
      <c r="AS198" s="61">
        <f t="shared" si="62"/>
        <v>22911314</v>
      </c>
      <c r="AT198" s="61" t="b">
        <f t="shared" si="63"/>
        <v>1</v>
      </c>
      <c r="AU198" s="61">
        <f t="shared" si="64"/>
        <v>3973934</v>
      </c>
      <c r="AV198" s="61" t="b">
        <f t="shared" si="65"/>
        <v>1</v>
      </c>
      <c r="AW198" s="61">
        <f t="shared" si="66"/>
        <v>9980206</v>
      </c>
      <c r="AX198" s="61" t="b">
        <f t="shared" si="67"/>
        <v>1</v>
      </c>
      <c r="AY198" s="61">
        <f t="shared" si="68"/>
        <v>4282640</v>
      </c>
      <c r="AZ198" s="61" t="b">
        <f t="shared" si="69"/>
        <v>1</v>
      </c>
      <c r="BA198" s="61">
        <f t="shared" si="70"/>
        <v>8249160</v>
      </c>
      <c r="BB198" s="61" t="b">
        <f t="shared" si="71"/>
        <v>1</v>
      </c>
    </row>
    <row r="199" spans="2:54">
      <c r="B199" s="72" t="s">
        <v>82</v>
      </c>
      <c r="C199" s="73">
        <v>41404</v>
      </c>
      <c r="D199" s="72" t="s">
        <v>71</v>
      </c>
      <c r="E199" s="73">
        <v>41334</v>
      </c>
      <c r="F199" s="73">
        <v>41425</v>
      </c>
      <c r="G199" s="73">
        <v>41334</v>
      </c>
      <c r="H199" s="72"/>
      <c r="I199" s="73">
        <v>41416</v>
      </c>
      <c r="J199" s="72">
        <v>5256.95</v>
      </c>
      <c r="K199" s="74">
        <v>-4</v>
      </c>
      <c r="L199" s="72">
        <v>1.1870000000000001</v>
      </c>
      <c r="M199" s="72">
        <v>1.4356</v>
      </c>
      <c r="N199" s="72">
        <v>0.83130000000000004</v>
      </c>
      <c r="O199" s="72">
        <v>0.70030000000000003</v>
      </c>
      <c r="P199" s="72">
        <v>6240</v>
      </c>
      <c r="Q199" s="72">
        <v>4370</v>
      </c>
      <c r="R199" s="72">
        <v>5187.1899999999996</v>
      </c>
      <c r="S199" s="76" t="str">
        <f t="shared" si="72"/>
        <v>ok</v>
      </c>
      <c r="T199" s="72">
        <v>3613.26</v>
      </c>
      <c r="U199" s="76" t="str">
        <f t="shared" si="73"/>
        <v>ok</v>
      </c>
      <c r="V199" s="72">
        <v>4346.62</v>
      </c>
      <c r="W199" s="72">
        <v>733.36</v>
      </c>
      <c r="X199" s="72">
        <v>1893.38</v>
      </c>
      <c r="Y199" s="72">
        <v>817.19</v>
      </c>
      <c r="Z199" s="72">
        <v>1573.93</v>
      </c>
      <c r="AA199" s="72">
        <v>32891520</v>
      </c>
      <c r="AB199" s="72">
        <v>25024749</v>
      </c>
      <c r="AC199" s="72">
        <v>29701850</v>
      </c>
      <c r="AD199" s="72">
        <v>20689527</v>
      </c>
      <c r="AF199" s="61">
        <f t="shared" si="58"/>
        <v>5726</v>
      </c>
      <c r="AG199" s="61">
        <f t="shared" si="56"/>
        <v>5271</v>
      </c>
      <c r="AH199" s="61">
        <f t="shared" si="59"/>
        <v>29701850</v>
      </c>
      <c r="AI199" s="77" t="b">
        <f t="shared" si="57"/>
        <v>1</v>
      </c>
      <c r="AJ199" s="61">
        <f t="shared" si="60"/>
        <v>20689527</v>
      </c>
      <c r="AK199" s="77" t="b">
        <f t="shared" si="61"/>
        <v>1</v>
      </c>
      <c r="AM199" s="48">
        <v>22911365</v>
      </c>
      <c r="AN199" s="48">
        <v>2221838</v>
      </c>
      <c r="AO199" s="48">
        <v>9980155</v>
      </c>
      <c r="AP199" s="48">
        <v>4677101</v>
      </c>
      <c r="AQ199" s="48">
        <v>9012323</v>
      </c>
      <c r="AS199" s="61">
        <f t="shared" si="62"/>
        <v>22911365</v>
      </c>
      <c r="AT199" s="61" t="b">
        <f t="shared" si="63"/>
        <v>1</v>
      </c>
      <c r="AU199" s="61">
        <f t="shared" si="64"/>
        <v>2221838</v>
      </c>
      <c r="AV199" s="61" t="b">
        <f t="shared" si="65"/>
        <v>1</v>
      </c>
      <c r="AW199" s="61">
        <f t="shared" si="66"/>
        <v>9980155</v>
      </c>
      <c r="AX199" s="61" t="b">
        <f t="shared" si="67"/>
        <v>1</v>
      </c>
      <c r="AY199" s="61">
        <f t="shared" si="68"/>
        <v>4677101</v>
      </c>
      <c r="AZ199" s="61" t="b">
        <f t="shared" si="69"/>
        <v>1</v>
      </c>
      <c r="BA199" s="61">
        <f t="shared" si="70"/>
        <v>9012323</v>
      </c>
      <c r="BB199" s="61" t="b">
        <f t="shared" si="71"/>
        <v>1</v>
      </c>
    </row>
    <row r="200" spans="2:54">
      <c r="B200" s="72" t="s">
        <v>82</v>
      </c>
      <c r="C200" s="73">
        <v>41411</v>
      </c>
      <c r="D200" s="72" t="s">
        <v>71</v>
      </c>
      <c r="E200" s="73">
        <v>41334</v>
      </c>
      <c r="F200" s="73">
        <v>41425</v>
      </c>
      <c r="G200" s="73">
        <v>41334</v>
      </c>
      <c r="H200" s="72"/>
      <c r="I200" s="73">
        <v>41416</v>
      </c>
      <c r="J200" s="72">
        <v>5256.95</v>
      </c>
      <c r="K200" s="74">
        <v>-6</v>
      </c>
      <c r="L200" s="72">
        <v>1.1870000000000001</v>
      </c>
      <c r="M200" s="72">
        <v>1.4356</v>
      </c>
      <c r="N200" s="72">
        <v>0.94989999999999997</v>
      </c>
      <c r="O200" s="72">
        <v>0.80020000000000002</v>
      </c>
      <c r="P200" s="72">
        <v>6240</v>
      </c>
      <c r="Q200" s="72">
        <v>4993.34</v>
      </c>
      <c r="R200" s="72">
        <v>5927.09</v>
      </c>
      <c r="S200" s="76" t="str">
        <f t="shared" si="72"/>
        <v>ok</v>
      </c>
      <c r="T200" s="72">
        <v>4128.6499999999996</v>
      </c>
      <c r="U200" s="76" t="str">
        <f t="shared" si="73"/>
        <v>ok</v>
      </c>
      <c r="V200" s="72">
        <v>4346.6099999999997</v>
      </c>
      <c r="W200" s="72">
        <v>217.96</v>
      </c>
      <c r="X200" s="72">
        <v>1893.39</v>
      </c>
      <c r="Y200" s="72">
        <v>933.75</v>
      </c>
      <c r="Z200" s="72">
        <v>1798.44</v>
      </c>
      <c r="AA200" s="72">
        <v>32891520</v>
      </c>
      <c r="AB200" s="72">
        <v>27647077</v>
      </c>
      <c r="AC200" s="72">
        <v>32818297</v>
      </c>
      <c r="AD200" s="72">
        <v>22860335</v>
      </c>
      <c r="AF200" s="61">
        <f t="shared" si="58"/>
        <v>5537</v>
      </c>
      <c r="AG200" s="61">
        <f t="shared" si="56"/>
        <v>5271</v>
      </c>
      <c r="AH200" s="61">
        <f t="shared" si="59"/>
        <v>32818297</v>
      </c>
      <c r="AI200" s="77" t="b">
        <f t="shared" si="57"/>
        <v>1</v>
      </c>
      <c r="AJ200" s="61">
        <f t="shared" si="60"/>
        <v>22860335</v>
      </c>
      <c r="AK200" s="77" t="b">
        <f t="shared" si="61"/>
        <v>1</v>
      </c>
      <c r="AM200" s="48">
        <v>22911340</v>
      </c>
      <c r="AN200" s="48">
        <v>51005</v>
      </c>
      <c r="AO200" s="48">
        <v>9980180</v>
      </c>
      <c r="AP200" s="48">
        <v>5171220</v>
      </c>
      <c r="AQ200" s="48">
        <v>9957962</v>
      </c>
      <c r="AS200" s="61">
        <f t="shared" si="62"/>
        <v>22911340</v>
      </c>
      <c r="AT200" s="61" t="b">
        <f t="shared" si="63"/>
        <v>1</v>
      </c>
      <c r="AU200" s="61">
        <f t="shared" si="64"/>
        <v>51005</v>
      </c>
      <c r="AV200" s="61" t="b">
        <f t="shared" si="65"/>
        <v>1</v>
      </c>
      <c r="AW200" s="61">
        <f t="shared" si="66"/>
        <v>9980180</v>
      </c>
      <c r="AX200" s="61" t="b">
        <f t="shared" si="67"/>
        <v>1</v>
      </c>
      <c r="AY200" s="61">
        <f t="shared" si="68"/>
        <v>5171220</v>
      </c>
      <c r="AZ200" s="61" t="b">
        <f t="shared" si="69"/>
        <v>1</v>
      </c>
      <c r="BA200" s="61">
        <f t="shared" si="70"/>
        <v>9957962</v>
      </c>
      <c r="BB200" s="61" t="b">
        <f t="shared" si="71"/>
        <v>1</v>
      </c>
    </row>
    <row r="201" spans="2:54">
      <c r="B201" s="72" t="s">
        <v>82</v>
      </c>
      <c r="C201" s="73">
        <v>41418</v>
      </c>
      <c r="D201" s="72" t="s">
        <v>71</v>
      </c>
      <c r="E201" s="73">
        <v>41334</v>
      </c>
      <c r="F201" s="73">
        <v>41425</v>
      </c>
      <c r="G201" s="73">
        <v>41334</v>
      </c>
      <c r="H201" s="72"/>
      <c r="I201" s="73">
        <v>41416</v>
      </c>
      <c r="J201" s="72">
        <v>5256.95</v>
      </c>
      <c r="K201" s="74">
        <v>-9</v>
      </c>
      <c r="L201" s="72">
        <v>1.1870000000000001</v>
      </c>
      <c r="M201" s="72">
        <v>1.4356</v>
      </c>
      <c r="N201" s="72">
        <v>1</v>
      </c>
      <c r="O201" s="72">
        <v>0.90010000000000001</v>
      </c>
      <c r="P201" s="72">
        <v>6240</v>
      </c>
      <c r="Q201" s="72">
        <v>5616.66</v>
      </c>
      <c r="R201" s="74">
        <v>6240</v>
      </c>
      <c r="S201" s="76" t="s">
        <v>859</v>
      </c>
      <c r="T201" s="72">
        <v>4346.6099999999997</v>
      </c>
      <c r="U201" s="76" t="str">
        <f t="shared" si="73"/>
        <v>ok</v>
      </c>
      <c r="V201" s="72">
        <v>4346.6099999999997</v>
      </c>
      <c r="W201" s="72">
        <v>0</v>
      </c>
      <c r="X201" s="72">
        <v>1893.39</v>
      </c>
      <c r="Y201" s="72">
        <v>623.34</v>
      </c>
      <c r="Z201" s="72">
        <v>1893.39</v>
      </c>
      <c r="AA201" s="72">
        <v>32891520</v>
      </c>
      <c r="AB201" s="72">
        <v>30269195</v>
      </c>
      <c r="AC201" s="72">
        <v>32891040</v>
      </c>
      <c r="AD201" s="72">
        <v>22910981</v>
      </c>
      <c r="AF201" s="61">
        <f t="shared" si="58"/>
        <v>5389</v>
      </c>
      <c r="AG201" s="61">
        <f>ROUND(AA201/P201,0)</f>
        <v>5271</v>
      </c>
      <c r="AH201" s="61">
        <f>AG201*P201</f>
        <v>32891040</v>
      </c>
      <c r="AI201" s="77" t="b">
        <f t="shared" si="57"/>
        <v>1</v>
      </c>
      <c r="AJ201" s="61">
        <f>ROUND(AG201*T201,0)</f>
        <v>22910981</v>
      </c>
      <c r="AK201" s="77" t="b">
        <f t="shared" si="61"/>
        <v>1</v>
      </c>
      <c r="AM201" s="48">
        <v>22911315</v>
      </c>
      <c r="AN201" s="48">
        <v>334</v>
      </c>
      <c r="AO201" s="48">
        <v>9980205</v>
      </c>
      <c r="AP201" s="31">
        <v>2621845</v>
      </c>
      <c r="AQ201" s="48">
        <v>9980059</v>
      </c>
      <c r="AS201" s="61">
        <f t="shared" si="62"/>
        <v>22911315</v>
      </c>
      <c r="AT201" s="61" t="b">
        <f t="shared" si="63"/>
        <v>1</v>
      </c>
      <c r="AU201" s="61">
        <f t="shared" si="64"/>
        <v>334</v>
      </c>
      <c r="AV201" s="61" t="b">
        <f t="shared" si="65"/>
        <v>1</v>
      </c>
      <c r="AW201" s="61">
        <f t="shared" si="66"/>
        <v>9980205</v>
      </c>
      <c r="AX201" s="61" t="b">
        <f t="shared" si="67"/>
        <v>1</v>
      </c>
      <c r="AY201" s="61">
        <f t="shared" si="68"/>
        <v>2621845</v>
      </c>
      <c r="AZ201" s="61" t="b">
        <f t="shared" si="69"/>
        <v>1</v>
      </c>
      <c r="BA201" s="61">
        <f t="shared" si="70"/>
        <v>9980059</v>
      </c>
      <c r="BB201" s="61" t="b">
        <f t="shared" si="71"/>
        <v>1</v>
      </c>
    </row>
    <row r="202" spans="2:54">
      <c r="B202" s="72" t="s">
        <v>82</v>
      </c>
      <c r="C202" s="73">
        <v>41425</v>
      </c>
      <c r="D202" s="72" t="s">
        <v>71</v>
      </c>
      <c r="E202" s="73">
        <v>41334</v>
      </c>
      <c r="F202" s="73">
        <v>41425</v>
      </c>
      <c r="G202" s="73">
        <v>41334</v>
      </c>
      <c r="H202" s="72"/>
      <c r="I202" s="73">
        <v>41416</v>
      </c>
      <c r="J202" s="72">
        <v>5256.95</v>
      </c>
      <c r="K202" s="70"/>
      <c r="L202" s="72">
        <v>1.1870000000000001</v>
      </c>
      <c r="M202" s="72">
        <v>1.4356</v>
      </c>
      <c r="N202" s="72">
        <v>1</v>
      </c>
      <c r="O202" s="72">
        <v>1</v>
      </c>
      <c r="P202" s="72">
        <v>6240</v>
      </c>
      <c r="Q202" s="72">
        <v>6240</v>
      </c>
      <c r="R202" s="74">
        <v>6240</v>
      </c>
      <c r="S202" s="76" t="s">
        <v>859</v>
      </c>
      <c r="T202" s="72">
        <v>4346.6099999999997</v>
      </c>
      <c r="U202" s="76" t="str">
        <f t="shared" si="73"/>
        <v>ok</v>
      </c>
      <c r="V202" s="72">
        <v>4346.6099999999997</v>
      </c>
      <c r="W202" s="72">
        <v>0</v>
      </c>
      <c r="X202" s="72">
        <v>1893.39</v>
      </c>
      <c r="Y202" s="72">
        <v>0</v>
      </c>
      <c r="Z202" s="72">
        <v>1893.39</v>
      </c>
      <c r="AA202" s="72">
        <v>32891520</v>
      </c>
      <c r="AB202" s="72">
        <v>32891520</v>
      </c>
      <c r="AC202" s="72">
        <v>32891040</v>
      </c>
      <c r="AD202" s="72">
        <v>22910981</v>
      </c>
      <c r="AF202" s="61">
        <f t="shared" si="58"/>
        <v>5271</v>
      </c>
      <c r="AG202" s="61">
        <f>ROUND(AA202/P202,0)</f>
        <v>5271</v>
      </c>
      <c r="AH202" s="61">
        <f>AG202*P202</f>
        <v>32891040</v>
      </c>
      <c r="AI202" s="77" t="b">
        <f t="shared" si="57"/>
        <v>1</v>
      </c>
      <c r="AJ202" s="61">
        <f>ROUND(AG202*T202,0)</f>
        <v>22910981</v>
      </c>
      <c r="AK202" s="77" t="b">
        <f t="shared" si="61"/>
        <v>1</v>
      </c>
      <c r="AM202" s="48">
        <v>22911315</v>
      </c>
      <c r="AN202" s="48">
        <v>334</v>
      </c>
      <c r="AO202" s="48">
        <v>9980205</v>
      </c>
      <c r="AP202" s="48">
        <v>-480</v>
      </c>
      <c r="AQ202" s="48">
        <v>9980059</v>
      </c>
      <c r="AS202" s="61">
        <f t="shared" si="62"/>
        <v>22911315</v>
      </c>
      <c r="AT202" s="61" t="b">
        <f t="shared" si="63"/>
        <v>1</v>
      </c>
      <c r="AU202" s="61">
        <f t="shared" si="64"/>
        <v>334</v>
      </c>
      <c r="AV202" s="61" t="b">
        <f t="shared" si="65"/>
        <v>1</v>
      </c>
      <c r="AW202" s="61">
        <f t="shared" si="66"/>
        <v>9980205</v>
      </c>
      <c r="AX202" s="61" t="b">
        <f t="shared" si="67"/>
        <v>1</v>
      </c>
      <c r="AY202" s="61">
        <f t="shared" si="68"/>
        <v>-480</v>
      </c>
      <c r="AZ202" s="61" t="b">
        <f t="shared" si="69"/>
        <v>1</v>
      </c>
      <c r="BA202" s="61">
        <f t="shared" si="70"/>
        <v>9980059</v>
      </c>
      <c r="BB202" s="61" t="b">
        <f t="shared" si="71"/>
        <v>1</v>
      </c>
    </row>
    <row r="205" spans="2:54">
      <c r="B205" s="69" t="s">
        <v>870</v>
      </c>
    </row>
    <row r="207" spans="2:54">
      <c r="B207" s="65" t="s">
        <v>871</v>
      </c>
    </row>
    <row r="209" spans="2:3">
      <c r="B209" s="65" t="s">
        <v>872</v>
      </c>
    </row>
    <row r="210" spans="2:3">
      <c r="C210" s="65" t="s">
        <v>873</v>
      </c>
    </row>
    <row r="211" spans="2:3">
      <c r="C211" s="65" t="s">
        <v>874</v>
      </c>
    </row>
    <row r="212" spans="2:3">
      <c r="C212" s="65" t="s">
        <v>875</v>
      </c>
    </row>
  </sheetData>
  <phoneticPr fontId="1"/>
  <conditionalFormatting sqref="B92:AZ105">
    <cfRule type="expression" dxfId="0" priority="1">
      <formula>B92=FALSE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343"/>
  <sheetViews>
    <sheetView zoomScale="80" zoomScaleNormal="80" workbookViewId="0"/>
  </sheetViews>
  <sheetFormatPr defaultRowHeight="13.5"/>
  <cols>
    <col min="1" max="1" width="3.75" style="34" customWidth="1"/>
    <col min="2" max="4" width="9" style="4"/>
    <col min="5" max="16384" width="9" style="34"/>
  </cols>
  <sheetData>
    <row r="1" spans="2:2">
      <c r="B1" s="32" t="s">
        <v>529</v>
      </c>
    </row>
    <row r="2" spans="2:2">
      <c r="B2" s="32" t="s">
        <v>530</v>
      </c>
    </row>
    <row r="3" spans="2:2">
      <c r="B3" s="32" t="s">
        <v>531</v>
      </c>
    </row>
    <row r="4" spans="2:2">
      <c r="B4" s="32" t="s">
        <v>532</v>
      </c>
    </row>
    <row r="5" spans="2:2">
      <c r="B5" s="32" t="s">
        <v>533</v>
      </c>
    </row>
    <row r="6" spans="2:2">
      <c r="B6" s="32" t="s">
        <v>534</v>
      </c>
    </row>
    <row r="7" spans="2:2">
      <c r="B7" s="32" t="s">
        <v>535</v>
      </c>
    </row>
    <row r="8" spans="2:2">
      <c r="B8" s="32" t="s">
        <v>536</v>
      </c>
    </row>
    <row r="9" spans="2:2">
      <c r="B9" s="32" t="s">
        <v>537</v>
      </c>
    </row>
    <row r="10" spans="2:2">
      <c r="B10" s="32" t="s">
        <v>538</v>
      </c>
    </row>
    <row r="11" spans="2:2">
      <c r="B11" s="32" t="s">
        <v>539</v>
      </c>
    </row>
    <row r="12" spans="2:2">
      <c r="B12" s="32" t="s">
        <v>540</v>
      </c>
    </row>
    <row r="13" spans="2:2">
      <c r="B13" s="32" t="s">
        <v>541</v>
      </c>
    </row>
    <row r="14" spans="2:2">
      <c r="B14" s="32" t="s">
        <v>542</v>
      </c>
    </row>
    <row r="15" spans="2:2">
      <c r="B15" s="32" t="s">
        <v>543</v>
      </c>
    </row>
    <row r="16" spans="2:2">
      <c r="B16" s="32" t="s">
        <v>544</v>
      </c>
    </row>
    <row r="17" spans="2:2">
      <c r="B17" s="32" t="s">
        <v>545</v>
      </c>
    </row>
    <row r="18" spans="2:2">
      <c r="B18" s="32" t="s">
        <v>546</v>
      </c>
    </row>
    <row r="19" spans="2:2">
      <c r="B19" s="32" t="s">
        <v>547</v>
      </c>
    </row>
    <row r="20" spans="2:2">
      <c r="B20" s="32" t="s">
        <v>548</v>
      </c>
    </row>
    <row r="21" spans="2:2">
      <c r="B21" s="32" t="s">
        <v>549</v>
      </c>
    </row>
    <row r="22" spans="2:2">
      <c r="B22" s="32" t="s">
        <v>550</v>
      </c>
    </row>
    <row r="23" spans="2:2">
      <c r="B23" s="32" t="s">
        <v>551</v>
      </c>
    </row>
    <row r="24" spans="2:2">
      <c r="B24" s="32" t="s">
        <v>552</v>
      </c>
    </row>
    <row r="25" spans="2:2">
      <c r="B25" s="32" t="s">
        <v>553</v>
      </c>
    </row>
    <row r="26" spans="2:2">
      <c r="B26" s="32"/>
    </row>
    <row r="27" spans="2:2">
      <c r="B27" s="32" t="s">
        <v>554</v>
      </c>
    </row>
    <row r="28" spans="2:2">
      <c r="B28" s="32" t="s">
        <v>555</v>
      </c>
    </row>
    <row r="29" spans="2:2">
      <c r="B29" s="32" t="s">
        <v>556</v>
      </c>
    </row>
    <row r="30" spans="2:2">
      <c r="B30" s="32" t="s">
        <v>557</v>
      </c>
    </row>
    <row r="31" spans="2:2">
      <c r="B31" s="32" t="s">
        <v>558</v>
      </c>
    </row>
    <row r="32" spans="2:2">
      <c r="B32" s="32" t="s">
        <v>559</v>
      </c>
    </row>
    <row r="33" spans="1:2">
      <c r="B33" s="32" t="s">
        <v>560</v>
      </c>
    </row>
    <row r="34" spans="1:2">
      <c r="B34" s="32" t="s">
        <v>561</v>
      </c>
    </row>
    <row r="35" spans="1:2">
      <c r="B35" s="32" t="s">
        <v>562</v>
      </c>
    </row>
    <row r="36" spans="1:2">
      <c r="B36" s="32" t="s">
        <v>563</v>
      </c>
    </row>
    <row r="37" spans="1:2">
      <c r="B37" s="32" t="s">
        <v>564</v>
      </c>
    </row>
    <row r="38" spans="1:2">
      <c r="B38" s="32" t="s">
        <v>565</v>
      </c>
    </row>
    <row r="39" spans="1:2">
      <c r="B39" s="32" t="s">
        <v>566</v>
      </c>
    </row>
    <row r="40" spans="1:2">
      <c r="B40" s="32" t="s">
        <v>567</v>
      </c>
    </row>
    <row r="41" spans="1:2">
      <c r="B41" s="32" t="s">
        <v>568</v>
      </c>
    </row>
    <row r="42" spans="1:2">
      <c r="A42" s="35"/>
      <c r="B42" s="32" t="s">
        <v>569</v>
      </c>
    </row>
    <row r="43" spans="1:2">
      <c r="B43" s="32" t="s">
        <v>570</v>
      </c>
    </row>
    <row r="44" spans="1:2">
      <c r="B44" s="32" t="s">
        <v>571</v>
      </c>
    </row>
    <row r="45" spans="1:2">
      <c r="B45" s="32" t="s">
        <v>572</v>
      </c>
    </row>
    <row r="46" spans="1:2">
      <c r="B46" s="32" t="s">
        <v>573</v>
      </c>
    </row>
    <row r="47" spans="1:2">
      <c r="B47" s="32" t="s">
        <v>574</v>
      </c>
    </row>
    <row r="48" spans="1:2">
      <c r="B48" s="32" t="s">
        <v>575</v>
      </c>
    </row>
    <row r="49" spans="1:2">
      <c r="B49" s="32" t="s">
        <v>576</v>
      </c>
    </row>
    <row r="50" spans="1:2">
      <c r="B50" s="32" t="s">
        <v>577</v>
      </c>
    </row>
    <row r="51" spans="1:2">
      <c r="A51" s="35"/>
      <c r="B51" s="32" t="s">
        <v>578</v>
      </c>
    </row>
    <row r="52" spans="1:2">
      <c r="B52" s="32" t="s">
        <v>579</v>
      </c>
    </row>
    <row r="53" spans="1:2">
      <c r="B53" s="32" t="s">
        <v>580</v>
      </c>
    </row>
    <row r="54" spans="1:2">
      <c r="B54" s="4" t="s">
        <v>581</v>
      </c>
    </row>
    <row r="55" spans="1:2">
      <c r="A55" s="35"/>
      <c r="B55" s="4" t="s">
        <v>848</v>
      </c>
    </row>
    <row r="56" spans="1:2">
      <c r="B56" s="4" t="s">
        <v>582</v>
      </c>
    </row>
    <row r="57" spans="1:2">
      <c r="B57" s="4" t="s">
        <v>583</v>
      </c>
    </row>
    <row r="58" spans="1:2">
      <c r="B58" s="4" t="s">
        <v>584</v>
      </c>
    </row>
    <row r="59" spans="1:2">
      <c r="A59" s="35"/>
      <c r="B59" s="4" t="s">
        <v>585</v>
      </c>
    </row>
    <row r="60" spans="1:2">
      <c r="B60" s="4" t="s">
        <v>586</v>
      </c>
    </row>
    <row r="61" spans="1:2">
      <c r="B61" s="4" t="s">
        <v>587</v>
      </c>
    </row>
    <row r="62" spans="1:2">
      <c r="B62" s="4" t="s">
        <v>588</v>
      </c>
    </row>
    <row r="63" spans="1:2">
      <c r="A63" s="35"/>
      <c r="B63" s="4" t="s">
        <v>589</v>
      </c>
    </row>
    <row r="64" spans="1:2">
      <c r="B64" s="4" t="s">
        <v>590</v>
      </c>
    </row>
    <row r="65" spans="1:2">
      <c r="B65" s="4" t="s">
        <v>591</v>
      </c>
    </row>
    <row r="66" spans="1:2">
      <c r="B66" s="4" t="s">
        <v>592</v>
      </c>
    </row>
    <row r="67" spans="1:2">
      <c r="B67" s="4" t="s">
        <v>593</v>
      </c>
    </row>
    <row r="68" spans="1:2">
      <c r="B68" s="4" t="s">
        <v>594</v>
      </c>
    </row>
    <row r="69" spans="1:2">
      <c r="B69" s="4" t="s">
        <v>595</v>
      </c>
    </row>
    <row r="70" spans="1:2">
      <c r="B70" s="4" t="s">
        <v>596</v>
      </c>
    </row>
    <row r="71" spans="1:2">
      <c r="B71" s="4" t="s">
        <v>597</v>
      </c>
    </row>
    <row r="72" spans="1:2">
      <c r="B72" s="36" t="s">
        <v>598</v>
      </c>
    </row>
    <row r="73" spans="1:2">
      <c r="B73" s="4" t="s">
        <v>599</v>
      </c>
    </row>
    <row r="74" spans="1:2">
      <c r="B74" s="4" t="s">
        <v>600</v>
      </c>
    </row>
    <row r="75" spans="1:2">
      <c r="A75" s="35"/>
      <c r="B75" s="4" t="s">
        <v>601</v>
      </c>
    </row>
    <row r="76" spans="1:2">
      <c r="B76" s="4" t="s">
        <v>602</v>
      </c>
    </row>
    <row r="77" spans="1:2">
      <c r="B77" s="4" t="s">
        <v>603</v>
      </c>
    </row>
    <row r="78" spans="1:2">
      <c r="B78" s="4" t="s">
        <v>604</v>
      </c>
    </row>
    <row r="79" spans="1:2">
      <c r="A79" s="35"/>
      <c r="B79" s="4" t="s">
        <v>605</v>
      </c>
    </row>
    <row r="80" spans="1:2">
      <c r="B80" s="4" t="s">
        <v>606</v>
      </c>
    </row>
    <row r="81" spans="1:2">
      <c r="B81" s="4" t="s">
        <v>607</v>
      </c>
    </row>
    <row r="82" spans="1:2">
      <c r="B82" s="4" t="s">
        <v>608</v>
      </c>
    </row>
    <row r="83" spans="1:2">
      <c r="A83" s="37"/>
      <c r="B83" s="4" t="s">
        <v>609</v>
      </c>
    </row>
    <row r="84" spans="1:2">
      <c r="B84" s="4" t="s">
        <v>610</v>
      </c>
    </row>
    <row r="85" spans="1:2">
      <c r="B85" s="4" t="s">
        <v>611</v>
      </c>
    </row>
    <row r="86" spans="1:2">
      <c r="B86" s="4" t="s">
        <v>612</v>
      </c>
    </row>
    <row r="87" spans="1:2">
      <c r="B87" s="4" t="s">
        <v>613</v>
      </c>
    </row>
    <row r="88" spans="1:2">
      <c r="B88" s="4" t="s">
        <v>614</v>
      </c>
    </row>
    <row r="89" spans="1:2">
      <c r="B89" s="4" t="s">
        <v>615</v>
      </c>
    </row>
    <row r="90" spans="1:2">
      <c r="B90" s="4" t="s">
        <v>616</v>
      </c>
    </row>
    <row r="91" spans="1:2">
      <c r="B91" s="4" t="s">
        <v>617</v>
      </c>
    </row>
    <row r="92" spans="1:2">
      <c r="B92" s="4" t="s">
        <v>618</v>
      </c>
    </row>
    <row r="93" spans="1:2">
      <c r="B93" s="4" t="s">
        <v>619</v>
      </c>
    </row>
    <row r="94" spans="1:2">
      <c r="B94" s="4" t="s">
        <v>620</v>
      </c>
    </row>
    <row r="95" spans="1:2">
      <c r="B95" s="4" t="s">
        <v>621</v>
      </c>
    </row>
    <row r="96" spans="1:2">
      <c r="B96" s="4" t="s">
        <v>622</v>
      </c>
    </row>
    <row r="97" spans="1:2">
      <c r="B97" s="4" t="s">
        <v>623</v>
      </c>
    </row>
    <row r="98" spans="1:2">
      <c r="B98" s="4" t="s">
        <v>624</v>
      </c>
    </row>
    <row r="99" spans="1:2">
      <c r="B99" s="4" t="s">
        <v>625</v>
      </c>
    </row>
    <row r="100" spans="1:2">
      <c r="B100" s="4" t="s">
        <v>626</v>
      </c>
    </row>
    <row r="101" spans="1:2">
      <c r="B101" s="4" t="s">
        <v>627</v>
      </c>
    </row>
    <row r="102" spans="1:2">
      <c r="B102" s="4" t="s">
        <v>628</v>
      </c>
    </row>
    <row r="103" spans="1:2">
      <c r="B103" s="4" t="s">
        <v>629</v>
      </c>
    </row>
    <row r="104" spans="1:2">
      <c r="B104" s="4" t="s">
        <v>630</v>
      </c>
    </row>
    <row r="105" spans="1:2">
      <c r="B105" s="4" t="s">
        <v>631</v>
      </c>
    </row>
    <row r="106" spans="1:2">
      <c r="A106" s="35"/>
      <c r="B106" s="4" t="s">
        <v>632</v>
      </c>
    </row>
    <row r="107" spans="1:2">
      <c r="B107" s="4" t="s">
        <v>633</v>
      </c>
    </row>
    <row r="108" spans="1:2">
      <c r="B108" s="4" t="s">
        <v>634</v>
      </c>
    </row>
    <row r="109" spans="1:2">
      <c r="B109" s="4" t="s">
        <v>635</v>
      </c>
    </row>
    <row r="110" spans="1:2">
      <c r="B110" s="4" t="s">
        <v>636</v>
      </c>
    </row>
    <row r="111" spans="1:2">
      <c r="B111" s="4" t="s">
        <v>637</v>
      </c>
    </row>
    <row r="112" spans="1:2">
      <c r="B112" s="4" t="s">
        <v>638</v>
      </c>
    </row>
    <row r="113" spans="2:2">
      <c r="B113" s="4" t="s">
        <v>639</v>
      </c>
    </row>
    <row r="114" spans="2:2">
      <c r="B114" s="4" t="s">
        <v>640</v>
      </c>
    </row>
    <row r="115" spans="2:2">
      <c r="B115" s="4" t="s">
        <v>641</v>
      </c>
    </row>
    <row r="116" spans="2:2">
      <c r="B116" s="4" t="s">
        <v>642</v>
      </c>
    </row>
    <row r="117" spans="2:2">
      <c r="B117" s="4" t="s">
        <v>643</v>
      </c>
    </row>
    <row r="118" spans="2:2">
      <c r="B118" s="4" t="s">
        <v>644</v>
      </c>
    </row>
    <row r="119" spans="2:2">
      <c r="B119" s="4" t="s">
        <v>645</v>
      </c>
    </row>
    <row r="120" spans="2:2">
      <c r="B120" s="4" t="s">
        <v>646</v>
      </c>
    </row>
    <row r="121" spans="2:2">
      <c r="B121" s="4" t="s">
        <v>647</v>
      </c>
    </row>
    <row r="122" spans="2:2">
      <c r="B122" s="4" t="s">
        <v>648</v>
      </c>
    </row>
    <row r="123" spans="2:2">
      <c r="B123" s="4" t="s">
        <v>649</v>
      </c>
    </row>
    <row r="124" spans="2:2">
      <c r="B124" s="4" t="s">
        <v>650</v>
      </c>
    </row>
    <row r="125" spans="2:2">
      <c r="B125" s="4" t="s">
        <v>651</v>
      </c>
    </row>
    <row r="126" spans="2:2">
      <c r="B126" s="4" t="s">
        <v>652</v>
      </c>
    </row>
    <row r="127" spans="2:2">
      <c r="B127" s="4" t="s">
        <v>653</v>
      </c>
    </row>
    <row r="128" spans="2:2">
      <c r="B128" s="4" t="s">
        <v>654</v>
      </c>
    </row>
    <row r="129" spans="2:2">
      <c r="B129" s="4" t="s">
        <v>655</v>
      </c>
    </row>
    <row r="130" spans="2:2">
      <c r="B130" s="4" t="s">
        <v>656</v>
      </c>
    </row>
    <row r="131" spans="2:2">
      <c r="B131" s="4" t="s">
        <v>657</v>
      </c>
    </row>
    <row r="132" spans="2:2">
      <c r="B132" s="4" t="s">
        <v>658</v>
      </c>
    </row>
    <row r="133" spans="2:2">
      <c r="B133" s="4" t="s">
        <v>659</v>
      </c>
    </row>
    <row r="134" spans="2:2">
      <c r="B134" s="4" t="s">
        <v>660</v>
      </c>
    </row>
    <row r="135" spans="2:2">
      <c r="B135" s="4" t="s">
        <v>661</v>
      </c>
    </row>
    <row r="136" spans="2:2">
      <c r="B136" s="4" t="s">
        <v>662</v>
      </c>
    </row>
    <row r="137" spans="2:2">
      <c r="B137" s="4" t="s">
        <v>663</v>
      </c>
    </row>
    <row r="138" spans="2:2">
      <c r="B138" s="4" t="s">
        <v>664</v>
      </c>
    </row>
    <row r="139" spans="2:2">
      <c r="B139" s="4" t="s">
        <v>665</v>
      </c>
    </row>
    <row r="140" spans="2:2">
      <c r="B140" s="4" t="s">
        <v>666</v>
      </c>
    </row>
    <row r="141" spans="2:2">
      <c r="B141" s="4" t="s">
        <v>667</v>
      </c>
    </row>
    <row r="142" spans="2:2">
      <c r="B142" s="4" t="s">
        <v>668</v>
      </c>
    </row>
    <row r="143" spans="2:2">
      <c r="B143" s="4" t="s">
        <v>669</v>
      </c>
    </row>
    <row r="144" spans="2:2">
      <c r="B144" s="4" t="s">
        <v>670</v>
      </c>
    </row>
    <row r="145" spans="2:2">
      <c r="B145" s="4" t="s">
        <v>671</v>
      </c>
    </row>
    <row r="146" spans="2:2">
      <c r="B146" s="4" t="s">
        <v>672</v>
      </c>
    </row>
    <row r="147" spans="2:2">
      <c r="B147" s="4" t="s">
        <v>673</v>
      </c>
    </row>
    <row r="148" spans="2:2">
      <c r="B148" s="4" t="s">
        <v>674</v>
      </c>
    </row>
    <row r="149" spans="2:2">
      <c r="B149" s="4" t="s">
        <v>675</v>
      </c>
    </row>
    <row r="150" spans="2:2">
      <c r="B150" s="4" t="s">
        <v>676</v>
      </c>
    </row>
    <row r="151" spans="2:2">
      <c r="B151" s="4" t="s">
        <v>677</v>
      </c>
    </row>
    <row r="152" spans="2:2">
      <c r="B152" s="4" t="s">
        <v>678</v>
      </c>
    </row>
    <row r="153" spans="2:2">
      <c r="B153" s="4" t="s">
        <v>679</v>
      </c>
    </row>
    <row r="154" spans="2:2">
      <c r="B154" s="4" t="s">
        <v>680</v>
      </c>
    </row>
    <row r="155" spans="2:2">
      <c r="B155" s="4" t="s">
        <v>681</v>
      </c>
    </row>
    <row r="156" spans="2:2">
      <c r="B156" s="4" t="s">
        <v>682</v>
      </c>
    </row>
    <row r="157" spans="2:2">
      <c r="B157" s="4" t="s">
        <v>683</v>
      </c>
    </row>
    <row r="158" spans="2:2">
      <c r="B158" s="4" t="s">
        <v>684</v>
      </c>
    </row>
    <row r="159" spans="2:2">
      <c r="B159" s="4" t="s">
        <v>685</v>
      </c>
    </row>
    <row r="160" spans="2:2">
      <c r="B160" s="4" t="s">
        <v>686</v>
      </c>
    </row>
    <row r="161" spans="2:2">
      <c r="B161" s="4" t="s">
        <v>687</v>
      </c>
    </row>
    <row r="162" spans="2:2">
      <c r="B162" s="4" t="s">
        <v>688</v>
      </c>
    </row>
    <row r="163" spans="2:2">
      <c r="B163" s="4" t="s">
        <v>689</v>
      </c>
    </row>
    <row r="164" spans="2:2">
      <c r="B164" s="4" t="s">
        <v>690</v>
      </c>
    </row>
    <row r="165" spans="2:2">
      <c r="B165" s="4" t="s">
        <v>691</v>
      </c>
    </row>
    <row r="166" spans="2:2">
      <c r="B166" s="4" t="s">
        <v>692</v>
      </c>
    </row>
    <row r="167" spans="2:2">
      <c r="B167" s="4" t="s">
        <v>693</v>
      </c>
    </row>
    <row r="168" spans="2:2">
      <c r="B168" s="4" t="s">
        <v>694</v>
      </c>
    </row>
    <row r="169" spans="2:2">
      <c r="B169" s="4" t="s">
        <v>695</v>
      </c>
    </row>
    <row r="170" spans="2:2">
      <c r="B170" s="4" t="s">
        <v>696</v>
      </c>
    </row>
    <row r="171" spans="2:2">
      <c r="B171" s="4" t="s">
        <v>697</v>
      </c>
    </row>
    <row r="172" spans="2:2">
      <c r="B172" s="4" t="s">
        <v>698</v>
      </c>
    </row>
    <row r="173" spans="2:2">
      <c r="B173" s="4" t="s">
        <v>699</v>
      </c>
    </row>
    <row r="174" spans="2:2">
      <c r="B174" s="4" t="s">
        <v>700</v>
      </c>
    </row>
    <row r="175" spans="2:2">
      <c r="B175" s="4" t="s">
        <v>701</v>
      </c>
    </row>
    <row r="176" spans="2:2">
      <c r="B176" s="4" t="s">
        <v>702</v>
      </c>
    </row>
    <row r="177" spans="2:2">
      <c r="B177" s="4" t="s">
        <v>703</v>
      </c>
    </row>
    <row r="178" spans="2:2">
      <c r="B178" s="4" t="s">
        <v>704</v>
      </c>
    </row>
    <row r="179" spans="2:2">
      <c r="B179" s="4" t="s">
        <v>705</v>
      </c>
    </row>
    <row r="180" spans="2:2">
      <c r="B180" s="4" t="s">
        <v>706</v>
      </c>
    </row>
    <row r="181" spans="2:2">
      <c r="B181" s="4" t="s">
        <v>707</v>
      </c>
    </row>
    <row r="182" spans="2:2">
      <c r="B182" s="4" t="s">
        <v>708</v>
      </c>
    </row>
    <row r="183" spans="2:2">
      <c r="B183" s="4" t="s">
        <v>709</v>
      </c>
    </row>
    <row r="184" spans="2:2">
      <c r="B184" s="4" t="s">
        <v>710</v>
      </c>
    </row>
    <row r="185" spans="2:2">
      <c r="B185" s="4" t="s">
        <v>711</v>
      </c>
    </row>
    <row r="186" spans="2:2">
      <c r="B186" s="4" t="s">
        <v>712</v>
      </c>
    </row>
    <row r="187" spans="2:2">
      <c r="B187" s="4" t="s">
        <v>713</v>
      </c>
    </row>
    <row r="188" spans="2:2">
      <c r="B188" s="4" t="s">
        <v>714</v>
      </c>
    </row>
    <row r="189" spans="2:2">
      <c r="B189" s="4" t="s">
        <v>715</v>
      </c>
    </row>
    <row r="190" spans="2:2">
      <c r="B190" s="4" t="s">
        <v>716</v>
      </c>
    </row>
    <row r="191" spans="2:2">
      <c r="B191" s="4" t="s">
        <v>717</v>
      </c>
    </row>
    <row r="192" spans="2:2">
      <c r="B192" s="4" t="s">
        <v>718</v>
      </c>
    </row>
    <row r="193" spans="2:2">
      <c r="B193" s="4" t="s">
        <v>719</v>
      </c>
    </row>
    <row r="194" spans="2:2">
      <c r="B194" s="4" t="s">
        <v>720</v>
      </c>
    </row>
    <row r="195" spans="2:2">
      <c r="B195" s="4" t="s">
        <v>721</v>
      </c>
    </row>
    <row r="196" spans="2:2">
      <c r="B196" s="4" t="s">
        <v>722</v>
      </c>
    </row>
    <row r="197" spans="2:2">
      <c r="B197" s="4" t="s">
        <v>723</v>
      </c>
    </row>
    <row r="198" spans="2:2">
      <c r="B198" s="4" t="s">
        <v>724</v>
      </c>
    </row>
    <row r="199" spans="2:2">
      <c r="B199" s="4" t="s">
        <v>725</v>
      </c>
    </row>
    <row r="200" spans="2:2">
      <c r="B200" s="4" t="s">
        <v>726</v>
      </c>
    </row>
    <row r="201" spans="2:2">
      <c r="B201" s="4" t="s">
        <v>727</v>
      </c>
    </row>
    <row r="202" spans="2:2">
      <c r="B202" s="4" t="s">
        <v>728</v>
      </c>
    </row>
    <row r="203" spans="2:2">
      <c r="B203" s="4" t="s">
        <v>729</v>
      </c>
    </row>
    <row r="204" spans="2:2">
      <c r="B204" s="4" t="s">
        <v>730</v>
      </c>
    </row>
    <row r="205" spans="2:2">
      <c r="B205" s="4" t="s">
        <v>731</v>
      </c>
    </row>
    <row r="206" spans="2:2">
      <c r="B206" s="4" t="s">
        <v>712</v>
      </c>
    </row>
    <row r="207" spans="2:2">
      <c r="B207" s="4" t="s">
        <v>713</v>
      </c>
    </row>
    <row r="208" spans="2:2">
      <c r="B208" s="4" t="s">
        <v>714</v>
      </c>
    </row>
    <row r="209" spans="2:2">
      <c r="B209" s="4" t="s">
        <v>715</v>
      </c>
    </row>
    <row r="210" spans="2:2">
      <c r="B210" s="4" t="s">
        <v>716</v>
      </c>
    </row>
    <row r="211" spans="2:2">
      <c r="B211" s="4" t="s">
        <v>732</v>
      </c>
    </row>
    <row r="212" spans="2:2">
      <c r="B212" s="4" t="s">
        <v>733</v>
      </c>
    </row>
    <row r="213" spans="2:2">
      <c r="B213" s="4" t="s">
        <v>734</v>
      </c>
    </row>
    <row r="214" spans="2:2">
      <c r="B214" s="4" t="s">
        <v>735</v>
      </c>
    </row>
    <row r="215" spans="2:2">
      <c r="B215" s="4" t="s">
        <v>736</v>
      </c>
    </row>
    <row r="216" spans="2:2">
      <c r="B216" s="4" t="s">
        <v>737</v>
      </c>
    </row>
    <row r="217" spans="2:2">
      <c r="B217" s="4" t="s">
        <v>738</v>
      </c>
    </row>
    <row r="218" spans="2:2">
      <c r="B218" s="4" t="s">
        <v>739</v>
      </c>
    </row>
    <row r="219" spans="2:2">
      <c r="B219" s="4" t="s">
        <v>740</v>
      </c>
    </row>
    <row r="220" spans="2:2">
      <c r="B220" s="4" t="s">
        <v>741</v>
      </c>
    </row>
    <row r="221" spans="2:2">
      <c r="B221" s="4" t="s">
        <v>742</v>
      </c>
    </row>
    <row r="222" spans="2:2">
      <c r="B222" s="4" t="s">
        <v>743</v>
      </c>
    </row>
    <row r="223" spans="2:2">
      <c r="B223" s="4" t="s">
        <v>744</v>
      </c>
    </row>
    <row r="224" spans="2:2">
      <c r="B224" s="4" t="s">
        <v>745</v>
      </c>
    </row>
    <row r="225" spans="2:2">
      <c r="B225" s="4" t="s">
        <v>746</v>
      </c>
    </row>
    <row r="226" spans="2:2">
      <c r="B226" s="4" t="s">
        <v>747</v>
      </c>
    </row>
    <row r="227" spans="2:2">
      <c r="B227" s="4" t="s">
        <v>748</v>
      </c>
    </row>
    <row r="228" spans="2:2">
      <c r="B228" s="4" t="s">
        <v>749</v>
      </c>
    </row>
    <row r="229" spans="2:2">
      <c r="B229" s="4" t="s">
        <v>750</v>
      </c>
    </row>
    <row r="230" spans="2:2">
      <c r="B230" s="4" t="s">
        <v>751</v>
      </c>
    </row>
    <row r="231" spans="2:2">
      <c r="B231" s="4" t="s">
        <v>732</v>
      </c>
    </row>
    <row r="232" spans="2:2">
      <c r="B232" s="4" t="s">
        <v>733</v>
      </c>
    </row>
    <row r="233" spans="2:2">
      <c r="B233" s="4" t="s">
        <v>734</v>
      </c>
    </row>
    <row r="234" spans="2:2">
      <c r="B234" s="4" t="s">
        <v>735</v>
      </c>
    </row>
    <row r="235" spans="2:2">
      <c r="B235" s="4" t="s">
        <v>752</v>
      </c>
    </row>
    <row r="236" spans="2:2">
      <c r="B236" s="4" t="s">
        <v>753</v>
      </c>
    </row>
    <row r="237" spans="2:2">
      <c r="B237" s="4" t="s">
        <v>754</v>
      </c>
    </row>
    <row r="238" spans="2:2">
      <c r="B238" s="4" t="s">
        <v>755</v>
      </c>
    </row>
    <row r="239" spans="2:2">
      <c r="B239" s="4" t="s">
        <v>756</v>
      </c>
    </row>
    <row r="240" spans="2:2">
      <c r="B240" s="4" t="s">
        <v>757</v>
      </c>
    </row>
    <row r="241" spans="2:2">
      <c r="B241" s="4" t="s">
        <v>758</v>
      </c>
    </row>
    <row r="242" spans="2:2">
      <c r="B242" s="4" t="s">
        <v>759</v>
      </c>
    </row>
    <row r="243" spans="2:2">
      <c r="B243" s="4" t="s">
        <v>760</v>
      </c>
    </row>
    <row r="244" spans="2:2">
      <c r="B244" s="4" t="s">
        <v>761</v>
      </c>
    </row>
    <row r="245" spans="2:2">
      <c r="B245" s="4" t="s">
        <v>762</v>
      </c>
    </row>
    <row r="246" spans="2:2">
      <c r="B246" s="4" t="s">
        <v>763</v>
      </c>
    </row>
    <row r="247" spans="2:2">
      <c r="B247" s="4" t="s">
        <v>764</v>
      </c>
    </row>
    <row r="248" spans="2:2">
      <c r="B248" s="4" t="s">
        <v>765</v>
      </c>
    </row>
    <row r="249" spans="2:2">
      <c r="B249" s="4" t="s">
        <v>766</v>
      </c>
    </row>
    <row r="250" spans="2:2">
      <c r="B250" s="4" t="s">
        <v>767</v>
      </c>
    </row>
    <row r="251" spans="2:2">
      <c r="B251" s="4" t="s">
        <v>768</v>
      </c>
    </row>
    <row r="252" spans="2:2">
      <c r="B252" s="4" t="s">
        <v>769</v>
      </c>
    </row>
    <row r="253" spans="2:2">
      <c r="B253" s="4" t="s">
        <v>770</v>
      </c>
    </row>
    <row r="254" spans="2:2">
      <c r="B254" s="4" t="s">
        <v>771</v>
      </c>
    </row>
    <row r="255" spans="2:2">
      <c r="B255" s="4" t="s">
        <v>772</v>
      </c>
    </row>
    <row r="256" spans="2:2">
      <c r="B256" s="4" t="s">
        <v>773</v>
      </c>
    </row>
    <row r="257" spans="2:2">
      <c r="B257" s="4" t="s">
        <v>774</v>
      </c>
    </row>
    <row r="258" spans="2:2">
      <c r="B258" s="4" t="s">
        <v>775</v>
      </c>
    </row>
    <row r="259" spans="2:2">
      <c r="B259" s="4" t="s">
        <v>776</v>
      </c>
    </row>
    <row r="260" spans="2:2">
      <c r="B260" s="4" t="s">
        <v>777</v>
      </c>
    </row>
    <row r="261" spans="2:2">
      <c r="B261" s="4" t="s">
        <v>778</v>
      </c>
    </row>
    <row r="262" spans="2:2">
      <c r="B262" s="4" t="s">
        <v>779</v>
      </c>
    </row>
    <row r="263" spans="2:2">
      <c r="B263" s="4" t="s">
        <v>780</v>
      </c>
    </row>
    <row r="264" spans="2:2">
      <c r="B264" s="4" t="s">
        <v>781</v>
      </c>
    </row>
    <row r="265" spans="2:2">
      <c r="B265" s="4" t="s">
        <v>782</v>
      </c>
    </row>
    <row r="266" spans="2:2">
      <c r="B266" s="4" t="s">
        <v>783</v>
      </c>
    </row>
    <row r="267" spans="2:2">
      <c r="B267" s="4" t="s">
        <v>784</v>
      </c>
    </row>
    <row r="268" spans="2:2">
      <c r="B268" s="4" t="s">
        <v>785</v>
      </c>
    </row>
    <row r="269" spans="2:2">
      <c r="B269" s="4" t="s">
        <v>786</v>
      </c>
    </row>
    <row r="270" spans="2:2">
      <c r="B270" s="4" t="s">
        <v>787</v>
      </c>
    </row>
    <row r="271" spans="2:2">
      <c r="B271" s="4" t="s">
        <v>788</v>
      </c>
    </row>
    <row r="272" spans="2:2">
      <c r="B272" s="4" t="s">
        <v>769</v>
      </c>
    </row>
    <row r="273" spans="2:2">
      <c r="B273" s="4" t="s">
        <v>770</v>
      </c>
    </row>
    <row r="274" spans="2:2">
      <c r="B274" s="4" t="s">
        <v>771</v>
      </c>
    </row>
    <row r="275" spans="2:2">
      <c r="B275" s="4" t="s">
        <v>772</v>
      </c>
    </row>
    <row r="276" spans="2:2">
      <c r="B276" s="4" t="s">
        <v>773</v>
      </c>
    </row>
    <row r="277" spans="2:2">
      <c r="B277" s="4" t="s">
        <v>774</v>
      </c>
    </row>
    <row r="278" spans="2:2">
      <c r="B278" s="4" t="s">
        <v>775</v>
      </c>
    </row>
    <row r="279" spans="2:2">
      <c r="B279" s="4" t="s">
        <v>776</v>
      </c>
    </row>
    <row r="280" spans="2:2">
      <c r="B280" s="4" t="s">
        <v>777</v>
      </c>
    </row>
    <row r="281" spans="2:2">
      <c r="B281" s="4" t="s">
        <v>789</v>
      </c>
    </row>
    <row r="282" spans="2:2">
      <c r="B282" s="4" t="s">
        <v>790</v>
      </c>
    </row>
    <row r="283" spans="2:2">
      <c r="B283" s="4" t="s">
        <v>791</v>
      </c>
    </row>
    <row r="284" spans="2:2">
      <c r="B284" s="4" t="s">
        <v>792</v>
      </c>
    </row>
    <row r="285" spans="2:2">
      <c r="B285" s="4" t="s">
        <v>793</v>
      </c>
    </row>
    <row r="286" spans="2:2">
      <c r="B286" s="4" t="s">
        <v>794</v>
      </c>
    </row>
    <row r="287" spans="2:2">
      <c r="B287" s="4" t="s">
        <v>795</v>
      </c>
    </row>
    <row r="288" spans="2:2">
      <c r="B288" s="4" t="s">
        <v>796</v>
      </c>
    </row>
    <row r="289" spans="2:2">
      <c r="B289" s="4" t="s">
        <v>797</v>
      </c>
    </row>
    <row r="290" spans="2:2">
      <c r="B290" s="4" t="s">
        <v>798</v>
      </c>
    </row>
    <row r="291" spans="2:2">
      <c r="B291" s="4" t="s">
        <v>799</v>
      </c>
    </row>
    <row r="292" spans="2:2">
      <c r="B292" s="4" t="s">
        <v>800</v>
      </c>
    </row>
    <row r="293" spans="2:2">
      <c r="B293" s="4" t="s">
        <v>801</v>
      </c>
    </row>
    <row r="294" spans="2:2">
      <c r="B294" s="4" t="s">
        <v>802</v>
      </c>
    </row>
    <row r="295" spans="2:2">
      <c r="B295" s="4" t="s">
        <v>803</v>
      </c>
    </row>
    <row r="296" spans="2:2">
      <c r="B296" s="4" t="s">
        <v>804</v>
      </c>
    </row>
    <row r="297" spans="2:2">
      <c r="B297" s="4" t="s">
        <v>805</v>
      </c>
    </row>
    <row r="298" spans="2:2">
      <c r="B298" s="4" t="s">
        <v>806</v>
      </c>
    </row>
    <row r="299" spans="2:2">
      <c r="B299" s="4" t="s">
        <v>807</v>
      </c>
    </row>
    <row r="300" spans="2:2">
      <c r="B300" s="4" t="s">
        <v>808</v>
      </c>
    </row>
    <row r="301" spans="2:2">
      <c r="B301" s="4" t="s">
        <v>789</v>
      </c>
    </row>
    <row r="302" spans="2:2">
      <c r="B302" s="4" t="s">
        <v>790</v>
      </c>
    </row>
    <row r="303" spans="2:2">
      <c r="B303" s="4" t="s">
        <v>809</v>
      </c>
    </row>
    <row r="304" spans="2:2">
      <c r="B304" s="4" t="s">
        <v>810</v>
      </c>
    </row>
    <row r="305" spans="2:2">
      <c r="B305" s="4" t="s">
        <v>811</v>
      </c>
    </row>
    <row r="306" spans="2:2">
      <c r="B306" s="4" t="s">
        <v>812</v>
      </c>
    </row>
    <row r="307" spans="2:2">
      <c r="B307" s="4" t="s">
        <v>813</v>
      </c>
    </row>
    <row r="308" spans="2:2">
      <c r="B308" s="4" t="s">
        <v>814</v>
      </c>
    </row>
    <row r="309" spans="2:2">
      <c r="B309" s="4" t="s">
        <v>815</v>
      </c>
    </row>
    <row r="310" spans="2:2">
      <c r="B310" s="4" t="s">
        <v>816</v>
      </c>
    </row>
    <row r="311" spans="2:2">
      <c r="B311" s="4" t="s">
        <v>817</v>
      </c>
    </row>
    <row r="312" spans="2:2">
      <c r="B312" s="4" t="s">
        <v>818</v>
      </c>
    </row>
    <row r="313" spans="2:2">
      <c r="B313" s="4" t="s">
        <v>819</v>
      </c>
    </row>
    <row r="314" spans="2:2">
      <c r="B314" s="4" t="s">
        <v>820</v>
      </c>
    </row>
    <row r="315" spans="2:2">
      <c r="B315" s="4" t="s">
        <v>821</v>
      </c>
    </row>
    <row r="316" spans="2:2">
      <c r="B316" s="4" t="s">
        <v>822</v>
      </c>
    </row>
    <row r="317" spans="2:2">
      <c r="B317" s="4" t="s">
        <v>823</v>
      </c>
    </row>
    <row r="318" spans="2:2">
      <c r="B318" s="4" t="s">
        <v>824</v>
      </c>
    </row>
    <row r="319" spans="2:2">
      <c r="B319" s="4" t="s">
        <v>825</v>
      </c>
    </row>
    <row r="320" spans="2:2">
      <c r="B320" s="4" t="s">
        <v>826</v>
      </c>
    </row>
    <row r="321" spans="2:2">
      <c r="B321" s="4" t="s">
        <v>827</v>
      </c>
    </row>
    <row r="322" spans="2:2">
      <c r="B322" s="4" t="s">
        <v>828</v>
      </c>
    </row>
    <row r="323" spans="2:2">
      <c r="B323" s="4" t="s">
        <v>829</v>
      </c>
    </row>
    <row r="324" spans="2:2">
      <c r="B324" s="4" t="s">
        <v>830</v>
      </c>
    </row>
    <row r="325" spans="2:2">
      <c r="B325" s="4" t="s">
        <v>831</v>
      </c>
    </row>
    <row r="326" spans="2:2">
      <c r="B326" s="4" t="s">
        <v>832</v>
      </c>
    </row>
    <row r="327" spans="2:2">
      <c r="B327" s="4" t="s">
        <v>833</v>
      </c>
    </row>
    <row r="328" spans="2:2">
      <c r="B328" s="4" t="s">
        <v>834</v>
      </c>
    </row>
    <row r="329" spans="2:2">
      <c r="B329" s="4" t="s">
        <v>835</v>
      </c>
    </row>
    <row r="330" spans="2:2">
      <c r="B330" s="4" t="s">
        <v>836</v>
      </c>
    </row>
    <row r="331" spans="2:2">
      <c r="B331" s="4" t="s">
        <v>837</v>
      </c>
    </row>
    <row r="332" spans="2:2">
      <c r="B332" s="4" t="s">
        <v>838</v>
      </c>
    </row>
    <row r="333" spans="2:2">
      <c r="B333" s="4" t="s">
        <v>839</v>
      </c>
    </row>
    <row r="334" spans="2:2">
      <c r="B334" s="4" t="s">
        <v>840</v>
      </c>
    </row>
    <row r="335" spans="2:2">
      <c r="B335" s="4" t="s">
        <v>841</v>
      </c>
    </row>
    <row r="336" spans="2:2">
      <c r="B336" s="4" t="s">
        <v>842</v>
      </c>
    </row>
    <row r="337" spans="2:2">
      <c r="B337" s="4" t="s">
        <v>843</v>
      </c>
    </row>
    <row r="338" spans="2:2">
      <c r="B338" s="4" t="s">
        <v>834</v>
      </c>
    </row>
    <row r="339" spans="2:2">
      <c r="B339" s="4" t="s">
        <v>835</v>
      </c>
    </row>
    <row r="340" spans="2:2">
      <c r="B340" s="4" t="s">
        <v>844</v>
      </c>
    </row>
    <row r="341" spans="2:2">
      <c r="B341" s="4" t="s">
        <v>845</v>
      </c>
    </row>
    <row r="342" spans="2:2">
      <c r="B342" s="4" t="s">
        <v>846</v>
      </c>
    </row>
    <row r="343" spans="2:2">
      <c r="B343" s="4" t="s">
        <v>847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テストデータ</vt:lpstr>
      <vt:lpstr>GYM-119</vt:lpstr>
      <vt:lpstr>ログ（参考まで）</vt:lpstr>
      <vt:lpstr>GYM-119修正後確認</vt:lpstr>
      <vt:lpstr>修正後確認ログ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福田　英洋</dc:creator>
  <cp:lastModifiedBy>多田　雅美</cp:lastModifiedBy>
  <dcterms:created xsi:type="dcterms:W3CDTF">2013-06-28T01:12:20Z</dcterms:created>
  <dcterms:modified xsi:type="dcterms:W3CDTF">2014-01-08T08:17:45Z</dcterms:modified>
</cp:coreProperties>
</file>