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\Wind Tunnel\"/>
    </mc:Choice>
  </mc:AlternateContent>
  <xr:revisionPtr revIDLastSave="0" documentId="13_ncr:1_{63EC5280-C4D4-4DF8-90E4-C694B135FF2A}" xr6:coauthVersionLast="40" xr6:coauthVersionMax="40" xr10:uidLastSave="{00000000-0000-0000-0000-000000000000}"/>
  <bookViews>
    <workbookView xWindow="30870" yWindow="735" windowWidth="22140" windowHeight="14565" xr2:uid="{405E34C5-BF26-4DEE-9E11-FD543FD374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21" i="1" l="1"/>
  <c r="B1" i="1" l="1"/>
  <c r="B3" i="1"/>
  <c r="B18" i="1"/>
  <c r="B23" i="1" s="1"/>
  <c r="B9" i="1"/>
  <c r="B10" i="1" s="1"/>
  <c r="B11" i="1" s="1"/>
  <c r="B4" i="1"/>
  <c r="B6" i="1" s="1"/>
  <c r="B14" i="1"/>
  <c r="B24" i="1" s="1"/>
  <c r="B28" i="1" l="1"/>
  <c r="B29" i="1" s="1"/>
</calcChain>
</file>

<file path=xl/sharedStrings.xml><?xml version="1.0" encoding="utf-8"?>
<sst xmlns="http://schemas.openxmlformats.org/spreadsheetml/2006/main" count="46" uniqueCount="34">
  <si>
    <t>Test height</t>
  </si>
  <si>
    <t>Contraction Angle</t>
  </si>
  <si>
    <t>Contraction Ratio</t>
  </si>
  <si>
    <t>mm</t>
  </si>
  <si>
    <t>deg</t>
  </si>
  <si>
    <t>Inlet height</t>
  </si>
  <si>
    <t>Contraction Length</t>
  </si>
  <si>
    <t>in</t>
  </si>
  <si>
    <t>Test Length</t>
  </si>
  <si>
    <t>Desired LFM</t>
  </si>
  <si>
    <t>ft/min</t>
  </si>
  <si>
    <t>CFM</t>
  </si>
  <si>
    <t>assume square test section</t>
  </si>
  <si>
    <t>Test Hydraulic Diameter</t>
  </si>
  <si>
    <t>Test Length Ratio</t>
  </si>
  <si>
    <t>should be 0.5 to 3 times Dh</t>
  </si>
  <si>
    <t>should be 4 to 9</t>
  </si>
  <si>
    <t>Contraction Length Ratio</t>
  </si>
  <si>
    <t>should be 0.15 to 1</t>
  </si>
  <si>
    <t>Diffuser Angle</t>
  </si>
  <si>
    <t>should be 5-8deg</t>
  </si>
  <si>
    <t>Diffuser Area Ratio</t>
  </si>
  <si>
    <t>should be less than 2.5</t>
  </si>
  <si>
    <t>Diffuser Length</t>
  </si>
  <si>
    <t>Exit height</t>
  </si>
  <si>
    <t>Per Fan Airflow</t>
  </si>
  <si>
    <t># Fans needed</t>
  </si>
  <si>
    <t># Fans that fit</t>
  </si>
  <si>
    <t>Total Length</t>
  </si>
  <si>
    <t>Test item cross section area</t>
  </si>
  <si>
    <t>in^2</t>
  </si>
  <si>
    <t>Test area ratio</t>
  </si>
  <si>
    <t>should be &gt;10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</si>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</sst>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3" borderId="1" xfId="2"/>
    <xf numFmtId="0" fontId="1" fillId="2" borderId="1" xfId="1"/>
    <xf numFmtId="164" fontId="2" fillId="3" borderId="1" xfId="2" applyNumberFormat="1"/>
    <xf numFmtId="2" fontId="2" fillId="3" borderId="1" xfId="2" applyNumberFormat="1"/>
    <xf numFmtId="1" fontId="2" fillId="3" borderId="1" xfId="2" applyNumberFormat="1"/>
    <xf numFmtId="2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40E9-B15E-432B-BCE1-8C4A60BA1375}">
  <dimension ref="A1:D29"/>
  <sheetViews>
    <sheetView tabSelected="1" workbookViewId="0">
      <selection activeCell="G8" sqref="G8"/>
    </sheetView>
  </sheetViews>
  <sheetFormatPr defaultRowHeight="15" x14ac:dyDescent="0.25"/>
  <cols>
    <col min="1" max="1" width="23.140625" bestFit="1" customWidth="1"/>
  </cols>
  <sheetData>
    <row r="1" spans="1:4" x14ac:dyDescent="0.25">
      <c r="A1" t="s">
        <v>29</v>
      </c>
      <c r="B1" s="3">
        <f>4*2</f>
        <v>8</v>
      </c>
      <c r="C1" t="s">
        <v>30</v>
      </c>
    </row>
    <row r="2" spans="1:4" x14ac:dyDescent="0.25">
      <c r="A2" t="s">
        <v>0</v>
      </c>
      <c r="B2" s="3">
        <v>12</v>
      </c>
      <c r="C2" t="s">
        <v>7</v>
      </c>
      <c r="D2" t="s">
        <v>12</v>
      </c>
    </row>
    <row r="3" spans="1:4" x14ac:dyDescent="0.25">
      <c r="A3" t="s">
        <v>31</v>
      </c>
      <c r="B3" s="2">
        <f>B2^2/B1</f>
        <v>18</v>
      </c>
      <c r="D3" t="s">
        <v>32</v>
      </c>
    </row>
    <row r="4" spans="1:4" x14ac:dyDescent="0.25">
      <c r="A4" t="s">
        <v>13</v>
      </c>
      <c r="B4" s="2">
        <f>B2</f>
        <v>12</v>
      </c>
      <c r="C4" t="s">
        <v>7</v>
      </c>
    </row>
    <row r="5" spans="1:4" x14ac:dyDescent="0.25">
      <c r="A5" t="s">
        <v>14</v>
      </c>
      <c r="B5" s="3">
        <v>2</v>
      </c>
      <c r="D5" t="s">
        <v>15</v>
      </c>
    </row>
    <row r="6" spans="1:4" x14ac:dyDescent="0.25">
      <c r="A6" t="s">
        <v>8</v>
      </c>
      <c r="B6" s="2">
        <f>B5*B4</f>
        <v>24</v>
      </c>
      <c r="C6" t="s">
        <v>7</v>
      </c>
    </row>
    <row r="7" spans="1:4" x14ac:dyDescent="0.25">
      <c r="A7" t="s">
        <v>2</v>
      </c>
      <c r="B7" s="3">
        <v>5.84</v>
      </c>
      <c r="D7" t="s">
        <v>16</v>
      </c>
    </row>
    <row r="8" spans="1:4" x14ac:dyDescent="0.25">
      <c r="A8" t="s">
        <v>1</v>
      </c>
      <c r="B8" s="3">
        <v>31.26</v>
      </c>
      <c r="C8" t="s">
        <v>4</v>
      </c>
    </row>
    <row r="9" spans="1:4" x14ac:dyDescent="0.25">
      <c r="A9" t="s">
        <v>5</v>
      </c>
      <c r="B9" s="5">
        <f>SQRT(B7*B2^2)</f>
        <v>28.999310336626973</v>
      </c>
      <c r="C9" t="s">
        <v>7</v>
      </c>
    </row>
    <row r="10" spans="1:4" x14ac:dyDescent="0.25">
      <c r="A10" t="s">
        <v>6</v>
      </c>
      <c r="B10" s="5">
        <f>((B9-B2)/2)/TAN(B8*PI()/180)</f>
        <v>14.001487616388388</v>
      </c>
      <c r="C10" t="s">
        <v>7</v>
      </c>
    </row>
    <row r="11" spans="1:4" x14ac:dyDescent="0.25">
      <c r="A11" t="s">
        <v>17</v>
      </c>
      <c r="B11" s="4">
        <f>B10/B9</f>
        <v>0.48282140002150681</v>
      </c>
      <c r="D11" t="s">
        <v>18</v>
      </c>
    </row>
    <row r="13" spans="1:4" x14ac:dyDescent="0.25">
      <c r="A13" t="s">
        <v>9</v>
      </c>
      <c r="B13" s="3">
        <v>1500</v>
      </c>
      <c r="C13" t="s">
        <v>10</v>
      </c>
    </row>
    <row r="14" spans="1:4" x14ac:dyDescent="0.25">
      <c r="A14" t="s">
        <v>11</v>
      </c>
      <c r="B14" s="2">
        <f>B13*(B2/12)^2</f>
        <v>1500</v>
      </c>
      <c r="C14" t="s">
        <v>11</v>
      </c>
    </row>
    <row r="16" spans="1:4" x14ac:dyDescent="0.25">
      <c r="A16" t="s">
        <v>19</v>
      </c>
      <c r="B16" s="3">
        <v>7.94</v>
      </c>
      <c r="C16" t="s">
        <v>4</v>
      </c>
      <c r="D16" t="s">
        <v>20</v>
      </c>
    </row>
    <row r="17" spans="1:4" x14ac:dyDescent="0.25">
      <c r="A17" t="s">
        <v>21</v>
      </c>
      <c r="B17" s="3">
        <v>2.5</v>
      </c>
      <c r="D17" t="s">
        <v>22</v>
      </c>
    </row>
    <row r="18" spans="1:4" x14ac:dyDescent="0.25">
      <c r="A18" t="s">
        <v>24</v>
      </c>
      <c r="B18" s="4">
        <f>SQRT(B17*B2^2)</f>
        <v>18.973665961010276</v>
      </c>
      <c r="C18" t="s">
        <v>7</v>
      </c>
    </row>
    <row r="19" spans="1:4" x14ac:dyDescent="0.25">
      <c r="A19" t="s">
        <v>24</v>
      </c>
      <c r="B19" s="4">
        <f>B18*25.4</f>
        <v>481.931115409661</v>
      </c>
      <c r="C19" t="s">
        <v>3</v>
      </c>
    </row>
    <row r="21" spans="1:4" x14ac:dyDescent="0.25">
      <c r="A21" t="s">
        <v>23</v>
      </c>
      <c r="B21" s="4">
        <f>(1/2*(B18-B2))/TAN(B16*PI()/180)</f>
        <v>25.000037512122091</v>
      </c>
      <c r="C21" t="s">
        <v>7</v>
      </c>
    </row>
    <row r="22" spans="1:4" x14ac:dyDescent="0.25">
      <c r="A22" t="s">
        <v>25</v>
      </c>
      <c r="B22" s="3">
        <v>100</v>
      </c>
      <c r="C22" t="s">
        <v>11</v>
      </c>
    </row>
    <row r="23" spans="1:4" x14ac:dyDescent="0.25">
      <c r="A23" t="s">
        <v>27</v>
      </c>
      <c r="B23" s="6">
        <f>FLOOR(B19/120,1)^2</f>
        <v>16</v>
      </c>
    </row>
    <row r="24" spans="1:4" x14ac:dyDescent="0.25">
      <c r="A24" t="s">
        <v>26</v>
      </c>
      <c r="B24">
        <f>B14/B22</f>
        <v>15</v>
      </c>
    </row>
    <row r="28" spans="1:4" x14ac:dyDescent="0.25">
      <c r="A28" t="s">
        <v>28</v>
      </c>
      <c r="B28" s="1">
        <f>B21+B6+B10</f>
        <v>63.00152512851048</v>
      </c>
      <c r="C28" t="s">
        <v>7</v>
      </c>
    </row>
    <row r="29" spans="1:4" x14ac:dyDescent="0.25">
      <c r="A29" t="s">
        <v>28</v>
      </c>
      <c r="B29" s="7">
        <f>B28/12</f>
        <v>5.25012709404254</v>
      </c>
      <c r="C29" t="s">
        <v>33</v>
      </c>
    </row>
  </sheetData>
  <conditionalFormatting sqref="B24">
    <cfRule type="colorScale" priority="1">
      <colorScale>
        <cfvo type="formula" val="$B$23"/>
        <cfvo type="formula" val="$B$23+0.001"/>
        <color theme="9" tint="-0.249977111117893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2019-02-08T15:18:00Z</dcterms:created>
  <dcterms:modified xsi:type="dcterms:W3CDTF">2019-02-11T22:43:47Z</dcterms:modified>
</cp:coreProperties>
</file>