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University Documents\1st Year\SEM 2\Arduino buggy\Motor characterisation\"/>
    </mc:Choice>
  </mc:AlternateContent>
  <xr:revisionPtr revIDLastSave="0" documentId="13_ncr:1_{744C9C41-6873-412D-9F40-F569968A6A45}" xr6:coauthVersionLast="47" xr6:coauthVersionMax="47" xr10:uidLastSave="{00000000-0000-0000-0000-000000000000}"/>
  <bookViews>
    <workbookView xWindow="22932" yWindow="-108" windowWidth="23256" windowHeight="12456" activeTab="2" xr2:uid="{00000000-000D-0000-FFFF-FFFF00000000}"/>
  </bookViews>
  <sheets>
    <sheet name="Rough" sheetId="3" r:id="rId1"/>
    <sheet name="Same PWM + deviation" sheetId="4" r:id="rId2"/>
    <sheet name="Corrected PWM, speed deviation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2" l="1"/>
  <c r="F4" i="2"/>
  <c r="F5" i="2"/>
  <c r="F6" i="2"/>
  <c r="F7" i="2"/>
  <c r="F8" i="2"/>
  <c r="F3" i="2"/>
  <c r="D4" i="2"/>
  <c r="D5" i="2"/>
  <c r="D6" i="2"/>
  <c r="D7" i="2"/>
  <c r="D8" i="2"/>
  <c r="D3" i="2"/>
  <c r="H6" i="2"/>
  <c r="E8" i="2"/>
  <c r="E7" i="2"/>
  <c r="E6" i="2"/>
  <c r="E5" i="2"/>
  <c r="E4" i="2"/>
  <c r="E3" i="2"/>
  <c r="G11" i="4"/>
  <c r="G8" i="4"/>
  <c r="G5" i="4"/>
  <c r="H8" i="2" l="1"/>
  <c r="H4" i="2"/>
</calcChain>
</file>

<file path=xl/sharedStrings.xml><?xml version="1.0" encoding="utf-8"?>
<sst xmlns="http://schemas.openxmlformats.org/spreadsheetml/2006/main" count="76" uniqueCount="52">
  <si>
    <t>pwm</t>
  </si>
  <si>
    <t>time (s)</t>
  </si>
  <si>
    <t>speed (m/s)</t>
  </si>
  <si>
    <t>trial</t>
  </si>
  <si>
    <t>trial no</t>
  </si>
  <si>
    <t>speed</t>
  </si>
  <si>
    <t>distance (cm)</t>
  </si>
  <si>
    <t>note</t>
  </si>
  <si>
    <t>to the right</t>
  </si>
  <si>
    <t>seconds</t>
  </si>
  <si>
    <t>distnace deviation</t>
  </si>
  <si>
    <t>FIXING THE BOY</t>
  </si>
  <si>
    <t>slow</t>
  </si>
  <si>
    <t>left</t>
  </si>
  <si>
    <t>right</t>
  </si>
  <si>
    <t>medium</t>
  </si>
  <si>
    <t>fast</t>
  </si>
  <si>
    <t>PWM</t>
  </si>
  <si>
    <t>Time (s)</t>
  </si>
  <si>
    <t>Trial</t>
  </si>
  <si>
    <t>Distance from normal (cm)</t>
  </si>
  <si>
    <t>Deviation direction</t>
  </si>
  <si>
    <t>Right</t>
  </si>
  <si>
    <t>Average deviation</t>
  </si>
  <si>
    <t>high</t>
  </si>
  <si>
    <t>dev</t>
  </si>
  <si>
    <t>160/135</t>
  </si>
  <si>
    <t>L</t>
  </si>
  <si>
    <t>R</t>
  </si>
  <si>
    <t>deviation notes</t>
  </si>
  <si>
    <t>deviation</t>
  </si>
  <si>
    <t>deviates to the right, doesn’t reach the end</t>
  </si>
  <si>
    <t>deviates to the right</t>
  </si>
  <si>
    <t>cant get better than this</t>
  </si>
  <si>
    <t>average</t>
  </si>
  <si>
    <t>doesn’t reach, high to the right</t>
  </si>
  <si>
    <t>to the right, better</t>
  </si>
  <si>
    <t>to the left</t>
  </si>
  <si>
    <t>to the left, better than before</t>
  </si>
  <si>
    <t>high deviation, doesn’t reach, to the right</t>
  </si>
  <si>
    <t>deviates to the left</t>
  </si>
  <si>
    <t>closer to the middle, left</t>
  </si>
  <si>
    <t>closest to the middle</t>
  </si>
  <si>
    <t>best one (confirmation)</t>
  </si>
  <si>
    <t>SLOW SPEED</t>
  </si>
  <si>
    <t>MEDIUM SPEED</t>
  </si>
  <si>
    <t>HIGH SPEED</t>
  </si>
  <si>
    <t>Average PWM between the two motors</t>
  </si>
  <si>
    <t>Average speed (m/s)</t>
  </si>
  <si>
    <t>deviation (cm)</t>
  </si>
  <si>
    <t>total distance travelled</t>
  </si>
  <si>
    <t>distance between start and finish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</si>
</sst>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speed of</a:t>
            </a:r>
            <a:r>
              <a:rPr lang="en-US" baseline="0"/>
              <a:t> the buggy at different PWM settings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'Corrected PWM, speed deviation'!$D$29</c:f>
              <c:strCache>
                <c:ptCount val="1"/>
                <c:pt idx="0">
                  <c:v>Average speed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'Corrected PWM, speed deviation'!$C$30:$C$32</c:f>
              <c:numCache>
                <c:formatCode>General</c:formatCode>
                <c:ptCount val="3"/>
                <c:pt idx="0">
                  <c:v>109.5</c:v>
                </c:pt>
                <c:pt idx="1">
                  <c:v>150</c:v>
                </c:pt>
                <c:pt idx="2">
                  <c:v>200.5</c:v>
                </c:pt>
              </c:numCache>
            </c:numRef>
          </c:xVal>
          <c:yVal>
            <c:numRef>
              <c:f>'Corrected PWM, speed deviation'!$D$30:$D$32</c:f>
              <c:numCache>
                <c:formatCode>General</c:formatCode>
                <c:ptCount val="3"/>
                <c:pt idx="0">
                  <c:v>0.33700000000000002</c:v>
                </c:pt>
                <c:pt idx="1">
                  <c:v>0.46500000000000002</c:v>
                </c:pt>
                <c:pt idx="2">
                  <c:v>0.56699999999999995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01-43DE-9531-D19073702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483536"/>
        <c:axId val="1715482576"/>
      </c:scatterChart>
      <c:valAx>
        <c:axId val="171548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482576"/>
        <c:crosses val="autoZero"/>
        <c:crossBetween val="midCat"/>
      </c:valAx>
      <c:valAx>
        <c:axId val="17154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48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33</xdr:row>
      <xdr:rowOff>87630</xdr:rowOff>
    </xdr:from>
    <xdr:to>
      <xdr:col>10</xdr:col>
      <xdr:colOff>449580</xdr:colOff>
      <xdr:row>48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29D31-CE77-AD26-9EF6-98533B0B6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3BA94-2194-4B2D-AFA1-244FA5DD1E12}">
  <dimension ref="B2:N16"/>
  <sheetViews>
    <sheetView workbookViewId="0">
      <selection activeCell="M12" sqref="M12"/>
    </sheetView>
  </sheetViews>
  <sheetFormatPr defaultRowHeight="14.4" x14ac:dyDescent="0.3"/>
  <cols>
    <col min="5" max="5" width="11.77734375" customWidth="1"/>
    <col min="6" max="6" width="11.88671875" customWidth="1"/>
    <col min="8" max="8" width="16.33203125" customWidth="1"/>
    <col min="12" max="12" width="15.6640625" customWidth="1"/>
  </cols>
  <sheetData>
    <row r="2" spans="2:14" x14ac:dyDescent="0.3">
      <c r="B2" t="s">
        <v>3</v>
      </c>
      <c r="C2" t="s">
        <v>0</v>
      </c>
      <c r="D2" t="s">
        <v>1</v>
      </c>
      <c r="E2" t="s">
        <v>6</v>
      </c>
      <c r="F2" t="s">
        <v>2</v>
      </c>
      <c r="G2" t="s">
        <v>7</v>
      </c>
      <c r="H2" t="s">
        <v>10</v>
      </c>
      <c r="I2" t="s">
        <v>9</v>
      </c>
    </row>
    <row r="3" spans="2:14" x14ac:dyDescent="0.3">
      <c r="C3">
        <v>80</v>
      </c>
      <c r="D3">
        <v>5</v>
      </c>
      <c r="H3">
        <v>126</v>
      </c>
      <c r="I3">
        <v>5.36</v>
      </c>
      <c r="J3" t="s">
        <v>8</v>
      </c>
    </row>
    <row r="4" spans="2:14" x14ac:dyDescent="0.3">
      <c r="C4">
        <v>80</v>
      </c>
      <c r="H4">
        <v>130.5</v>
      </c>
      <c r="I4">
        <v>5.26</v>
      </c>
      <c r="J4" t="s">
        <v>8</v>
      </c>
    </row>
    <row r="5" spans="2:14" x14ac:dyDescent="0.3">
      <c r="C5">
        <v>80</v>
      </c>
    </row>
    <row r="9" spans="2:14" x14ac:dyDescent="0.3">
      <c r="H9">
        <v>110</v>
      </c>
      <c r="I9">
        <v>5</v>
      </c>
      <c r="J9" t="s">
        <v>8</v>
      </c>
      <c r="L9" t="s">
        <v>11</v>
      </c>
      <c r="M9" t="s">
        <v>13</v>
      </c>
      <c r="N9" t="s">
        <v>14</v>
      </c>
    </row>
    <row r="10" spans="2:14" x14ac:dyDescent="0.3">
      <c r="H10">
        <v>117</v>
      </c>
      <c r="I10">
        <v>5</v>
      </c>
      <c r="J10" t="s">
        <v>8</v>
      </c>
      <c r="L10" t="s">
        <v>12</v>
      </c>
      <c r="M10">
        <v>100</v>
      </c>
      <c r="N10">
        <v>120</v>
      </c>
    </row>
    <row r="12" spans="2:14" x14ac:dyDescent="0.3">
      <c r="H12">
        <v>190</v>
      </c>
      <c r="I12">
        <v>5</v>
      </c>
      <c r="J12" t="s">
        <v>8</v>
      </c>
      <c r="L12" t="s">
        <v>15</v>
      </c>
      <c r="M12">
        <v>160</v>
      </c>
      <c r="N12">
        <v>135</v>
      </c>
    </row>
    <row r="13" spans="2:14" x14ac:dyDescent="0.3">
      <c r="H13">
        <v>189.5</v>
      </c>
      <c r="I13">
        <v>5</v>
      </c>
      <c r="J13" t="s">
        <v>8</v>
      </c>
    </row>
    <row r="14" spans="2:14" x14ac:dyDescent="0.3">
      <c r="L14" t="s">
        <v>16</v>
      </c>
      <c r="M14">
        <v>215</v>
      </c>
      <c r="N14">
        <v>185</v>
      </c>
    </row>
    <row r="15" spans="2:14" x14ac:dyDescent="0.3">
      <c r="H15">
        <v>186</v>
      </c>
      <c r="I15">
        <v>5</v>
      </c>
    </row>
    <row r="16" spans="2:14" x14ac:dyDescent="0.3">
      <c r="H16">
        <v>211</v>
      </c>
      <c r="I16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1628B-6F7E-4EAE-B2D9-2F0CF9E6C279}">
  <dimension ref="A2:G11"/>
  <sheetViews>
    <sheetView workbookViewId="0">
      <selection activeCell="C19" sqref="C19"/>
    </sheetView>
  </sheetViews>
  <sheetFormatPr defaultRowHeight="14.4" x14ac:dyDescent="0.3"/>
  <cols>
    <col min="4" max="4" width="23.44140625" customWidth="1"/>
    <col min="5" max="5" width="18.77734375" customWidth="1"/>
    <col min="6" max="6" width="16" customWidth="1"/>
  </cols>
  <sheetData>
    <row r="2" spans="1:7" x14ac:dyDescent="0.3">
      <c r="A2" s="1" t="s">
        <v>19</v>
      </c>
      <c r="B2" s="1" t="s">
        <v>17</v>
      </c>
      <c r="C2" s="1" t="s">
        <v>18</v>
      </c>
      <c r="D2" s="1" t="s">
        <v>20</v>
      </c>
      <c r="E2" s="1" t="s">
        <v>21</v>
      </c>
      <c r="F2" s="1"/>
      <c r="G2" s="1"/>
    </row>
    <row r="3" spans="1:7" x14ac:dyDescent="0.3">
      <c r="A3" s="1">
        <v>1</v>
      </c>
      <c r="B3" s="1">
        <v>100</v>
      </c>
      <c r="C3" s="1">
        <v>5</v>
      </c>
      <c r="D3" s="1">
        <v>110</v>
      </c>
      <c r="E3" s="1" t="s">
        <v>22</v>
      </c>
      <c r="F3" s="1"/>
      <c r="G3" s="1"/>
    </row>
    <row r="4" spans="1:7" x14ac:dyDescent="0.3">
      <c r="A4" s="1">
        <v>2</v>
      </c>
      <c r="B4" s="1">
        <v>100</v>
      </c>
      <c r="C4" s="1">
        <v>5</v>
      </c>
      <c r="D4" s="1">
        <v>117</v>
      </c>
      <c r="E4" s="1" t="s">
        <v>22</v>
      </c>
      <c r="F4" s="1"/>
      <c r="G4" s="1"/>
    </row>
    <row r="5" spans="1:7" x14ac:dyDescent="0.3">
      <c r="A5" s="1"/>
      <c r="B5" s="1"/>
      <c r="C5" s="1"/>
      <c r="D5" s="1"/>
      <c r="E5" s="1"/>
      <c r="F5" s="1" t="s">
        <v>23</v>
      </c>
      <c r="G5" s="1">
        <f>(D3+D4)/2</f>
        <v>113.5</v>
      </c>
    </row>
    <row r="6" spans="1:7" x14ac:dyDescent="0.3">
      <c r="A6" s="1">
        <v>1</v>
      </c>
      <c r="B6" s="1">
        <v>150</v>
      </c>
      <c r="C6" s="1">
        <v>5</v>
      </c>
      <c r="D6" s="1">
        <v>190</v>
      </c>
      <c r="E6" s="1" t="s">
        <v>22</v>
      </c>
      <c r="F6" s="1"/>
      <c r="G6" s="1"/>
    </row>
    <row r="7" spans="1:7" x14ac:dyDescent="0.3">
      <c r="A7" s="1">
        <v>2</v>
      </c>
      <c r="B7" s="1">
        <v>150</v>
      </c>
      <c r="C7" s="1">
        <v>5</v>
      </c>
      <c r="D7" s="1">
        <v>189.5</v>
      </c>
      <c r="E7" s="1" t="s">
        <v>22</v>
      </c>
      <c r="F7" s="1"/>
      <c r="G7" s="1"/>
    </row>
    <row r="8" spans="1:7" x14ac:dyDescent="0.3">
      <c r="A8" s="1"/>
      <c r="B8" s="1"/>
      <c r="C8" s="1"/>
      <c r="D8" s="1"/>
      <c r="E8" s="1"/>
      <c r="F8" s="1" t="s">
        <v>23</v>
      </c>
      <c r="G8" s="1">
        <f>(D6+D7)/2</f>
        <v>189.75</v>
      </c>
    </row>
    <row r="9" spans="1:7" x14ac:dyDescent="0.3">
      <c r="A9" s="1">
        <v>1</v>
      </c>
      <c r="B9" s="1">
        <v>200</v>
      </c>
      <c r="C9" s="1">
        <v>5</v>
      </c>
      <c r="D9" s="1">
        <v>186</v>
      </c>
      <c r="E9" s="1" t="s">
        <v>22</v>
      </c>
      <c r="F9" s="1"/>
      <c r="G9" s="1"/>
    </row>
    <row r="10" spans="1:7" x14ac:dyDescent="0.3">
      <c r="A10" s="1">
        <v>2</v>
      </c>
      <c r="B10" s="1">
        <v>200</v>
      </c>
      <c r="C10" s="1">
        <v>5</v>
      </c>
      <c r="D10" s="1">
        <v>211</v>
      </c>
      <c r="E10" s="1" t="s">
        <v>22</v>
      </c>
      <c r="F10" s="1"/>
      <c r="G10" s="1"/>
    </row>
    <row r="11" spans="1:7" x14ac:dyDescent="0.3">
      <c r="A11" s="1"/>
      <c r="B11" s="1"/>
      <c r="C11" s="1"/>
      <c r="D11" s="1"/>
      <c r="E11" s="1"/>
      <c r="F11" s="1" t="s">
        <v>23</v>
      </c>
      <c r="G11" s="1">
        <f>(D9+D10)/2</f>
        <v>198.5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80A9C-4613-47F4-AAAC-4766773C1927}">
  <dimension ref="A2:L39"/>
  <sheetViews>
    <sheetView tabSelected="1" topLeftCell="E35" zoomScale="160" zoomScaleNormal="160" workbookViewId="0">
      <selection activeCell="L40" sqref="L40"/>
    </sheetView>
  </sheetViews>
  <sheetFormatPr defaultRowHeight="14.4" x14ac:dyDescent="0.3"/>
  <cols>
    <col min="2" max="2" width="33.21875" customWidth="1"/>
    <col min="3" max="3" width="13.6640625" customWidth="1"/>
    <col min="4" max="4" width="20.77734375" customWidth="1"/>
    <col min="6" max="6" width="10.44140625" customWidth="1"/>
    <col min="11" max="11" width="35.5546875" customWidth="1"/>
  </cols>
  <sheetData>
    <row r="2" spans="1:12" x14ac:dyDescent="0.3">
      <c r="A2" s="1" t="s">
        <v>5</v>
      </c>
      <c r="B2" s="1" t="s">
        <v>51</v>
      </c>
      <c r="C2" s="1" t="s">
        <v>49</v>
      </c>
      <c r="D2" s="1" t="s">
        <v>50</v>
      </c>
      <c r="E2" s="1" t="s">
        <v>1</v>
      </c>
      <c r="F2" s="1" t="s">
        <v>2</v>
      </c>
      <c r="G2" s="1"/>
      <c r="H2" s="1"/>
    </row>
    <row r="3" spans="1:12" x14ac:dyDescent="0.3">
      <c r="A3" s="1" t="s">
        <v>12</v>
      </c>
      <c r="B3" s="1">
        <v>2</v>
      </c>
      <c r="C3" s="1">
        <v>3</v>
      </c>
      <c r="D3" s="1">
        <f>SQRT(B3^2 + (C3/100)^2)</f>
        <v>2.0002249873451734</v>
      </c>
      <c r="E3" s="1">
        <f>SUM(7.31-1.34)</f>
        <v>5.97</v>
      </c>
      <c r="F3" s="1">
        <f>D3/E3</f>
        <v>0.33504606153185484</v>
      </c>
      <c r="G3" s="1"/>
      <c r="H3" s="1"/>
    </row>
    <row r="4" spans="1:12" x14ac:dyDescent="0.3">
      <c r="A4" s="1"/>
      <c r="B4" s="1">
        <v>2</v>
      </c>
      <c r="C4" s="1">
        <v>3</v>
      </c>
      <c r="D4" s="1">
        <f t="shared" ref="D4:D8" si="0">SQRT(B4^2 + (C4/100)^2)</f>
        <v>2.0002249873451734</v>
      </c>
      <c r="E4" s="1">
        <f>SUM(6.07-0.16)</f>
        <v>5.91</v>
      </c>
      <c r="F4" s="1">
        <f t="shared" ref="F4:F8" si="1">D4/E4</f>
        <v>0.33844754439004626</v>
      </c>
      <c r="G4" s="1" t="s">
        <v>34</v>
      </c>
      <c r="H4" s="1">
        <f>AVERAGE(F3,F4)</f>
        <v>0.33674680296095055</v>
      </c>
    </row>
    <row r="5" spans="1:12" x14ac:dyDescent="0.3">
      <c r="A5" s="1" t="s">
        <v>15</v>
      </c>
      <c r="B5" s="1">
        <v>2</v>
      </c>
      <c r="C5" s="1">
        <v>9</v>
      </c>
      <c r="D5" s="1">
        <f t="shared" si="0"/>
        <v>2.0020239758804088</v>
      </c>
      <c r="E5" s="1">
        <f>SUM(4.67-0.27)</f>
        <v>4.4000000000000004</v>
      </c>
      <c r="F5" s="1">
        <f t="shared" si="1"/>
        <v>0.45500544906372925</v>
      </c>
      <c r="G5" s="1"/>
      <c r="H5" s="1"/>
    </row>
    <row r="6" spans="1:12" x14ac:dyDescent="0.3">
      <c r="A6" s="1"/>
      <c r="B6" s="1">
        <v>2</v>
      </c>
      <c r="C6" s="1">
        <v>9</v>
      </c>
      <c r="D6" s="1">
        <f t="shared" si="0"/>
        <v>2.0020239758804088</v>
      </c>
      <c r="E6" s="1">
        <f>SUM(-0.67+4.87)</f>
        <v>4.2</v>
      </c>
      <c r="F6" s="1">
        <f t="shared" si="1"/>
        <v>0.47667237520962114</v>
      </c>
      <c r="G6" s="1" t="s">
        <v>34</v>
      </c>
      <c r="H6" s="1">
        <f>AVERAGE(F5,F6)</f>
        <v>0.46583891213667517</v>
      </c>
    </row>
    <row r="7" spans="1:12" x14ac:dyDescent="0.3">
      <c r="A7" s="1" t="s">
        <v>16</v>
      </c>
      <c r="B7" s="1">
        <v>2</v>
      </c>
      <c r="C7" s="1">
        <v>5</v>
      </c>
      <c r="D7" s="1">
        <f t="shared" si="0"/>
        <v>2.0006249023742559</v>
      </c>
      <c r="E7" s="1">
        <f>SUM(-3.34+6.9)</f>
        <v>3.5600000000000005</v>
      </c>
      <c r="F7" s="1">
        <f t="shared" si="1"/>
        <v>0.5619732871837797</v>
      </c>
      <c r="G7" s="1"/>
      <c r="H7" s="1"/>
    </row>
    <row r="8" spans="1:12" x14ac:dyDescent="0.3">
      <c r="A8" s="1"/>
      <c r="B8" s="1">
        <v>2</v>
      </c>
      <c r="C8" s="1">
        <v>5</v>
      </c>
      <c r="D8" s="1">
        <f t="shared" si="0"/>
        <v>2.0006249023742559</v>
      </c>
      <c r="E8" s="1">
        <f>SUM(-0.55+4.05)</f>
        <v>3.5</v>
      </c>
      <c r="F8" s="1">
        <f t="shared" si="1"/>
        <v>0.57160711496407313</v>
      </c>
      <c r="G8" s="1" t="s">
        <v>34</v>
      </c>
      <c r="H8" s="1">
        <f>AVERAGE(F7,F8)</f>
        <v>0.56679020107392641</v>
      </c>
    </row>
    <row r="11" spans="1:12" x14ac:dyDescent="0.3">
      <c r="H11" s="1" t="s">
        <v>4</v>
      </c>
      <c r="I11" s="1" t="s">
        <v>27</v>
      </c>
      <c r="J11" s="1" t="s">
        <v>28</v>
      </c>
      <c r="K11" s="1" t="s">
        <v>29</v>
      </c>
      <c r="L11" s="1" t="s">
        <v>30</v>
      </c>
    </row>
    <row r="12" spans="1:12" x14ac:dyDescent="0.3">
      <c r="H12" s="1"/>
      <c r="I12" s="6" t="s">
        <v>44</v>
      </c>
      <c r="J12" s="6"/>
      <c r="K12" s="1"/>
      <c r="L12" s="1"/>
    </row>
    <row r="13" spans="1:12" x14ac:dyDescent="0.3">
      <c r="H13" s="1">
        <v>1</v>
      </c>
      <c r="I13" s="1">
        <v>100</v>
      </c>
      <c r="J13" s="1">
        <v>100</v>
      </c>
      <c r="K13" s="1" t="s">
        <v>39</v>
      </c>
      <c r="L13" s="1"/>
    </row>
    <row r="14" spans="1:12" x14ac:dyDescent="0.3">
      <c r="H14" s="1">
        <v>2</v>
      </c>
      <c r="I14" s="1">
        <v>120</v>
      </c>
      <c r="J14" s="1">
        <v>90</v>
      </c>
      <c r="K14" s="1" t="s">
        <v>40</v>
      </c>
      <c r="L14" s="1">
        <v>84</v>
      </c>
    </row>
    <row r="15" spans="1:12" x14ac:dyDescent="0.3">
      <c r="H15" s="1">
        <v>3</v>
      </c>
      <c r="I15" s="1">
        <v>120</v>
      </c>
      <c r="J15" s="1">
        <v>95</v>
      </c>
      <c r="K15" s="1" t="s">
        <v>41</v>
      </c>
      <c r="L15" s="1">
        <v>13</v>
      </c>
    </row>
    <row r="16" spans="1:12" x14ac:dyDescent="0.3">
      <c r="H16" s="1">
        <v>4</v>
      </c>
      <c r="I16" s="1">
        <v>120</v>
      </c>
      <c r="J16" s="1">
        <v>97</v>
      </c>
      <c r="K16" s="1" t="s">
        <v>41</v>
      </c>
      <c r="L16" s="1">
        <v>8</v>
      </c>
    </row>
    <row r="17" spans="2:12" x14ac:dyDescent="0.3">
      <c r="C17" t="s">
        <v>25</v>
      </c>
      <c r="H17" s="1">
        <v>5</v>
      </c>
      <c r="I17" s="1">
        <v>120</v>
      </c>
      <c r="J17" s="1">
        <v>99</v>
      </c>
      <c r="K17" s="1" t="s">
        <v>42</v>
      </c>
      <c r="L17" s="1">
        <v>4</v>
      </c>
    </row>
    <row r="18" spans="2:12" x14ac:dyDescent="0.3">
      <c r="B18" t="s">
        <v>24</v>
      </c>
      <c r="C18">
        <v>14.8</v>
      </c>
      <c r="H18" s="1">
        <v>6</v>
      </c>
      <c r="I18" s="2">
        <v>120</v>
      </c>
      <c r="J18" s="2">
        <v>99</v>
      </c>
      <c r="K18" s="2" t="s">
        <v>43</v>
      </c>
      <c r="L18" s="2">
        <v>3</v>
      </c>
    </row>
    <row r="19" spans="2:12" x14ac:dyDescent="0.3">
      <c r="C19">
        <v>-7</v>
      </c>
      <c r="H19" s="1"/>
      <c r="I19" s="6" t="s">
        <v>45</v>
      </c>
      <c r="J19" s="6"/>
      <c r="K19" s="1"/>
      <c r="L19" s="1"/>
    </row>
    <row r="20" spans="2:12" x14ac:dyDescent="0.3">
      <c r="C20">
        <v>18</v>
      </c>
      <c r="H20" s="1">
        <v>1</v>
      </c>
      <c r="I20" s="1">
        <v>150</v>
      </c>
      <c r="J20" s="1">
        <v>150</v>
      </c>
      <c r="K20" s="1" t="s">
        <v>31</v>
      </c>
      <c r="L20" s="1"/>
    </row>
    <row r="21" spans="2:12" x14ac:dyDescent="0.3">
      <c r="H21" s="1">
        <v>2</v>
      </c>
      <c r="I21" s="1">
        <v>160</v>
      </c>
      <c r="J21" s="1">
        <v>140</v>
      </c>
      <c r="K21" s="1" t="s">
        <v>32</v>
      </c>
      <c r="L21" s="1">
        <v>35</v>
      </c>
    </row>
    <row r="22" spans="2:12" x14ac:dyDescent="0.3">
      <c r="B22" t="s">
        <v>15</v>
      </c>
      <c r="C22">
        <v>22</v>
      </c>
      <c r="D22" t="s">
        <v>26</v>
      </c>
      <c r="H22" s="1">
        <v>3</v>
      </c>
      <c r="I22" s="2">
        <v>163</v>
      </c>
      <c r="J22" s="2">
        <v>137</v>
      </c>
      <c r="K22" s="2" t="s">
        <v>33</v>
      </c>
      <c r="L22" s="2">
        <v>9</v>
      </c>
    </row>
    <row r="23" spans="2:12" x14ac:dyDescent="0.3">
      <c r="H23" s="1">
        <v>4</v>
      </c>
      <c r="I23" s="1">
        <v>164</v>
      </c>
      <c r="J23" s="1">
        <v>137</v>
      </c>
      <c r="K23" s="1"/>
      <c r="L23" s="1">
        <v>-10</v>
      </c>
    </row>
    <row r="24" spans="2:12" x14ac:dyDescent="0.3">
      <c r="H24" s="1"/>
      <c r="I24" s="6" t="s">
        <v>46</v>
      </c>
      <c r="J24" s="6"/>
      <c r="K24" s="1"/>
      <c r="L24" s="1"/>
    </row>
    <row r="25" spans="2:12" x14ac:dyDescent="0.3">
      <c r="H25" s="1">
        <v>1</v>
      </c>
      <c r="I25" s="1">
        <v>200</v>
      </c>
      <c r="J25" s="1">
        <v>200</v>
      </c>
      <c r="K25" s="1" t="s">
        <v>35</v>
      </c>
      <c r="L25" s="1"/>
    </row>
    <row r="26" spans="2:12" x14ac:dyDescent="0.3">
      <c r="H26" s="1">
        <v>2</v>
      </c>
      <c r="I26" s="1">
        <v>220</v>
      </c>
      <c r="J26" s="1">
        <v>180</v>
      </c>
      <c r="K26" s="1" t="s">
        <v>36</v>
      </c>
      <c r="L26" s="1">
        <v>80</v>
      </c>
    </row>
    <row r="27" spans="2:12" x14ac:dyDescent="0.3">
      <c r="H27" s="1">
        <v>3</v>
      </c>
      <c r="I27" s="1">
        <v>230</v>
      </c>
      <c r="J27" s="1">
        <v>170</v>
      </c>
      <c r="K27" s="1" t="s">
        <v>37</v>
      </c>
      <c r="L27" s="1">
        <v>-17.329999999999998</v>
      </c>
    </row>
    <row r="28" spans="2:12" ht="15" thickBot="1" x14ac:dyDescent="0.35">
      <c r="H28" s="1">
        <v>4</v>
      </c>
      <c r="I28" s="1">
        <v>225</v>
      </c>
      <c r="J28" s="1">
        <v>175</v>
      </c>
      <c r="K28" s="1" t="s">
        <v>38</v>
      </c>
      <c r="L28" s="1">
        <v>-7.5</v>
      </c>
    </row>
    <row r="29" spans="2:12" ht="78.599999999999994" thickBot="1" x14ac:dyDescent="0.35">
      <c r="C29" s="3" t="s">
        <v>47</v>
      </c>
      <c r="D29" s="3" t="s">
        <v>48</v>
      </c>
      <c r="H29" s="1">
        <v>5</v>
      </c>
      <c r="I29" s="1">
        <v>225</v>
      </c>
      <c r="J29" s="1">
        <v>174</v>
      </c>
      <c r="K29" s="1" t="s">
        <v>13</v>
      </c>
      <c r="L29" s="1">
        <v>-8</v>
      </c>
    </row>
    <row r="30" spans="2:12" ht="16.2" thickBot="1" x14ac:dyDescent="0.35">
      <c r="C30" s="4">
        <v>109.5</v>
      </c>
      <c r="D30" s="4">
        <v>0.33700000000000002</v>
      </c>
      <c r="H30" s="1">
        <v>6</v>
      </c>
      <c r="I30" s="1">
        <v>226</v>
      </c>
      <c r="J30" s="1">
        <v>174</v>
      </c>
      <c r="K30" s="1" t="s">
        <v>13</v>
      </c>
      <c r="L30" s="1">
        <v>-5.5</v>
      </c>
    </row>
    <row r="31" spans="2:12" ht="16.2" thickBot="1" x14ac:dyDescent="0.35">
      <c r="C31" s="4">
        <v>150</v>
      </c>
      <c r="D31" s="4">
        <v>0.46500000000000002</v>
      </c>
      <c r="H31" s="1">
        <v>7</v>
      </c>
      <c r="I31" s="2">
        <v>225</v>
      </c>
      <c r="J31" s="2">
        <v>176</v>
      </c>
      <c r="K31" s="2" t="s">
        <v>8</v>
      </c>
      <c r="L31" s="2">
        <v>5</v>
      </c>
    </row>
    <row r="32" spans="2:12" ht="16.2" thickBot="1" x14ac:dyDescent="0.35">
      <c r="C32" s="4">
        <v>200.5</v>
      </c>
      <c r="D32" s="4">
        <v>0.56699999999999995</v>
      </c>
    </row>
    <row r="33" spans="3:12" ht="15.6" x14ac:dyDescent="0.3">
      <c r="C33" s="5"/>
    </row>
    <row r="39" spans="3:12" x14ac:dyDescent="0.3">
      <c r="L39">
        <f>_xlfn.FORECAST.LINEAR(0.5,C30:C32,D30:D32)</f>
        <v>170.46562845095877</v>
      </c>
    </row>
  </sheetData>
  <mergeCells count="3">
    <mergeCell ref="I12:J12"/>
    <mergeCell ref="I19:J19"/>
    <mergeCell ref="I24:J24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Rough</vt:lpstr>
      <vt:lpstr>Same PWM + deviation</vt:lpstr>
      <vt:lpstr>Corrected PWM, speed deviation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Aerold Parcon</dc:creator>
  <cp:lastModifiedBy>Parcon, Aerold</cp:lastModifiedBy>
  <dcterms:created xsi:type="dcterms:W3CDTF">2015-06-05T18:17:20Z</dcterms:created>
  <dcterms:modified xsi:type="dcterms:W3CDTF">2025-02-28T09:17:06Z</dcterms:modified>
</cp:coreProperties>
</file>