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Renan/Documents/repositories/de_nadar_a_programar/datos/"/>
    </mc:Choice>
  </mc:AlternateContent>
  <bookViews>
    <workbookView xWindow="0" yWindow="460" windowWidth="25600" windowHeight="15460"/>
  </bookViews>
  <sheets>
    <sheet name="Sitios" sheetId="1" r:id="rId1"/>
    <sheet name="spp" sheetId="2" r:id="rId2"/>
    <sheet name="Hoja1" sheetId="4" r:id="rId3"/>
    <sheet name="Datos" sheetId="3" r:id="rId4"/>
  </sheets>
  <definedNames>
    <definedName name="_xlnm._FilterDatabase" localSheetId="3" hidden="1">Datos!$A$2:$AN$1665</definedName>
    <definedName name="_xlnm._FilterDatabase" localSheetId="1" hidden="1">spp!$A$1:$O$262</definedName>
  </definedNames>
  <calcPr calcId="150001" concurrentCalc="0"/>
  <pivotCaches>
    <pivotCache cacheId="3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51" i="3" l="1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N358" i="3"/>
  <c r="AN359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5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0" i="3"/>
  <c r="AN411" i="3"/>
  <c r="AN412" i="3"/>
  <c r="AN413" i="3"/>
  <c r="AN414" i="3"/>
  <c r="AN415" i="3"/>
  <c r="AN416" i="3"/>
  <c r="AN417" i="3"/>
  <c r="AN418" i="3"/>
  <c r="AN419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7" i="3"/>
  <c r="AN468" i="3"/>
  <c r="AN469" i="3"/>
  <c r="AN470" i="3"/>
  <c r="AN471" i="3"/>
  <c r="AN472" i="3"/>
  <c r="AN473" i="3"/>
  <c r="AN474" i="3"/>
  <c r="AN475" i="3"/>
  <c r="AN476" i="3"/>
  <c r="AN477" i="3"/>
  <c r="AN478" i="3"/>
  <c r="AN479" i="3"/>
  <c r="AN480" i="3"/>
  <c r="AN481" i="3"/>
  <c r="AN482" i="3"/>
  <c r="AN483" i="3"/>
  <c r="AN484" i="3"/>
  <c r="AN485" i="3"/>
  <c r="AN486" i="3"/>
  <c r="AN487" i="3"/>
  <c r="AN488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2" i="3"/>
  <c r="AN513" i="3"/>
  <c r="AN514" i="3"/>
  <c r="AN515" i="3"/>
  <c r="AN516" i="3"/>
  <c r="AN517" i="3"/>
  <c r="AN518" i="3"/>
  <c r="AN519" i="3"/>
  <c r="AN520" i="3"/>
  <c r="AN521" i="3"/>
  <c r="AN522" i="3"/>
  <c r="AN523" i="3"/>
  <c r="AN524" i="3"/>
  <c r="AN525" i="3"/>
  <c r="AN526" i="3"/>
  <c r="AN527" i="3"/>
  <c r="AN528" i="3"/>
  <c r="AN529" i="3"/>
  <c r="AN530" i="3"/>
  <c r="AN531" i="3"/>
  <c r="AN532" i="3"/>
  <c r="AN533" i="3"/>
  <c r="AN534" i="3"/>
  <c r="AN535" i="3"/>
  <c r="AN536" i="3"/>
  <c r="AN537" i="3"/>
  <c r="AN538" i="3"/>
  <c r="AN539" i="3"/>
  <c r="AN540" i="3"/>
  <c r="AN541" i="3"/>
  <c r="AN542" i="3"/>
  <c r="AN543" i="3"/>
  <c r="AN544" i="3"/>
  <c r="AN545" i="3"/>
  <c r="AN546" i="3"/>
  <c r="AN547" i="3"/>
  <c r="AN548" i="3"/>
  <c r="AN549" i="3"/>
  <c r="AN550" i="3"/>
  <c r="AN551" i="3"/>
  <c r="AN552" i="3"/>
  <c r="AN553" i="3"/>
  <c r="AN554" i="3"/>
  <c r="AN555" i="3"/>
  <c r="AN556" i="3"/>
  <c r="AN557" i="3"/>
  <c r="AN558" i="3"/>
  <c r="AN559" i="3"/>
  <c r="AN560" i="3"/>
  <c r="AN561" i="3"/>
  <c r="AN562" i="3"/>
  <c r="AN563" i="3"/>
  <c r="AN564" i="3"/>
  <c r="AN565" i="3"/>
  <c r="AN566" i="3"/>
  <c r="AN567" i="3"/>
  <c r="AN568" i="3"/>
  <c r="AN569" i="3"/>
  <c r="AN570" i="3"/>
  <c r="AN571" i="3"/>
  <c r="AN572" i="3"/>
  <c r="AN573" i="3"/>
  <c r="AN574" i="3"/>
  <c r="AN575" i="3"/>
  <c r="AN576" i="3"/>
  <c r="AN577" i="3"/>
  <c r="AN578" i="3"/>
  <c r="AN579" i="3"/>
  <c r="AN580" i="3"/>
  <c r="AN581" i="3"/>
  <c r="AN582" i="3"/>
  <c r="AN583" i="3"/>
  <c r="AN584" i="3"/>
  <c r="AN585" i="3"/>
  <c r="AN586" i="3"/>
  <c r="AN587" i="3"/>
  <c r="AN588" i="3"/>
  <c r="AN589" i="3"/>
  <c r="AN590" i="3"/>
  <c r="AN591" i="3"/>
  <c r="AN592" i="3"/>
  <c r="AN593" i="3"/>
  <c r="AN594" i="3"/>
  <c r="AN595" i="3"/>
  <c r="AN596" i="3"/>
  <c r="AN597" i="3"/>
  <c r="AN598" i="3"/>
  <c r="AN599" i="3"/>
  <c r="AN600" i="3"/>
  <c r="AN601" i="3"/>
  <c r="AN602" i="3"/>
  <c r="AN603" i="3"/>
  <c r="AN604" i="3"/>
  <c r="AN605" i="3"/>
  <c r="AN606" i="3"/>
  <c r="AN607" i="3"/>
  <c r="AN608" i="3"/>
  <c r="AN609" i="3"/>
  <c r="AN610" i="3"/>
  <c r="AN611" i="3"/>
  <c r="AN612" i="3"/>
  <c r="AN613" i="3"/>
  <c r="AN614" i="3"/>
  <c r="AN615" i="3"/>
  <c r="AN616" i="3"/>
  <c r="AN617" i="3"/>
  <c r="AN618" i="3"/>
  <c r="AN619" i="3"/>
  <c r="AN620" i="3"/>
  <c r="AN621" i="3"/>
  <c r="AN622" i="3"/>
  <c r="AN623" i="3"/>
  <c r="AN624" i="3"/>
  <c r="AN625" i="3"/>
  <c r="AN626" i="3"/>
  <c r="AN627" i="3"/>
  <c r="AN628" i="3"/>
  <c r="AN629" i="3"/>
  <c r="AN630" i="3"/>
  <c r="AN631" i="3"/>
  <c r="AN632" i="3"/>
  <c r="AN633" i="3"/>
  <c r="AN634" i="3"/>
  <c r="AN635" i="3"/>
  <c r="AN636" i="3"/>
  <c r="AN637" i="3"/>
  <c r="AN638" i="3"/>
  <c r="AN639" i="3"/>
  <c r="AN640" i="3"/>
  <c r="AN641" i="3"/>
  <c r="AN642" i="3"/>
  <c r="AN643" i="3"/>
  <c r="AN644" i="3"/>
  <c r="AN645" i="3"/>
  <c r="AN646" i="3"/>
  <c r="AN647" i="3"/>
  <c r="AN648" i="3"/>
  <c r="AN649" i="3"/>
  <c r="AN650" i="3"/>
  <c r="AN651" i="3"/>
  <c r="AN652" i="3"/>
  <c r="AN653" i="3"/>
  <c r="AN654" i="3"/>
  <c r="AN655" i="3"/>
  <c r="AN656" i="3"/>
  <c r="AN657" i="3"/>
  <c r="AN658" i="3"/>
  <c r="AN659" i="3"/>
  <c r="AN660" i="3"/>
  <c r="AN661" i="3"/>
  <c r="AN662" i="3"/>
  <c r="AN663" i="3"/>
  <c r="AN664" i="3"/>
  <c r="AN665" i="3"/>
  <c r="AN666" i="3"/>
  <c r="AN667" i="3"/>
  <c r="AN668" i="3"/>
  <c r="AN669" i="3"/>
  <c r="AN670" i="3"/>
  <c r="AN671" i="3"/>
  <c r="AN672" i="3"/>
  <c r="AN673" i="3"/>
  <c r="AN674" i="3"/>
  <c r="AN675" i="3"/>
  <c r="AN676" i="3"/>
  <c r="AN677" i="3"/>
  <c r="AN678" i="3"/>
  <c r="AN679" i="3"/>
  <c r="AN680" i="3"/>
  <c r="AN681" i="3"/>
  <c r="AN682" i="3"/>
  <c r="AN683" i="3"/>
  <c r="AN684" i="3"/>
  <c r="AN685" i="3"/>
  <c r="AN686" i="3"/>
  <c r="AN687" i="3"/>
  <c r="AN688" i="3"/>
  <c r="AN689" i="3"/>
  <c r="AN690" i="3"/>
  <c r="AN691" i="3"/>
  <c r="AN692" i="3"/>
  <c r="AN693" i="3"/>
  <c r="AN694" i="3"/>
  <c r="AN695" i="3"/>
  <c r="AN696" i="3"/>
  <c r="AN697" i="3"/>
  <c r="AN698" i="3"/>
  <c r="AN699" i="3"/>
  <c r="AN700" i="3"/>
  <c r="AN701" i="3"/>
  <c r="AN702" i="3"/>
  <c r="AN703" i="3"/>
  <c r="AN704" i="3"/>
  <c r="AN705" i="3"/>
  <c r="AN706" i="3"/>
  <c r="AN707" i="3"/>
  <c r="AN708" i="3"/>
  <c r="AN709" i="3"/>
  <c r="AN710" i="3"/>
  <c r="AN711" i="3"/>
  <c r="AN712" i="3"/>
  <c r="AN713" i="3"/>
  <c r="AN714" i="3"/>
  <c r="AN715" i="3"/>
  <c r="AN716" i="3"/>
  <c r="AN717" i="3"/>
  <c r="AN718" i="3"/>
  <c r="AN719" i="3"/>
  <c r="AN720" i="3"/>
  <c r="AN721" i="3"/>
  <c r="AN722" i="3"/>
  <c r="AN723" i="3"/>
  <c r="AN724" i="3"/>
  <c r="AN725" i="3"/>
  <c r="AN726" i="3"/>
  <c r="AN727" i="3"/>
  <c r="AN728" i="3"/>
  <c r="AN729" i="3"/>
  <c r="AN730" i="3"/>
  <c r="AN731" i="3"/>
  <c r="AN732" i="3"/>
  <c r="AN733" i="3"/>
  <c r="AN734" i="3"/>
  <c r="AN735" i="3"/>
  <c r="AN736" i="3"/>
  <c r="AN737" i="3"/>
  <c r="AN738" i="3"/>
  <c r="AN739" i="3"/>
  <c r="AN740" i="3"/>
  <c r="AN741" i="3"/>
  <c r="AN742" i="3"/>
  <c r="AN743" i="3"/>
  <c r="AN744" i="3"/>
  <c r="AN745" i="3"/>
  <c r="AN746" i="3"/>
  <c r="AN747" i="3"/>
  <c r="AN748" i="3"/>
  <c r="AN749" i="3"/>
  <c r="AN750" i="3"/>
  <c r="AN751" i="3"/>
  <c r="AN752" i="3"/>
  <c r="AN753" i="3"/>
  <c r="AN754" i="3"/>
  <c r="AN755" i="3"/>
  <c r="AN756" i="3"/>
  <c r="AN757" i="3"/>
  <c r="AN758" i="3"/>
  <c r="AN759" i="3"/>
  <c r="AN760" i="3"/>
  <c r="AN761" i="3"/>
  <c r="AN762" i="3"/>
  <c r="AN763" i="3"/>
  <c r="AN764" i="3"/>
  <c r="AN765" i="3"/>
  <c r="AN766" i="3"/>
  <c r="AN767" i="3"/>
  <c r="AN768" i="3"/>
  <c r="AN769" i="3"/>
  <c r="AN770" i="3"/>
  <c r="AN771" i="3"/>
  <c r="AN772" i="3"/>
  <c r="AN773" i="3"/>
  <c r="AN774" i="3"/>
  <c r="AN775" i="3"/>
  <c r="AN776" i="3"/>
  <c r="AN777" i="3"/>
  <c r="AN778" i="3"/>
  <c r="AN779" i="3"/>
  <c r="AN780" i="3"/>
  <c r="AN781" i="3"/>
  <c r="AN782" i="3"/>
  <c r="AN783" i="3"/>
  <c r="AN784" i="3"/>
  <c r="AN785" i="3"/>
  <c r="AN786" i="3"/>
  <c r="AN787" i="3"/>
  <c r="AN788" i="3"/>
  <c r="AN789" i="3"/>
  <c r="AN790" i="3"/>
  <c r="AN791" i="3"/>
  <c r="AN792" i="3"/>
  <c r="AN793" i="3"/>
  <c r="AN794" i="3"/>
  <c r="AN795" i="3"/>
  <c r="AN796" i="3"/>
  <c r="AN797" i="3"/>
  <c r="AN798" i="3"/>
  <c r="AN799" i="3"/>
  <c r="AN800" i="3"/>
  <c r="AN801" i="3"/>
  <c r="AN802" i="3"/>
  <c r="AN803" i="3"/>
  <c r="AN804" i="3"/>
  <c r="AN805" i="3"/>
  <c r="AN806" i="3"/>
  <c r="AN807" i="3"/>
  <c r="AN808" i="3"/>
  <c r="AN809" i="3"/>
  <c r="AN810" i="3"/>
  <c r="AN811" i="3"/>
  <c r="AN812" i="3"/>
  <c r="AN813" i="3"/>
  <c r="AN814" i="3"/>
  <c r="AN815" i="3"/>
  <c r="AN816" i="3"/>
  <c r="AN817" i="3"/>
  <c r="AN818" i="3"/>
  <c r="AN819" i="3"/>
  <c r="AN820" i="3"/>
  <c r="AN821" i="3"/>
  <c r="AN822" i="3"/>
  <c r="AN823" i="3"/>
  <c r="AN824" i="3"/>
  <c r="AN825" i="3"/>
  <c r="AN826" i="3"/>
  <c r="AN827" i="3"/>
  <c r="AN828" i="3"/>
  <c r="AN829" i="3"/>
  <c r="AN830" i="3"/>
  <c r="AN831" i="3"/>
  <c r="AN832" i="3"/>
  <c r="AN833" i="3"/>
  <c r="AN834" i="3"/>
  <c r="AN835" i="3"/>
  <c r="AN836" i="3"/>
  <c r="AN837" i="3"/>
  <c r="AN838" i="3"/>
  <c r="AN839" i="3"/>
  <c r="AN840" i="3"/>
  <c r="AN841" i="3"/>
  <c r="AN842" i="3"/>
  <c r="AN843" i="3"/>
  <c r="AN844" i="3"/>
  <c r="AN845" i="3"/>
  <c r="AN846" i="3"/>
  <c r="AN847" i="3"/>
  <c r="AN848" i="3"/>
  <c r="AN849" i="3"/>
  <c r="AN850" i="3"/>
  <c r="AN851" i="3"/>
  <c r="AN852" i="3"/>
  <c r="AN853" i="3"/>
  <c r="AN854" i="3"/>
  <c r="AN855" i="3"/>
  <c r="AN856" i="3"/>
  <c r="AN857" i="3"/>
  <c r="AN858" i="3"/>
  <c r="AN859" i="3"/>
  <c r="AN860" i="3"/>
  <c r="AN861" i="3"/>
  <c r="AN862" i="3"/>
  <c r="AN863" i="3"/>
  <c r="AN864" i="3"/>
  <c r="AN865" i="3"/>
  <c r="AN866" i="3"/>
  <c r="AN867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886" i="3"/>
  <c r="AN887" i="3"/>
  <c r="AN888" i="3"/>
  <c r="AN889" i="3"/>
  <c r="AN890" i="3"/>
  <c r="AN891" i="3"/>
  <c r="AN892" i="3"/>
  <c r="AN893" i="3"/>
  <c r="AN894" i="3"/>
  <c r="AN895" i="3"/>
  <c r="AN896" i="3"/>
  <c r="AN897" i="3"/>
  <c r="AN898" i="3"/>
  <c r="AN899" i="3"/>
  <c r="AN900" i="3"/>
  <c r="AN901" i="3"/>
  <c r="AN902" i="3"/>
  <c r="AN903" i="3"/>
  <c r="AN904" i="3"/>
  <c r="AN905" i="3"/>
  <c r="AN906" i="3"/>
  <c r="AN907" i="3"/>
  <c r="AN908" i="3"/>
  <c r="AN909" i="3"/>
  <c r="AN910" i="3"/>
  <c r="AN911" i="3"/>
  <c r="AN912" i="3"/>
  <c r="AN913" i="3"/>
  <c r="AN914" i="3"/>
  <c r="AN915" i="3"/>
  <c r="AN916" i="3"/>
  <c r="AN917" i="3"/>
  <c r="AN918" i="3"/>
  <c r="AN919" i="3"/>
  <c r="AN920" i="3"/>
  <c r="AN921" i="3"/>
  <c r="AN922" i="3"/>
  <c r="AN923" i="3"/>
  <c r="AN924" i="3"/>
  <c r="AN925" i="3"/>
  <c r="AN926" i="3"/>
  <c r="AN927" i="3"/>
  <c r="AN928" i="3"/>
  <c r="AN929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1" i="3"/>
  <c r="AN962" i="3"/>
  <c r="AN963" i="3"/>
  <c r="AN964" i="3"/>
  <c r="AN965" i="3"/>
  <c r="AN966" i="3"/>
  <c r="AN967" i="3"/>
  <c r="AN968" i="3"/>
  <c r="AN969" i="3"/>
  <c r="AN970" i="3"/>
  <c r="AN971" i="3"/>
  <c r="AN972" i="3"/>
  <c r="AN973" i="3"/>
  <c r="AN974" i="3"/>
  <c r="AN975" i="3"/>
  <c r="AN976" i="3"/>
  <c r="AN977" i="3"/>
  <c r="AN978" i="3"/>
  <c r="AN979" i="3"/>
  <c r="AN980" i="3"/>
  <c r="AN981" i="3"/>
  <c r="AN982" i="3"/>
  <c r="AN983" i="3"/>
  <c r="AN984" i="3"/>
  <c r="AN985" i="3"/>
  <c r="AN986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N1002" i="3"/>
  <c r="AN1003" i="3"/>
  <c r="AN1004" i="3"/>
  <c r="AN1005" i="3"/>
  <c r="AN1006" i="3"/>
  <c r="AN1007" i="3"/>
  <c r="AN1008" i="3"/>
  <c r="AN1009" i="3"/>
  <c r="AN1010" i="3"/>
  <c r="AN1011" i="3"/>
  <c r="AN1012" i="3"/>
  <c r="AN1013" i="3"/>
  <c r="AN1014" i="3"/>
  <c r="AN1015" i="3"/>
  <c r="AN1016" i="3"/>
  <c r="AN1017" i="3"/>
  <c r="AN1018" i="3"/>
  <c r="AN1019" i="3"/>
  <c r="AN1020" i="3"/>
  <c r="AN1021" i="3"/>
  <c r="AN1022" i="3"/>
  <c r="AN1023" i="3"/>
  <c r="AN1024" i="3"/>
  <c r="AN1025" i="3"/>
  <c r="AN1026" i="3"/>
  <c r="AN1027" i="3"/>
  <c r="AN1028" i="3"/>
  <c r="AN1029" i="3"/>
  <c r="AN1030" i="3"/>
  <c r="AN1031" i="3"/>
  <c r="AN1032" i="3"/>
  <c r="AN1033" i="3"/>
  <c r="AN1034" i="3"/>
  <c r="AN1035" i="3"/>
  <c r="AN1036" i="3"/>
  <c r="AN1037" i="3"/>
  <c r="AN1038" i="3"/>
  <c r="AN1039" i="3"/>
  <c r="AN1040" i="3"/>
  <c r="AN1041" i="3"/>
  <c r="AN1042" i="3"/>
  <c r="AN1043" i="3"/>
  <c r="AN1044" i="3"/>
  <c r="AN1045" i="3"/>
  <c r="AN1046" i="3"/>
  <c r="AN1047" i="3"/>
  <c r="AN1048" i="3"/>
  <c r="AN1049" i="3"/>
  <c r="AN1050" i="3"/>
  <c r="AN1051" i="3"/>
  <c r="AN1052" i="3"/>
  <c r="AN1053" i="3"/>
  <c r="AN1054" i="3"/>
  <c r="AN1055" i="3"/>
  <c r="AN1056" i="3"/>
  <c r="AN1057" i="3"/>
  <c r="AN1058" i="3"/>
  <c r="AN1059" i="3"/>
  <c r="AN1060" i="3"/>
  <c r="AN1061" i="3"/>
  <c r="AN1062" i="3"/>
  <c r="AN1063" i="3"/>
  <c r="AN1064" i="3"/>
  <c r="AN1065" i="3"/>
  <c r="AN1066" i="3"/>
  <c r="AN1067" i="3"/>
  <c r="AN1068" i="3"/>
  <c r="AN1069" i="3"/>
  <c r="AN1070" i="3"/>
  <c r="AN1071" i="3"/>
  <c r="AN1072" i="3"/>
  <c r="AN1073" i="3"/>
  <c r="AN1074" i="3"/>
  <c r="AN1075" i="3"/>
  <c r="AN1076" i="3"/>
  <c r="AN1077" i="3"/>
  <c r="AN1078" i="3"/>
  <c r="AN1079" i="3"/>
  <c r="AN1080" i="3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AN1322" i="3"/>
  <c r="AN1323" i="3"/>
  <c r="AN1324" i="3"/>
  <c r="AN1325" i="3"/>
  <c r="AN1326" i="3"/>
  <c r="AN1327" i="3"/>
  <c r="AN1328" i="3"/>
  <c r="AN1329" i="3"/>
  <c r="AN1330" i="3"/>
  <c r="AN1331" i="3"/>
  <c r="AN1332" i="3"/>
  <c r="AN1333" i="3"/>
  <c r="AN1334" i="3"/>
  <c r="AN1335" i="3"/>
  <c r="AN1336" i="3"/>
  <c r="AN1337" i="3"/>
  <c r="AN1338" i="3"/>
  <c r="AN1339" i="3"/>
  <c r="AN1340" i="3"/>
  <c r="AN1341" i="3"/>
  <c r="AN1342" i="3"/>
  <c r="AN1343" i="3"/>
  <c r="AN1344" i="3"/>
  <c r="AN1345" i="3"/>
  <c r="AN1346" i="3"/>
  <c r="AN1347" i="3"/>
  <c r="AN1348" i="3"/>
  <c r="AN1349" i="3"/>
  <c r="AN1350" i="3"/>
  <c r="AN1351" i="3"/>
  <c r="AN1352" i="3"/>
  <c r="AN1353" i="3"/>
  <c r="AN1354" i="3"/>
  <c r="AN1355" i="3"/>
  <c r="AN1356" i="3"/>
  <c r="AN1357" i="3"/>
  <c r="AN1358" i="3"/>
  <c r="AN1359" i="3"/>
  <c r="AN1360" i="3"/>
  <c r="AN1361" i="3"/>
  <c r="AN1362" i="3"/>
  <c r="AN1363" i="3"/>
  <c r="AN1364" i="3"/>
  <c r="AN1365" i="3"/>
  <c r="AN1366" i="3"/>
  <c r="AN1367" i="3"/>
  <c r="AN1368" i="3"/>
  <c r="AN1369" i="3"/>
  <c r="AN1370" i="3"/>
  <c r="AN1371" i="3"/>
  <c r="AN1372" i="3"/>
  <c r="AN1373" i="3"/>
  <c r="AN1374" i="3"/>
  <c r="AN1375" i="3"/>
  <c r="AN1376" i="3"/>
  <c r="AN1377" i="3"/>
  <c r="AN1378" i="3"/>
  <c r="AN1379" i="3"/>
  <c r="AN1380" i="3"/>
  <c r="AN1381" i="3"/>
  <c r="AN1382" i="3"/>
  <c r="AN1383" i="3"/>
  <c r="AN1384" i="3"/>
  <c r="AN1385" i="3"/>
  <c r="AN1386" i="3"/>
  <c r="AN1387" i="3"/>
  <c r="AN1388" i="3"/>
  <c r="AN1389" i="3"/>
  <c r="AN1390" i="3"/>
  <c r="AN1391" i="3"/>
  <c r="AN1392" i="3"/>
  <c r="AN1393" i="3"/>
  <c r="AN1394" i="3"/>
  <c r="AN1395" i="3"/>
  <c r="AN1396" i="3"/>
  <c r="AN1397" i="3"/>
  <c r="AN1398" i="3"/>
  <c r="AN1399" i="3"/>
  <c r="AN1400" i="3"/>
  <c r="AN1401" i="3"/>
  <c r="AN1402" i="3"/>
  <c r="AN1403" i="3"/>
  <c r="AN1404" i="3"/>
  <c r="AN1405" i="3"/>
  <c r="AN1406" i="3"/>
  <c r="AN1407" i="3"/>
  <c r="AN1408" i="3"/>
  <c r="AN1409" i="3"/>
  <c r="AN1410" i="3"/>
  <c r="AN1411" i="3"/>
  <c r="AN1412" i="3"/>
  <c r="AN1413" i="3"/>
  <c r="AN1414" i="3"/>
  <c r="AN1415" i="3"/>
  <c r="AN1416" i="3"/>
  <c r="AN1417" i="3"/>
  <c r="AN1418" i="3"/>
  <c r="AN1419" i="3"/>
  <c r="AN1420" i="3"/>
  <c r="AN1421" i="3"/>
  <c r="AN1422" i="3"/>
  <c r="AN1423" i="3"/>
  <c r="AN1424" i="3"/>
  <c r="AN1425" i="3"/>
  <c r="AN1426" i="3"/>
  <c r="AN1427" i="3"/>
  <c r="AN1428" i="3"/>
  <c r="AN1429" i="3"/>
  <c r="AN1430" i="3"/>
  <c r="AN1431" i="3"/>
  <c r="AN1432" i="3"/>
  <c r="AN1433" i="3"/>
  <c r="AN1434" i="3"/>
  <c r="AN1435" i="3"/>
  <c r="AN1436" i="3"/>
  <c r="AN1437" i="3"/>
  <c r="AN1438" i="3"/>
  <c r="AN1439" i="3"/>
  <c r="AN1440" i="3"/>
  <c r="AN1441" i="3"/>
  <c r="AN1442" i="3"/>
  <c r="AN1443" i="3"/>
  <c r="AN1444" i="3"/>
  <c r="AN1445" i="3"/>
  <c r="AN1446" i="3"/>
  <c r="AN1447" i="3"/>
  <c r="AN1448" i="3"/>
  <c r="AN1449" i="3"/>
  <c r="AN1450" i="3"/>
  <c r="AN1451" i="3"/>
  <c r="AN1452" i="3"/>
  <c r="AN1453" i="3"/>
  <c r="AN1454" i="3"/>
  <c r="AN1455" i="3"/>
  <c r="AN1456" i="3"/>
  <c r="AN1457" i="3"/>
  <c r="AN1458" i="3"/>
  <c r="AN1459" i="3"/>
  <c r="AN1460" i="3"/>
  <c r="AN1461" i="3"/>
  <c r="AN1462" i="3"/>
  <c r="AN1463" i="3"/>
  <c r="AN1464" i="3"/>
  <c r="AN1465" i="3"/>
  <c r="AN1466" i="3"/>
  <c r="AN1467" i="3"/>
  <c r="AN1468" i="3"/>
  <c r="AN1469" i="3"/>
  <c r="AN1470" i="3"/>
  <c r="AN1471" i="3"/>
  <c r="AN1472" i="3"/>
  <c r="AN1473" i="3"/>
  <c r="AN1474" i="3"/>
  <c r="AN1475" i="3"/>
  <c r="AN1476" i="3"/>
  <c r="AN1477" i="3"/>
  <c r="AN1478" i="3"/>
  <c r="AN1479" i="3"/>
  <c r="AN1480" i="3"/>
  <c r="AN1481" i="3"/>
  <c r="AN1482" i="3"/>
  <c r="AN1483" i="3"/>
  <c r="AN1484" i="3"/>
  <c r="AN1485" i="3"/>
  <c r="AN1486" i="3"/>
  <c r="AN1487" i="3"/>
  <c r="AN1488" i="3"/>
  <c r="AN1489" i="3"/>
  <c r="AN1490" i="3"/>
  <c r="AN1491" i="3"/>
  <c r="AN1492" i="3"/>
  <c r="AN1493" i="3"/>
  <c r="AN1494" i="3"/>
  <c r="AN1495" i="3"/>
  <c r="AN1496" i="3"/>
  <c r="AN1497" i="3"/>
  <c r="AN1498" i="3"/>
  <c r="AN1499" i="3"/>
  <c r="AN1500" i="3"/>
  <c r="AN1501" i="3"/>
  <c r="AN1502" i="3"/>
  <c r="AN1503" i="3"/>
  <c r="AN1504" i="3"/>
  <c r="AN1505" i="3"/>
  <c r="AN1506" i="3"/>
  <c r="AN1507" i="3"/>
  <c r="AN1508" i="3"/>
  <c r="AN1509" i="3"/>
  <c r="AN1510" i="3"/>
  <c r="AN1511" i="3"/>
  <c r="AN1512" i="3"/>
  <c r="AN1513" i="3"/>
  <c r="AN1514" i="3"/>
  <c r="AN1515" i="3"/>
  <c r="AN1516" i="3"/>
  <c r="AN1517" i="3"/>
  <c r="AN1518" i="3"/>
  <c r="AN1519" i="3"/>
  <c r="AN1520" i="3"/>
  <c r="AN1521" i="3"/>
  <c r="AN1522" i="3"/>
  <c r="AN1523" i="3"/>
  <c r="AN1524" i="3"/>
  <c r="AN1525" i="3"/>
  <c r="AN1526" i="3"/>
  <c r="AN1527" i="3"/>
  <c r="AN1528" i="3"/>
  <c r="AN1529" i="3"/>
  <c r="AN1530" i="3"/>
  <c r="AN1531" i="3"/>
  <c r="AN1532" i="3"/>
  <c r="AN1533" i="3"/>
  <c r="AN1534" i="3"/>
  <c r="AN1535" i="3"/>
  <c r="AN1536" i="3"/>
  <c r="AN1537" i="3"/>
  <c r="AN1538" i="3"/>
  <c r="AN1539" i="3"/>
  <c r="AN1540" i="3"/>
  <c r="AN1541" i="3"/>
  <c r="AN1542" i="3"/>
  <c r="AN1543" i="3"/>
  <c r="AN1544" i="3"/>
  <c r="AN1545" i="3"/>
  <c r="AN1546" i="3"/>
  <c r="AN1547" i="3"/>
  <c r="AN1548" i="3"/>
  <c r="AN1549" i="3"/>
  <c r="AN1550" i="3"/>
  <c r="AN1551" i="3"/>
  <c r="AN1552" i="3"/>
  <c r="AN1553" i="3"/>
  <c r="AN1554" i="3"/>
  <c r="AN1555" i="3"/>
  <c r="AN1556" i="3"/>
  <c r="AN1557" i="3"/>
  <c r="AN1558" i="3"/>
  <c r="AN1559" i="3"/>
  <c r="AN1560" i="3"/>
  <c r="AN1561" i="3"/>
  <c r="AN1562" i="3"/>
  <c r="AN1563" i="3"/>
  <c r="AN1564" i="3"/>
  <c r="AN1565" i="3"/>
  <c r="AN1566" i="3"/>
  <c r="AN1567" i="3"/>
  <c r="AN1568" i="3"/>
  <c r="AN1569" i="3"/>
  <c r="AN1570" i="3"/>
  <c r="AN1571" i="3"/>
  <c r="AN1572" i="3"/>
  <c r="AN1573" i="3"/>
  <c r="AN1574" i="3"/>
  <c r="AN1575" i="3"/>
  <c r="AN1576" i="3"/>
  <c r="AN1577" i="3"/>
  <c r="AN1578" i="3"/>
  <c r="AN1579" i="3"/>
  <c r="AN1580" i="3"/>
  <c r="AN1581" i="3"/>
  <c r="AN1582" i="3"/>
  <c r="AN1583" i="3"/>
  <c r="AN1584" i="3"/>
  <c r="AN1585" i="3"/>
  <c r="AN1586" i="3"/>
  <c r="AN1587" i="3"/>
  <c r="AN1588" i="3"/>
  <c r="AN1589" i="3"/>
  <c r="AN1590" i="3"/>
  <c r="AN1591" i="3"/>
  <c r="AN1592" i="3"/>
  <c r="AN1593" i="3"/>
  <c r="AN1594" i="3"/>
  <c r="AN1595" i="3"/>
  <c r="AN1596" i="3"/>
  <c r="AN1597" i="3"/>
  <c r="AN1598" i="3"/>
  <c r="AN1599" i="3"/>
  <c r="AN1600" i="3"/>
  <c r="AN1601" i="3"/>
  <c r="AN1602" i="3"/>
  <c r="AN1603" i="3"/>
  <c r="AN1604" i="3"/>
  <c r="AN1605" i="3"/>
  <c r="AN1606" i="3"/>
  <c r="AN1607" i="3"/>
  <c r="AN1608" i="3"/>
  <c r="AN1609" i="3"/>
  <c r="AN1610" i="3"/>
  <c r="AN1611" i="3"/>
  <c r="AN1612" i="3"/>
  <c r="AN1613" i="3"/>
  <c r="AN1614" i="3"/>
  <c r="AN1615" i="3"/>
  <c r="AN1616" i="3"/>
  <c r="AN1617" i="3"/>
  <c r="AN1618" i="3"/>
  <c r="AN1619" i="3"/>
  <c r="AN1620" i="3"/>
  <c r="AN1621" i="3"/>
  <c r="AN1622" i="3"/>
  <c r="AN1623" i="3"/>
  <c r="AN1624" i="3"/>
  <c r="AN1625" i="3"/>
  <c r="AN1626" i="3"/>
  <c r="AN1627" i="3"/>
  <c r="AN1628" i="3"/>
  <c r="AN1629" i="3"/>
  <c r="AN1630" i="3"/>
  <c r="AN1631" i="3"/>
  <c r="AN1632" i="3"/>
  <c r="AN1633" i="3"/>
  <c r="AN1634" i="3"/>
  <c r="AN1635" i="3"/>
  <c r="AN1636" i="3"/>
  <c r="AN1637" i="3"/>
  <c r="AN1638" i="3"/>
  <c r="AN1639" i="3"/>
  <c r="AN1640" i="3"/>
  <c r="AN1641" i="3"/>
  <c r="AN1642" i="3"/>
  <c r="AN1643" i="3"/>
  <c r="AN1644" i="3"/>
  <c r="AN1645" i="3"/>
  <c r="AN1646" i="3"/>
  <c r="AN1647" i="3"/>
  <c r="AN1648" i="3"/>
  <c r="AN1649" i="3"/>
  <c r="AN1650" i="3"/>
  <c r="AN1651" i="3"/>
  <c r="AN1652" i="3"/>
  <c r="AN1653" i="3"/>
  <c r="AN1654" i="3"/>
  <c r="AN1655" i="3"/>
  <c r="AN1656" i="3"/>
  <c r="AN1657" i="3"/>
  <c r="AN1658" i="3"/>
  <c r="AN1659" i="3"/>
  <c r="AN1660" i="3"/>
  <c r="AN1661" i="3"/>
  <c r="AN1662" i="3"/>
  <c r="AN1663" i="3"/>
  <c r="AN1664" i="3"/>
  <c r="AN1665" i="3"/>
  <c r="AF1665" i="3"/>
  <c r="AF1664" i="3"/>
  <c r="AF1663" i="3"/>
  <c r="AF1662" i="3"/>
  <c r="AF1661" i="3"/>
  <c r="AF1660" i="3"/>
  <c r="AF1659" i="3"/>
  <c r="AF1657" i="3"/>
  <c r="AF1656" i="3"/>
  <c r="AF1655" i="3"/>
  <c r="AF1654" i="3"/>
  <c r="AF1652" i="3"/>
  <c r="AF1650" i="3"/>
  <c r="AF1649" i="3"/>
  <c r="AF1648" i="3"/>
  <c r="AF1647" i="3"/>
  <c r="AF1645" i="3"/>
  <c r="AF1644" i="3"/>
  <c r="AF1643" i="3"/>
  <c r="AF1642" i="3"/>
  <c r="AF1639" i="3"/>
  <c r="AF1638" i="3"/>
  <c r="AF1637" i="3"/>
  <c r="AF1636" i="3"/>
  <c r="AF1634" i="3"/>
  <c r="AF1633" i="3"/>
  <c r="AF1632" i="3"/>
  <c r="AF1631" i="3"/>
  <c r="AF1630" i="3"/>
  <c r="AF1629" i="3"/>
  <c r="AF1627" i="3"/>
  <c r="AF1626" i="3"/>
  <c r="AF1625" i="3"/>
  <c r="AF1622" i="3"/>
  <c r="AF1621" i="3"/>
  <c r="AF1620" i="3"/>
  <c r="AF1617" i="3"/>
  <c r="AF1616" i="3"/>
  <c r="AF1615" i="3"/>
  <c r="AF1614" i="3"/>
  <c r="AF1613" i="3"/>
  <c r="AF1611" i="3"/>
  <c r="AF1610" i="3"/>
  <c r="AF1609" i="3"/>
  <c r="AF1606" i="3"/>
  <c r="AF1605" i="3"/>
  <c r="AF1604" i="3"/>
  <c r="AF1601" i="3"/>
  <c r="AF1600" i="3"/>
  <c r="AF1599" i="3"/>
  <c r="AF1598" i="3"/>
  <c r="AF1596" i="3"/>
  <c r="AF1595" i="3"/>
  <c r="AF1594" i="3"/>
  <c r="AF1591" i="3"/>
  <c r="AF1590" i="3"/>
  <c r="AF1589" i="3"/>
  <c r="AF1588" i="3"/>
  <c r="AF1587" i="3"/>
  <c r="AF1586" i="3"/>
  <c r="AF1585" i="3"/>
  <c r="AF1583" i="3"/>
  <c r="AF1582" i="3"/>
  <c r="AF1581" i="3"/>
  <c r="AF1580" i="3"/>
  <c r="AF1578" i="3"/>
  <c r="AF1577" i="3"/>
  <c r="AF1576" i="3"/>
  <c r="AF1575" i="3"/>
  <c r="AF1574" i="3"/>
  <c r="AF1573" i="3"/>
  <c r="AF1572" i="3"/>
  <c r="AF1571" i="3"/>
  <c r="AF1570" i="3"/>
  <c r="AF1568" i="3"/>
  <c r="AF1567" i="3"/>
  <c r="AF1566" i="3"/>
  <c r="AF1565" i="3"/>
  <c r="AF1564" i="3"/>
  <c r="AF1563" i="3"/>
  <c r="AF1562" i="3"/>
  <c r="AF1561" i="3"/>
  <c r="AF1560" i="3"/>
  <c r="AF1559" i="3"/>
  <c r="AF1557" i="3"/>
  <c r="AF1556" i="3"/>
  <c r="AF1555" i="3"/>
  <c r="AF1554" i="3"/>
  <c r="AF1553" i="3"/>
  <c r="AF1550" i="3"/>
  <c r="AF1549" i="3"/>
  <c r="AF1548" i="3"/>
  <c r="AF1545" i="3"/>
  <c r="AF1544" i="3"/>
  <c r="AF1543" i="3"/>
  <c r="AF1542" i="3"/>
  <c r="AF1540" i="3"/>
  <c r="AF1539" i="3"/>
  <c r="AF1538" i="3"/>
  <c r="AF1537" i="3"/>
  <c r="AF1535" i="3"/>
  <c r="AF1534" i="3"/>
  <c r="AF1533" i="3"/>
  <c r="AF1532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2" i="3"/>
  <c r="AF1511" i="3"/>
  <c r="AF1510" i="3"/>
  <c r="AF1509" i="3"/>
  <c r="AF1508" i="3"/>
  <c r="AF1507" i="3"/>
  <c r="AF1505" i="3"/>
  <c r="AF1504" i="3"/>
  <c r="AF1503" i="3"/>
  <c r="AF1502" i="3"/>
  <c r="AF1500" i="3"/>
  <c r="AF1499" i="3"/>
  <c r="AF1497" i="3"/>
  <c r="AF1495" i="3"/>
  <c r="AF1494" i="3"/>
  <c r="AF1493" i="3"/>
  <c r="AF1492" i="3"/>
  <c r="AF1491" i="3"/>
  <c r="AF1489" i="3"/>
  <c r="AF1488" i="3"/>
  <c r="AF1487" i="3"/>
  <c r="AF1486" i="3"/>
  <c r="AF1485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0" i="3"/>
  <c r="AF1469" i="3"/>
  <c r="AF1466" i="3"/>
  <c r="AF1465" i="3"/>
  <c r="AF1463" i="3"/>
  <c r="AF1462" i="3"/>
  <c r="AF1461" i="3"/>
  <c r="AF1460" i="3"/>
  <c r="AF1459" i="3"/>
  <c r="AF1458" i="3"/>
  <c r="AF1457" i="3"/>
  <c r="AF1455" i="3"/>
  <c r="AF1454" i="3"/>
  <c r="AF1453" i="3"/>
  <c r="AF1452" i="3"/>
  <c r="AF1450" i="3"/>
  <c r="AF1449" i="3"/>
  <c r="AF1448" i="3"/>
  <c r="AF1447" i="3"/>
  <c r="AF1446" i="3"/>
  <c r="AF1444" i="3"/>
  <c r="AF1443" i="3"/>
  <c r="AF1441" i="3"/>
  <c r="AF1440" i="3"/>
  <c r="AF1439" i="3"/>
  <c r="AF1438" i="3"/>
  <c r="AF1436" i="3"/>
  <c r="AF1435" i="3"/>
  <c r="AF1433" i="3"/>
  <c r="AF1431" i="3"/>
  <c r="AF1429" i="3"/>
  <c r="AF1428" i="3"/>
  <c r="AF1427" i="3"/>
  <c r="AF1426" i="3"/>
  <c r="AF1424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4" i="3"/>
  <c r="AF1403" i="3"/>
  <c r="AF1401" i="3"/>
  <c r="AF1400" i="3"/>
  <c r="AF1399" i="3"/>
  <c r="AF1398" i="3"/>
  <c r="AF1397" i="3"/>
  <c r="AF1396" i="3"/>
  <c r="AF1394" i="3"/>
  <c r="AF1393" i="3"/>
  <c r="AF1392" i="3"/>
  <c r="AF1389" i="3"/>
  <c r="AF1388" i="3"/>
  <c r="AF1387" i="3"/>
  <c r="AF1386" i="3"/>
  <c r="AF1385" i="3"/>
  <c r="AF1384" i="3"/>
  <c r="AF1383" i="3"/>
  <c r="AF1382" i="3"/>
  <c r="AF1381" i="3"/>
  <c r="AF1380" i="3"/>
  <c r="AF1378" i="3"/>
  <c r="AF1374" i="3"/>
  <c r="AF1373" i="3"/>
  <c r="AF1372" i="3"/>
  <c r="AF1370" i="3"/>
  <c r="AF1367" i="3"/>
  <c r="AF1366" i="3"/>
  <c r="AF1365" i="3"/>
  <c r="AF1362" i="3"/>
  <c r="AF1361" i="3"/>
  <c r="AF1359" i="3"/>
  <c r="AF1358" i="3"/>
  <c r="AF1356" i="3"/>
  <c r="AF1355" i="3"/>
  <c r="AF1354" i="3"/>
  <c r="AF1352" i="3"/>
  <c r="AF1351" i="3"/>
  <c r="AF1350" i="3"/>
  <c r="AF1349" i="3"/>
  <c r="AF1346" i="3"/>
  <c r="AF1344" i="3"/>
  <c r="AF1343" i="3"/>
  <c r="AF1342" i="3"/>
  <c r="AF1339" i="3"/>
  <c r="AF1338" i="3"/>
  <c r="AF1336" i="3"/>
  <c r="AF1335" i="3"/>
  <c r="AF1334" i="3"/>
  <c r="AF1332" i="3"/>
  <c r="AF1329" i="3"/>
  <c r="AF1328" i="3"/>
  <c r="AF1325" i="3"/>
  <c r="AF1324" i="3"/>
  <c r="AF1323" i="3"/>
  <c r="AF1322" i="3"/>
  <c r="AF1321" i="3"/>
  <c r="AF1320" i="3"/>
  <c r="AF1319" i="3"/>
  <c r="AF1318" i="3"/>
  <c r="AF1317" i="3"/>
  <c r="AF1315" i="3"/>
  <c r="AF1314" i="3"/>
  <c r="AF1313" i="3"/>
  <c r="AF1312" i="3"/>
  <c r="AF1311" i="3"/>
  <c r="AF1310" i="3"/>
  <c r="AF1309" i="3"/>
  <c r="AF1308" i="3"/>
  <c r="AF1307" i="3"/>
  <c r="AF1305" i="3"/>
  <c r="AF1304" i="3"/>
  <c r="AF1300" i="3"/>
  <c r="AF1299" i="3"/>
  <c r="AF1297" i="3"/>
  <c r="AF1296" i="3"/>
  <c r="AF1294" i="3"/>
  <c r="AF1293" i="3"/>
  <c r="AF1292" i="3"/>
  <c r="AF1289" i="3"/>
  <c r="AF1288" i="3"/>
  <c r="AF1287" i="3"/>
  <c r="AF1285" i="3"/>
  <c r="AF1284" i="3"/>
  <c r="AF1283" i="3"/>
  <c r="AF1282" i="3"/>
  <c r="AF1280" i="3"/>
  <c r="AF1279" i="3"/>
  <c r="AF1278" i="3"/>
  <c r="AF1277" i="3"/>
  <c r="AF1276" i="3"/>
  <c r="AF1274" i="3"/>
  <c r="AF1273" i="3"/>
  <c r="AF1272" i="3"/>
  <c r="AF1271" i="3"/>
  <c r="AF1270" i="3"/>
  <c r="AF1269" i="3"/>
  <c r="AF1268" i="3"/>
  <c r="AF1266" i="3"/>
  <c r="AF1263" i="3"/>
  <c r="AF1262" i="3"/>
  <c r="AF1260" i="3"/>
  <c r="AF1258" i="3"/>
  <c r="AF1256" i="3"/>
  <c r="AF1252" i="3"/>
  <c r="AF1250" i="3"/>
  <c r="AF1249" i="3"/>
  <c r="AF1247" i="3"/>
  <c r="AF1245" i="3"/>
  <c r="AF1242" i="3"/>
  <c r="AF1240" i="3"/>
  <c r="AF1239" i="3"/>
  <c r="AF1237" i="3"/>
  <c r="AF1232" i="3"/>
  <c r="AF1231" i="3"/>
  <c r="AF1230" i="3"/>
  <c r="AF1229" i="3"/>
  <c r="AF1227" i="3"/>
  <c r="AF1224" i="3"/>
  <c r="AF1222" i="3"/>
  <c r="AF1220" i="3"/>
  <c r="AF1219" i="3"/>
  <c r="AF1217" i="3"/>
  <c r="AF1215" i="3"/>
  <c r="AF1214" i="3"/>
  <c r="AF1212" i="3"/>
  <c r="AF1211" i="3"/>
  <c r="AF1210" i="3"/>
  <c r="AF1209" i="3"/>
  <c r="AF1205" i="3"/>
  <c r="AF1204" i="3"/>
  <c r="AF1203" i="3"/>
  <c r="AF1201" i="3"/>
  <c r="AF1199" i="3"/>
  <c r="AF1198" i="3"/>
  <c r="AF1197" i="3"/>
  <c r="AF1196" i="3"/>
  <c r="AF1193" i="3"/>
  <c r="AF1192" i="3"/>
  <c r="AF1190" i="3"/>
  <c r="AF1189" i="3"/>
  <c r="AF1187" i="3"/>
  <c r="AF1186" i="3"/>
  <c r="AF1185" i="3"/>
  <c r="AF1184" i="3"/>
  <c r="AF1183" i="3"/>
  <c r="AF1181" i="3"/>
  <c r="AF1180" i="3"/>
  <c r="AF1179" i="3"/>
  <c r="AF1178" i="3"/>
  <c r="AF1177" i="3"/>
  <c r="AF1176" i="3"/>
  <c r="AF1175" i="3"/>
  <c r="AF1173" i="3"/>
  <c r="AF1172" i="3"/>
  <c r="AF1170" i="3"/>
  <c r="AF1169" i="3"/>
  <c r="AF1168" i="3"/>
  <c r="AF1167" i="3"/>
  <c r="AF1166" i="3"/>
  <c r="AF1165" i="3"/>
  <c r="AF1164" i="3"/>
  <c r="AF1162" i="3"/>
  <c r="AF1161" i="3"/>
  <c r="AF1159" i="3"/>
  <c r="AF1158" i="3"/>
  <c r="AF1157" i="3"/>
  <c r="AF1154" i="3"/>
  <c r="AF1153" i="3"/>
  <c r="AF1152" i="3"/>
  <c r="AF1151" i="3"/>
  <c r="AF1150" i="3"/>
  <c r="AF1149" i="3"/>
  <c r="AF1146" i="3"/>
  <c r="AF1145" i="3"/>
  <c r="AF1141" i="3"/>
  <c r="AF1138" i="3"/>
  <c r="AF1136" i="3"/>
  <c r="AF1135" i="3"/>
  <c r="AF1134" i="3"/>
  <c r="AF1133" i="3"/>
  <c r="AF1131" i="3"/>
  <c r="AF1130" i="3"/>
  <c r="AF1127" i="3"/>
  <c r="AF1126" i="3"/>
  <c r="AF1125" i="3"/>
  <c r="AF1123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7" i="3"/>
  <c r="AF1106" i="3"/>
  <c r="AF1105" i="3"/>
  <c r="AF1103" i="3"/>
  <c r="AF1100" i="3"/>
  <c r="AF1099" i="3"/>
  <c r="AF1097" i="3"/>
  <c r="AF1094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6" i="3"/>
  <c r="AF1074" i="3"/>
  <c r="AF1073" i="3"/>
  <c r="AF1071" i="3"/>
  <c r="AF1070" i="3"/>
  <c r="AF1068" i="3"/>
  <c r="AF1067" i="3"/>
  <c r="AF1065" i="3"/>
  <c r="AF1064" i="3"/>
  <c r="AF1062" i="3"/>
  <c r="AF1061" i="3"/>
  <c r="AF1058" i="3"/>
  <c r="AF1057" i="3"/>
  <c r="AF1053" i="3"/>
  <c r="AF1052" i="3"/>
  <c r="AF1049" i="3"/>
  <c r="AF1048" i="3"/>
  <c r="AF1044" i="3"/>
  <c r="AF1043" i="3"/>
  <c r="AF1041" i="3"/>
  <c r="AF1039" i="3"/>
  <c r="AF1038" i="3"/>
  <c r="AF1037" i="3"/>
  <c r="AF1036" i="3"/>
  <c r="AF1034" i="3"/>
  <c r="AF1033" i="3"/>
  <c r="AF1029" i="3"/>
  <c r="AF1027" i="3"/>
  <c r="AF1025" i="3"/>
  <c r="AF1022" i="3"/>
  <c r="AF1021" i="3"/>
  <c r="AF1018" i="3"/>
  <c r="AF1017" i="3"/>
  <c r="AF1013" i="3"/>
  <c r="AF1010" i="3"/>
  <c r="AF1009" i="3"/>
  <c r="AF1008" i="3"/>
  <c r="AF1005" i="3"/>
  <c r="AF1003" i="3"/>
  <c r="AF1002" i="3"/>
  <c r="AF999" i="3"/>
  <c r="AF998" i="3"/>
  <c r="AF995" i="3"/>
  <c r="AF994" i="3"/>
  <c r="AF990" i="3"/>
  <c r="AF989" i="3"/>
  <c r="AF985" i="3"/>
  <c r="AF984" i="3"/>
  <c r="AF982" i="3"/>
  <c r="AF981" i="3"/>
  <c r="AF980" i="3"/>
  <c r="AF976" i="3"/>
  <c r="AF975" i="3"/>
  <c r="AF972" i="3"/>
  <c r="AF971" i="3"/>
  <c r="AF968" i="3"/>
  <c r="AF967" i="3"/>
  <c r="AF964" i="3"/>
  <c r="AF963" i="3"/>
  <c r="AF960" i="3"/>
  <c r="AF959" i="3"/>
  <c r="AF956" i="3"/>
  <c r="AF955" i="3"/>
  <c r="AF952" i="3"/>
  <c r="AF951" i="3"/>
  <c r="AF949" i="3"/>
  <c r="AF948" i="3"/>
  <c r="AF944" i="3"/>
  <c r="AF943" i="3"/>
  <c r="AF938" i="3"/>
  <c r="AF935" i="3"/>
  <c r="AF934" i="3"/>
  <c r="AF931" i="3"/>
  <c r="AF930" i="3"/>
  <c r="AF928" i="3"/>
  <c r="AF927" i="3"/>
  <c r="AF926" i="3"/>
  <c r="AF920" i="3"/>
  <c r="AF919" i="3"/>
  <c r="AF913" i="3"/>
  <c r="AF912" i="3"/>
  <c r="AF911" i="3"/>
  <c r="AF907" i="3"/>
  <c r="AF906" i="3"/>
  <c r="AF903" i="3"/>
  <c r="AF902" i="3"/>
  <c r="AF898" i="3"/>
  <c r="AF897" i="3"/>
  <c r="AF896" i="3"/>
  <c r="AF893" i="3"/>
  <c r="AF892" i="3"/>
  <c r="AF888" i="3"/>
  <c r="AF887" i="3"/>
  <c r="AF882" i="3"/>
  <c r="AF879" i="3"/>
  <c r="AF877" i="3"/>
  <c r="AF874" i="3"/>
  <c r="AF873" i="3"/>
  <c r="AF867" i="3"/>
  <c r="AF862" i="3"/>
  <c r="AF860" i="3"/>
  <c r="AF858" i="3"/>
  <c r="AF857" i="3"/>
  <c r="AF855" i="3"/>
  <c r="AF851" i="3"/>
  <c r="AF848" i="3"/>
  <c r="AF847" i="3"/>
  <c r="AF843" i="3"/>
  <c r="AF839" i="3"/>
  <c r="AF836" i="3"/>
  <c r="AF833" i="3"/>
  <c r="AF832" i="3"/>
  <c r="AF828" i="3"/>
  <c r="AF825" i="3"/>
  <c r="AF823" i="3"/>
  <c r="AF822" i="3"/>
  <c r="AF819" i="3"/>
  <c r="AF817" i="3"/>
  <c r="AF816" i="3"/>
  <c r="AF811" i="3"/>
  <c r="AF807" i="3"/>
  <c r="AF800" i="3"/>
  <c r="AF798" i="3"/>
  <c r="AF797" i="3"/>
  <c r="AF794" i="3"/>
  <c r="AF793" i="3"/>
  <c r="AF790" i="3"/>
  <c r="AF786" i="3"/>
  <c r="AF782" i="3"/>
  <c r="AF778" i="3"/>
  <c r="AF775" i="3"/>
  <c r="AF771" i="3"/>
  <c r="AF764" i="3"/>
  <c r="AF759" i="3"/>
  <c r="AF757" i="3"/>
  <c r="AF753" i="3"/>
  <c r="AF748" i="3"/>
  <c r="AF745" i="3"/>
  <c r="AF742" i="3"/>
  <c r="AF738" i="3"/>
  <c r="AF735" i="3"/>
  <c r="AF733" i="3"/>
  <c r="AF729" i="3"/>
  <c r="AF727" i="3"/>
  <c r="AF724" i="3"/>
  <c r="AF723" i="3"/>
  <c r="AF721" i="3"/>
  <c r="AF718" i="3"/>
  <c r="AF702" i="3"/>
  <c r="AF701" i="3"/>
  <c r="AF700" i="3"/>
  <c r="AF699" i="3"/>
  <c r="AF692" i="3"/>
  <c r="AF691" i="3"/>
  <c r="AF686" i="3"/>
  <c r="AF684" i="3"/>
  <c r="AF683" i="3"/>
  <c r="AF676" i="3"/>
  <c r="AF675" i="3"/>
  <c r="AF671" i="3"/>
  <c r="AF667" i="3"/>
  <c r="AF666" i="3"/>
  <c r="AF662" i="3"/>
  <c r="AF661" i="3"/>
  <c r="AF658" i="3"/>
  <c r="AF654" i="3"/>
  <c r="AF650" i="3"/>
  <c r="AF645" i="3"/>
  <c r="AF635" i="3"/>
  <c r="AF632" i="3"/>
  <c r="AF631" i="3"/>
  <c r="AF630" i="3"/>
  <c r="AF627" i="3"/>
  <c r="AF626" i="3"/>
  <c r="AF612" i="3"/>
  <c r="AF605" i="3"/>
  <c r="AF602" i="3"/>
  <c r="AF600" i="3"/>
  <c r="AF595" i="3"/>
  <c r="AF592" i="3"/>
  <c r="AF591" i="3"/>
  <c r="AF588" i="3"/>
  <c r="AF587" i="3"/>
  <c r="AF584" i="3"/>
  <c r="AF582" i="3"/>
  <c r="AF578" i="3"/>
  <c r="AF575" i="3"/>
  <c r="AF571" i="3"/>
  <c r="AF570" i="3"/>
  <c r="AF565" i="3"/>
  <c r="AF561" i="3"/>
  <c r="AF556" i="3"/>
  <c r="AF554" i="3"/>
  <c r="AF553" i="3"/>
  <c r="AF551" i="3"/>
  <c r="AF550" i="3"/>
  <c r="AF549" i="3"/>
  <c r="AF548" i="3"/>
  <c r="AF547" i="3"/>
  <c r="AF546" i="3"/>
  <c r="AF543" i="3"/>
  <c r="AF540" i="3"/>
  <c r="AF534" i="3"/>
  <c r="AF526" i="3"/>
  <c r="AF523" i="3"/>
  <c r="AF520" i="3"/>
  <c r="AF516" i="3"/>
  <c r="AF511" i="3"/>
  <c r="AF506" i="3"/>
  <c r="AF503" i="3"/>
  <c r="AF502" i="3"/>
  <c r="AF501" i="3"/>
  <c r="AF497" i="3"/>
  <c r="AF496" i="3"/>
  <c r="AF492" i="3"/>
  <c r="AF491" i="3"/>
  <c r="AF488" i="3"/>
  <c r="AF487" i="3"/>
  <c r="AF484" i="3"/>
  <c r="AF483" i="3"/>
  <c r="AF479" i="3"/>
  <c r="AF478" i="3"/>
  <c r="AF474" i="3"/>
  <c r="AF473" i="3"/>
  <c r="AF469" i="3"/>
  <c r="AF468" i="3"/>
  <c r="AF464" i="3"/>
  <c r="AF463" i="3"/>
  <c r="AF462" i="3"/>
  <c r="AF458" i="3"/>
  <c r="AF457" i="3"/>
  <c r="AF454" i="3"/>
  <c r="AF453" i="3"/>
  <c r="AF447" i="3"/>
  <c r="AF443" i="3"/>
  <c r="AF442" i="3"/>
  <c r="AF439" i="3"/>
  <c r="AF438" i="3"/>
  <c r="AF435" i="3"/>
  <c r="AF434" i="3"/>
  <c r="AF433" i="3"/>
  <c r="AF430" i="3"/>
  <c r="AF429" i="3"/>
  <c r="AF426" i="3"/>
  <c r="AF425" i="3"/>
  <c r="AF422" i="3"/>
  <c r="AF420" i="3"/>
  <c r="AF402" i="3"/>
  <c r="AF401" i="3"/>
  <c r="AF400" i="3"/>
  <c r="AF396" i="3"/>
  <c r="AF394" i="3"/>
  <c r="AF393" i="3"/>
  <c r="AF390" i="3"/>
  <c r="AF389" i="3"/>
  <c r="AF386" i="3"/>
  <c r="AF382" i="3"/>
  <c r="AF377" i="3"/>
  <c r="AF374" i="3"/>
  <c r="AF373" i="3"/>
  <c r="AF372" i="3"/>
  <c r="AF364" i="3"/>
  <c r="AF361" i="3"/>
  <c r="AF356" i="3"/>
  <c r="AF351" i="3"/>
  <c r="AF350" i="3"/>
  <c r="AF346" i="3"/>
  <c r="AF343" i="3"/>
  <c r="AF341" i="3"/>
  <c r="AF338" i="3"/>
  <c r="AF335" i="3"/>
  <c r="AF334" i="3"/>
  <c r="AF331" i="3"/>
  <c r="AF330" i="3"/>
  <c r="AF329" i="3"/>
  <c r="AF325" i="3"/>
  <c r="AF324" i="3"/>
  <c r="AF318" i="3"/>
  <c r="AF317" i="3"/>
  <c r="AF312" i="3"/>
  <c r="AF311" i="3"/>
  <c r="AF307" i="3"/>
  <c r="AF306" i="3"/>
  <c r="AF301" i="3"/>
  <c r="AF300" i="3"/>
  <c r="AF289" i="3"/>
  <c r="AF288" i="3"/>
  <c r="AF287" i="3"/>
  <c r="AF284" i="3"/>
  <c r="AF283" i="3"/>
  <c r="AF282" i="3"/>
  <c r="AF279" i="3"/>
  <c r="AF278" i="3"/>
  <c r="AF275" i="3"/>
  <c r="AF274" i="3"/>
  <c r="AF273" i="3"/>
  <c r="AF272" i="3"/>
  <c r="AF269" i="3"/>
  <c r="AF268" i="3"/>
  <c r="AF262" i="3"/>
  <c r="AF258" i="3"/>
  <c r="AF252" i="3"/>
  <c r="AF248" i="3"/>
  <c r="AF244" i="3"/>
  <c r="AF237" i="3"/>
  <c r="AF232" i="3"/>
  <c r="AF231" i="3"/>
  <c r="AF227" i="3"/>
  <c r="AF226" i="3"/>
  <c r="AF224" i="3"/>
  <c r="AF223" i="3"/>
  <c r="AF222" i="3"/>
  <c r="AF221" i="3"/>
  <c r="AF218" i="3"/>
  <c r="AF217" i="3"/>
  <c r="AF214" i="3"/>
  <c r="AF211" i="3"/>
  <c r="AF208" i="3"/>
  <c r="AF203" i="3"/>
  <c r="AF202" i="3"/>
  <c r="AF201" i="3"/>
  <c r="AF197" i="3"/>
  <c r="AF196" i="3"/>
  <c r="AF195" i="3"/>
  <c r="AF192" i="3"/>
  <c r="AF191" i="3"/>
  <c r="AF190" i="3"/>
  <c r="AF189" i="3"/>
  <c r="AF188" i="3"/>
  <c r="AF187" i="3"/>
  <c r="AF186" i="3"/>
  <c r="AF182" i="3"/>
  <c r="AF181" i="3"/>
  <c r="AF178" i="3"/>
  <c r="AF177" i="3"/>
  <c r="AF176" i="3"/>
  <c r="AF170" i="3"/>
  <c r="AF169" i="3"/>
  <c r="AF168" i="3"/>
  <c r="AF167" i="3"/>
  <c r="AF166" i="3"/>
  <c r="AF165" i="3"/>
  <c r="AF161" i="3"/>
  <c r="AF160" i="3"/>
  <c r="AF159" i="3"/>
  <c r="AF156" i="3"/>
  <c r="AF155" i="3"/>
  <c r="AF154" i="3"/>
  <c r="AF150" i="3"/>
  <c r="AF149" i="3"/>
  <c r="AF146" i="3"/>
  <c r="AF145" i="3"/>
  <c r="AF140" i="3"/>
  <c r="AF139" i="3"/>
  <c r="AF138" i="3"/>
  <c r="AF135" i="3"/>
  <c r="AF134" i="3"/>
  <c r="AF133" i="3"/>
  <c r="AF130" i="3"/>
  <c r="AF127" i="3"/>
  <c r="AF124" i="3"/>
  <c r="AF123" i="3"/>
  <c r="AF121" i="3"/>
  <c r="AF118" i="3"/>
  <c r="AF117" i="3"/>
  <c r="AF114" i="3"/>
  <c r="AF111" i="3"/>
  <c r="AF110" i="3"/>
  <c r="AF107" i="3"/>
  <c r="AF106" i="3"/>
  <c r="AF102" i="3"/>
  <c r="AF101" i="3"/>
  <c r="AF100" i="3"/>
  <c r="AF97" i="3"/>
  <c r="AF96" i="3"/>
  <c r="AF95" i="3"/>
  <c r="AF91" i="3"/>
  <c r="AF90" i="3"/>
  <c r="AF87" i="3"/>
  <c r="AF83" i="3"/>
  <c r="AF82" i="3"/>
  <c r="AF79" i="3"/>
  <c r="AF78" i="3"/>
  <c r="AF77" i="3"/>
  <c r="AF74" i="3"/>
  <c r="AF73" i="3"/>
  <c r="AF72" i="3"/>
  <c r="AF71" i="3"/>
  <c r="AF70" i="3"/>
  <c r="AF69" i="3"/>
  <c r="AF68" i="3"/>
  <c r="AF67" i="3"/>
  <c r="AF66" i="3"/>
  <c r="AF65" i="3"/>
  <c r="AF62" i="3"/>
  <c r="AF61" i="3"/>
  <c r="AF60" i="3"/>
  <c r="AF59" i="3"/>
  <c r="AF56" i="3"/>
  <c r="AF55" i="3"/>
  <c r="AF54" i="3"/>
  <c r="AF53" i="3"/>
  <c r="AF49" i="3"/>
  <c r="AF48" i="3"/>
  <c r="AF47" i="3"/>
  <c r="AF46" i="3"/>
  <c r="AF41" i="3"/>
  <c r="AF40" i="3"/>
  <c r="AF39" i="3"/>
  <c r="AF36" i="3"/>
  <c r="AF35" i="3"/>
  <c r="AF34" i="3"/>
  <c r="AF33" i="3"/>
  <c r="AF32" i="3"/>
  <c r="AF29" i="3"/>
  <c r="AF28" i="3"/>
  <c r="AF27" i="3"/>
  <c r="AF26" i="3"/>
  <c r="AF23" i="3"/>
  <c r="AF22" i="3"/>
  <c r="AF21" i="3"/>
  <c r="AF17" i="3"/>
  <c r="AF16" i="3"/>
  <c r="AF14" i="3"/>
  <c r="AF13" i="3"/>
  <c r="AF11" i="3"/>
  <c r="AF10" i="3"/>
  <c r="AF9" i="3"/>
  <c r="AF7" i="3"/>
  <c r="AF6" i="3"/>
  <c r="AF5" i="3"/>
  <c r="AF4" i="3"/>
  <c r="AF3" i="3"/>
  <c r="AF8" i="3"/>
  <c r="AF12" i="3"/>
  <c r="AF15" i="3"/>
  <c r="AF18" i="3"/>
  <c r="AF19" i="3"/>
  <c r="AF20" i="3"/>
  <c r="AF24" i="3"/>
  <c r="AF25" i="3"/>
  <c r="AF30" i="3"/>
  <c r="AF31" i="3"/>
  <c r="AF37" i="3"/>
  <c r="AF38" i="3"/>
  <c r="AF42" i="3"/>
  <c r="AF43" i="3"/>
  <c r="AF44" i="3"/>
  <c r="AF45" i="3"/>
  <c r="AF50" i="3"/>
  <c r="AF51" i="3"/>
  <c r="AF52" i="3"/>
  <c r="AF57" i="3"/>
  <c r="AF58" i="3"/>
  <c r="AF63" i="3"/>
  <c r="AF64" i="3"/>
  <c r="AF75" i="3"/>
  <c r="AF76" i="3"/>
  <c r="AF80" i="3"/>
  <c r="AF81" i="3"/>
  <c r="AF84" i="3"/>
  <c r="AF85" i="3"/>
  <c r="AF86" i="3"/>
  <c r="AF88" i="3"/>
  <c r="AF89" i="3"/>
  <c r="AF92" i="3"/>
  <c r="AF93" i="3"/>
  <c r="AF94" i="3"/>
  <c r="AF98" i="3"/>
  <c r="AF99" i="3"/>
  <c r="AF103" i="3"/>
  <c r="AF104" i="3"/>
  <c r="AF105" i="3"/>
  <c r="AF108" i="3"/>
  <c r="AF109" i="3"/>
  <c r="AF112" i="3"/>
  <c r="AF113" i="3"/>
  <c r="AF115" i="3"/>
  <c r="AF116" i="3"/>
  <c r="AF119" i="3"/>
  <c r="AF120" i="3"/>
  <c r="AF122" i="3"/>
  <c r="AF125" i="3"/>
  <c r="AF126" i="3"/>
  <c r="AF128" i="3"/>
  <c r="AF129" i="3"/>
  <c r="AF131" i="3"/>
  <c r="AF132" i="3"/>
  <c r="AF136" i="3"/>
  <c r="AF137" i="3"/>
  <c r="AF141" i="3"/>
  <c r="AF142" i="3"/>
  <c r="AF143" i="3"/>
  <c r="AF144" i="3"/>
  <c r="AF147" i="3"/>
  <c r="AF148" i="3"/>
  <c r="AF151" i="3"/>
  <c r="AF152" i="3"/>
  <c r="AF153" i="3"/>
  <c r="AF157" i="3"/>
  <c r="AF158" i="3"/>
  <c r="AF162" i="3"/>
  <c r="AF163" i="3"/>
  <c r="AF164" i="3"/>
  <c r="AF171" i="3"/>
  <c r="AF172" i="3"/>
  <c r="AF173" i="3"/>
  <c r="AF174" i="3"/>
  <c r="AF175" i="3"/>
  <c r="AF179" i="3"/>
  <c r="AF180" i="3"/>
  <c r="AF183" i="3"/>
  <c r="AF184" i="3"/>
  <c r="AF185" i="3"/>
  <c r="AF193" i="3"/>
  <c r="AF194" i="3"/>
  <c r="AF198" i="3"/>
  <c r="AF199" i="3"/>
  <c r="AF200" i="3"/>
  <c r="AF204" i="3"/>
  <c r="AF205" i="3"/>
  <c r="AF206" i="3"/>
  <c r="AF207" i="3"/>
  <c r="AF209" i="3"/>
  <c r="AF210" i="3"/>
  <c r="AF212" i="3"/>
  <c r="AF213" i="3"/>
  <c r="AF215" i="3"/>
  <c r="AF216" i="3"/>
  <c r="AF219" i="3"/>
  <c r="AF220" i="3"/>
  <c r="AF225" i="3"/>
  <c r="AF228" i="3"/>
  <c r="AF229" i="3"/>
  <c r="AF230" i="3"/>
  <c r="AF233" i="3"/>
  <c r="AF234" i="3"/>
  <c r="AF235" i="3"/>
  <c r="AF236" i="3"/>
  <c r="AF238" i="3"/>
  <c r="AF239" i="3"/>
  <c r="AF240" i="3"/>
  <c r="AF241" i="3"/>
  <c r="AF242" i="3"/>
  <c r="AF243" i="3"/>
  <c r="AF245" i="3"/>
  <c r="AF246" i="3"/>
  <c r="AF247" i="3"/>
  <c r="AF249" i="3"/>
  <c r="AF250" i="3"/>
  <c r="AF251" i="3"/>
  <c r="AF253" i="3"/>
  <c r="AF254" i="3"/>
  <c r="AF255" i="3"/>
  <c r="AF256" i="3"/>
  <c r="AF257" i="3"/>
  <c r="AF259" i="3"/>
  <c r="AF260" i="3"/>
  <c r="AF261" i="3"/>
  <c r="AF263" i="3"/>
  <c r="AF264" i="3"/>
  <c r="AF265" i="3"/>
  <c r="AF266" i="3"/>
  <c r="AF267" i="3"/>
  <c r="AF270" i="3"/>
  <c r="AF271" i="3"/>
  <c r="AF276" i="3"/>
  <c r="AF277" i="3"/>
  <c r="AF280" i="3"/>
  <c r="AF281" i="3"/>
  <c r="AF285" i="3"/>
  <c r="AF286" i="3"/>
  <c r="AF290" i="3"/>
  <c r="AF291" i="3"/>
  <c r="AF292" i="3"/>
  <c r="AF293" i="3"/>
  <c r="AF294" i="3"/>
  <c r="AF295" i="3"/>
  <c r="AF296" i="3"/>
  <c r="AF297" i="3"/>
  <c r="AF298" i="3"/>
  <c r="AF299" i="3"/>
  <c r="AF302" i="3"/>
  <c r="AF303" i="3"/>
  <c r="AF304" i="3"/>
  <c r="AF305" i="3"/>
  <c r="AF308" i="3"/>
  <c r="AF309" i="3"/>
  <c r="AF310" i="3"/>
  <c r="AF313" i="3"/>
  <c r="AF314" i="3"/>
  <c r="AF315" i="3"/>
  <c r="AF316" i="3"/>
  <c r="AF319" i="3"/>
  <c r="AF320" i="3"/>
  <c r="AF321" i="3"/>
  <c r="AF322" i="3"/>
  <c r="AF323" i="3"/>
  <c r="AF326" i="3"/>
  <c r="AF327" i="3"/>
  <c r="AF328" i="3"/>
  <c r="AF332" i="3"/>
  <c r="AF333" i="3"/>
  <c r="AF336" i="3"/>
  <c r="AF337" i="3"/>
  <c r="AF339" i="3"/>
  <c r="AF340" i="3"/>
  <c r="AF342" i="3"/>
  <c r="AF344" i="3"/>
  <c r="AF345" i="3"/>
  <c r="AF347" i="3"/>
  <c r="AF348" i="3"/>
  <c r="AF349" i="3"/>
  <c r="AF352" i="3"/>
  <c r="AF353" i="3"/>
  <c r="AF354" i="3"/>
  <c r="AF355" i="3"/>
  <c r="AF357" i="3"/>
  <c r="AF358" i="3"/>
  <c r="AF359" i="3"/>
  <c r="AF360" i="3"/>
  <c r="AF362" i="3"/>
  <c r="AF363" i="3"/>
  <c r="AF365" i="3"/>
  <c r="AF366" i="3"/>
  <c r="AF367" i="3"/>
  <c r="AF368" i="3"/>
  <c r="AF369" i="3"/>
  <c r="AF370" i="3"/>
  <c r="AF371" i="3"/>
  <c r="AF375" i="3"/>
  <c r="AF376" i="3"/>
  <c r="AF378" i="3"/>
  <c r="AF379" i="3"/>
  <c r="AF380" i="3"/>
  <c r="AF381" i="3"/>
  <c r="AF383" i="3"/>
  <c r="AF384" i="3"/>
  <c r="AF385" i="3"/>
  <c r="AF387" i="3"/>
  <c r="AF388" i="3"/>
  <c r="AF391" i="3"/>
  <c r="AF392" i="3"/>
  <c r="AF395" i="3"/>
  <c r="AF397" i="3"/>
  <c r="AF398" i="3"/>
  <c r="AF399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1" i="3"/>
  <c r="AF423" i="3"/>
  <c r="AF424" i="3"/>
  <c r="AF427" i="3"/>
  <c r="AF428" i="3"/>
  <c r="AF431" i="3"/>
  <c r="AF432" i="3"/>
  <c r="AF436" i="3"/>
  <c r="AF437" i="3"/>
  <c r="AF440" i="3"/>
  <c r="AF441" i="3"/>
  <c r="AF444" i="3"/>
  <c r="AF445" i="3"/>
  <c r="AF446" i="3"/>
  <c r="AF448" i="3"/>
  <c r="AF449" i="3"/>
  <c r="AF450" i="3"/>
  <c r="AF451" i="3"/>
  <c r="AF452" i="3"/>
  <c r="AF455" i="3"/>
  <c r="AF456" i="3"/>
  <c r="AF459" i="3"/>
  <c r="AF460" i="3"/>
  <c r="AF461" i="3"/>
  <c r="AF465" i="3"/>
  <c r="AF466" i="3"/>
  <c r="AF467" i="3"/>
  <c r="AF470" i="3"/>
  <c r="AF471" i="3"/>
  <c r="AF472" i="3"/>
  <c r="AF475" i="3"/>
  <c r="AF476" i="3"/>
  <c r="AF477" i="3"/>
  <c r="AF480" i="3"/>
  <c r="AF481" i="3"/>
  <c r="AF482" i="3"/>
  <c r="AF485" i="3"/>
  <c r="AF486" i="3"/>
  <c r="AF489" i="3"/>
  <c r="AF490" i="3"/>
  <c r="AF493" i="3"/>
  <c r="AF494" i="3"/>
  <c r="AF495" i="3"/>
  <c r="AF498" i="3"/>
  <c r="AF499" i="3"/>
  <c r="AF500" i="3"/>
  <c r="AF504" i="3"/>
  <c r="AF505" i="3"/>
  <c r="AF507" i="3"/>
  <c r="AF508" i="3"/>
  <c r="AF509" i="3"/>
  <c r="AF510" i="3"/>
  <c r="AF512" i="3"/>
  <c r="AF513" i="3"/>
  <c r="AF514" i="3"/>
  <c r="AF515" i="3"/>
  <c r="AF517" i="3"/>
  <c r="AF518" i="3"/>
  <c r="AF519" i="3"/>
  <c r="AF521" i="3"/>
  <c r="AF522" i="3"/>
  <c r="AF524" i="3"/>
  <c r="AF525" i="3"/>
  <c r="AF527" i="3"/>
  <c r="AF528" i="3"/>
  <c r="AF529" i="3"/>
  <c r="AF530" i="3"/>
  <c r="AF531" i="3"/>
  <c r="AF532" i="3"/>
  <c r="AF533" i="3"/>
  <c r="AF535" i="3"/>
  <c r="AF536" i="3"/>
  <c r="AF537" i="3"/>
  <c r="AF538" i="3"/>
  <c r="AF539" i="3"/>
  <c r="AF541" i="3"/>
  <c r="AF542" i="3"/>
  <c r="AF544" i="3"/>
  <c r="AF545" i="3"/>
  <c r="AF552" i="3"/>
  <c r="AF555" i="3"/>
  <c r="AF557" i="3"/>
  <c r="AF558" i="3"/>
  <c r="AF559" i="3"/>
  <c r="AF560" i="3"/>
  <c r="AF562" i="3"/>
  <c r="AF563" i="3"/>
  <c r="AF564" i="3"/>
  <c r="AF566" i="3"/>
  <c r="AF567" i="3"/>
  <c r="AF568" i="3"/>
  <c r="AF569" i="3"/>
  <c r="AF572" i="3"/>
  <c r="AF573" i="3"/>
  <c r="AF574" i="3"/>
  <c r="AF576" i="3"/>
  <c r="AF577" i="3"/>
  <c r="AF579" i="3"/>
  <c r="AF580" i="3"/>
  <c r="AF581" i="3"/>
  <c r="AF583" i="3"/>
  <c r="AF585" i="3"/>
  <c r="AF586" i="3"/>
  <c r="AF589" i="3"/>
  <c r="AF590" i="3"/>
  <c r="AF593" i="3"/>
  <c r="AF594" i="3"/>
  <c r="AF596" i="3"/>
  <c r="AF597" i="3"/>
  <c r="AF598" i="3"/>
  <c r="AF599" i="3"/>
  <c r="AF601" i="3"/>
  <c r="AF603" i="3"/>
  <c r="AF604" i="3"/>
  <c r="AF606" i="3"/>
  <c r="AF607" i="3"/>
  <c r="AF608" i="3"/>
  <c r="AF609" i="3"/>
  <c r="AF610" i="3"/>
  <c r="AF611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8" i="3"/>
  <c r="AF629" i="3"/>
  <c r="AF633" i="3"/>
  <c r="AF634" i="3"/>
  <c r="AF636" i="3"/>
  <c r="AF637" i="3"/>
  <c r="AF638" i="3"/>
  <c r="AF639" i="3"/>
  <c r="AF640" i="3"/>
  <c r="AF641" i="3"/>
  <c r="AF642" i="3"/>
  <c r="AF643" i="3"/>
  <c r="AF644" i="3"/>
  <c r="AF646" i="3"/>
  <c r="AF647" i="3"/>
  <c r="AF648" i="3"/>
  <c r="AF649" i="3"/>
  <c r="AF651" i="3"/>
  <c r="AF652" i="3"/>
  <c r="AF653" i="3"/>
  <c r="AF655" i="3"/>
  <c r="AF656" i="3"/>
  <c r="AF657" i="3"/>
  <c r="AF659" i="3"/>
  <c r="AF660" i="3"/>
  <c r="AF663" i="3"/>
  <c r="AF664" i="3"/>
  <c r="AF665" i="3"/>
  <c r="AF668" i="3"/>
  <c r="AF669" i="3"/>
  <c r="AF670" i="3"/>
  <c r="AF672" i="3"/>
  <c r="AF673" i="3"/>
  <c r="AF674" i="3"/>
  <c r="AF677" i="3"/>
  <c r="AF678" i="3"/>
  <c r="AF679" i="3"/>
  <c r="AF680" i="3"/>
  <c r="AF681" i="3"/>
  <c r="AF682" i="3"/>
  <c r="AF685" i="3"/>
  <c r="AF687" i="3"/>
  <c r="AF688" i="3"/>
  <c r="AF689" i="3"/>
  <c r="AF690" i="3"/>
  <c r="AF693" i="3"/>
  <c r="AF694" i="3"/>
  <c r="AF695" i="3"/>
  <c r="AF696" i="3"/>
  <c r="AF697" i="3"/>
  <c r="AF698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9" i="3"/>
  <c r="AF720" i="3"/>
  <c r="AF722" i="3"/>
  <c r="AF725" i="3"/>
  <c r="AF726" i="3"/>
  <c r="AF728" i="3"/>
  <c r="AF730" i="3"/>
  <c r="AF731" i="3"/>
  <c r="AF732" i="3"/>
  <c r="AF734" i="3"/>
  <c r="AF736" i="3"/>
  <c r="AF737" i="3"/>
  <c r="AF739" i="3"/>
  <c r="AF740" i="3"/>
  <c r="AF741" i="3"/>
  <c r="AF743" i="3"/>
  <c r="AF744" i="3"/>
  <c r="AF746" i="3"/>
  <c r="AF747" i="3"/>
  <c r="AF749" i="3"/>
  <c r="AF750" i="3"/>
  <c r="AF751" i="3"/>
  <c r="AF752" i="3"/>
  <c r="AF754" i="3"/>
  <c r="AF755" i="3"/>
  <c r="AF756" i="3"/>
  <c r="AF758" i="3"/>
  <c r="AF760" i="3"/>
  <c r="AF761" i="3"/>
  <c r="AF762" i="3"/>
  <c r="AF763" i="3"/>
  <c r="AF765" i="3"/>
  <c r="AF766" i="3"/>
  <c r="AF767" i="3"/>
  <c r="AF768" i="3"/>
  <c r="AF769" i="3"/>
  <c r="AF770" i="3"/>
  <c r="AF772" i="3"/>
  <c r="AF773" i="3"/>
  <c r="AF774" i="3"/>
  <c r="AF776" i="3"/>
  <c r="AF777" i="3"/>
  <c r="AF779" i="3"/>
  <c r="AF780" i="3"/>
  <c r="AF781" i="3"/>
  <c r="AF783" i="3"/>
  <c r="AF784" i="3"/>
  <c r="AF785" i="3"/>
  <c r="AF787" i="3"/>
  <c r="AF788" i="3"/>
  <c r="AF789" i="3"/>
  <c r="AF791" i="3"/>
  <c r="AF792" i="3"/>
  <c r="AF795" i="3"/>
  <c r="AF796" i="3"/>
  <c r="AF799" i="3"/>
  <c r="AF801" i="3"/>
  <c r="AF802" i="3"/>
  <c r="AF803" i="3"/>
  <c r="AF804" i="3"/>
  <c r="AF805" i="3"/>
  <c r="AF806" i="3"/>
  <c r="AF808" i="3"/>
  <c r="AF809" i="3"/>
  <c r="AF810" i="3"/>
  <c r="AF812" i="3"/>
  <c r="AF813" i="3"/>
  <c r="AF814" i="3"/>
  <c r="AF815" i="3"/>
  <c r="AF818" i="3"/>
  <c r="AF820" i="3"/>
  <c r="AF821" i="3"/>
  <c r="AF824" i="3"/>
  <c r="AF826" i="3"/>
  <c r="AF827" i="3"/>
  <c r="AF829" i="3"/>
  <c r="AF830" i="3"/>
  <c r="AF831" i="3"/>
  <c r="AF834" i="3"/>
  <c r="AF835" i="3"/>
  <c r="AF837" i="3"/>
  <c r="AF838" i="3"/>
  <c r="AF840" i="3"/>
  <c r="AF841" i="3"/>
  <c r="AF842" i="3"/>
  <c r="AF844" i="3"/>
  <c r="AF845" i="3"/>
  <c r="AF846" i="3"/>
  <c r="AF849" i="3"/>
  <c r="AF850" i="3"/>
  <c r="AF852" i="3"/>
  <c r="AF853" i="3"/>
  <c r="AF854" i="3"/>
  <c r="AF856" i="3"/>
  <c r="AF859" i="3"/>
  <c r="AF861" i="3"/>
  <c r="AF863" i="3"/>
  <c r="AF864" i="3"/>
  <c r="AF865" i="3"/>
  <c r="AF866" i="3"/>
  <c r="AF868" i="3"/>
  <c r="AF869" i="3"/>
  <c r="AF870" i="3"/>
  <c r="AF871" i="3"/>
  <c r="AF872" i="3"/>
  <c r="AF875" i="3"/>
  <c r="AF876" i="3"/>
  <c r="AF878" i="3"/>
  <c r="AF880" i="3"/>
  <c r="AF881" i="3"/>
  <c r="AF883" i="3"/>
  <c r="AF884" i="3"/>
  <c r="AF885" i="3"/>
  <c r="AF886" i="3"/>
  <c r="AF889" i="3"/>
  <c r="AF890" i="3"/>
  <c r="AF891" i="3"/>
  <c r="AF894" i="3"/>
  <c r="AF895" i="3"/>
  <c r="AF899" i="3"/>
  <c r="AF900" i="3"/>
  <c r="AF901" i="3"/>
  <c r="AF904" i="3"/>
  <c r="AF905" i="3"/>
  <c r="AF908" i="3"/>
  <c r="AF909" i="3"/>
  <c r="AF910" i="3"/>
  <c r="AF914" i="3"/>
  <c r="AF915" i="3"/>
  <c r="AF916" i="3"/>
  <c r="AF917" i="3"/>
  <c r="AF918" i="3"/>
  <c r="AF921" i="3"/>
  <c r="AF922" i="3"/>
  <c r="AF923" i="3"/>
  <c r="AF924" i="3"/>
  <c r="AF925" i="3"/>
  <c r="AF929" i="3"/>
  <c r="AF932" i="3"/>
  <c r="AF933" i="3"/>
  <c r="AF936" i="3"/>
  <c r="AF937" i="3"/>
  <c r="AF939" i="3"/>
  <c r="AF940" i="3"/>
  <c r="AF941" i="3"/>
  <c r="AF942" i="3"/>
  <c r="AF945" i="3"/>
  <c r="AF946" i="3"/>
  <c r="AF947" i="3"/>
  <c r="AF950" i="3"/>
  <c r="AF953" i="3"/>
  <c r="AF954" i="3"/>
  <c r="AF957" i="3"/>
  <c r="AF958" i="3"/>
  <c r="AF961" i="3"/>
  <c r="AF962" i="3"/>
  <c r="AF965" i="3"/>
  <c r="AF966" i="3"/>
  <c r="AF969" i="3"/>
  <c r="AF970" i="3"/>
  <c r="AF973" i="3"/>
  <c r="AF974" i="3"/>
  <c r="AF977" i="3"/>
  <c r="AF978" i="3"/>
  <c r="AF979" i="3"/>
  <c r="AF983" i="3"/>
  <c r="AF986" i="3"/>
  <c r="AF987" i="3"/>
  <c r="AF988" i="3"/>
  <c r="AF991" i="3"/>
  <c r="AF992" i="3"/>
  <c r="AF993" i="3"/>
  <c r="AF996" i="3"/>
  <c r="AF997" i="3"/>
  <c r="AF1000" i="3"/>
  <c r="AF1001" i="3"/>
  <c r="AF1004" i="3"/>
  <c r="AF1006" i="3"/>
  <c r="AF1007" i="3"/>
  <c r="AF1011" i="3"/>
  <c r="AF1012" i="3"/>
  <c r="AF1014" i="3"/>
  <c r="AF1015" i="3"/>
  <c r="AF1016" i="3"/>
  <c r="AF1019" i="3"/>
  <c r="AF1020" i="3"/>
  <c r="AF1023" i="3"/>
  <c r="AF1024" i="3"/>
  <c r="AF1026" i="3"/>
  <c r="AF1028" i="3"/>
  <c r="AF1030" i="3"/>
  <c r="AF1031" i="3"/>
  <c r="AF1032" i="3"/>
  <c r="AF1035" i="3"/>
  <c r="AF1040" i="3"/>
  <c r="AF1042" i="3"/>
  <c r="AF1045" i="3"/>
  <c r="AF1046" i="3"/>
  <c r="AF1047" i="3"/>
  <c r="AF1050" i="3"/>
  <c r="AF1051" i="3"/>
  <c r="AF1054" i="3"/>
  <c r="AF1055" i="3"/>
  <c r="AF1056" i="3"/>
  <c r="AF1059" i="3"/>
  <c r="AF1060" i="3"/>
  <c r="AF1063" i="3"/>
  <c r="AF1066" i="3"/>
  <c r="AF1069" i="3"/>
  <c r="AF1072" i="3"/>
  <c r="AF1075" i="3"/>
  <c r="AF1077" i="3"/>
  <c r="AF1078" i="3"/>
  <c r="AF1093" i="3"/>
  <c r="AF1095" i="3"/>
  <c r="AF1096" i="3"/>
  <c r="AF1098" i="3"/>
  <c r="AF1101" i="3"/>
  <c r="AF1102" i="3"/>
  <c r="AF1104" i="3"/>
  <c r="AF1108" i="3"/>
  <c r="AF1120" i="3"/>
  <c r="AF1121" i="3"/>
  <c r="AF1122" i="3"/>
  <c r="AF1124" i="3"/>
  <c r="AF1128" i="3"/>
  <c r="AF1129" i="3"/>
  <c r="AF1132" i="3"/>
  <c r="AF1137" i="3"/>
  <c r="AF1139" i="3"/>
  <c r="AF1140" i="3"/>
  <c r="AF1142" i="3"/>
  <c r="AF1143" i="3"/>
  <c r="AF1144" i="3"/>
  <c r="AF1147" i="3"/>
  <c r="AF1148" i="3"/>
  <c r="AF1155" i="3"/>
  <c r="AF1156" i="3"/>
  <c r="AF1160" i="3"/>
  <c r="AF1163" i="3"/>
  <c r="AF1171" i="3"/>
  <c r="AF1174" i="3"/>
  <c r="AF1182" i="3"/>
  <c r="AF1188" i="3"/>
  <c r="AF1191" i="3"/>
  <c r="AF1194" i="3"/>
  <c r="AF1195" i="3"/>
  <c r="AF1200" i="3"/>
  <c r="AF1202" i="3"/>
  <c r="AF1206" i="3"/>
  <c r="AF1207" i="3"/>
  <c r="AF1208" i="3"/>
  <c r="AF1213" i="3"/>
  <c r="AF1216" i="3"/>
  <c r="AF1218" i="3"/>
  <c r="AF1221" i="3"/>
  <c r="AF1223" i="3"/>
  <c r="AF1225" i="3"/>
  <c r="AF1226" i="3"/>
  <c r="AF1228" i="3"/>
  <c r="AF1233" i="3"/>
  <c r="AF1234" i="3"/>
  <c r="AF1235" i="3"/>
  <c r="AF1236" i="3"/>
  <c r="AF1238" i="3"/>
  <c r="AF1241" i="3"/>
  <c r="AF1243" i="3"/>
  <c r="AF1244" i="3"/>
  <c r="AF1246" i="3"/>
  <c r="AF1248" i="3"/>
  <c r="AF1251" i="3"/>
  <c r="AF1253" i="3"/>
  <c r="AF1254" i="3"/>
  <c r="AF1255" i="3"/>
  <c r="AF1257" i="3"/>
  <c r="AF1259" i="3"/>
  <c r="AF1261" i="3"/>
  <c r="AF1264" i="3"/>
  <c r="AF1265" i="3"/>
  <c r="AF1267" i="3"/>
  <c r="AF1275" i="3"/>
  <c r="AF1281" i="3"/>
  <c r="AF1286" i="3"/>
  <c r="AF1290" i="3"/>
  <c r="AF1291" i="3"/>
  <c r="AF1295" i="3"/>
  <c r="AF1298" i="3"/>
  <c r="AF1301" i="3"/>
  <c r="AF1302" i="3"/>
  <c r="AF1303" i="3"/>
  <c r="AF1306" i="3"/>
  <c r="AF1316" i="3"/>
  <c r="AF1326" i="3"/>
  <c r="AF1327" i="3"/>
  <c r="AF1330" i="3"/>
  <c r="AF1331" i="3"/>
  <c r="AF1333" i="3"/>
  <c r="AF1337" i="3"/>
  <c r="AF1340" i="3"/>
  <c r="AF1341" i="3"/>
  <c r="AF1345" i="3"/>
  <c r="AF1347" i="3"/>
  <c r="AF1348" i="3"/>
  <c r="AF1353" i="3"/>
  <c r="AF1357" i="3"/>
  <c r="AF1360" i="3"/>
  <c r="AF1363" i="3"/>
  <c r="AF1364" i="3"/>
  <c r="AF1368" i="3"/>
  <c r="AF1369" i="3"/>
  <c r="AF1371" i="3"/>
  <c r="AF1375" i="3"/>
  <c r="AF1376" i="3"/>
  <c r="AF1377" i="3"/>
  <c r="AF1379" i="3"/>
  <c r="AF1390" i="3"/>
  <c r="AF1391" i="3"/>
  <c r="AF1395" i="3"/>
  <c r="AF1402" i="3"/>
  <c r="AF1405" i="3"/>
  <c r="AF1406" i="3"/>
  <c r="AF1423" i="3"/>
  <c r="AF1425" i="3"/>
  <c r="AF1430" i="3"/>
  <c r="AF1432" i="3"/>
  <c r="AF1434" i="3"/>
  <c r="AF1437" i="3"/>
  <c r="AF1442" i="3"/>
  <c r="AF1445" i="3"/>
  <c r="AF1451" i="3"/>
  <c r="AF1456" i="3"/>
  <c r="AF1464" i="3"/>
  <c r="AF1467" i="3"/>
  <c r="AF1468" i="3"/>
  <c r="AF1471" i="3"/>
  <c r="AF1484" i="3"/>
  <c r="AF1490" i="3"/>
  <c r="AF1496" i="3"/>
  <c r="AF1498" i="3"/>
  <c r="AF1501" i="3"/>
  <c r="AF1506" i="3"/>
  <c r="AF1513" i="3"/>
  <c r="AF1530" i="3"/>
  <c r="AF1531" i="3"/>
  <c r="AF1536" i="3"/>
  <c r="AF1541" i="3"/>
  <c r="AF1546" i="3"/>
  <c r="AF1547" i="3"/>
  <c r="AF1551" i="3"/>
  <c r="AF1552" i="3"/>
  <c r="AF1558" i="3"/>
  <c r="AF1569" i="3"/>
  <c r="AF1579" i="3"/>
  <c r="AF1584" i="3"/>
  <c r="AF1592" i="3"/>
  <c r="AF1593" i="3"/>
  <c r="AF1597" i="3"/>
  <c r="AF1602" i="3"/>
  <c r="AF1603" i="3"/>
  <c r="AF1607" i="3"/>
  <c r="AF1608" i="3"/>
  <c r="AF1612" i="3"/>
  <c r="AF1618" i="3"/>
  <c r="AF1619" i="3"/>
  <c r="AF1623" i="3"/>
  <c r="AF1624" i="3"/>
  <c r="AF1628" i="3"/>
  <c r="AF1635" i="3"/>
  <c r="AF1640" i="3"/>
  <c r="AF1641" i="3"/>
  <c r="AF1646" i="3"/>
  <c r="AF1653" i="3"/>
  <c r="AF1658" i="3"/>
  <c r="AE1530" i="3"/>
  <c r="AE1531" i="3"/>
  <c r="AE1536" i="3"/>
  <c r="AE1541" i="3"/>
  <c r="AE1546" i="3"/>
  <c r="AE1547" i="3"/>
  <c r="AE1551" i="3"/>
  <c r="AE1552" i="3"/>
  <c r="AE1558" i="3"/>
  <c r="AE1569" i="3"/>
  <c r="AE1579" i="3"/>
  <c r="AE1584" i="3"/>
  <c r="AE1592" i="3"/>
  <c r="AE1593" i="3"/>
  <c r="AE1597" i="3"/>
  <c r="AE1602" i="3"/>
  <c r="AE1603" i="3"/>
  <c r="AE1607" i="3"/>
  <c r="AE1608" i="3"/>
  <c r="AE1612" i="3"/>
  <c r="AE1618" i="3"/>
  <c r="AE1619" i="3"/>
  <c r="AE1623" i="3"/>
  <c r="AE1624" i="3"/>
  <c r="AE1628" i="3"/>
  <c r="AE1635" i="3"/>
  <c r="AE1640" i="3"/>
  <c r="AE1641" i="3"/>
  <c r="AE1646" i="3"/>
  <c r="AE1653" i="3"/>
  <c r="AE1658" i="3"/>
  <c r="AE1047" i="3"/>
  <c r="AE1050" i="3"/>
  <c r="AE1051" i="3"/>
  <c r="AE1054" i="3"/>
  <c r="AE1055" i="3"/>
  <c r="AE1056" i="3"/>
  <c r="AE1059" i="3"/>
  <c r="AE1060" i="3"/>
  <c r="AE1063" i="3"/>
  <c r="AE1066" i="3"/>
  <c r="AE1069" i="3"/>
  <c r="AE1072" i="3"/>
  <c r="AE1075" i="3"/>
  <c r="AE1077" i="3"/>
  <c r="AE1078" i="3"/>
  <c r="AE1093" i="3"/>
  <c r="AE1095" i="3"/>
  <c r="AE1096" i="3"/>
  <c r="AE1098" i="3"/>
  <c r="AE1101" i="3"/>
  <c r="AE1102" i="3"/>
  <c r="AE1104" i="3"/>
  <c r="AE1108" i="3"/>
  <c r="AE1120" i="3"/>
  <c r="AE1121" i="3"/>
  <c r="AE1122" i="3"/>
  <c r="AE1124" i="3"/>
  <c r="AE1128" i="3"/>
  <c r="AE1129" i="3"/>
  <c r="AE1132" i="3"/>
  <c r="AE1137" i="3"/>
  <c r="AE1139" i="3"/>
  <c r="AE1140" i="3"/>
  <c r="AE1142" i="3"/>
  <c r="AE1143" i="3"/>
  <c r="AE1144" i="3"/>
  <c r="AE1147" i="3"/>
  <c r="AE1148" i="3"/>
  <c r="AE1155" i="3"/>
  <c r="AE1156" i="3"/>
  <c r="AE1160" i="3"/>
  <c r="AE1163" i="3"/>
  <c r="AE1171" i="3"/>
  <c r="AE1174" i="3"/>
  <c r="AE1182" i="3"/>
  <c r="AE1188" i="3"/>
  <c r="AE1191" i="3"/>
  <c r="AE1194" i="3"/>
  <c r="AE1195" i="3"/>
  <c r="AE1200" i="3"/>
  <c r="AE1202" i="3"/>
  <c r="AE1206" i="3"/>
  <c r="AE1207" i="3"/>
  <c r="AE1208" i="3"/>
  <c r="AE1213" i="3"/>
  <c r="AE1216" i="3"/>
  <c r="AE1218" i="3"/>
  <c r="AE1221" i="3"/>
  <c r="AE1223" i="3"/>
  <c r="AE1225" i="3"/>
  <c r="AE1226" i="3"/>
  <c r="AE1228" i="3"/>
  <c r="AE1233" i="3"/>
  <c r="AE1234" i="3"/>
  <c r="AE1235" i="3"/>
  <c r="AE1236" i="3"/>
  <c r="AE1238" i="3"/>
  <c r="AE1241" i="3"/>
  <c r="AE1243" i="3"/>
  <c r="AE1244" i="3"/>
  <c r="AE1246" i="3"/>
  <c r="AE1248" i="3"/>
  <c r="AE1251" i="3"/>
  <c r="AE1253" i="3"/>
  <c r="AE1254" i="3"/>
  <c r="AE1255" i="3"/>
  <c r="AE1257" i="3"/>
  <c r="AE1259" i="3"/>
  <c r="AE1261" i="3"/>
  <c r="AE1264" i="3"/>
  <c r="AE1265" i="3"/>
  <c r="AE1267" i="3"/>
  <c r="AE1275" i="3"/>
  <c r="AE1281" i="3"/>
  <c r="AE1286" i="3"/>
  <c r="AE1290" i="3"/>
  <c r="AE1291" i="3"/>
  <c r="AE1295" i="3"/>
  <c r="AE1298" i="3"/>
  <c r="AE1301" i="3"/>
  <c r="AE1302" i="3"/>
  <c r="AE1303" i="3"/>
  <c r="AE1306" i="3"/>
  <c r="AE1316" i="3"/>
  <c r="AE1326" i="3"/>
  <c r="AE1327" i="3"/>
  <c r="AE1330" i="3"/>
  <c r="AE1331" i="3"/>
  <c r="AE1333" i="3"/>
  <c r="AE1337" i="3"/>
  <c r="AE1340" i="3"/>
  <c r="AE1341" i="3"/>
  <c r="AE1345" i="3"/>
  <c r="AE1347" i="3"/>
  <c r="AE1348" i="3"/>
  <c r="AE1353" i="3"/>
  <c r="AE1357" i="3"/>
  <c r="AE1360" i="3"/>
  <c r="AE1363" i="3"/>
  <c r="AE1364" i="3"/>
  <c r="AE1368" i="3"/>
  <c r="AE1369" i="3"/>
  <c r="AE1371" i="3"/>
  <c r="AE1375" i="3"/>
  <c r="AE1376" i="3"/>
  <c r="AE1377" i="3"/>
  <c r="AE1379" i="3"/>
  <c r="AE1390" i="3"/>
  <c r="AE1391" i="3"/>
  <c r="AE1395" i="3"/>
  <c r="AE1402" i="3"/>
  <c r="AE1405" i="3"/>
  <c r="AE1406" i="3"/>
  <c r="AE1423" i="3"/>
  <c r="AE1425" i="3"/>
  <c r="AE1430" i="3"/>
  <c r="AE1432" i="3"/>
  <c r="AE1434" i="3"/>
  <c r="AE1437" i="3"/>
  <c r="AE1442" i="3"/>
  <c r="AE1445" i="3"/>
  <c r="AE1451" i="3"/>
  <c r="AE1456" i="3"/>
  <c r="AE1464" i="3"/>
  <c r="AE1467" i="3"/>
  <c r="AE1468" i="3"/>
  <c r="AE1471" i="3"/>
  <c r="AE1484" i="3"/>
  <c r="AE1490" i="3"/>
  <c r="AE1496" i="3"/>
  <c r="AE1498" i="3"/>
  <c r="AE1501" i="3"/>
  <c r="AE1506" i="3"/>
  <c r="AE1513" i="3"/>
  <c r="AE8" i="3"/>
  <c r="AE12" i="3"/>
  <c r="AE15" i="3"/>
  <c r="AE18" i="3"/>
  <c r="AE19" i="3"/>
  <c r="AE20" i="3"/>
  <c r="AE24" i="3"/>
  <c r="AE25" i="3"/>
  <c r="AE30" i="3"/>
  <c r="AE31" i="3"/>
  <c r="AE37" i="3"/>
  <c r="AE38" i="3"/>
  <c r="AE42" i="3"/>
  <c r="AE43" i="3"/>
  <c r="AE44" i="3"/>
  <c r="AE45" i="3"/>
  <c r="AE50" i="3"/>
  <c r="AE51" i="3"/>
  <c r="AE52" i="3"/>
  <c r="AE57" i="3"/>
  <c r="AE58" i="3"/>
  <c r="AE63" i="3"/>
  <c r="AE64" i="3"/>
  <c r="AE75" i="3"/>
  <c r="AE76" i="3"/>
  <c r="AE80" i="3"/>
  <c r="AE81" i="3"/>
  <c r="AE84" i="3"/>
  <c r="AE85" i="3"/>
  <c r="AE86" i="3"/>
  <c r="AE88" i="3"/>
  <c r="AE89" i="3"/>
  <c r="AE92" i="3"/>
  <c r="AE93" i="3"/>
  <c r="AE94" i="3"/>
  <c r="AE98" i="3"/>
  <c r="AE99" i="3"/>
  <c r="AE103" i="3"/>
  <c r="AE104" i="3"/>
  <c r="AE105" i="3"/>
  <c r="AE108" i="3"/>
  <c r="AE109" i="3"/>
  <c r="AE112" i="3"/>
  <c r="AE113" i="3"/>
  <c r="AE115" i="3"/>
  <c r="AE116" i="3"/>
  <c r="AE119" i="3"/>
  <c r="AE120" i="3"/>
  <c r="AE122" i="3"/>
  <c r="AE125" i="3"/>
  <c r="AE126" i="3"/>
  <c r="AE128" i="3"/>
  <c r="AE129" i="3"/>
  <c r="AE131" i="3"/>
  <c r="AE132" i="3"/>
  <c r="AE136" i="3"/>
  <c r="AE137" i="3"/>
  <c r="AE141" i="3"/>
  <c r="AE142" i="3"/>
  <c r="AE143" i="3"/>
  <c r="AE144" i="3"/>
  <c r="AE147" i="3"/>
  <c r="AE148" i="3"/>
  <c r="AE151" i="3"/>
  <c r="AE152" i="3"/>
  <c r="AE153" i="3"/>
  <c r="AE157" i="3"/>
  <c r="AE158" i="3"/>
  <c r="AE162" i="3"/>
  <c r="AE163" i="3"/>
  <c r="AE164" i="3"/>
  <c r="AE171" i="3"/>
  <c r="AE172" i="3"/>
  <c r="AE173" i="3"/>
  <c r="AE174" i="3"/>
  <c r="AE175" i="3"/>
  <c r="AE179" i="3"/>
  <c r="AE180" i="3"/>
  <c r="AE183" i="3"/>
  <c r="AE184" i="3"/>
  <c r="AE185" i="3"/>
  <c r="AE193" i="3"/>
  <c r="AE194" i="3"/>
  <c r="AE198" i="3"/>
  <c r="AE199" i="3"/>
  <c r="AE200" i="3"/>
  <c r="AE204" i="3"/>
  <c r="AE205" i="3"/>
  <c r="AE206" i="3"/>
  <c r="AE207" i="3"/>
  <c r="AE209" i="3"/>
  <c r="AE210" i="3"/>
  <c r="AE212" i="3"/>
  <c r="AE213" i="3"/>
  <c r="AE215" i="3"/>
  <c r="AE216" i="3"/>
  <c r="AE219" i="3"/>
  <c r="AE220" i="3"/>
  <c r="AE225" i="3"/>
  <c r="AE228" i="3"/>
  <c r="AE229" i="3"/>
  <c r="AE230" i="3"/>
  <c r="AE233" i="3"/>
  <c r="AE234" i="3"/>
  <c r="AE235" i="3"/>
  <c r="AE236" i="3"/>
  <c r="AE238" i="3"/>
  <c r="AE239" i="3"/>
  <c r="AE240" i="3"/>
  <c r="AE241" i="3"/>
  <c r="AE242" i="3"/>
  <c r="AE243" i="3"/>
  <c r="AE245" i="3"/>
  <c r="AE246" i="3"/>
  <c r="AE247" i="3"/>
  <c r="AE249" i="3"/>
  <c r="AE250" i="3"/>
  <c r="AE251" i="3"/>
  <c r="AE253" i="3"/>
  <c r="AE254" i="3"/>
  <c r="AE255" i="3"/>
  <c r="AE256" i="3"/>
  <c r="AE257" i="3"/>
  <c r="AE259" i="3"/>
  <c r="AE260" i="3"/>
  <c r="AE261" i="3"/>
  <c r="AE263" i="3"/>
  <c r="AE264" i="3"/>
  <c r="AE265" i="3"/>
  <c r="AE266" i="3"/>
  <c r="AE267" i="3"/>
  <c r="AE270" i="3"/>
  <c r="AE271" i="3"/>
  <c r="AE276" i="3"/>
  <c r="AE277" i="3"/>
  <c r="AE280" i="3"/>
  <c r="AE281" i="3"/>
  <c r="AE285" i="3"/>
  <c r="AE286" i="3"/>
  <c r="AE290" i="3"/>
  <c r="AE291" i="3"/>
  <c r="AE292" i="3"/>
  <c r="AE293" i="3"/>
  <c r="AE294" i="3"/>
  <c r="AE295" i="3"/>
  <c r="AE296" i="3"/>
  <c r="AE297" i="3"/>
  <c r="AE298" i="3"/>
  <c r="AE299" i="3"/>
  <c r="AE302" i="3"/>
  <c r="AE303" i="3"/>
  <c r="AE304" i="3"/>
  <c r="AE305" i="3"/>
  <c r="AE308" i="3"/>
  <c r="AE309" i="3"/>
  <c r="AE310" i="3"/>
  <c r="AE313" i="3"/>
  <c r="AE314" i="3"/>
  <c r="AE315" i="3"/>
  <c r="AE316" i="3"/>
  <c r="AE319" i="3"/>
  <c r="AE320" i="3"/>
  <c r="AE321" i="3"/>
  <c r="AE322" i="3"/>
  <c r="AE323" i="3"/>
  <c r="AE326" i="3"/>
  <c r="AE327" i="3"/>
  <c r="AE328" i="3"/>
  <c r="AE332" i="3"/>
  <c r="AE333" i="3"/>
  <c r="AE336" i="3"/>
  <c r="AE337" i="3"/>
  <c r="AE339" i="3"/>
  <c r="AE340" i="3"/>
  <c r="AE342" i="3"/>
  <c r="AE344" i="3"/>
  <c r="AE345" i="3"/>
  <c r="AE347" i="3"/>
  <c r="AE348" i="3"/>
  <c r="AE349" i="3"/>
  <c r="AE352" i="3"/>
  <c r="AE353" i="3"/>
  <c r="AE354" i="3"/>
  <c r="AE355" i="3"/>
  <c r="AE357" i="3"/>
  <c r="AE358" i="3"/>
  <c r="AE359" i="3"/>
  <c r="AE360" i="3"/>
  <c r="AE362" i="3"/>
  <c r="AE363" i="3"/>
  <c r="AE365" i="3"/>
  <c r="AE366" i="3"/>
  <c r="AE367" i="3"/>
  <c r="AE368" i="3"/>
  <c r="AE369" i="3"/>
  <c r="AE370" i="3"/>
  <c r="AE371" i="3"/>
  <c r="AE375" i="3"/>
  <c r="AE376" i="3"/>
  <c r="AE378" i="3"/>
  <c r="AE379" i="3"/>
  <c r="AE380" i="3"/>
  <c r="AE381" i="3"/>
  <c r="AE383" i="3"/>
  <c r="AE384" i="3"/>
  <c r="AE385" i="3"/>
  <c r="AE387" i="3"/>
  <c r="AE388" i="3"/>
  <c r="AE391" i="3"/>
  <c r="AE392" i="3"/>
  <c r="AE395" i="3"/>
  <c r="AE397" i="3"/>
  <c r="AE398" i="3"/>
  <c r="AE399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1" i="3"/>
  <c r="AE423" i="3"/>
  <c r="AE424" i="3"/>
  <c r="AE427" i="3"/>
  <c r="AE428" i="3"/>
  <c r="AE431" i="3"/>
  <c r="AE432" i="3"/>
  <c r="AE436" i="3"/>
  <c r="AE437" i="3"/>
  <c r="AE440" i="3"/>
  <c r="AE441" i="3"/>
  <c r="AE444" i="3"/>
  <c r="AE445" i="3"/>
  <c r="AE446" i="3"/>
  <c r="AE448" i="3"/>
  <c r="AE449" i="3"/>
  <c r="AE450" i="3"/>
  <c r="AE451" i="3"/>
  <c r="AE452" i="3"/>
  <c r="AE455" i="3"/>
  <c r="AE456" i="3"/>
  <c r="AE459" i="3"/>
  <c r="AE460" i="3"/>
  <c r="AE461" i="3"/>
  <c r="AE465" i="3"/>
  <c r="AE466" i="3"/>
  <c r="AE467" i="3"/>
  <c r="AE470" i="3"/>
  <c r="AE471" i="3"/>
  <c r="AE472" i="3"/>
  <c r="AE475" i="3"/>
  <c r="AE476" i="3"/>
  <c r="AE477" i="3"/>
  <c r="AE480" i="3"/>
  <c r="AE481" i="3"/>
  <c r="AE482" i="3"/>
  <c r="AE485" i="3"/>
  <c r="AE486" i="3"/>
  <c r="AE489" i="3"/>
  <c r="AE490" i="3"/>
  <c r="AE493" i="3"/>
  <c r="AE494" i="3"/>
  <c r="AE495" i="3"/>
  <c r="AE498" i="3"/>
  <c r="AE499" i="3"/>
  <c r="AE500" i="3"/>
  <c r="AE504" i="3"/>
  <c r="AE505" i="3"/>
  <c r="AE507" i="3"/>
  <c r="AE508" i="3"/>
  <c r="AE509" i="3"/>
  <c r="AE510" i="3"/>
  <c r="AE512" i="3"/>
  <c r="AE513" i="3"/>
  <c r="AE514" i="3"/>
  <c r="AE515" i="3"/>
  <c r="AE517" i="3"/>
  <c r="AE518" i="3"/>
  <c r="AE519" i="3"/>
  <c r="AE521" i="3"/>
  <c r="AE522" i="3"/>
  <c r="AE524" i="3"/>
  <c r="AE525" i="3"/>
  <c r="AE527" i="3"/>
  <c r="AE528" i="3"/>
  <c r="AE529" i="3"/>
  <c r="AE530" i="3"/>
  <c r="AE531" i="3"/>
  <c r="AE532" i="3"/>
  <c r="AE533" i="3"/>
  <c r="AE535" i="3"/>
  <c r="AE536" i="3"/>
  <c r="AE537" i="3"/>
  <c r="AE538" i="3"/>
  <c r="AE539" i="3"/>
  <c r="AE541" i="3"/>
  <c r="AE542" i="3"/>
  <c r="AE544" i="3"/>
  <c r="AE545" i="3"/>
  <c r="AE552" i="3"/>
  <c r="AE555" i="3"/>
  <c r="AE557" i="3"/>
  <c r="AE558" i="3"/>
  <c r="AE559" i="3"/>
  <c r="AE560" i="3"/>
  <c r="AE562" i="3"/>
  <c r="AE563" i="3"/>
  <c r="AE564" i="3"/>
  <c r="AE566" i="3"/>
  <c r="AE567" i="3"/>
  <c r="AE568" i="3"/>
  <c r="AE569" i="3"/>
  <c r="AE572" i="3"/>
  <c r="AE573" i="3"/>
  <c r="AE574" i="3"/>
  <c r="AE576" i="3"/>
  <c r="AE577" i="3"/>
  <c r="AE579" i="3"/>
  <c r="AE580" i="3"/>
  <c r="AE581" i="3"/>
  <c r="AE583" i="3"/>
  <c r="AE585" i="3"/>
  <c r="AE586" i="3"/>
  <c r="AE589" i="3"/>
  <c r="AE590" i="3"/>
  <c r="AE593" i="3"/>
  <c r="AE594" i="3"/>
  <c r="AE596" i="3"/>
  <c r="AE597" i="3"/>
  <c r="AE598" i="3"/>
  <c r="AE599" i="3"/>
  <c r="AE601" i="3"/>
  <c r="AE603" i="3"/>
  <c r="AE604" i="3"/>
  <c r="AE606" i="3"/>
  <c r="AE607" i="3"/>
  <c r="AE608" i="3"/>
  <c r="AE609" i="3"/>
  <c r="AE610" i="3"/>
  <c r="AE611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8" i="3"/>
  <c r="AE629" i="3"/>
  <c r="AE633" i="3"/>
  <c r="AE634" i="3"/>
  <c r="AE636" i="3"/>
  <c r="AE637" i="3"/>
  <c r="AE638" i="3"/>
  <c r="AE639" i="3"/>
  <c r="AE640" i="3"/>
  <c r="AE641" i="3"/>
  <c r="AE642" i="3"/>
  <c r="AE643" i="3"/>
  <c r="AE644" i="3"/>
  <c r="AE646" i="3"/>
  <c r="AE647" i="3"/>
  <c r="AE648" i="3"/>
  <c r="AE649" i="3"/>
  <c r="AE651" i="3"/>
  <c r="AE652" i="3"/>
  <c r="AE653" i="3"/>
  <c r="AE655" i="3"/>
  <c r="AE656" i="3"/>
  <c r="AE657" i="3"/>
  <c r="AE659" i="3"/>
  <c r="AE660" i="3"/>
  <c r="AE663" i="3"/>
  <c r="AE664" i="3"/>
  <c r="AE665" i="3"/>
  <c r="AE668" i="3"/>
  <c r="AE669" i="3"/>
  <c r="AE670" i="3"/>
  <c r="AE672" i="3"/>
  <c r="AE673" i="3"/>
  <c r="AE674" i="3"/>
  <c r="AE677" i="3"/>
  <c r="AE678" i="3"/>
  <c r="AE679" i="3"/>
  <c r="AE680" i="3"/>
  <c r="AE681" i="3"/>
  <c r="AE682" i="3"/>
  <c r="AE685" i="3"/>
  <c r="AE687" i="3"/>
  <c r="AE688" i="3"/>
  <c r="AE689" i="3"/>
  <c r="AE690" i="3"/>
  <c r="AE693" i="3"/>
  <c r="AE694" i="3"/>
  <c r="AE695" i="3"/>
  <c r="AE696" i="3"/>
  <c r="AE697" i="3"/>
  <c r="AE698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9" i="3"/>
  <c r="AE720" i="3"/>
  <c r="AE722" i="3"/>
  <c r="AE725" i="3"/>
  <c r="AE726" i="3"/>
  <c r="AE728" i="3"/>
  <c r="AE730" i="3"/>
  <c r="AE731" i="3"/>
  <c r="AE732" i="3"/>
  <c r="AE734" i="3"/>
  <c r="AE736" i="3"/>
  <c r="AE737" i="3"/>
  <c r="AE739" i="3"/>
  <c r="AE740" i="3"/>
  <c r="AE741" i="3"/>
  <c r="AE743" i="3"/>
  <c r="AE744" i="3"/>
  <c r="AE746" i="3"/>
  <c r="AE747" i="3"/>
  <c r="AE749" i="3"/>
  <c r="AE750" i="3"/>
  <c r="AE751" i="3"/>
  <c r="AE752" i="3"/>
  <c r="AE754" i="3"/>
  <c r="AE755" i="3"/>
  <c r="AE756" i="3"/>
  <c r="AE758" i="3"/>
  <c r="AE760" i="3"/>
  <c r="AE761" i="3"/>
  <c r="AE762" i="3"/>
  <c r="AE763" i="3"/>
  <c r="AE765" i="3"/>
  <c r="AE766" i="3"/>
  <c r="AE767" i="3"/>
  <c r="AE768" i="3"/>
  <c r="AE769" i="3"/>
  <c r="AE770" i="3"/>
  <c r="AE772" i="3"/>
  <c r="AE773" i="3"/>
  <c r="AE774" i="3"/>
  <c r="AE776" i="3"/>
  <c r="AE777" i="3"/>
  <c r="AE779" i="3"/>
  <c r="AE780" i="3"/>
  <c r="AE781" i="3"/>
  <c r="AE783" i="3"/>
  <c r="AE784" i="3"/>
  <c r="AE785" i="3"/>
  <c r="AE787" i="3"/>
  <c r="AE788" i="3"/>
  <c r="AE789" i="3"/>
  <c r="AE791" i="3"/>
  <c r="AE792" i="3"/>
  <c r="AE795" i="3"/>
  <c r="AE796" i="3"/>
  <c r="AE799" i="3"/>
  <c r="AE801" i="3"/>
  <c r="AE802" i="3"/>
  <c r="AE803" i="3"/>
  <c r="AE804" i="3"/>
  <c r="AE805" i="3"/>
  <c r="AE806" i="3"/>
  <c r="AE808" i="3"/>
  <c r="AE809" i="3"/>
  <c r="AE810" i="3"/>
  <c r="AE812" i="3"/>
  <c r="AE813" i="3"/>
  <c r="AE814" i="3"/>
  <c r="AE815" i="3"/>
  <c r="AE818" i="3"/>
  <c r="AE820" i="3"/>
  <c r="AE821" i="3"/>
  <c r="AE824" i="3"/>
  <c r="AE826" i="3"/>
  <c r="AE827" i="3"/>
  <c r="AE829" i="3"/>
  <c r="AE830" i="3"/>
  <c r="AE831" i="3"/>
  <c r="AE834" i="3"/>
  <c r="AE835" i="3"/>
  <c r="AE837" i="3"/>
  <c r="AE838" i="3"/>
  <c r="AE840" i="3"/>
  <c r="AE841" i="3"/>
  <c r="AE842" i="3"/>
  <c r="AE844" i="3"/>
  <c r="AE845" i="3"/>
  <c r="AE846" i="3"/>
  <c r="AE849" i="3"/>
  <c r="AE850" i="3"/>
  <c r="AE852" i="3"/>
  <c r="AE853" i="3"/>
  <c r="AE854" i="3"/>
  <c r="AE856" i="3"/>
  <c r="AE859" i="3"/>
  <c r="AE861" i="3"/>
  <c r="AE863" i="3"/>
  <c r="AE864" i="3"/>
  <c r="AE865" i="3"/>
  <c r="AE866" i="3"/>
  <c r="AE868" i="3"/>
  <c r="AE869" i="3"/>
  <c r="AE870" i="3"/>
  <c r="AE871" i="3"/>
  <c r="AE872" i="3"/>
  <c r="AE875" i="3"/>
  <c r="AE876" i="3"/>
  <c r="AE878" i="3"/>
  <c r="AE880" i="3"/>
  <c r="AE881" i="3"/>
  <c r="AE883" i="3"/>
  <c r="AE884" i="3"/>
  <c r="AE885" i="3"/>
  <c r="AE886" i="3"/>
  <c r="AE889" i="3"/>
  <c r="AE890" i="3"/>
  <c r="AE891" i="3"/>
  <c r="AE894" i="3"/>
  <c r="AE895" i="3"/>
  <c r="AE899" i="3"/>
  <c r="AE900" i="3"/>
  <c r="AE901" i="3"/>
  <c r="AE904" i="3"/>
  <c r="AE905" i="3"/>
  <c r="AE908" i="3"/>
  <c r="AE909" i="3"/>
  <c r="AE910" i="3"/>
  <c r="AE914" i="3"/>
  <c r="AE915" i="3"/>
  <c r="AE916" i="3"/>
  <c r="AE917" i="3"/>
  <c r="AE918" i="3"/>
  <c r="AE921" i="3"/>
  <c r="AE922" i="3"/>
  <c r="AE923" i="3"/>
  <c r="AE924" i="3"/>
  <c r="AE925" i="3"/>
  <c r="AE929" i="3"/>
  <c r="AE932" i="3"/>
  <c r="AE933" i="3"/>
  <c r="AE936" i="3"/>
  <c r="AE937" i="3"/>
  <c r="AE939" i="3"/>
  <c r="AE940" i="3"/>
  <c r="AE941" i="3"/>
  <c r="AE942" i="3"/>
  <c r="AE945" i="3"/>
  <c r="AE946" i="3"/>
  <c r="AE947" i="3"/>
  <c r="AE950" i="3"/>
  <c r="AE953" i="3"/>
  <c r="AE954" i="3"/>
  <c r="AE957" i="3"/>
  <c r="AE958" i="3"/>
  <c r="AE961" i="3"/>
  <c r="AE962" i="3"/>
  <c r="AE965" i="3"/>
  <c r="AE966" i="3"/>
  <c r="AE969" i="3"/>
  <c r="AE970" i="3"/>
  <c r="AE973" i="3"/>
  <c r="AE974" i="3"/>
  <c r="AE977" i="3"/>
  <c r="AE978" i="3"/>
  <c r="AE979" i="3"/>
  <c r="AE983" i="3"/>
  <c r="AE986" i="3"/>
  <c r="AE987" i="3"/>
  <c r="AE988" i="3"/>
  <c r="AE991" i="3"/>
  <c r="AE992" i="3"/>
  <c r="AE993" i="3"/>
  <c r="AE996" i="3"/>
  <c r="AE997" i="3"/>
  <c r="AE1000" i="3"/>
  <c r="AE1001" i="3"/>
  <c r="AE1004" i="3"/>
  <c r="AE1006" i="3"/>
  <c r="AE1007" i="3"/>
  <c r="AE1011" i="3"/>
  <c r="AE1012" i="3"/>
  <c r="AE1014" i="3"/>
  <c r="AE1015" i="3"/>
  <c r="AE1016" i="3"/>
  <c r="AE1019" i="3"/>
  <c r="AE1020" i="3"/>
  <c r="AE1023" i="3"/>
  <c r="AE1024" i="3"/>
  <c r="AE1026" i="3"/>
  <c r="AE1028" i="3"/>
  <c r="AE1030" i="3"/>
  <c r="AE1031" i="3"/>
  <c r="AE1032" i="3"/>
  <c r="AE1035" i="3"/>
  <c r="AE1040" i="3"/>
  <c r="AE1042" i="3"/>
  <c r="AE1045" i="3"/>
  <c r="AE1046" i="3"/>
  <c r="AE3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AG1665" i="3"/>
  <c r="AJ1665" i="3"/>
  <c r="AK1665" i="3"/>
  <c r="AL1665" i="3"/>
  <c r="AM1665" i="3"/>
  <c r="AI1665" i="3"/>
  <c r="AH1665" i="3"/>
  <c r="AG1664" i="3"/>
  <c r="AJ1664" i="3"/>
  <c r="AK1664" i="3"/>
  <c r="AL1664" i="3"/>
  <c r="AM1664" i="3"/>
  <c r="AI1664" i="3"/>
  <c r="AH1664" i="3"/>
  <c r="AG1663" i="3"/>
  <c r="AJ1663" i="3"/>
  <c r="AK1663" i="3"/>
  <c r="AL1663" i="3"/>
  <c r="AM1663" i="3"/>
  <c r="AI1663" i="3"/>
  <c r="AH1663" i="3"/>
  <c r="AG1662" i="3"/>
  <c r="AJ1662" i="3"/>
  <c r="AK1662" i="3"/>
  <c r="AL1662" i="3"/>
  <c r="AM1662" i="3"/>
  <c r="AI1662" i="3"/>
  <c r="AH1662" i="3"/>
  <c r="AG1661" i="3"/>
  <c r="AJ1661" i="3"/>
  <c r="AK1661" i="3"/>
  <c r="AL1661" i="3"/>
  <c r="AM1661" i="3"/>
  <c r="AI1661" i="3"/>
  <c r="AH1661" i="3"/>
  <c r="AG1660" i="3"/>
  <c r="AJ1660" i="3"/>
  <c r="AK1660" i="3"/>
  <c r="AL1660" i="3"/>
  <c r="AM1660" i="3"/>
  <c r="AI1660" i="3"/>
  <c r="AH1660" i="3"/>
  <c r="AG1659" i="3"/>
  <c r="AJ1659" i="3"/>
  <c r="AK1659" i="3"/>
  <c r="AL1659" i="3"/>
  <c r="AM1659" i="3"/>
  <c r="AI1659" i="3"/>
  <c r="AH1659" i="3"/>
  <c r="AG1658" i="3"/>
  <c r="AJ1658" i="3"/>
  <c r="AK1658" i="3"/>
  <c r="AL1658" i="3"/>
  <c r="AM1658" i="3"/>
  <c r="AI1658" i="3"/>
  <c r="K1658" i="3"/>
  <c r="AH1658" i="3"/>
  <c r="AG1657" i="3"/>
  <c r="AJ1657" i="3"/>
  <c r="AK1657" i="3"/>
  <c r="AL1657" i="3"/>
  <c r="AM1657" i="3"/>
  <c r="AI1657" i="3"/>
  <c r="AH1657" i="3"/>
  <c r="AG1656" i="3"/>
  <c r="AJ1656" i="3"/>
  <c r="AK1656" i="3"/>
  <c r="AL1656" i="3"/>
  <c r="AM1656" i="3"/>
  <c r="AI1656" i="3"/>
  <c r="AH1656" i="3"/>
  <c r="AG1655" i="3"/>
  <c r="AJ1655" i="3"/>
  <c r="AK1655" i="3"/>
  <c r="AL1655" i="3"/>
  <c r="AM1655" i="3"/>
  <c r="AI1655" i="3"/>
  <c r="AH1655" i="3"/>
  <c r="AG1654" i="3"/>
  <c r="AJ1654" i="3"/>
  <c r="AK1654" i="3"/>
  <c r="AL1654" i="3"/>
  <c r="AM1654" i="3"/>
  <c r="AI1654" i="3"/>
  <c r="AH1654" i="3"/>
  <c r="AG1653" i="3"/>
  <c r="AJ1653" i="3"/>
  <c r="AK1653" i="3"/>
  <c r="AL1653" i="3"/>
  <c r="AM1653" i="3"/>
  <c r="AI1653" i="3"/>
  <c r="K1653" i="3"/>
  <c r="AH1653" i="3"/>
  <c r="AG1652" i="3"/>
  <c r="AJ1652" i="3"/>
  <c r="AK1652" i="3"/>
  <c r="AL1652" i="3"/>
  <c r="AM1652" i="3"/>
  <c r="AI1652" i="3"/>
  <c r="AH1652" i="3"/>
  <c r="AG1651" i="3"/>
  <c r="AJ1651" i="3"/>
  <c r="AK1651" i="3"/>
  <c r="AL1651" i="3"/>
  <c r="AM1651" i="3"/>
  <c r="AI1651" i="3"/>
  <c r="AH1651" i="3"/>
  <c r="AG1650" i="3"/>
  <c r="AJ1650" i="3"/>
  <c r="AK1650" i="3"/>
  <c r="AL1650" i="3"/>
  <c r="AM1650" i="3"/>
  <c r="AI1650" i="3"/>
  <c r="AH1650" i="3"/>
  <c r="AG1649" i="3"/>
  <c r="AJ1649" i="3"/>
  <c r="AK1649" i="3"/>
  <c r="AL1649" i="3"/>
  <c r="AM1649" i="3"/>
  <c r="AI1649" i="3"/>
  <c r="AH1649" i="3"/>
  <c r="AG1648" i="3"/>
  <c r="AJ1648" i="3"/>
  <c r="AK1648" i="3"/>
  <c r="AL1648" i="3"/>
  <c r="AM1648" i="3"/>
  <c r="AI1648" i="3"/>
  <c r="AH1648" i="3"/>
  <c r="AG1647" i="3"/>
  <c r="AJ1647" i="3"/>
  <c r="AK1647" i="3"/>
  <c r="AL1647" i="3"/>
  <c r="AM1647" i="3"/>
  <c r="AI1647" i="3"/>
  <c r="AH1647" i="3"/>
  <c r="AG1646" i="3"/>
  <c r="AJ1646" i="3"/>
  <c r="AK1646" i="3"/>
  <c r="AL1646" i="3"/>
  <c r="AM1646" i="3"/>
  <c r="AI1646" i="3"/>
  <c r="K1646" i="3"/>
  <c r="AH1646" i="3"/>
  <c r="AG1645" i="3"/>
  <c r="AJ1645" i="3"/>
  <c r="AK1645" i="3"/>
  <c r="AL1645" i="3"/>
  <c r="AM1645" i="3"/>
  <c r="AI1645" i="3"/>
  <c r="AH1645" i="3"/>
  <c r="AG1644" i="3"/>
  <c r="AJ1644" i="3"/>
  <c r="AK1644" i="3"/>
  <c r="AL1644" i="3"/>
  <c r="AM1644" i="3"/>
  <c r="AI1644" i="3"/>
  <c r="AH1644" i="3"/>
  <c r="AG1643" i="3"/>
  <c r="AJ1643" i="3"/>
  <c r="AK1643" i="3"/>
  <c r="AL1643" i="3"/>
  <c r="AM1643" i="3"/>
  <c r="AI1643" i="3"/>
  <c r="AH1643" i="3"/>
  <c r="AG1642" i="3"/>
  <c r="AJ1642" i="3"/>
  <c r="AK1642" i="3"/>
  <c r="AL1642" i="3"/>
  <c r="AM1642" i="3"/>
  <c r="AI1642" i="3"/>
  <c r="AH1642" i="3"/>
  <c r="AG1641" i="3"/>
  <c r="AJ1641" i="3"/>
  <c r="AK1641" i="3"/>
  <c r="AL1641" i="3"/>
  <c r="AM1641" i="3"/>
  <c r="AI1641" i="3"/>
  <c r="K1641" i="3"/>
  <c r="AH1641" i="3"/>
  <c r="AG1640" i="3"/>
  <c r="AJ1640" i="3"/>
  <c r="AK1640" i="3"/>
  <c r="AL1640" i="3"/>
  <c r="AM1640" i="3"/>
  <c r="AI1640" i="3"/>
  <c r="K1640" i="3"/>
  <c r="AH1640" i="3"/>
  <c r="AG1639" i="3"/>
  <c r="AJ1639" i="3"/>
  <c r="AK1639" i="3"/>
  <c r="AL1639" i="3"/>
  <c r="AM1639" i="3"/>
  <c r="AI1639" i="3"/>
  <c r="AH1639" i="3"/>
  <c r="AG1638" i="3"/>
  <c r="AJ1638" i="3"/>
  <c r="AK1638" i="3"/>
  <c r="AL1638" i="3"/>
  <c r="AM1638" i="3"/>
  <c r="AI1638" i="3"/>
  <c r="AH1638" i="3"/>
  <c r="AG1637" i="3"/>
  <c r="AJ1637" i="3"/>
  <c r="AK1637" i="3"/>
  <c r="AL1637" i="3"/>
  <c r="AM1637" i="3"/>
  <c r="AI1637" i="3"/>
  <c r="AH1637" i="3"/>
  <c r="AG1636" i="3"/>
  <c r="AJ1636" i="3"/>
  <c r="AK1636" i="3"/>
  <c r="AL1636" i="3"/>
  <c r="AM1636" i="3"/>
  <c r="AI1636" i="3"/>
  <c r="AH1636" i="3"/>
  <c r="AG1635" i="3"/>
  <c r="AJ1635" i="3"/>
  <c r="AK1635" i="3"/>
  <c r="AL1635" i="3"/>
  <c r="AM1635" i="3"/>
  <c r="AI1635" i="3"/>
  <c r="K1635" i="3"/>
  <c r="AH1635" i="3"/>
  <c r="AG1634" i="3"/>
  <c r="AJ1634" i="3"/>
  <c r="AK1634" i="3"/>
  <c r="AL1634" i="3"/>
  <c r="AM1634" i="3"/>
  <c r="AI1634" i="3"/>
  <c r="AH1634" i="3"/>
  <c r="AG1633" i="3"/>
  <c r="AJ1633" i="3"/>
  <c r="AK1633" i="3"/>
  <c r="AL1633" i="3"/>
  <c r="AM1633" i="3"/>
  <c r="AI1633" i="3"/>
  <c r="AH1633" i="3"/>
  <c r="AG1632" i="3"/>
  <c r="AJ1632" i="3"/>
  <c r="AK1632" i="3"/>
  <c r="AL1632" i="3"/>
  <c r="AM1632" i="3"/>
  <c r="AI1632" i="3"/>
  <c r="AH1632" i="3"/>
  <c r="AG1631" i="3"/>
  <c r="AJ1631" i="3"/>
  <c r="AK1631" i="3"/>
  <c r="AL1631" i="3"/>
  <c r="AM1631" i="3"/>
  <c r="AI1631" i="3"/>
  <c r="AH1631" i="3"/>
  <c r="AG1630" i="3"/>
  <c r="AJ1630" i="3"/>
  <c r="AK1630" i="3"/>
  <c r="AL1630" i="3"/>
  <c r="AM1630" i="3"/>
  <c r="AI1630" i="3"/>
  <c r="AH1630" i="3"/>
  <c r="AG1629" i="3"/>
  <c r="AJ1629" i="3"/>
  <c r="AK1629" i="3"/>
  <c r="AL1629" i="3"/>
  <c r="AM1629" i="3"/>
  <c r="AI1629" i="3"/>
  <c r="AH1629" i="3"/>
  <c r="AG1628" i="3"/>
  <c r="AJ1628" i="3"/>
  <c r="AK1628" i="3"/>
  <c r="AL1628" i="3"/>
  <c r="AM1628" i="3"/>
  <c r="AI1628" i="3"/>
  <c r="K1628" i="3"/>
  <c r="AH1628" i="3"/>
  <c r="AG1627" i="3"/>
  <c r="AJ1627" i="3"/>
  <c r="AK1627" i="3"/>
  <c r="AL1627" i="3"/>
  <c r="AM1627" i="3"/>
  <c r="AI1627" i="3"/>
  <c r="AH1627" i="3"/>
  <c r="AG1626" i="3"/>
  <c r="AJ1626" i="3"/>
  <c r="AK1626" i="3"/>
  <c r="AL1626" i="3"/>
  <c r="AM1626" i="3"/>
  <c r="AI1626" i="3"/>
  <c r="AH1626" i="3"/>
  <c r="AG1625" i="3"/>
  <c r="AJ1625" i="3"/>
  <c r="AK1625" i="3"/>
  <c r="AL1625" i="3"/>
  <c r="AM1625" i="3"/>
  <c r="AI1625" i="3"/>
  <c r="AH1625" i="3"/>
  <c r="AG1624" i="3"/>
  <c r="AJ1624" i="3"/>
  <c r="AK1624" i="3"/>
  <c r="AL1624" i="3"/>
  <c r="AM1624" i="3"/>
  <c r="AI1624" i="3"/>
  <c r="K1624" i="3"/>
  <c r="AH1624" i="3"/>
  <c r="AG1623" i="3"/>
  <c r="AJ1623" i="3"/>
  <c r="AK1623" i="3"/>
  <c r="AL1623" i="3"/>
  <c r="AM1623" i="3"/>
  <c r="AI1623" i="3"/>
  <c r="K1623" i="3"/>
  <c r="AH1623" i="3"/>
  <c r="AG1622" i="3"/>
  <c r="AJ1622" i="3"/>
  <c r="AK1622" i="3"/>
  <c r="AL1622" i="3"/>
  <c r="AM1622" i="3"/>
  <c r="AI1622" i="3"/>
  <c r="AH1622" i="3"/>
  <c r="AG1621" i="3"/>
  <c r="AJ1621" i="3"/>
  <c r="AK1621" i="3"/>
  <c r="AL1621" i="3"/>
  <c r="AM1621" i="3"/>
  <c r="AI1621" i="3"/>
  <c r="AH1621" i="3"/>
  <c r="AG1620" i="3"/>
  <c r="AJ1620" i="3"/>
  <c r="AK1620" i="3"/>
  <c r="AL1620" i="3"/>
  <c r="AM1620" i="3"/>
  <c r="AI1620" i="3"/>
  <c r="AH1620" i="3"/>
  <c r="AG1619" i="3"/>
  <c r="AJ1619" i="3"/>
  <c r="AK1619" i="3"/>
  <c r="AL1619" i="3"/>
  <c r="AM1619" i="3"/>
  <c r="AI1619" i="3"/>
  <c r="K1619" i="3"/>
  <c r="AH1619" i="3"/>
  <c r="AG1618" i="3"/>
  <c r="AJ1618" i="3"/>
  <c r="AK1618" i="3"/>
  <c r="AL1618" i="3"/>
  <c r="AM1618" i="3"/>
  <c r="AI1618" i="3"/>
  <c r="K1618" i="3"/>
  <c r="AH1618" i="3"/>
  <c r="AG1617" i="3"/>
  <c r="AJ1617" i="3"/>
  <c r="AK1617" i="3"/>
  <c r="AL1617" i="3"/>
  <c r="AM1617" i="3"/>
  <c r="AI1617" i="3"/>
  <c r="AH1617" i="3"/>
  <c r="AG1616" i="3"/>
  <c r="AJ1616" i="3"/>
  <c r="AK1616" i="3"/>
  <c r="AL1616" i="3"/>
  <c r="AM1616" i="3"/>
  <c r="AI1616" i="3"/>
  <c r="AH1616" i="3"/>
  <c r="AG1615" i="3"/>
  <c r="AJ1615" i="3"/>
  <c r="AK1615" i="3"/>
  <c r="AL1615" i="3"/>
  <c r="AM1615" i="3"/>
  <c r="AI1615" i="3"/>
  <c r="AH1615" i="3"/>
  <c r="AG1614" i="3"/>
  <c r="AJ1614" i="3"/>
  <c r="AK1614" i="3"/>
  <c r="AL1614" i="3"/>
  <c r="AM1614" i="3"/>
  <c r="AI1614" i="3"/>
  <c r="AH1614" i="3"/>
  <c r="AG1613" i="3"/>
  <c r="AJ1613" i="3"/>
  <c r="AK1613" i="3"/>
  <c r="AL1613" i="3"/>
  <c r="AM1613" i="3"/>
  <c r="AI1613" i="3"/>
  <c r="AH1613" i="3"/>
  <c r="AG1612" i="3"/>
  <c r="AJ1612" i="3"/>
  <c r="AK1612" i="3"/>
  <c r="AL1612" i="3"/>
  <c r="AM1612" i="3"/>
  <c r="AI1612" i="3"/>
  <c r="K1612" i="3"/>
  <c r="AH1612" i="3"/>
  <c r="AG1611" i="3"/>
  <c r="AJ1611" i="3"/>
  <c r="AK1611" i="3"/>
  <c r="AL1611" i="3"/>
  <c r="AM1611" i="3"/>
  <c r="AI1611" i="3"/>
  <c r="AH1611" i="3"/>
  <c r="AG1610" i="3"/>
  <c r="AJ1610" i="3"/>
  <c r="AK1610" i="3"/>
  <c r="AL1610" i="3"/>
  <c r="AM1610" i="3"/>
  <c r="AI1610" i="3"/>
  <c r="AH1610" i="3"/>
  <c r="AG1609" i="3"/>
  <c r="AJ1609" i="3"/>
  <c r="AK1609" i="3"/>
  <c r="AL1609" i="3"/>
  <c r="AM1609" i="3"/>
  <c r="AI1609" i="3"/>
  <c r="AH1609" i="3"/>
  <c r="AG1608" i="3"/>
  <c r="AJ1608" i="3"/>
  <c r="AK1608" i="3"/>
  <c r="AL1608" i="3"/>
  <c r="AM1608" i="3"/>
  <c r="AI1608" i="3"/>
  <c r="K1608" i="3"/>
  <c r="AH1608" i="3"/>
  <c r="AG1607" i="3"/>
  <c r="AJ1607" i="3"/>
  <c r="AK1607" i="3"/>
  <c r="AL1607" i="3"/>
  <c r="AM1607" i="3"/>
  <c r="AI1607" i="3"/>
  <c r="K1607" i="3"/>
  <c r="AH1607" i="3"/>
  <c r="AG1606" i="3"/>
  <c r="AJ1606" i="3"/>
  <c r="AK1606" i="3"/>
  <c r="AL1606" i="3"/>
  <c r="AM1606" i="3"/>
  <c r="AI1606" i="3"/>
  <c r="AH1606" i="3"/>
  <c r="AG1605" i="3"/>
  <c r="AJ1605" i="3"/>
  <c r="AK1605" i="3"/>
  <c r="AL1605" i="3"/>
  <c r="AM1605" i="3"/>
  <c r="AI1605" i="3"/>
  <c r="AH1605" i="3"/>
  <c r="AG1604" i="3"/>
  <c r="AJ1604" i="3"/>
  <c r="AK1604" i="3"/>
  <c r="AL1604" i="3"/>
  <c r="AM1604" i="3"/>
  <c r="AI1604" i="3"/>
  <c r="AH1604" i="3"/>
  <c r="AG1603" i="3"/>
  <c r="AJ1603" i="3"/>
  <c r="AK1603" i="3"/>
  <c r="AL1603" i="3"/>
  <c r="AM1603" i="3"/>
  <c r="AI1603" i="3"/>
  <c r="K1603" i="3"/>
  <c r="AH1603" i="3"/>
  <c r="AG1602" i="3"/>
  <c r="AJ1602" i="3"/>
  <c r="AK1602" i="3"/>
  <c r="AL1602" i="3"/>
  <c r="AM1602" i="3"/>
  <c r="AI1602" i="3"/>
  <c r="K1602" i="3"/>
  <c r="AH1602" i="3"/>
  <c r="AG1601" i="3"/>
  <c r="AJ1601" i="3"/>
  <c r="AK1601" i="3"/>
  <c r="AL1601" i="3"/>
  <c r="AM1601" i="3"/>
  <c r="AI1601" i="3"/>
  <c r="AH1601" i="3"/>
  <c r="AG1600" i="3"/>
  <c r="AJ1600" i="3"/>
  <c r="AK1600" i="3"/>
  <c r="AL1600" i="3"/>
  <c r="AM1600" i="3"/>
  <c r="AI1600" i="3"/>
  <c r="AH1600" i="3"/>
  <c r="AG1599" i="3"/>
  <c r="AJ1599" i="3"/>
  <c r="AK1599" i="3"/>
  <c r="AL1599" i="3"/>
  <c r="AM1599" i="3"/>
  <c r="AI1599" i="3"/>
  <c r="AH1599" i="3"/>
  <c r="AG1598" i="3"/>
  <c r="AJ1598" i="3"/>
  <c r="AK1598" i="3"/>
  <c r="AL1598" i="3"/>
  <c r="AM1598" i="3"/>
  <c r="AI1598" i="3"/>
  <c r="AH1598" i="3"/>
  <c r="AG1597" i="3"/>
  <c r="AJ1597" i="3"/>
  <c r="AK1597" i="3"/>
  <c r="AL1597" i="3"/>
  <c r="AM1597" i="3"/>
  <c r="AI1597" i="3"/>
  <c r="K1597" i="3"/>
  <c r="AH1597" i="3"/>
  <c r="AG1596" i="3"/>
  <c r="AJ1596" i="3"/>
  <c r="AK1596" i="3"/>
  <c r="AL1596" i="3"/>
  <c r="AM1596" i="3"/>
  <c r="AI1596" i="3"/>
  <c r="AH1596" i="3"/>
  <c r="AG1595" i="3"/>
  <c r="AJ1595" i="3"/>
  <c r="AK1595" i="3"/>
  <c r="AL1595" i="3"/>
  <c r="AM1595" i="3"/>
  <c r="AI1595" i="3"/>
  <c r="AH1595" i="3"/>
  <c r="AG1594" i="3"/>
  <c r="AJ1594" i="3"/>
  <c r="AK1594" i="3"/>
  <c r="AL1594" i="3"/>
  <c r="AM1594" i="3"/>
  <c r="AI1594" i="3"/>
  <c r="AH1594" i="3"/>
  <c r="AG1593" i="3"/>
  <c r="AJ1593" i="3"/>
  <c r="AK1593" i="3"/>
  <c r="AL1593" i="3"/>
  <c r="AM1593" i="3"/>
  <c r="AI1593" i="3"/>
  <c r="K1593" i="3"/>
  <c r="AH1593" i="3"/>
  <c r="AG1592" i="3"/>
  <c r="AJ1592" i="3"/>
  <c r="AK1592" i="3"/>
  <c r="AL1592" i="3"/>
  <c r="AM1592" i="3"/>
  <c r="AI1592" i="3"/>
  <c r="K1592" i="3"/>
  <c r="AH1592" i="3"/>
  <c r="AG1591" i="3"/>
  <c r="AJ1591" i="3"/>
  <c r="AK1591" i="3"/>
  <c r="AL1591" i="3"/>
  <c r="AM1591" i="3"/>
  <c r="AI1591" i="3"/>
  <c r="AH1591" i="3"/>
  <c r="AG1590" i="3"/>
  <c r="AJ1590" i="3"/>
  <c r="AK1590" i="3"/>
  <c r="AL1590" i="3"/>
  <c r="AM1590" i="3"/>
  <c r="AI1590" i="3"/>
  <c r="AH1590" i="3"/>
  <c r="AG1589" i="3"/>
  <c r="AJ1589" i="3"/>
  <c r="AK1589" i="3"/>
  <c r="AL1589" i="3"/>
  <c r="AM1589" i="3"/>
  <c r="AI1589" i="3"/>
  <c r="AH1589" i="3"/>
  <c r="AG1588" i="3"/>
  <c r="AJ1588" i="3"/>
  <c r="AK1588" i="3"/>
  <c r="AL1588" i="3"/>
  <c r="AM1588" i="3"/>
  <c r="AI1588" i="3"/>
  <c r="AH1588" i="3"/>
  <c r="AG1587" i="3"/>
  <c r="AJ1587" i="3"/>
  <c r="AK1587" i="3"/>
  <c r="AL1587" i="3"/>
  <c r="AM1587" i="3"/>
  <c r="AI1587" i="3"/>
  <c r="AH1587" i="3"/>
  <c r="AG1586" i="3"/>
  <c r="AJ1586" i="3"/>
  <c r="AK1586" i="3"/>
  <c r="AL1586" i="3"/>
  <c r="AM1586" i="3"/>
  <c r="AI1586" i="3"/>
  <c r="AH1586" i="3"/>
  <c r="AG1585" i="3"/>
  <c r="AJ1585" i="3"/>
  <c r="AK1585" i="3"/>
  <c r="AL1585" i="3"/>
  <c r="AM1585" i="3"/>
  <c r="AI1585" i="3"/>
  <c r="AH1585" i="3"/>
  <c r="AG1584" i="3"/>
  <c r="AJ1584" i="3"/>
  <c r="AK1584" i="3"/>
  <c r="AL1584" i="3"/>
  <c r="AM1584" i="3"/>
  <c r="AI1584" i="3"/>
  <c r="K1584" i="3"/>
  <c r="AH1584" i="3"/>
  <c r="AG1583" i="3"/>
  <c r="AJ1583" i="3"/>
  <c r="AK1583" i="3"/>
  <c r="AL1583" i="3"/>
  <c r="AM1583" i="3"/>
  <c r="AI1583" i="3"/>
  <c r="AH1583" i="3"/>
  <c r="AG1582" i="3"/>
  <c r="AJ1582" i="3"/>
  <c r="AK1582" i="3"/>
  <c r="AL1582" i="3"/>
  <c r="AM1582" i="3"/>
  <c r="AI1582" i="3"/>
  <c r="AH1582" i="3"/>
  <c r="AG1581" i="3"/>
  <c r="AJ1581" i="3"/>
  <c r="AK1581" i="3"/>
  <c r="AL1581" i="3"/>
  <c r="AM1581" i="3"/>
  <c r="AI1581" i="3"/>
  <c r="AH1581" i="3"/>
  <c r="AG1580" i="3"/>
  <c r="AJ1580" i="3"/>
  <c r="AK1580" i="3"/>
  <c r="AL1580" i="3"/>
  <c r="AM1580" i="3"/>
  <c r="AI1580" i="3"/>
  <c r="AH1580" i="3"/>
  <c r="AG1579" i="3"/>
  <c r="AJ1579" i="3"/>
  <c r="AK1579" i="3"/>
  <c r="AL1579" i="3"/>
  <c r="AM1579" i="3"/>
  <c r="AI1579" i="3"/>
  <c r="K1579" i="3"/>
  <c r="AH1579" i="3"/>
  <c r="AG1578" i="3"/>
  <c r="AJ1578" i="3"/>
  <c r="AK1578" i="3"/>
  <c r="AL1578" i="3"/>
  <c r="AM1578" i="3"/>
  <c r="AI1578" i="3"/>
  <c r="AH1578" i="3"/>
  <c r="AG1577" i="3"/>
  <c r="AJ1577" i="3"/>
  <c r="AK1577" i="3"/>
  <c r="AL1577" i="3"/>
  <c r="AM1577" i="3"/>
  <c r="AI1577" i="3"/>
  <c r="AH1577" i="3"/>
  <c r="AG1576" i="3"/>
  <c r="AJ1576" i="3"/>
  <c r="AK1576" i="3"/>
  <c r="AL1576" i="3"/>
  <c r="AM1576" i="3"/>
  <c r="AI1576" i="3"/>
  <c r="AH1576" i="3"/>
  <c r="AG1575" i="3"/>
  <c r="AJ1575" i="3"/>
  <c r="AK1575" i="3"/>
  <c r="AL1575" i="3"/>
  <c r="AM1575" i="3"/>
  <c r="AI1575" i="3"/>
  <c r="AH1575" i="3"/>
  <c r="AG1574" i="3"/>
  <c r="AJ1574" i="3"/>
  <c r="AK1574" i="3"/>
  <c r="AL1574" i="3"/>
  <c r="AM1574" i="3"/>
  <c r="AI1574" i="3"/>
  <c r="AH1574" i="3"/>
  <c r="AG1573" i="3"/>
  <c r="AJ1573" i="3"/>
  <c r="AK1573" i="3"/>
  <c r="AL1573" i="3"/>
  <c r="AM1573" i="3"/>
  <c r="AI1573" i="3"/>
  <c r="AH1573" i="3"/>
  <c r="AG1572" i="3"/>
  <c r="AJ1572" i="3"/>
  <c r="AK1572" i="3"/>
  <c r="AL1572" i="3"/>
  <c r="AM1572" i="3"/>
  <c r="AI1572" i="3"/>
  <c r="AH1572" i="3"/>
  <c r="AG1571" i="3"/>
  <c r="AJ1571" i="3"/>
  <c r="AK1571" i="3"/>
  <c r="AL1571" i="3"/>
  <c r="AM1571" i="3"/>
  <c r="AI1571" i="3"/>
  <c r="AH1571" i="3"/>
  <c r="AG1570" i="3"/>
  <c r="AJ1570" i="3"/>
  <c r="AK1570" i="3"/>
  <c r="AL1570" i="3"/>
  <c r="AM1570" i="3"/>
  <c r="AI1570" i="3"/>
  <c r="AH1570" i="3"/>
  <c r="AG1569" i="3"/>
  <c r="AJ1569" i="3"/>
  <c r="AK1569" i="3"/>
  <c r="AL1569" i="3"/>
  <c r="AM1569" i="3"/>
  <c r="AI1569" i="3"/>
  <c r="K1569" i="3"/>
  <c r="AH1569" i="3"/>
  <c r="AG1568" i="3"/>
  <c r="AJ1568" i="3"/>
  <c r="AK1568" i="3"/>
  <c r="AL1568" i="3"/>
  <c r="AM1568" i="3"/>
  <c r="AI1568" i="3"/>
  <c r="AH1568" i="3"/>
  <c r="AG1567" i="3"/>
  <c r="AJ1567" i="3"/>
  <c r="AK1567" i="3"/>
  <c r="AL1567" i="3"/>
  <c r="AM1567" i="3"/>
  <c r="AI1567" i="3"/>
  <c r="AH1567" i="3"/>
  <c r="AG1566" i="3"/>
  <c r="AJ1566" i="3"/>
  <c r="AK1566" i="3"/>
  <c r="AL1566" i="3"/>
  <c r="AM1566" i="3"/>
  <c r="AI1566" i="3"/>
  <c r="AH1566" i="3"/>
  <c r="AG1565" i="3"/>
  <c r="AJ1565" i="3"/>
  <c r="AK1565" i="3"/>
  <c r="AL1565" i="3"/>
  <c r="AM1565" i="3"/>
  <c r="AI1565" i="3"/>
  <c r="AH1565" i="3"/>
  <c r="AG1564" i="3"/>
  <c r="AJ1564" i="3"/>
  <c r="AK1564" i="3"/>
  <c r="AL1564" i="3"/>
  <c r="AM1564" i="3"/>
  <c r="AI1564" i="3"/>
  <c r="AH1564" i="3"/>
  <c r="AG1563" i="3"/>
  <c r="AJ1563" i="3"/>
  <c r="AK1563" i="3"/>
  <c r="AL1563" i="3"/>
  <c r="AM1563" i="3"/>
  <c r="AI1563" i="3"/>
  <c r="AH1563" i="3"/>
  <c r="AG1562" i="3"/>
  <c r="AJ1562" i="3"/>
  <c r="AK1562" i="3"/>
  <c r="AL1562" i="3"/>
  <c r="AM1562" i="3"/>
  <c r="AI1562" i="3"/>
  <c r="AH1562" i="3"/>
  <c r="AG1561" i="3"/>
  <c r="AJ1561" i="3"/>
  <c r="AK1561" i="3"/>
  <c r="AL1561" i="3"/>
  <c r="AM1561" i="3"/>
  <c r="AI1561" i="3"/>
  <c r="AH1561" i="3"/>
  <c r="AG1560" i="3"/>
  <c r="AJ1560" i="3"/>
  <c r="AK1560" i="3"/>
  <c r="AL1560" i="3"/>
  <c r="AM1560" i="3"/>
  <c r="AI1560" i="3"/>
  <c r="AH1560" i="3"/>
  <c r="AG1559" i="3"/>
  <c r="AJ1559" i="3"/>
  <c r="AK1559" i="3"/>
  <c r="AL1559" i="3"/>
  <c r="AM1559" i="3"/>
  <c r="AI1559" i="3"/>
  <c r="AH1559" i="3"/>
  <c r="AG1558" i="3"/>
  <c r="AJ1558" i="3"/>
  <c r="AK1558" i="3"/>
  <c r="AL1558" i="3"/>
  <c r="AM1558" i="3"/>
  <c r="AI1558" i="3"/>
  <c r="K1558" i="3"/>
  <c r="AH1558" i="3"/>
  <c r="AG1557" i="3"/>
  <c r="AJ1557" i="3"/>
  <c r="AK1557" i="3"/>
  <c r="AL1557" i="3"/>
  <c r="AM1557" i="3"/>
  <c r="AI1557" i="3"/>
  <c r="AH1557" i="3"/>
  <c r="AG1556" i="3"/>
  <c r="AJ1556" i="3"/>
  <c r="AK1556" i="3"/>
  <c r="AL1556" i="3"/>
  <c r="AM1556" i="3"/>
  <c r="AI1556" i="3"/>
  <c r="AH1556" i="3"/>
  <c r="AG1555" i="3"/>
  <c r="AJ1555" i="3"/>
  <c r="AK1555" i="3"/>
  <c r="AL1555" i="3"/>
  <c r="AM1555" i="3"/>
  <c r="AI1555" i="3"/>
  <c r="AH1555" i="3"/>
  <c r="AG1554" i="3"/>
  <c r="AJ1554" i="3"/>
  <c r="AK1554" i="3"/>
  <c r="AL1554" i="3"/>
  <c r="AM1554" i="3"/>
  <c r="AI1554" i="3"/>
  <c r="AH1554" i="3"/>
  <c r="AG1553" i="3"/>
  <c r="AJ1553" i="3"/>
  <c r="AK1553" i="3"/>
  <c r="AL1553" i="3"/>
  <c r="AM1553" i="3"/>
  <c r="AI1553" i="3"/>
  <c r="AH1553" i="3"/>
  <c r="AG1552" i="3"/>
  <c r="AJ1552" i="3"/>
  <c r="AK1552" i="3"/>
  <c r="AL1552" i="3"/>
  <c r="AM1552" i="3"/>
  <c r="AI1552" i="3"/>
  <c r="K1552" i="3"/>
  <c r="AH1552" i="3"/>
  <c r="AG1551" i="3"/>
  <c r="AJ1551" i="3"/>
  <c r="AK1551" i="3"/>
  <c r="AL1551" i="3"/>
  <c r="AM1551" i="3"/>
  <c r="AI1551" i="3"/>
  <c r="K1551" i="3"/>
  <c r="AH1551" i="3"/>
  <c r="AG1550" i="3"/>
  <c r="AJ1550" i="3"/>
  <c r="AK1550" i="3"/>
  <c r="AL1550" i="3"/>
  <c r="AM1550" i="3"/>
  <c r="AI1550" i="3"/>
  <c r="AH1550" i="3"/>
  <c r="AG1549" i="3"/>
  <c r="AJ1549" i="3"/>
  <c r="AK1549" i="3"/>
  <c r="AL1549" i="3"/>
  <c r="AM1549" i="3"/>
  <c r="AI1549" i="3"/>
  <c r="AH1549" i="3"/>
  <c r="AG1548" i="3"/>
  <c r="AJ1548" i="3"/>
  <c r="AK1548" i="3"/>
  <c r="AL1548" i="3"/>
  <c r="AM1548" i="3"/>
  <c r="AI1548" i="3"/>
  <c r="AH1548" i="3"/>
  <c r="AG1547" i="3"/>
  <c r="AJ1547" i="3"/>
  <c r="AK1547" i="3"/>
  <c r="AL1547" i="3"/>
  <c r="AM1547" i="3"/>
  <c r="AI1547" i="3"/>
  <c r="K1547" i="3"/>
  <c r="AH1547" i="3"/>
  <c r="AG1546" i="3"/>
  <c r="AJ1546" i="3"/>
  <c r="AK1546" i="3"/>
  <c r="AL1546" i="3"/>
  <c r="AM1546" i="3"/>
  <c r="AI1546" i="3"/>
  <c r="K1546" i="3"/>
  <c r="AH1546" i="3"/>
  <c r="AG1545" i="3"/>
  <c r="AJ1545" i="3"/>
  <c r="AK1545" i="3"/>
  <c r="AL1545" i="3"/>
  <c r="AM1545" i="3"/>
  <c r="AI1545" i="3"/>
  <c r="AH1545" i="3"/>
  <c r="AG1544" i="3"/>
  <c r="AJ1544" i="3"/>
  <c r="AK1544" i="3"/>
  <c r="AL1544" i="3"/>
  <c r="AM1544" i="3"/>
  <c r="AI1544" i="3"/>
  <c r="AH1544" i="3"/>
  <c r="AG1543" i="3"/>
  <c r="AJ1543" i="3"/>
  <c r="AK1543" i="3"/>
  <c r="AL1543" i="3"/>
  <c r="AM1543" i="3"/>
  <c r="AI1543" i="3"/>
  <c r="AH1543" i="3"/>
  <c r="AG1542" i="3"/>
  <c r="AJ1542" i="3"/>
  <c r="AK1542" i="3"/>
  <c r="AL1542" i="3"/>
  <c r="AM1542" i="3"/>
  <c r="AI1542" i="3"/>
  <c r="AH1542" i="3"/>
  <c r="AG1541" i="3"/>
  <c r="AJ1541" i="3"/>
  <c r="AK1541" i="3"/>
  <c r="AL1541" i="3"/>
  <c r="AM1541" i="3"/>
  <c r="AI1541" i="3"/>
  <c r="K1541" i="3"/>
  <c r="AH1541" i="3"/>
  <c r="AG1540" i="3"/>
  <c r="AJ1540" i="3"/>
  <c r="AK1540" i="3"/>
  <c r="AL1540" i="3"/>
  <c r="AM1540" i="3"/>
  <c r="AI1540" i="3"/>
  <c r="AH1540" i="3"/>
  <c r="AG1539" i="3"/>
  <c r="AJ1539" i="3"/>
  <c r="AK1539" i="3"/>
  <c r="AL1539" i="3"/>
  <c r="AM1539" i="3"/>
  <c r="AI1539" i="3"/>
  <c r="AH1539" i="3"/>
  <c r="AG1538" i="3"/>
  <c r="AJ1538" i="3"/>
  <c r="AK1538" i="3"/>
  <c r="AL1538" i="3"/>
  <c r="AM1538" i="3"/>
  <c r="AI1538" i="3"/>
  <c r="AH1538" i="3"/>
  <c r="AG1537" i="3"/>
  <c r="AJ1537" i="3"/>
  <c r="AK1537" i="3"/>
  <c r="AL1537" i="3"/>
  <c r="AM1537" i="3"/>
  <c r="AI1537" i="3"/>
  <c r="AH1537" i="3"/>
  <c r="AG1536" i="3"/>
  <c r="AJ1536" i="3"/>
  <c r="AK1536" i="3"/>
  <c r="AL1536" i="3"/>
  <c r="AM1536" i="3"/>
  <c r="AI1536" i="3"/>
  <c r="K1536" i="3"/>
  <c r="AH1536" i="3"/>
  <c r="AG1535" i="3"/>
  <c r="AJ1535" i="3"/>
  <c r="AK1535" i="3"/>
  <c r="AL1535" i="3"/>
  <c r="AM1535" i="3"/>
  <c r="AI1535" i="3"/>
  <c r="AH1535" i="3"/>
  <c r="AG1534" i="3"/>
  <c r="AJ1534" i="3"/>
  <c r="AK1534" i="3"/>
  <c r="AL1534" i="3"/>
  <c r="AM1534" i="3"/>
  <c r="AI1534" i="3"/>
  <c r="AH1534" i="3"/>
  <c r="AG1533" i="3"/>
  <c r="AJ1533" i="3"/>
  <c r="AK1533" i="3"/>
  <c r="AL1533" i="3"/>
  <c r="AM1533" i="3"/>
  <c r="AI1533" i="3"/>
  <c r="AH1533" i="3"/>
  <c r="AG1532" i="3"/>
  <c r="AJ1532" i="3"/>
  <c r="AK1532" i="3"/>
  <c r="AL1532" i="3"/>
  <c r="AM1532" i="3"/>
  <c r="AI1532" i="3"/>
  <c r="AH1532" i="3"/>
  <c r="AG1531" i="3"/>
  <c r="AJ1531" i="3"/>
  <c r="AK1531" i="3"/>
  <c r="AL1531" i="3"/>
  <c r="AM1531" i="3"/>
  <c r="AI1531" i="3"/>
  <c r="K1531" i="3"/>
  <c r="AH1531" i="3"/>
  <c r="AG1530" i="3"/>
  <c r="AJ1530" i="3"/>
  <c r="AK1530" i="3"/>
  <c r="AL1530" i="3"/>
  <c r="AM1530" i="3"/>
  <c r="AI1530" i="3"/>
  <c r="K1530" i="3"/>
  <c r="AH1530" i="3"/>
  <c r="AG1529" i="3"/>
  <c r="AJ1529" i="3"/>
  <c r="AK1529" i="3"/>
  <c r="AL1529" i="3"/>
  <c r="AM1529" i="3"/>
  <c r="AI1529" i="3"/>
  <c r="AH1529" i="3"/>
  <c r="AG1528" i="3"/>
  <c r="AJ1528" i="3"/>
  <c r="AK1528" i="3"/>
  <c r="AL1528" i="3"/>
  <c r="AM1528" i="3"/>
  <c r="AI1528" i="3"/>
  <c r="AH1528" i="3"/>
  <c r="AG1527" i="3"/>
  <c r="AJ1527" i="3"/>
  <c r="AK1527" i="3"/>
  <c r="AL1527" i="3"/>
  <c r="AM1527" i="3"/>
  <c r="AI1527" i="3"/>
  <c r="AH1527" i="3"/>
  <c r="AG1526" i="3"/>
  <c r="AJ1526" i="3"/>
  <c r="AK1526" i="3"/>
  <c r="AL1526" i="3"/>
  <c r="AM1526" i="3"/>
  <c r="AI1526" i="3"/>
  <c r="AH1526" i="3"/>
  <c r="AG1525" i="3"/>
  <c r="AJ1525" i="3"/>
  <c r="AK1525" i="3"/>
  <c r="AL1525" i="3"/>
  <c r="AM1525" i="3"/>
  <c r="AI1525" i="3"/>
  <c r="AH1525" i="3"/>
  <c r="AG1524" i="3"/>
  <c r="AJ1524" i="3"/>
  <c r="AK1524" i="3"/>
  <c r="AL1524" i="3"/>
  <c r="AM1524" i="3"/>
  <c r="AI1524" i="3"/>
  <c r="AH1524" i="3"/>
  <c r="AG1523" i="3"/>
  <c r="AJ1523" i="3"/>
  <c r="AK1523" i="3"/>
  <c r="AL1523" i="3"/>
  <c r="AM1523" i="3"/>
  <c r="AI1523" i="3"/>
  <c r="AH1523" i="3"/>
  <c r="AG1522" i="3"/>
  <c r="AJ1522" i="3"/>
  <c r="AK1522" i="3"/>
  <c r="AL1522" i="3"/>
  <c r="AM1522" i="3"/>
  <c r="AI1522" i="3"/>
  <c r="AH1522" i="3"/>
  <c r="AG1521" i="3"/>
  <c r="AJ1521" i="3"/>
  <c r="AK1521" i="3"/>
  <c r="AL1521" i="3"/>
  <c r="AM1521" i="3"/>
  <c r="AI1521" i="3"/>
  <c r="AH1521" i="3"/>
  <c r="AG1520" i="3"/>
  <c r="AJ1520" i="3"/>
  <c r="AK1520" i="3"/>
  <c r="AL1520" i="3"/>
  <c r="AM1520" i="3"/>
  <c r="AI1520" i="3"/>
  <c r="AH1520" i="3"/>
  <c r="AG1519" i="3"/>
  <c r="AJ1519" i="3"/>
  <c r="AK1519" i="3"/>
  <c r="AL1519" i="3"/>
  <c r="AM1519" i="3"/>
  <c r="AI1519" i="3"/>
  <c r="AH1519" i="3"/>
  <c r="AG1518" i="3"/>
  <c r="AJ1518" i="3"/>
  <c r="AK1518" i="3"/>
  <c r="AL1518" i="3"/>
  <c r="AM1518" i="3"/>
  <c r="AI1518" i="3"/>
  <c r="AH1518" i="3"/>
  <c r="AG1517" i="3"/>
  <c r="AJ1517" i="3"/>
  <c r="AK1517" i="3"/>
  <c r="AL1517" i="3"/>
  <c r="AM1517" i="3"/>
  <c r="AI1517" i="3"/>
  <c r="AH1517" i="3"/>
  <c r="AG1516" i="3"/>
  <c r="AJ1516" i="3"/>
  <c r="AK1516" i="3"/>
  <c r="AL1516" i="3"/>
  <c r="AM1516" i="3"/>
  <c r="AI1516" i="3"/>
  <c r="AH1516" i="3"/>
  <c r="AG1515" i="3"/>
  <c r="AJ1515" i="3"/>
  <c r="AK1515" i="3"/>
  <c r="AL1515" i="3"/>
  <c r="AM1515" i="3"/>
  <c r="AI1515" i="3"/>
  <c r="AH1515" i="3"/>
  <c r="AG1514" i="3"/>
  <c r="AJ1514" i="3"/>
  <c r="AK1514" i="3"/>
  <c r="AL1514" i="3"/>
  <c r="AM1514" i="3"/>
  <c r="AI1514" i="3"/>
  <c r="AH1514" i="3"/>
  <c r="AG1513" i="3"/>
  <c r="AJ1513" i="3"/>
  <c r="AK1513" i="3"/>
  <c r="AL1513" i="3"/>
  <c r="AM1513" i="3"/>
  <c r="AI1513" i="3"/>
  <c r="K1513" i="3"/>
  <c r="AH1513" i="3"/>
  <c r="AG1512" i="3"/>
  <c r="AJ1512" i="3"/>
  <c r="AK1512" i="3"/>
  <c r="AL1512" i="3"/>
  <c r="AM1512" i="3"/>
  <c r="AI1512" i="3"/>
  <c r="AH1512" i="3"/>
  <c r="AG1511" i="3"/>
  <c r="AJ1511" i="3"/>
  <c r="AK1511" i="3"/>
  <c r="AL1511" i="3"/>
  <c r="AM1511" i="3"/>
  <c r="AI1511" i="3"/>
  <c r="AH1511" i="3"/>
  <c r="AG1510" i="3"/>
  <c r="AJ1510" i="3"/>
  <c r="AK1510" i="3"/>
  <c r="AL1510" i="3"/>
  <c r="AM1510" i="3"/>
  <c r="AI1510" i="3"/>
  <c r="AH1510" i="3"/>
  <c r="AG1509" i="3"/>
  <c r="AJ1509" i="3"/>
  <c r="AK1509" i="3"/>
  <c r="AL1509" i="3"/>
  <c r="AM1509" i="3"/>
  <c r="AI1509" i="3"/>
  <c r="AH1509" i="3"/>
  <c r="AG1508" i="3"/>
  <c r="AJ1508" i="3"/>
  <c r="AK1508" i="3"/>
  <c r="AL1508" i="3"/>
  <c r="AM1508" i="3"/>
  <c r="AI1508" i="3"/>
  <c r="AH1508" i="3"/>
  <c r="AG1507" i="3"/>
  <c r="AJ1507" i="3"/>
  <c r="AK1507" i="3"/>
  <c r="AL1507" i="3"/>
  <c r="AM1507" i="3"/>
  <c r="AI1507" i="3"/>
  <c r="AH1507" i="3"/>
  <c r="AG1506" i="3"/>
  <c r="AJ1506" i="3"/>
  <c r="AK1506" i="3"/>
  <c r="AL1506" i="3"/>
  <c r="AM1506" i="3"/>
  <c r="AI1506" i="3"/>
  <c r="K1506" i="3"/>
  <c r="AH1506" i="3"/>
  <c r="AG1505" i="3"/>
  <c r="AJ1505" i="3"/>
  <c r="AK1505" i="3"/>
  <c r="AL1505" i="3"/>
  <c r="AM1505" i="3"/>
  <c r="AI1505" i="3"/>
  <c r="AH1505" i="3"/>
  <c r="AG1504" i="3"/>
  <c r="AJ1504" i="3"/>
  <c r="AK1504" i="3"/>
  <c r="AL1504" i="3"/>
  <c r="AM1504" i="3"/>
  <c r="AI1504" i="3"/>
  <c r="AH1504" i="3"/>
  <c r="AG1503" i="3"/>
  <c r="AJ1503" i="3"/>
  <c r="AK1503" i="3"/>
  <c r="AL1503" i="3"/>
  <c r="AM1503" i="3"/>
  <c r="AI1503" i="3"/>
  <c r="AH1503" i="3"/>
  <c r="AG1502" i="3"/>
  <c r="AJ1502" i="3"/>
  <c r="AK1502" i="3"/>
  <c r="AL1502" i="3"/>
  <c r="AM1502" i="3"/>
  <c r="AI1502" i="3"/>
  <c r="AH1502" i="3"/>
  <c r="AG1501" i="3"/>
  <c r="AJ1501" i="3"/>
  <c r="AK1501" i="3"/>
  <c r="AL1501" i="3"/>
  <c r="AM1501" i="3"/>
  <c r="AI1501" i="3"/>
  <c r="K1501" i="3"/>
  <c r="AH1501" i="3"/>
  <c r="AG1500" i="3"/>
  <c r="AJ1500" i="3"/>
  <c r="AK1500" i="3"/>
  <c r="AL1500" i="3"/>
  <c r="AM1500" i="3"/>
  <c r="AI1500" i="3"/>
  <c r="AH1500" i="3"/>
  <c r="AG1499" i="3"/>
  <c r="AJ1499" i="3"/>
  <c r="AK1499" i="3"/>
  <c r="AL1499" i="3"/>
  <c r="AM1499" i="3"/>
  <c r="AI1499" i="3"/>
  <c r="AH1499" i="3"/>
  <c r="AG1498" i="3"/>
  <c r="AJ1498" i="3"/>
  <c r="AK1498" i="3"/>
  <c r="AL1498" i="3"/>
  <c r="AM1498" i="3"/>
  <c r="AI1498" i="3"/>
  <c r="K1498" i="3"/>
  <c r="AH1498" i="3"/>
  <c r="AG1497" i="3"/>
  <c r="AJ1497" i="3"/>
  <c r="AK1497" i="3"/>
  <c r="AL1497" i="3"/>
  <c r="AM1497" i="3"/>
  <c r="AI1497" i="3"/>
  <c r="AH1497" i="3"/>
  <c r="AG1496" i="3"/>
  <c r="AJ1496" i="3"/>
  <c r="AK1496" i="3"/>
  <c r="AL1496" i="3"/>
  <c r="AM1496" i="3"/>
  <c r="AI1496" i="3"/>
  <c r="K1496" i="3"/>
  <c r="AH1496" i="3"/>
  <c r="AG1495" i="3"/>
  <c r="AJ1495" i="3"/>
  <c r="AK1495" i="3"/>
  <c r="AL1495" i="3"/>
  <c r="AM1495" i="3"/>
  <c r="AI1495" i="3"/>
  <c r="AH1495" i="3"/>
  <c r="AG1494" i="3"/>
  <c r="AJ1494" i="3"/>
  <c r="AK1494" i="3"/>
  <c r="AL1494" i="3"/>
  <c r="AM1494" i="3"/>
  <c r="AI1494" i="3"/>
  <c r="AH1494" i="3"/>
  <c r="AG1493" i="3"/>
  <c r="AJ1493" i="3"/>
  <c r="AK1493" i="3"/>
  <c r="AL1493" i="3"/>
  <c r="AM1493" i="3"/>
  <c r="AI1493" i="3"/>
  <c r="AH1493" i="3"/>
  <c r="AG1492" i="3"/>
  <c r="AJ1492" i="3"/>
  <c r="AK1492" i="3"/>
  <c r="AL1492" i="3"/>
  <c r="AM1492" i="3"/>
  <c r="AI1492" i="3"/>
  <c r="AH1492" i="3"/>
  <c r="AG1491" i="3"/>
  <c r="AJ1491" i="3"/>
  <c r="AK1491" i="3"/>
  <c r="AL1491" i="3"/>
  <c r="AM1491" i="3"/>
  <c r="AI1491" i="3"/>
  <c r="AH1491" i="3"/>
  <c r="AG1490" i="3"/>
  <c r="AJ1490" i="3"/>
  <c r="AK1490" i="3"/>
  <c r="AL1490" i="3"/>
  <c r="AM1490" i="3"/>
  <c r="AI1490" i="3"/>
  <c r="K1490" i="3"/>
  <c r="AH1490" i="3"/>
  <c r="AG1489" i="3"/>
  <c r="AJ1489" i="3"/>
  <c r="AK1489" i="3"/>
  <c r="AL1489" i="3"/>
  <c r="AM1489" i="3"/>
  <c r="AI1489" i="3"/>
  <c r="AH1489" i="3"/>
  <c r="AG1488" i="3"/>
  <c r="AJ1488" i="3"/>
  <c r="AK1488" i="3"/>
  <c r="AL1488" i="3"/>
  <c r="AM1488" i="3"/>
  <c r="AI1488" i="3"/>
  <c r="AH1488" i="3"/>
  <c r="AG1487" i="3"/>
  <c r="AJ1487" i="3"/>
  <c r="AK1487" i="3"/>
  <c r="AL1487" i="3"/>
  <c r="AM1487" i="3"/>
  <c r="AI1487" i="3"/>
  <c r="AH1487" i="3"/>
  <c r="AG1486" i="3"/>
  <c r="AJ1486" i="3"/>
  <c r="AK1486" i="3"/>
  <c r="AL1486" i="3"/>
  <c r="AM1486" i="3"/>
  <c r="AI1486" i="3"/>
  <c r="AH1486" i="3"/>
  <c r="AG1485" i="3"/>
  <c r="AJ1485" i="3"/>
  <c r="AK1485" i="3"/>
  <c r="AL1485" i="3"/>
  <c r="AM1485" i="3"/>
  <c r="AI1485" i="3"/>
  <c r="AH1485" i="3"/>
  <c r="AG1484" i="3"/>
  <c r="AJ1484" i="3"/>
  <c r="AK1484" i="3"/>
  <c r="AL1484" i="3"/>
  <c r="AM1484" i="3"/>
  <c r="AI1484" i="3"/>
  <c r="K1484" i="3"/>
  <c r="AH1484" i="3"/>
  <c r="AG1483" i="3"/>
  <c r="AJ1483" i="3"/>
  <c r="AK1483" i="3"/>
  <c r="AL1483" i="3"/>
  <c r="AM1483" i="3"/>
  <c r="AI1483" i="3"/>
  <c r="AH1483" i="3"/>
  <c r="AG1482" i="3"/>
  <c r="AJ1482" i="3"/>
  <c r="AK1482" i="3"/>
  <c r="AL1482" i="3"/>
  <c r="AM1482" i="3"/>
  <c r="AI1482" i="3"/>
  <c r="AH1482" i="3"/>
  <c r="AG1481" i="3"/>
  <c r="AJ1481" i="3"/>
  <c r="AK1481" i="3"/>
  <c r="AL1481" i="3"/>
  <c r="AM1481" i="3"/>
  <c r="AI1481" i="3"/>
  <c r="AH1481" i="3"/>
  <c r="AG1480" i="3"/>
  <c r="AJ1480" i="3"/>
  <c r="AK1480" i="3"/>
  <c r="AL1480" i="3"/>
  <c r="AM1480" i="3"/>
  <c r="AI1480" i="3"/>
  <c r="AH1480" i="3"/>
  <c r="AG1479" i="3"/>
  <c r="AJ1479" i="3"/>
  <c r="AK1479" i="3"/>
  <c r="AL1479" i="3"/>
  <c r="AM1479" i="3"/>
  <c r="AI1479" i="3"/>
  <c r="AH1479" i="3"/>
  <c r="AG1478" i="3"/>
  <c r="AJ1478" i="3"/>
  <c r="AK1478" i="3"/>
  <c r="AL1478" i="3"/>
  <c r="AM1478" i="3"/>
  <c r="AI1478" i="3"/>
  <c r="AH1478" i="3"/>
  <c r="AG1477" i="3"/>
  <c r="AJ1477" i="3"/>
  <c r="AK1477" i="3"/>
  <c r="AL1477" i="3"/>
  <c r="AM1477" i="3"/>
  <c r="AI1477" i="3"/>
  <c r="AH1477" i="3"/>
  <c r="AG1476" i="3"/>
  <c r="AJ1476" i="3"/>
  <c r="AK1476" i="3"/>
  <c r="AL1476" i="3"/>
  <c r="AM1476" i="3"/>
  <c r="AI1476" i="3"/>
  <c r="AH1476" i="3"/>
  <c r="AG1475" i="3"/>
  <c r="AJ1475" i="3"/>
  <c r="AK1475" i="3"/>
  <c r="AL1475" i="3"/>
  <c r="AM1475" i="3"/>
  <c r="AI1475" i="3"/>
  <c r="AH1475" i="3"/>
  <c r="AG1474" i="3"/>
  <c r="AJ1474" i="3"/>
  <c r="AK1474" i="3"/>
  <c r="AL1474" i="3"/>
  <c r="AM1474" i="3"/>
  <c r="AI1474" i="3"/>
  <c r="AH1474" i="3"/>
  <c r="AG1473" i="3"/>
  <c r="AJ1473" i="3"/>
  <c r="AK1473" i="3"/>
  <c r="AL1473" i="3"/>
  <c r="AM1473" i="3"/>
  <c r="AI1473" i="3"/>
  <c r="AH1473" i="3"/>
  <c r="AG1472" i="3"/>
  <c r="AJ1472" i="3"/>
  <c r="AK1472" i="3"/>
  <c r="AL1472" i="3"/>
  <c r="AM1472" i="3"/>
  <c r="AI1472" i="3"/>
  <c r="AH1472" i="3"/>
  <c r="AG1471" i="3"/>
  <c r="AJ1471" i="3"/>
  <c r="AK1471" i="3"/>
  <c r="AL1471" i="3"/>
  <c r="AM1471" i="3"/>
  <c r="AI1471" i="3"/>
  <c r="K1471" i="3"/>
  <c r="AH1471" i="3"/>
  <c r="AG1470" i="3"/>
  <c r="AJ1470" i="3"/>
  <c r="AK1470" i="3"/>
  <c r="AL1470" i="3"/>
  <c r="AM1470" i="3"/>
  <c r="AI1470" i="3"/>
  <c r="AH1470" i="3"/>
  <c r="AG1469" i="3"/>
  <c r="AJ1469" i="3"/>
  <c r="AK1469" i="3"/>
  <c r="AL1469" i="3"/>
  <c r="AM1469" i="3"/>
  <c r="AI1469" i="3"/>
  <c r="AH1469" i="3"/>
  <c r="AG1468" i="3"/>
  <c r="AJ1468" i="3"/>
  <c r="AK1468" i="3"/>
  <c r="AL1468" i="3"/>
  <c r="AM1468" i="3"/>
  <c r="AI1468" i="3"/>
  <c r="K1468" i="3"/>
  <c r="AH1468" i="3"/>
  <c r="AG1467" i="3"/>
  <c r="AJ1467" i="3"/>
  <c r="AK1467" i="3"/>
  <c r="AL1467" i="3"/>
  <c r="AM1467" i="3"/>
  <c r="AI1467" i="3"/>
  <c r="K1467" i="3"/>
  <c r="AH1467" i="3"/>
  <c r="AG1466" i="3"/>
  <c r="AJ1466" i="3"/>
  <c r="AK1466" i="3"/>
  <c r="AL1466" i="3"/>
  <c r="AM1466" i="3"/>
  <c r="AI1466" i="3"/>
  <c r="AH1466" i="3"/>
  <c r="AG1465" i="3"/>
  <c r="AJ1465" i="3"/>
  <c r="AK1465" i="3"/>
  <c r="AL1465" i="3"/>
  <c r="AM1465" i="3"/>
  <c r="AI1465" i="3"/>
  <c r="AH1465" i="3"/>
  <c r="AG1464" i="3"/>
  <c r="AJ1464" i="3"/>
  <c r="AK1464" i="3"/>
  <c r="AL1464" i="3"/>
  <c r="AM1464" i="3"/>
  <c r="AI1464" i="3"/>
  <c r="K1464" i="3"/>
  <c r="AH1464" i="3"/>
  <c r="AG1463" i="3"/>
  <c r="AJ1463" i="3"/>
  <c r="AK1463" i="3"/>
  <c r="AL1463" i="3"/>
  <c r="AM1463" i="3"/>
  <c r="AI1463" i="3"/>
  <c r="AH1463" i="3"/>
  <c r="AG1462" i="3"/>
  <c r="AJ1462" i="3"/>
  <c r="AK1462" i="3"/>
  <c r="AL1462" i="3"/>
  <c r="AM1462" i="3"/>
  <c r="AI1462" i="3"/>
  <c r="AH1462" i="3"/>
  <c r="AG1461" i="3"/>
  <c r="AJ1461" i="3"/>
  <c r="AK1461" i="3"/>
  <c r="AL1461" i="3"/>
  <c r="AM1461" i="3"/>
  <c r="AI1461" i="3"/>
  <c r="AH1461" i="3"/>
  <c r="AG1460" i="3"/>
  <c r="AJ1460" i="3"/>
  <c r="AK1460" i="3"/>
  <c r="AL1460" i="3"/>
  <c r="AM1460" i="3"/>
  <c r="AI1460" i="3"/>
  <c r="AH1460" i="3"/>
  <c r="AG1459" i="3"/>
  <c r="AJ1459" i="3"/>
  <c r="AK1459" i="3"/>
  <c r="AL1459" i="3"/>
  <c r="AM1459" i="3"/>
  <c r="AI1459" i="3"/>
  <c r="AH1459" i="3"/>
  <c r="AG1458" i="3"/>
  <c r="AJ1458" i="3"/>
  <c r="AK1458" i="3"/>
  <c r="AL1458" i="3"/>
  <c r="AM1458" i="3"/>
  <c r="AI1458" i="3"/>
  <c r="AH1458" i="3"/>
  <c r="AG1457" i="3"/>
  <c r="AJ1457" i="3"/>
  <c r="AK1457" i="3"/>
  <c r="AL1457" i="3"/>
  <c r="AM1457" i="3"/>
  <c r="AI1457" i="3"/>
  <c r="AH1457" i="3"/>
  <c r="AG1456" i="3"/>
  <c r="AJ1456" i="3"/>
  <c r="AK1456" i="3"/>
  <c r="AL1456" i="3"/>
  <c r="AM1456" i="3"/>
  <c r="AI1456" i="3"/>
  <c r="K1456" i="3"/>
  <c r="AH1456" i="3"/>
  <c r="AG1455" i="3"/>
  <c r="AJ1455" i="3"/>
  <c r="AK1455" i="3"/>
  <c r="AL1455" i="3"/>
  <c r="AM1455" i="3"/>
  <c r="AI1455" i="3"/>
  <c r="AH1455" i="3"/>
  <c r="AG1454" i="3"/>
  <c r="AJ1454" i="3"/>
  <c r="AK1454" i="3"/>
  <c r="AL1454" i="3"/>
  <c r="AM1454" i="3"/>
  <c r="AI1454" i="3"/>
  <c r="AH1454" i="3"/>
  <c r="AG1453" i="3"/>
  <c r="AJ1453" i="3"/>
  <c r="AK1453" i="3"/>
  <c r="AL1453" i="3"/>
  <c r="AM1453" i="3"/>
  <c r="AI1453" i="3"/>
  <c r="AH1453" i="3"/>
  <c r="AG1452" i="3"/>
  <c r="AJ1452" i="3"/>
  <c r="AK1452" i="3"/>
  <c r="AL1452" i="3"/>
  <c r="AM1452" i="3"/>
  <c r="AI1452" i="3"/>
  <c r="AH1452" i="3"/>
  <c r="AG1451" i="3"/>
  <c r="AJ1451" i="3"/>
  <c r="AK1451" i="3"/>
  <c r="AL1451" i="3"/>
  <c r="AM1451" i="3"/>
  <c r="AI1451" i="3"/>
  <c r="K1451" i="3"/>
  <c r="AH1451" i="3"/>
  <c r="AG1450" i="3"/>
  <c r="AJ1450" i="3"/>
  <c r="AK1450" i="3"/>
  <c r="AL1450" i="3"/>
  <c r="AM1450" i="3"/>
  <c r="AI1450" i="3"/>
  <c r="AH1450" i="3"/>
  <c r="AG1449" i="3"/>
  <c r="AJ1449" i="3"/>
  <c r="AK1449" i="3"/>
  <c r="AL1449" i="3"/>
  <c r="AM1449" i="3"/>
  <c r="AI1449" i="3"/>
  <c r="AH1449" i="3"/>
  <c r="AG1448" i="3"/>
  <c r="AJ1448" i="3"/>
  <c r="AK1448" i="3"/>
  <c r="AL1448" i="3"/>
  <c r="AM1448" i="3"/>
  <c r="AI1448" i="3"/>
  <c r="AH1448" i="3"/>
  <c r="AG1447" i="3"/>
  <c r="AJ1447" i="3"/>
  <c r="AK1447" i="3"/>
  <c r="AL1447" i="3"/>
  <c r="AM1447" i="3"/>
  <c r="AI1447" i="3"/>
  <c r="AH1447" i="3"/>
  <c r="AG1446" i="3"/>
  <c r="AJ1446" i="3"/>
  <c r="AK1446" i="3"/>
  <c r="AL1446" i="3"/>
  <c r="AM1446" i="3"/>
  <c r="AI1446" i="3"/>
  <c r="AH1446" i="3"/>
  <c r="AG1445" i="3"/>
  <c r="AJ1445" i="3"/>
  <c r="AK1445" i="3"/>
  <c r="AL1445" i="3"/>
  <c r="AM1445" i="3"/>
  <c r="AI1445" i="3"/>
  <c r="K1445" i="3"/>
  <c r="AH1445" i="3"/>
  <c r="AG1444" i="3"/>
  <c r="AJ1444" i="3"/>
  <c r="AK1444" i="3"/>
  <c r="AL1444" i="3"/>
  <c r="AM1444" i="3"/>
  <c r="AI1444" i="3"/>
  <c r="AH1444" i="3"/>
  <c r="AG1443" i="3"/>
  <c r="AJ1443" i="3"/>
  <c r="AK1443" i="3"/>
  <c r="AL1443" i="3"/>
  <c r="AM1443" i="3"/>
  <c r="AI1443" i="3"/>
  <c r="AH1443" i="3"/>
  <c r="AG1442" i="3"/>
  <c r="AJ1442" i="3"/>
  <c r="AK1442" i="3"/>
  <c r="AL1442" i="3"/>
  <c r="AM1442" i="3"/>
  <c r="AI1442" i="3"/>
  <c r="K1442" i="3"/>
  <c r="AH1442" i="3"/>
  <c r="AG1441" i="3"/>
  <c r="AJ1441" i="3"/>
  <c r="AK1441" i="3"/>
  <c r="AL1441" i="3"/>
  <c r="AM1441" i="3"/>
  <c r="AI1441" i="3"/>
  <c r="AH1441" i="3"/>
  <c r="AG1440" i="3"/>
  <c r="AJ1440" i="3"/>
  <c r="AK1440" i="3"/>
  <c r="AL1440" i="3"/>
  <c r="AM1440" i="3"/>
  <c r="AI1440" i="3"/>
  <c r="AH1440" i="3"/>
  <c r="AG1439" i="3"/>
  <c r="AJ1439" i="3"/>
  <c r="AK1439" i="3"/>
  <c r="AL1439" i="3"/>
  <c r="AM1439" i="3"/>
  <c r="AI1439" i="3"/>
  <c r="AH1439" i="3"/>
  <c r="AG1438" i="3"/>
  <c r="AJ1438" i="3"/>
  <c r="AK1438" i="3"/>
  <c r="AL1438" i="3"/>
  <c r="AM1438" i="3"/>
  <c r="AI1438" i="3"/>
  <c r="AH1438" i="3"/>
  <c r="AG1437" i="3"/>
  <c r="AJ1437" i="3"/>
  <c r="AK1437" i="3"/>
  <c r="AL1437" i="3"/>
  <c r="AM1437" i="3"/>
  <c r="AI1437" i="3"/>
  <c r="K1437" i="3"/>
  <c r="AH1437" i="3"/>
  <c r="AG1436" i="3"/>
  <c r="AJ1436" i="3"/>
  <c r="AK1436" i="3"/>
  <c r="AL1436" i="3"/>
  <c r="AM1436" i="3"/>
  <c r="AI1436" i="3"/>
  <c r="AH1436" i="3"/>
  <c r="AG1435" i="3"/>
  <c r="AJ1435" i="3"/>
  <c r="AK1435" i="3"/>
  <c r="AL1435" i="3"/>
  <c r="AM1435" i="3"/>
  <c r="AI1435" i="3"/>
  <c r="AH1435" i="3"/>
  <c r="AG1434" i="3"/>
  <c r="AJ1434" i="3"/>
  <c r="AK1434" i="3"/>
  <c r="AL1434" i="3"/>
  <c r="AM1434" i="3"/>
  <c r="AI1434" i="3"/>
  <c r="K1434" i="3"/>
  <c r="AH1434" i="3"/>
  <c r="AG1433" i="3"/>
  <c r="AJ1433" i="3"/>
  <c r="AK1433" i="3"/>
  <c r="AL1433" i="3"/>
  <c r="AM1433" i="3"/>
  <c r="AI1433" i="3"/>
  <c r="AH1433" i="3"/>
  <c r="AG1432" i="3"/>
  <c r="AJ1432" i="3"/>
  <c r="AK1432" i="3"/>
  <c r="AL1432" i="3"/>
  <c r="AM1432" i="3"/>
  <c r="AI1432" i="3"/>
  <c r="K1432" i="3"/>
  <c r="AH1432" i="3"/>
  <c r="AG1431" i="3"/>
  <c r="AJ1431" i="3"/>
  <c r="AK1431" i="3"/>
  <c r="AL1431" i="3"/>
  <c r="AM1431" i="3"/>
  <c r="AI1431" i="3"/>
  <c r="AH1431" i="3"/>
  <c r="AG1430" i="3"/>
  <c r="AJ1430" i="3"/>
  <c r="AK1430" i="3"/>
  <c r="AL1430" i="3"/>
  <c r="AM1430" i="3"/>
  <c r="AI1430" i="3"/>
  <c r="K1430" i="3"/>
  <c r="AH1430" i="3"/>
  <c r="AG1429" i="3"/>
  <c r="AJ1429" i="3"/>
  <c r="AK1429" i="3"/>
  <c r="AL1429" i="3"/>
  <c r="AM1429" i="3"/>
  <c r="AI1429" i="3"/>
  <c r="AH1429" i="3"/>
  <c r="AG1428" i="3"/>
  <c r="AJ1428" i="3"/>
  <c r="AK1428" i="3"/>
  <c r="AL1428" i="3"/>
  <c r="AM1428" i="3"/>
  <c r="AI1428" i="3"/>
  <c r="AH1428" i="3"/>
  <c r="AG1427" i="3"/>
  <c r="AJ1427" i="3"/>
  <c r="AK1427" i="3"/>
  <c r="AL1427" i="3"/>
  <c r="AM1427" i="3"/>
  <c r="AI1427" i="3"/>
  <c r="AH1427" i="3"/>
  <c r="AG1426" i="3"/>
  <c r="AJ1426" i="3"/>
  <c r="AK1426" i="3"/>
  <c r="AL1426" i="3"/>
  <c r="AM1426" i="3"/>
  <c r="AI1426" i="3"/>
  <c r="AH1426" i="3"/>
  <c r="AG1425" i="3"/>
  <c r="AJ1425" i="3"/>
  <c r="AK1425" i="3"/>
  <c r="AL1425" i="3"/>
  <c r="AM1425" i="3"/>
  <c r="AI1425" i="3"/>
  <c r="K1425" i="3"/>
  <c r="AH1425" i="3"/>
  <c r="AG1424" i="3"/>
  <c r="AJ1424" i="3"/>
  <c r="AK1424" i="3"/>
  <c r="AL1424" i="3"/>
  <c r="AM1424" i="3"/>
  <c r="AI1424" i="3"/>
  <c r="AH1424" i="3"/>
  <c r="AG1423" i="3"/>
  <c r="AJ1423" i="3"/>
  <c r="AK1423" i="3"/>
  <c r="AL1423" i="3"/>
  <c r="AM1423" i="3"/>
  <c r="AI1423" i="3"/>
  <c r="K1423" i="3"/>
  <c r="AH1423" i="3"/>
  <c r="AG1422" i="3"/>
  <c r="AJ1422" i="3"/>
  <c r="AK1422" i="3"/>
  <c r="AL1422" i="3"/>
  <c r="AM1422" i="3"/>
  <c r="AI1422" i="3"/>
  <c r="AH1422" i="3"/>
  <c r="AG1421" i="3"/>
  <c r="AJ1421" i="3"/>
  <c r="AK1421" i="3"/>
  <c r="AL1421" i="3"/>
  <c r="AM1421" i="3"/>
  <c r="AI1421" i="3"/>
  <c r="AH1421" i="3"/>
  <c r="AG1420" i="3"/>
  <c r="AJ1420" i="3"/>
  <c r="AK1420" i="3"/>
  <c r="AL1420" i="3"/>
  <c r="AM1420" i="3"/>
  <c r="AI1420" i="3"/>
  <c r="AH1420" i="3"/>
  <c r="AG1419" i="3"/>
  <c r="AJ1419" i="3"/>
  <c r="AK1419" i="3"/>
  <c r="AL1419" i="3"/>
  <c r="AM1419" i="3"/>
  <c r="AI1419" i="3"/>
  <c r="AH1419" i="3"/>
  <c r="AG1418" i="3"/>
  <c r="AJ1418" i="3"/>
  <c r="AK1418" i="3"/>
  <c r="AL1418" i="3"/>
  <c r="AM1418" i="3"/>
  <c r="AI1418" i="3"/>
  <c r="AH1418" i="3"/>
  <c r="AG1417" i="3"/>
  <c r="AJ1417" i="3"/>
  <c r="AK1417" i="3"/>
  <c r="AL1417" i="3"/>
  <c r="AM1417" i="3"/>
  <c r="AI1417" i="3"/>
  <c r="AH1417" i="3"/>
  <c r="AG1416" i="3"/>
  <c r="AJ1416" i="3"/>
  <c r="AK1416" i="3"/>
  <c r="AL1416" i="3"/>
  <c r="AM1416" i="3"/>
  <c r="AI1416" i="3"/>
  <c r="AH1416" i="3"/>
  <c r="AG1415" i="3"/>
  <c r="AJ1415" i="3"/>
  <c r="AK1415" i="3"/>
  <c r="AL1415" i="3"/>
  <c r="AM1415" i="3"/>
  <c r="AI1415" i="3"/>
  <c r="AH1415" i="3"/>
  <c r="AG1414" i="3"/>
  <c r="AJ1414" i="3"/>
  <c r="AK1414" i="3"/>
  <c r="AL1414" i="3"/>
  <c r="AM1414" i="3"/>
  <c r="AI1414" i="3"/>
  <c r="AH1414" i="3"/>
  <c r="AG1413" i="3"/>
  <c r="AJ1413" i="3"/>
  <c r="AK1413" i="3"/>
  <c r="AL1413" i="3"/>
  <c r="AM1413" i="3"/>
  <c r="AI1413" i="3"/>
  <c r="AH1413" i="3"/>
  <c r="AG1412" i="3"/>
  <c r="AJ1412" i="3"/>
  <c r="AK1412" i="3"/>
  <c r="AL1412" i="3"/>
  <c r="AM1412" i="3"/>
  <c r="AI1412" i="3"/>
  <c r="AH1412" i="3"/>
  <c r="AG1411" i="3"/>
  <c r="AJ1411" i="3"/>
  <c r="AK1411" i="3"/>
  <c r="AL1411" i="3"/>
  <c r="AM1411" i="3"/>
  <c r="AI1411" i="3"/>
  <c r="AH1411" i="3"/>
  <c r="AG1410" i="3"/>
  <c r="AJ1410" i="3"/>
  <c r="AK1410" i="3"/>
  <c r="AL1410" i="3"/>
  <c r="AM1410" i="3"/>
  <c r="AI1410" i="3"/>
  <c r="AH1410" i="3"/>
  <c r="AG1409" i="3"/>
  <c r="AJ1409" i="3"/>
  <c r="AK1409" i="3"/>
  <c r="AL1409" i="3"/>
  <c r="AM1409" i="3"/>
  <c r="AI1409" i="3"/>
  <c r="AH1409" i="3"/>
  <c r="AG1408" i="3"/>
  <c r="AJ1408" i="3"/>
  <c r="AK1408" i="3"/>
  <c r="AL1408" i="3"/>
  <c r="AM1408" i="3"/>
  <c r="AI1408" i="3"/>
  <c r="AH1408" i="3"/>
  <c r="AG1407" i="3"/>
  <c r="AJ1407" i="3"/>
  <c r="AK1407" i="3"/>
  <c r="AL1407" i="3"/>
  <c r="AM1407" i="3"/>
  <c r="AI1407" i="3"/>
  <c r="AH1407" i="3"/>
  <c r="AG1406" i="3"/>
  <c r="AJ1406" i="3"/>
  <c r="AK1406" i="3"/>
  <c r="AL1406" i="3"/>
  <c r="AM1406" i="3"/>
  <c r="AI1406" i="3"/>
  <c r="K1406" i="3"/>
  <c r="AH1406" i="3"/>
  <c r="AG1405" i="3"/>
  <c r="AJ1405" i="3"/>
  <c r="AK1405" i="3"/>
  <c r="AL1405" i="3"/>
  <c r="AM1405" i="3"/>
  <c r="AI1405" i="3"/>
  <c r="K1405" i="3"/>
  <c r="AH1405" i="3"/>
  <c r="AG1404" i="3"/>
  <c r="AJ1404" i="3"/>
  <c r="AK1404" i="3"/>
  <c r="AL1404" i="3"/>
  <c r="AM1404" i="3"/>
  <c r="AI1404" i="3"/>
  <c r="AH1404" i="3"/>
  <c r="AG1403" i="3"/>
  <c r="AJ1403" i="3"/>
  <c r="AK1403" i="3"/>
  <c r="AL1403" i="3"/>
  <c r="AM1403" i="3"/>
  <c r="AI1403" i="3"/>
  <c r="AH1403" i="3"/>
  <c r="AG1402" i="3"/>
  <c r="AJ1402" i="3"/>
  <c r="AK1402" i="3"/>
  <c r="AL1402" i="3"/>
  <c r="AM1402" i="3"/>
  <c r="AI1402" i="3"/>
  <c r="K1402" i="3"/>
  <c r="AH1402" i="3"/>
  <c r="AG1401" i="3"/>
  <c r="AJ1401" i="3"/>
  <c r="AK1401" i="3"/>
  <c r="AL1401" i="3"/>
  <c r="AM1401" i="3"/>
  <c r="AI1401" i="3"/>
  <c r="AH1401" i="3"/>
  <c r="AG1400" i="3"/>
  <c r="AJ1400" i="3"/>
  <c r="AK1400" i="3"/>
  <c r="AL1400" i="3"/>
  <c r="AM1400" i="3"/>
  <c r="AI1400" i="3"/>
  <c r="AH1400" i="3"/>
  <c r="AG1399" i="3"/>
  <c r="AJ1399" i="3"/>
  <c r="AK1399" i="3"/>
  <c r="AL1399" i="3"/>
  <c r="AM1399" i="3"/>
  <c r="AI1399" i="3"/>
  <c r="AH1399" i="3"/>
  <c r="AG1398" i="3"/>
  <c r="AJ1398" i="3"/>
  <c r="AK1398" i="3"/>
  <c r="AL1398" i="3"/>
  <c r="AM1398" i="3"/>
  <c r="AI1398" i="3"/>
  <c r="AH1398" i="3"/>
  <c r="AG1397" i="3"/>
  <c r="AJ1397" i="3"/>
  <c r="AK1397" i="3"/>
  <c r="AL1397" i="3"/>
  <c r="AM1397" i="3"/>
  <c r="AI1397" i="3"/>
  <c r="AH1397" i="3"/>
  <c r="AG1396" i="3"/>
  <c r="AJ1396" i="3"/>
  <c r="AK1396" i="3"/>
  <c r="AL1396" i="3"/>
  <c r="AM1396" i="3"/>
  <c r="AI1396" i="3"/>
  <c r="AH1396" i="3"/>
  <c r="AG1395" i="3"/>
  <c r="AJ1395" i="3"/>
  <c r="AK1395" i="3"/>
  <c r="AL1395" i="3"/>
  <c r="AM1395" i="3"/>
  <c r="AI1395" i="3"/>
  <c r="K1395" i="3"/>
  <c r="AH1395" i="3"/>
  <c r="AG1394" i="3"/>
  <c r="AJ1394" i="3"/>
  <c r="AK1394" i="3"/>
  <c r="AL1394" i="3"/>
  <c r="AM1394" i="3"/>
  <c r="AI1394" i="3"/>
  <c r="AH1394" i="3"/>
  <c r="AG1393" i="3"/>
  <c r="AJ1393" i="3"/>
  <c r="AK1393" i="3"/>
  <c r="AL1393" i="3"/>
  <c r="AM1393" i="3"/>
  <c r="AI1393" i="3"/>
  <c r="AH1393" i="3"/>
  <c r="AG1392" i="3"/>
  <c r="AJ1392" i="3"/>
  <c r="AK1392" i="3"/>
  <c r="AL1392" i="3"/>
  <c r="AM1392" i="3"/>
  <c r="AI1392" i="3"/>
  <c r="AH1392" i="3"/>
  <c r="AG1391" i="3"/>
  <c r="AJ1391" i="3"/>
  <c r="AK1391" i="3"/>
  <c r="AL1391" i="3"/>
  <c r="AM1391" i="3"/>
  <c r="AI1391" i="3"/>
  <c r="K1391" i="3"/>
  <c r="AH1391" i="3"/>
  <c r="AG1390" i="3"/>
  <c r="AJ1390" i="3"/>
  <c r="AK1390" i="3"/>
  <c r="AL1390" i="3"/>
  <c r="AM1390" i="3"/>
  <c r="AI1390" i="3"/>
  <c r="K1390" i="3"/>
  <c r="AH1390" i="3"/>
  <c r="AG1389" i="3"/>
  <c r="AJ1389" i="3"/>
  <c r="AK1389" i="3"/>
  <c r="AL1389" i="3"/>
  <c r="AM1389" i="3"/>
  <c r="AI1389" i="3"/>
  <c r="AH1389" i="3"/>
  <c r="AG1388" i="3"/>
  <c r="AJ1388" i="3"/>
  <c r="AK1388" i="3"/>
  <c r="AL1388" i="3"/>
  <c r="AM1388" i="3"/>
  <c r="AI1388" i="3"/>
  <c r="AH1388" i="3"/>
  <c r="AG1387" i="3"/>
  <c r="AJ1387" i="3"/>
  <c r="AK1387" i="3"/>
  <c r="AL1387" i="3"/>
  <c r="AM1387" i="3"/>
  <c r="AI1387" i="3"/>
  <c r="AH1387" i="3"/>
  <c r="AG1386" i="3"/>
  <c r="AJ1386" i="3"/>
  <c r="AK1386" i="3"/>
  <c r="AL1386" i="3"/>
  <c r="AM1386" i="3"/>
  <c r="AI1386" i="3"/>
  <c r="AH1386" i="3"/>
  <c r="AG1385" i="3"/>
  <c r="AJ1385" i="3"/>
  <c r="AK1385" i="3"/>
  <c r="AL1385" i="3"/>
  <c r="AM1385" i="3"/>
  <c r="AI1385" i="3"/>
  <c r="AH1385" i="3"/>
  <c r="AG1384" i="3"/>
  <c r="AJ1384" i="3"/>
  <c r="AK1384" i="3"/>
  <c r="AL1384" i="3"/>
  <c r="AM1384" i="3"/>
  <c r="AI1384" i="3"/>
  <c r="AH1384" i="3"/>
  <c r="AG1383" i="3"/>
  <c r="AJ1383" i="3"/>
  <c r="AK1383" i="3"/>
  <c r="AL1383" i="3"/>
  <c r="AM1383" i="3"/>
  <c r="AI1383" i="3"/>
  <c r="AH1383" i="3"/>
  <c r="AG1382" i="3"/>
  <c r="AJ1382" i="3"/>
  <c r="AK1382" i="3"/>
  <c r="AL1382" i="3"/>
  <c r="AM1382" i="3"/>
  <c r="AI1382" i="3"/>
  <c r="AH1382" i="3"/>
  <c r="AG1381" i="3"/>
  <c r="AJ1381" i="3"/>
  <c r="AK1381" i="3"/>
  <c r="AL1381" i="3"/>
  <c r="AM1381" i="3"/>
  <c r="AI1381" i="3"/>
  <c r="AH1381" i="3"/>
  <c r="AG1380" i="3"/>
  <c r="AJ1380" i="3"/>
  <c r="AK1380" i="3"/>
  <c r="AL1380" i="3"/>
  <c r="AM1380" i="3"/>
  <c r="AI1380" i="3"/>
  <c r="AH1380" i="3"/>
  <c r="AG1379" i="3"/>
  <c r="AJ1379" i="3"/>
  <c r="AK1379" i="3"/>
  <c r="AL1379" i="3"/>
  <c r="AM1379" i="3"/>
  <c r="AI1379" i="3"/>
  <c r="K1379" i="3"/>
  <c r="AH1379" i="3"/>
  <c r="AG1378" i="3"/>
  <c r="AJ1378" i="3"/>
  <c r="AK1378" i="3"/>
  <c r="AL1378" i="3"/>
  <c r="AM1378" i="3"/>
  <c r="AI1378" i="3"/>
  <c r="AH1378" i="3"/>
  <c r="AG1377" i="3"/>
  <c r="AJ1377" i="3"/>
  <c r="AK1377" i="3"/>
  <c r="AL1377" i="3"/>
  <c r="AM1377" i="3"/>
  <c r="AI1377" i="3"/>
  <c r="K1377" i="3"/>
  <c r="AH1377" i="3"/>
  <c r="AG1376" i="3"/>
  <c r="AJ1376" i="3"/>
  <c r="AK1376" i="3"/>
  <c r="AL1376" i="3"/>
  <c r="AM1376" i="3"/>
  <c r="AI1376" i="3"/>
  <c r="K1376" i="3"/>
  <c r="AH1376" i="3"/>
  <c r="AG1375" i="3"/>
  <c r="AJ1375" i="3"/>
  <c r="AK1375" i="3"/>
  <c r="AL1375" i="3"/>
  <c r="AM1375" i="3"/>
  <c r="AI1375" i="3"/>
  <c r="K1375" i="3"/>
  <c r="AH1375" i="3"/>
  <c r="AG1374" i="3"/>
  <c r="AJ1374" i="3"/>
  <c r="AK1374" i="3"/>
  <c r="AL1374" i="3"/>
  <c r="AM1374" i="3"/>
  <c r="AI1374" i="3"/>
  <c r="AH1374" i="3"/>
  <c r="AG1373" i="3"/>
  <c r="AJ1373" i="3"/>
  <c r="AK1373" i="3"/>
  <c r="AL1373" i="3"/>
  <c r="AM1373" i="3"/>
  <c r="AI1373" i="3"/>
  <c r="AH1373" i="3"/>
  <c r="AG1372" i="3"/>
  <c r="AJ1372" i="3"/>
  <c r="AK1372" i="3"/>
  <c r="AL1372" i="3"/>
  <c r="AM1372" i="3"/>
  <c r="AI1372" i="3"/>
  <c r="AH1372" i="3"/>
  <c r="AG1371" i="3"/>
  <c r="AJ1371" i="3"/>
  <c r="AK1371" i="3"/>
  <c r="AL1371" i="3"/>
  <c r="AM1371" i="3"/>
  <c r="AI1371" i="3"/>
  <c r="K1371" i="3"/>
  <c r="AH1371" i="3"/>
  <c r="AG1370" i="3"/>
  <c r="AJ1370" i="3"/>
  <c r="AK1370" i="3"/>
  <c r="AL1370" i="3"/>
  <c r="AM1370" i="3"/>
  <c r="AI1370" i="3"/>
  <c r="AH1370" i="3"/>
  <c r="AG1369" i="3"/>
  <c r="AJ1369" i="3"/>
  <c r="AK1369" i="3"/>
  <c r="AL1369" i="3"/>
  <c r="AM1369" i="3"/>
  <c r="AI1369" i="3"/>
  <c r="K1369" i="3"/>
  <c r="AH1369" i="3"/>
  <c r="AG1368" i="3"/>
  <c r="AJ1368" i="3"/>
  <c r="AK1368" i="3"/>
  <c r="AL1368" i="3"/>
  <c r="AM1368" i="3"/>
  <c r="AI1368" i="3"/>
  <c r="K1368" i="3"/>
  <c r="AH1368" i="3"/>
  <c r="AG1367" i="3"/>
  <c r="AJ1367" i="3"/>
  <c r="AK1367" i="3"/>
  <c r="AL1367" i="3"/>
  <c r="AM1367" i="3"/>
  <c r="AI1367" i="3"/>
  <c r="AH1367" i="3"/>
  <c r="AG1366" i="3"/>
  <c r="AJ1366" i="3"/>
  <c r="AK1366" i="3"/>
  <c r="AL1366" i="3"/>
  <c r="AM1366" i="3"/>
  <c r="AI1366" i="3"/>
  <c r="AH1366" i="3"/>
  <c r="AG1365" i="3"/>
  <c r="AJ1365" i="3"/>
  <c r="AK1365" i="3"/>
  <c r="AL1365" i="3"/>
  <c r="AM1365" i="3"/>
  <c r="AI1365" i="3"/>
  <c r="AH1365" i="3"/>
  <c r="AG1364" i="3"/>
  <c r="AJ1364" i="3"/>
  <c r="AK1364" i="3"/>
  <c r="AL1364" i="3"/>
  <c r="AM1364" i="3"/>
  <c r="AI1364" i="3"/>
  <c r="K1364" i="3"/>
  <c r="AH1364" i="3"/>
  <c r="AG1363" i="3"/>
  <c r="AJ1363" i="3"/>
  <c r="AK1363" i="3"/>
  <c r="AL1363" i="3"/>
  <c r="AM1363" i="3"/>
  <c r="AI1363" i="3"/>
  <c r="K1363" i="3"/>
  <c r="AH1363" i="3"/>
  <c r="AG1362" i="3"/>
  <c r="AJ1362" i="3"/>
  <c r="AK1362" i="3"/>
  <c r="AL1362" i="3"/>
  <c r="AM1362" i="3"/>
  <c r="AI1362" i="3"/>
  <c r="AH1362" i="3"/>
  <c r="AG1361" i="3"/>
  <c r="AJ1361" i="3"/>
  <c r="AK1361" i="3"/>
  <c r="AL1361" i="3"/>
  <c r="AM1361" i="3"/>
  <c r="AI1361" i="3"/>
  <c r="AH1361" i="3"/>
  <c r="AG1360" i="3"/>
  <c r="AJ1360" i="3"/>
  <c r="AK1360" i="3"/>
  <c r="AL1360" i="3"/>
  <c r="AM1360" i="3"/>
  <c r="AI1360" i="3"/>
  <c r="K1360" i="3"/>
  <c r="AH1360" i="3"/>
  <c r="AG1359" i="3"/>
  <c r="AJ1359" i="3"/>
  <c r="AK1359" i="3"/>
  <c r="AL1359" i="3"/>
  <c r="AM1359" i="3"/>
  <c r="AI1359" i="3"/>
  <c r="AH1359" i="3"/>
  <c r="AG1358" i="3"/>
  <c r="AJ1358" i="3"/>
  <c r="AK1358" i="3"/>
  <c r="AL1358" i="3"/>
  <c r="AM1358" i="3"/>
  <c r="AI1358" i="3"/>
  <c r="AH1358" i="3"/>
  <c r="AG1357" i="3"/>
  <c r="AJ1357" i="3"/>
  <c r="AK1357" i="3"/>
  <c r="AL1357" i="3"/>
  <c r="AM1357" i="3"/>
  <c r="AI1357" i="3"/>
  <c r="K1357" i="3"/>
  <c r="AH1357" i="3"/>
  <c r="AG1356" i="3"/>
  <c r="AJ1356" i="3"/>
  <c r="AK1356" i="3"/>
  <c r="AL1356" i="3"/>
  <c r="AM1356" i="3"/>
  <c r="AI1356" i="3"/>
  <c r="AH1356" i="3"/>
  <c r="AG1355" i="3"/>
  <c r="AJ1355" i="3"/>
  <c r="AK1355" i="3"/>
  <c r="AL1355" i="3"/>
  <c r="AM1355" i="3"/>
  <c r="AI1355" i="3"/>
  <c r="AH1355" i="3"/>
  <c r="AG1354" i="3"/>
  <c r="AJ1354" i="3"/>
  <c r="AK1354" i="3"/>
  <c r="AL1354" i="3"/>
  <c r="AM1354" i="3"/>
  <c r="AI1354" i="3"/>
  <c r="AH1354" i="3"/>
  <c r="AG1353" i="3"/>
  <c r="AJ1353" i="3"/>
  <c r="AK1353" i="3"/>
  <c r="AL1353" i="3"/>
  <c r="AM1353" i="3"/>
  <c r="AI1353" i="3"/>
  <c r="K1353" i="3"/>
  <c r="AH1353" i="3"/>
  <c r="AG1352" i="3"/>
  <c r="AJ1352" i="3"/>
  <c r="AK1352" i="3"/>
  <c r="AL1352" i="3"/>
  <c r="AM1352" i="3"/>
  <c r="AI1352" i="3"/>
  <c r="AH1352" i="3"/>
  <c r="AG1351" i="3"/>
  <c r="AJ1351" i="3"/>
  <c r="AK1351" i="3"/>
  <c r="AL1351" i="3"/>
  <c r="AM1351" i="3"/>
  <c r="AI1351" i="3"/>
  <c r="AH1351" i="3"/>
  <c r="AG1350" i="3"/>
  <c r="AJ1350" i="3"/>
  <c r="AK1350" i="3"/>
  <c r="AL1350" i="3"/>
  <c r="AM1350" i="3"/>
  <c r="AI1350" i="3"/>
  <c r="AH1350" i="3"/>
  <c r="AG1349" i="3"/>
  <c r="AJ1349" i="3"/>
  <c r="AK1349" i="3"/>
  <c r="AL1349" i="3"/>
  <c r="AM1349" i="3"/>
  <c r="AI1349" i="3"/>
  <c r="AH1349" i="3"/>
  <c r="AG1348" i="3"/>
  <c r="AJ1348" i="3"/>
  <c r="AK1348" i="3"/>
  <c r="AL1348" i="3"/>
  <c r="AM1348" i="3"/>
  <c r="AI1348" i="3"/>
  <c r="K1348" i="3"/>
  <c r="AH1348" i="3"/>
  <c r="AG1347" i="3"/>
  <c r="AJ1347" i="3"/>
  <c r="AK1347" i="3"/>
  <c r="AL1347" i="3"/>
  <c r="AM1347" i="3"/>
  <c r="AI1347" i="3"/>
  <c r="K1347" i="3"/>
  <c r="AH1347" i="3"/>
  <c r="AG1346" i="3"/>
  <c r="AJ1346" i="3"/>
  <c r="AK1346" i="3"/>
  <c r="AL1346" i="3"/>
  <c r="AM1346" i="3"/>
  <c r="AI1346" i="3"/>
  <c r="AH1346" i="3"/>
  <c r="AG1345" i="3"/>
  <c r="AJ1345" i="3"/>
  <c r="AK1345" i="3"/>
  <c r="AL1345" i="3"/>
  <c r="AM1345" i="3"/>
  <c r="AI1345" i="3"/>
  <c r="K1345" i="3"/>
  <c r="AH1345" i="3"/>
  <c r="AG1344" i="3"/>
  <c r="AJ1344" i="3"/>
  <c r="AK1344" i="3"/>
  <c r="AL1344" i="3"/>
  <c r="AM1344" i="3"/>
  <c r="AI1344" i="3"/>
  <c r="AH1344" i="3"/>
  <c r="AG1343" i="3"/>
  <c r="AJ1343" i="3"/>
  <c r="AK1343" i="3"/>
  <c r="AL1343" i="3"/>
  <c r="AM1343" i="3"/>
  <c r="AI1343" i="3"/>
  <c r="AH1343" i="3"/>
  <c r="AG1342" i="3"/>
  <c r="AJ1342" i="3"/>
  <c r="AK1342" i="3"/>
  <c r="AL1342" i="3"/>
  <c r="AM1342" i="3"/>
  <c r="AI1342" i="3"/>
  <c r="AH1342" i="3"/>
  <c r="AG1341" i="3"/>
  <c r="AJ1341" i="3"/>
  <c r="AK1341" i="3"/>
  <c r="AL1341" i="3"/>
  <c r="AM1341" i="3"/>
  <c r="AI1341" i="3"/>
  <c r="K1341" i="3"/>
  <c r="AH1341" i="3"/>
  <c r="AG1340" i="3"/>
  <c r="AJ1340" i="3"/>
  <c r="AK1340" i="3"/>
  <c r="AL1340" i="3"/>
  <c r="AM1340" i="3"/>
  <c r="AI1340" i="3"/>
  <c r="K1340" i="3"/>
  <c r="AH1340" i="3"/>
  <c r="AG1339" i="3"/>
  <c r="AJ1339" i="3"/>
  <c r="AK1339" i="3"/>
  <c r="AL1339" i="3"/>
  <c r="AM1339" i="3"/>
  <c r="AI1339" i="3"/>
  <c r="AH1339" i="3"/>
  <c r="AG1338" i="3"/>
  <c r="AJ1338" i="3"/>
  <c r="AK1338" i="3"/>
  <c r="AL1338" i="3"/>
  <c r="AM1338" i="3"/>
  <c r="AI1338" i="3"/>
  <c r="AH1338" i="3"/>
  <c r="AG1337" i="3"/>
  <c r="AJ1337" i="3"/>
  <c r="AK1337" i="3"/>
  <c r="AL1337" i="3"/>
  <c r="AM1337" i="3"/>
  <c r="AI1337" i="3"/>
  <c r="K1337" i="3"/>
  <c r="AH1337" i="3"/>
  <c r="AG1336" i="3"/>
  <c r="AJ1336" i="3"/>
  <c r="AK1336" i="3"/>
  <c r="AL1336" i="3"/>
  <c r="AM1336" i="3"/>
  <c r="AI1336" i="3"/>
  <c r="AH1336" i="3"/>
  <c r="AG1335" i="3"/>
  <c r="AJ1335" i="3"/>
  <c r="AK1335" i="3"/>
  <c r="AL1335" i="3"/>
  <c r="AM1335" i="3"/>
  <c r="AI1335" i="3"/>
  <c r="AH1335" i="3"/>
  <c r="AG1334" i="3"/>
  <c r="AJ1334" i="3"/>
  <c r="AK1334" i="3"/>
  <c r="AL1334" i="3"/>
  <c r="AM1334" i="3"/>
  <c r="AI1334" i="3"/>
  <c r="AH1334" i="3"/>
  <c r="AG1333" i="3"/>
  <c r="AJ1333" i="3"/>
  <c r="AK1333" i="3"/>
  <c r="AL1333" i="3"/>
  <c r="AM1333" i="3"/>
  <c r="AI1333" i="3"/>
  <c r="K1333" i="3"/>
  <c r="AH1333" i="3"/>
  <c r="AG1332" i="3"/>
  <c r="AJ1332" i="3"/>
  <c r="AK1332" i="3"/>
  <c r="AL1332" i="3"/>
  <c r="AM1332" i="3"/>
  <c r="AI1332" i="3"/>
  <c r="AH1332" i="3"/>
  <c r="AG1331" i="3"/>
  <c r="AJ1331" i="3"/>
  <c r="AK1331" i="3"/>
  <c r="AL1331" i="3"/>
  <c r="AM1331" i="3"/>
  <c r="AI1331" i="3"/>
  <c r="K1331" i="3"/>
  <c r="AH1331" i="3"/>
  <c r="AG1330" i="3"/>
  <c r="AJ1330" i="3"/>
  <c r="AK1330" i="3"/>
  <c r="AL1330" i="3"/>
  <c r="AM1330" i="3"/>
  <c r="AI1330" i="3"/>
  <c r="K1330" i="3"/>
  <c r="AH1330" i="3"/>
  <c r="AG1329" i="3"/>
  <c r="AJ1329" i="3"/>
  <c r="AK1329" i="3"/>
  <c r="AL1329" i="3"/>
  <c r="AM1329" i="3"/>
  <c r="AI1329" i="3"/>
  <c r="AH1329" i="3"/>
  <c r="AG1328" i="3"/>
  <c r="AJ1328" i="3"/>
  <c r="AK1328" i="3"/>
  <c r="AL1328" i="3"/>
  <c r="AM1328" i="3"/>
  <c r="AI1328" i="3"/>
  <c r="AH1328" i="3"/>
  <c r="AG1327" i="3"/>
  <c r="AJ1327" i="3"/>
  <c r="AK1327" i="3"/>
  <c r="AL1327" i="3"/>
  <c r="AM1327" i="3"/>
  <c r="AI1327" i="3"/>
  <c r="K1327" i="3"/>
  <c r="AH1327" i="3"/>
  <c r="AG1326" i="3"/>
  <c r="AJ1326" i="3"/>
  <c r="AK1326" i="3"/>
  <c r="AL1326" i="3"/>
  <c r="AM1326" i="3"/>
  <c r="AI1326" i="3"/>
  <c r="K1326" i="3"/>
  <c r="AH1326" i="3"/>
  <c r="AG1325" i="3"/>
  <c r="AJ1325" i="3"/>
  <c r="AK1325" i="3"/>
  <c r="AL1325" i="3"/>
  <c r="AM1325" i="3"/>
  <c r="AI1325" i="3"/>
  <c r="AH1325" i="3"/>
  <c r="AG1324" i="3"/>
  <c r="AJ1324" i="3"/>
  <c r="AK1324" i="3"/>
  <c r="AL1324" i="3"/>
  <c r="AM1324" i="3"/>
  <c r="AI1324" i="3"/>
  <c r="AH1324" i="3"/>
  <c r="AG1323" i="3"/>
  <c r="AJ1323" i="3"/>
  <c r="AK1323" i="3"/>
  <c r="AL1323" i="3"/>
  <c r="AM1323" i="3"/>
  <c r="AI1323" i="3"/>
  <c r="AH1323" i="3"/>
  <c r="AG1322" i="3"/>
  <c r="AJ1322" i="3"/>
  <c r="AK1322" i="3"/>
  <c r="AL1322" i="3"/>
  <c r="AM1322" i="3"/>
  <c r="AI1322" i="3"/>
  <c r="AH1322" i="3"/>
  <c r="AG1321" i="3"/>
  <c r="AJ1321" i="3"/>
  <c r="AK1321" i="3"/>
  <c r="AL1321" i="3"/>
  <c r="AM1321" i="3"/>
  <c r="AI1321" i="3"/>
  <c r="AH1321" i="3"/>
  <c r="AG1320" i="3"/>
  <c r="AJ1320" i="3"/>
  <c r="AK1320" i="3"/>
  <c r="AL1320" i="3"/>
  <c r="AM1320" i="3"/>
  <c r="AI1320" i="3"/>
  <c r="AH1320" i="3"/>
  <c r="AG1319" i="3"/>
  <c r="AJ1319" i="3"/>
  <c r="AK1319" i="3"/>
  <c r="AL1319" i="3"/>
  <c r="AM1319" i="3"/>
  <c r="AI1319" i="3"/>
  <c r="AH1319" i="3"/>
  <c r="AG1318" i="3"/>
  <c r="AJ1318" i="3"/>
  <c r="AK1318" i="3"/>
  <c r="AL1318" i="3"/>
  <c r="AM1318" i="3"/>
  <c r="AI1318" i="3"/>
  <c r="AH1318" i="3"/>
  <c r="AG1317" i="3"/>
  <c r="AJ1317" i="3"/>
  <c r="AK1317" i="3"/>
  <c r="AL1317" i="3"/>
  <c r="AM1317" i="3"/>
  <c r="AI1317" i="3"/>
  <c r="AH1317" i="3"/>
  <c r="AG1316" i="3"/>
  <c r="AJ1316" i="3"/>
  <c r="AK1316" i="3"/>
  <c r="AL1316" i="3"/>
  <c r="AM1316" i="3"/>
  <c r="AI1316" i="3"/>
  <c r="K1316" i="3"/>
  <c r="AH1316" i="3"/>
  <c r="AG1315" i="3"/>
  <c r="AJ1315" i="3"/>
  <c r="AK1315" i="3"/>
  <c r="AL1315" i="3"/>
  <c r="AM1315" i="3"/>
  <c r="AI1315" i="3"/>
  <c r="AH1315" i="3"/>
  <c r="AG1314" i="3"/>
  <c r="AJ1314" i="3"/>
  <c r="AK1314" i="3"/>
  <c r="AL1314" i="3"/>
  <c r="AM1314" i="3"/>
  <c r="AI1314" i="3"/>
  <c r="AH1314" i="3"/>
  <c r="AG1313" i="3"/>
  <c r="AJ1313" i="3"/>
  <c r="AK1313" i="3"/>
  <c r="AL1313" i="3"/>
  <c r="AM1313" i="3"/>
  <c r="AI1313" i="3"/>
  <c r="AH1313" i="3"/>
  <c r="AG1312" i="3"/>
  <c r="AJ1312" i="3"/>
  <c r="AK1312" i="3"/>
  <c r="AL1312" i="3"/>
  <c r="AM1312" i="3"/>
  <c r="AI1312" i="3"/>
  <c r="AH1312" i="3"/>
  <c r="AG1311" i="3"/>
  <c r="AJ1311" i="3"/>
  <c r="AK1311" i="3"/>
  <c r="AL1311" i="3"/>
  <c r="AM1311" i="3"/>
  <c r="AI1311" i="3"/>
  <c r="AH1311" i="3"/>
  <c r="AG1310" i="3"/>
  <c r="AJ1310" i="3"/>
  <c r="AK1310" i="3"/>
  <c r="AL1310" i="3"/>
  <c r="AM1310" i="3"/>
  <c r="AI1310" i="3"/>
  <c r="AH1310" i="3"/>
  <c r="AG1309" i="3"/>
  <c r="AJ1309" i="3"/>
  <c r="AK1309" i="3"/>
  <c r="AL1309" i="3"/>
  <c r="AM1309" i="3"/>
  <c r="AI1309" i="3"/>
  <c r="AH1309" i="3"/>
  <c r="AG1308" i="3"/>
  <c r="AJ1308" i="3"/>
  <c r="AK1308" i="3"/>
  <c r="AL1308" i="3"/>
  <c r="AM1308" i="3"/>
  <c r="AI1308" i="3"/>
  <c r="AH1308" i="3"/>
  <c r="AG1307" i="3"/>
  <c r="AJ1307" i="3"/>
  <c r="AK1307" i="3"/>
  <c r="AL1307" i="3"/>
  <c r="AM1307" i="3"/>
  <c r="AI1307" i="3"/>
  <c r="AH1307" i="3"/>
  <c r="AG1306" i="3"/>
  <c r="AJ1306" i="3"/>
  <c r="AK1306" i="3"/>
  <c r="AL1306" i="3"/>
  <c r="AM1306" i="3"/>
  <c r="AI1306" i="3"/>
  <c r="K1306" i="3"/>
  <c r="AH1306" i="3"/>
  <c r="AG1305" i="3"/>
  <c r="AJ1305" i="3"/>
  <c r="AK1305" i="3"/>
  <c r="AL1305" i="3"/>
  <c r="AM1305" i="3"/>
  <c r="AI1305" i="3"/>
  <c r="AH1305" i="3"/>
  <c r="AG1304" i="3"/>
  <c r="AJ1304" i="3"/>
  <c r="AK1304" i="3"/>
  <c r="AL1304" i="3"/>
  <c r="AM1304" i="3"/>
  <c r="AI1304" i="3"/>
  <c r="AH1304" i="3"/>
  <c r="AG1303" i="3"/>
  <c r="AJ1303" i="3"/>
  <c r="AK1303" i="3"/>
  <c r="AL1303" i="3"/>
  <c r="AM1303" i="3"/>
  <c r="AI1303" i="3"/>
  <c r="K1303" i="3"/>
  <c r="AH1303" i="3"/>
  <c r="AG1302" i="3"/>
  <c r="AJ1302" i="3"/>
  <c r="AK1302" i="3"/>
  <c r="AL1302" i="3"/>
  <c r="AM1302" i="3"/>
  <c r="AI1302" i="3"/>
  <c r="K1302" i="3"/>
  <c r="AH1302" i="3"/>
  <c r="AG1301" i="3"/>
  <c r="AJ1301" i="3"/>
  <c r="AK1301" i="3"/>
  <c r="AL1301" i="3"/>
  <c r="AM1301" i="3"/>
  <c r="AI1301" i="3"/>
  <c r="K1301" i="3"/>
  <c r="AH1301" i="3"/>
  <c r="AG1300" i="3"/>
  <c r="AJ1300" i="3"/>
  <c r="AK1300" i="3"/>
  <c r="AL1300" i="3"/>
  <c r="AM1300" i="3"/>
  <c r="AI1300" i="3"/>
  <c r="AH1300" i="3"/>
  <c r="AG1299" i="3"/>
  <c r="AJ1299" i="3"/>
  <c r="AK1299" i="3"/>
  <c r="AL1299" i="3"/>
  <c r="AM1299" i="3"/>
  <c r="AI1299" i="3"/>
  <c r="AH1299" i="3"/>
  <c r="AG1298" i="3"/>
  <c r="AJ1298" i="3"/>
  <c r="AK1298" i="3"/>
  <c r="AL1298" i="3"/>
  <c r="AM1298" i="3"/>
  <c r="AI1298" i="3"/>
  <c r="K1298" i="3"/>
  <c r="AH1298" i="3"/>
  <c r="AG1297" i="3"/>
  <c r="AJ1297" i="3"/>
  <c r="AK1297" i="3"/>
  <c r="AL1297" i="3"/>
  <c r="AM1297" i="3"/>
  <c r="AI1297" i="3"/>
  <c r="AH1297" i="3"/>
  <c r="AG1296" i="3"/>
  <c r="AJ1296" i="3"/>
  <c r="AK1296" i="3"/>
  <c r="AL1296" i="3"/>
  <c r="AM1296" i="3"/>
  <c r="AI1296" i="3"/>
  <c r="AH1296" i="3"/>
  <c r="AG1295" i="3"/>
  <c r="AJ1295" i="3"/>
  <c r="AK1295" i="3"/>
  <c r="AL1295" i="3"/>
  <c r="AM1295" i="3"/>
  <c r="AI1295" i="3"/>
  <c r="K1295" i="3"/>
  <c r="AH1295" i="3"/>
  <c r="AG1294" i="3"/>
  <c r="AJ1294" i="3"/>
  <c r="AK1294" i="3"/>
  <c r="AL1294" i="3"/>
  <c r="AM1294" i="3"/>
  <c r="AI1294" i="3"/>
  <c r="AH1294" i="3"/>
  <c r="AG1293" i="3"/>
  <c r="AJ1293" i="3"/>
  <c r="AK1293" i="3"/>
  <c r="AL1293" i="3"/>
  <c r="AM1293" i="3"/>
  <c r="AI1293" i="3"/>
  <c r="AH1293" i="3"/>
  <c r="AG1292" i="3"/>
  <c r="AJ1292" i="3"/>
  <c r="AK1292" i="3"/>
  <c r="AL1292" i="3"/>
  <c r="AM1292" i="3"/>
  <c r="AI1292" i="3"/>
  <c r="AH1292" i="3"/>
  <c r="AG1291" i="3"/>
  <c r="AJ1291" i="3"/>
  <c r="AK1291" i="3"/>
  <c r="AL1291" i="3"/>
  <c r="AM1291" i="3"/>
  <c r="AI1291" i="3"/>
  <c r="K1291" i="3"/>
  <c r="AH1291" i="3"/>
  <c r="AG1290" i="3"/>
  <c r="AJ1290" i="3"/>
  <c r="AK1290" i="3"/>
  <c r="AL1290" i="3"/>
  <c r="AM1290" i="3"/>
  <c r="AI1290" i="3"/>
  <c r="K1290" i="3"/>
  <c r="AH1290" i="3"/>
  <c r="AG1289" i="3"/>
  <c r="AJ1289" i="3"/>
  <c r="AK1289" i="3"/>
  <c r="AL1289" i="3"/>
  <c r="AM1289" i="3"/>
  <c r="AI1289" i="3"/>
  <c r="AH1289" i="3"/>
  <c r="AG1288" i="3"/>
  <c r="AJ1288" i="3"/>
  <c r="AK1288" i="3"/>
  <c r="AL1288" i="3"/>
  <c r="AM1288" i="3"/>
  <c r="AI1288" i="3"/>
  <c r="AH1288" i="3"/>
  <c r="AG1287" i="3"/>
  <c r="AJ1287" i="3"/>
  <c r="AK1287" i="3"/>
  <c r="AL1287" i="3"/>
  <c r="AM1287" i="3"/>
  <c r="AI1287" i="3"/>
  <c r="AH1287" i="3"/>
  <c r="AG1286" i="3"/>
  <c r="AJ1286" i="3"/>
  <c r="AK1286" i="3"/>
  <c r="AL1286" i="3"/>
  <c r="AM1286" i="3"/>
  <c r="AI1286" i="3"/>
  <c r="K1286" i="3"/>
  <c r="AH1286" i="3"/>
  <c r="AG1285" i="3"/>
  <c r="AJ1285" i="3"/>
  <c r="AK1285" i="3"/>
  <c r="AL1285" i="3"/>
  <c r="AM1285" i="3"/>
  <c r="AI1285" i="3"/>
  <c r="AH1285" i="3"/>
  <c r="AG1284" i="3"/>
  <c r="AJ1284" i="3"/>
  <c r="AK1284" i="3"/>
  <c r="AL1284" i="3"/>
  <c r="AM1284" i="3"/>
  <c r="AI1284" i="3"/>
  <c r="AH1284" i="3"/>
  <c r="AG1283" i="3"/>
  <c r="AJ1283" i="3"/>
  <c r="AK1283" i="3"/>
  <c r="AL1283" i="3"/>
  <c r="AM1283" i="3"/>
  <c r="AI1283" i="3"/>
  <c r="AH1283" i="3"/>
  <c r="AG1282" i="3"/>
  <c r="AJ1282" i="3"/>
  <c r="AK1282" i="3"/>
  <c r="AL1282" i="3"/>
  <c r="AM1282" i="3"/>
  <c r="AI1282" i="3"/>
  <c r="AH1282" i="3"/>
  <c r="AG1281" i="3"/>
  <c r="AJ1281" i="3"/>
  <c r="AK1281" i="3"/>
  <c r="AL1281" i="3"/>
  <c r="AM1281" i="3"/>
  <c r="AI1281" i="3"/>
  <c r="K1281" i="3"/>
  <c r="AH1281" i="3"/>
  <c r="AG1280" i="3"/>
  <c r="AJ1280" i="3"/>
  <c r="AK1280" i="3"/>
  <c r="AL1280" i="3"/>
  <c r="AM1280" i="3"/>
  <c r="AI1280" i="3"/>
  <c r="AH1280" i="3"/>
  <c r="AG1279" i="3"/>
  <c r="AJ1279" i="3"/>
  <c r="AK1279" i="3"/>
  <c r="AL1279" i="3"/>
  <c r="AM1279" i="3"/>
  <c r="AI1279" i="3"/>
  <c r="AH1279" i="3"/>
  <c r="AG1278" i="3"/>
  <c r="AJ1278" i="3"/>
  <c r="AK1278" i="3"/>
  <c r="AL1278" i="3"/>
  <c r="AM1278" i="3"/>
  <c r="AI1278" i="3"/>
  <c r="AH1278" i="3"/>
  <c r="AG1277" i="3"/>
  <c r="AJ1277" i="3"/>
  <c r="AK1277" i="3"/>
  <c r="AL1277" i="3"/>
  <c r="AM1277" i="3"/>
  <c r="AI1277" i="3"/>
  <c r="AH1277" i="3"/>
  <c r="AG1276" i="3"/>
  <c r="AJ1276" i="3"/>
  <c r="AK1276" i="3"/>
  <c r="AL1276" i="3"/>
  <c r="AM1276" i="3"/>
  <c r="AI1276" i="3"/>
  <c r="AH1276" i="3"/>
  <c r="AG1275" i="3"/>
  <c r="AJ1275" i="3"/>
  <c r="AK1275" i="3"/>
  <c r="AL1275" i="3"/>
  <c r="AM1275" i="3"/>
  <c r="AI1275" i="3"/>
  <c r="K1275" i="3"/>
  <c r="AH1275" i="3"/>
  <c r="AG1274" i="3"/>
  <c r="AJ1274" i="3"/>
  <c r="AK1274" i="3"/>
  <c r="AL1274" i="3"/>
  <c r="AM1274" i="3"/>
  <c r="AI1274" i="3"/>
  <c r="AH1274" i="3"/>
  <c r="AG1273" i="3"/>
  <c r="AJ1273" i="3"/>
  <c r="AK1273" i="3"/>
  <c r="AL1273" i="3"/>
  <c r="AM1273" i="3"/>
  <c r="AI1273" i="3"/>
  <c r="AH1273" i="3"/>
  <c r="AG1272" i="3"/>
  <c r="AJ1272" i="3"/>
  <c r="AK1272" i="3"/>
  <c r="AL1272" i="3"/>
  <c r="AM1272" i="3"/>
  <c r="AI1272" i="3"/>
  <c r="AH1272" i="3"/>
  <c r="AG1271" i="3"/>
  <c r="AJ1271" i="3"/>
  <c r="AK1271" i="3"/>
  <c r="AL1271" i="3"/>
  <c r="AM1271" i="3"/>
  <c r="AI1271" i="3"/>
  <c r="AH1271" i="3"/>
  <c r="AG1270" i="3"/>
  <c r="AJ1270" i="3"/>
  <c r="AK1270" i="3"/>
  <c r="AL1270" i="3"/>
  <c r="AM1270" i="3"/>
  <c r="AI1270" i="3"/>
  <c r="AH1270" i="3"/>
  <c r="AG1269" i="3"/>
  <c r="AJ1269" i="3"/>
  <c r="AK1269" i="3"/>
  <c r="AL1269" i="3"/>
  <c r="AM1269" i="3"/>
  <c r="AI1269" i="3"/>
  <c r="AH1269" i="3"/>
  <c r="AG1268" i="3"/>
  <c r="AJ1268" i="3"/>
  <c r="AK1268" i="3"/>
  <c r="AL1268" i="3"/>
  <c r="AM1268" i="3"/>
  <c r="AI1268" i="3"/>
  <c r="AH1268" i="3"/>
  <c r="AG1267" i="3"/>
  <c r="AJ1267" i="3"/>
  <c r="AK1267" i="3"/>
  <c r="AL1267" i="3"/>
  <c r="AM1267" i="3"/>
  <c r="AI1267" i="3"/>
  <c r="K1267" i="3"/>
  <c r="AH1267" i="3"/>
  <c r="AG1266" i="3"/>
  <c r="AJ1266" i="3"/>
  <c r="AK1266" i="3"/>
  <c r="AL1266" i="3"/>
  <c r="AM1266" i="3"/>
  <c r="AI1266" i="3"/>
  <c r="AH1266" i="3"/>
  <c r="AG1265" i="3"/>
  <c r="AJ1265" i="3"/>
  <c r="AK1265" i="3"/>
  <c r="AL1265" i="3"/>
  <c r="AM1265" i="3"/>
  <c r="AI1265" i="3"/>
  <c r="K1265" i="3"/>
  <c r="AH1265" i="3"/>
  <c r="AG1264" i="3"/>
  <c r="AJ1264" i="3"/>
  <c r="AK1264" i="3"/>
  <c r="AL1264" i="3"/>
  <c r="AM1264" i="3"/>
  <c r="AI1264" i="3"/>
  <c r="K1264" i="3"/>
  <c r="AH1264" i="3"/>
  <c r="AG1263" i="3"/>
  <c r="AJ1263" i="3"/>
  <c r="AK1263" i="3"/>
  <c r="AL1263" i="3"/>
  <c r="AM1263" i="3"/>
  <c r="AI1263" i="3"/>
  <c r="AH1263" i="3"/>
  <c r="AG1262" i="3"/>
  <c r="AJ1262" i="3"/>
  <c r="AK1262" i="3"/>
  <c r="AL1262" i="3"/>
  <c r="AM1262" i="3"/>
  <c r="AI1262" i="3"/>
  <c r="AH1262" i="3"/>
  <c r="AG1261" i="3"/>
  <c r="AJ1261" i="3"/>
  <c r="AK1261" i="3"/>
  <c r="AL1261" i="3"/>
  <c r="AM1261" i="3"/>
  <c r="AI1261" i="3"/>
  <c r="K1261" i="3"/>
  <c r="AH1261" i="3"/>
  <c r="AG1260" i="3"/>
  <c r="AJ1260" i="3"/>
  <c r="AK1260" i="3"/>
  <c r="AL1260" i="3"/>
  <c r="AM1260" i="3"/>
  <c r="AI1260" i="3"/>
  <c r="AH1260" i="3"/>
  <c r="AG1259" i="3"/>
  <c r="AJ1259" i="3"/>
  <c r="AK1259" i="3"/>
  <c r="AL1259" i="3"/>
  <c r="AM1259" i="3"/>
  <c r="AI1259" i="3"/>
  <c r="K1259" i="3"/>
  <c r="AH1259" i="3"/>
  <c r="AG1258" i="3"/>
  <c r="AJ1258" i="3"/>
  <c r="AK1258" i="3"/>
  <c r="AL1258" i="3"/>
  <c r="AM1258" i="3"/>
  <c r="AI1258" i="3"/>
  <c r="AH1258" i="3"/>
  <c r="AG1257" i="3"/>
  <c r="AJ1257" i="3"/>
  <c r="AK1257" i="3"/>
  <c r="AL1257" i="3"/>
  <c r="AM1257" i="3"/>
  <c r="AI1257" i="3"/>
  <c r="K1257" i="3"/>
  <c r="AH1257" i="3"/>
  <c r="AG1256" i="3"/>
  <c r="AJ1256" i="3"/>
  <c r="AK1256" i="3"/>
  <c r="AL1256" i="3"/>
  <c r="AM1256" i="3"/>
  <c r="AI1256" i="3"/>
  <c r="AH1256" i="3"/>
  <c r="AG1255" i="3"/>
  <c r="AJ1255" i="3"/>
  <c r="AK1255" i="3"/>
  <c r="AL1255" i="3"/>
  <c r="AM1255" i="3"/>
  <c r="AI1255" i="3"/>
  <c r="K1255" i="3"/>
  <c r="AH1255" i="3"/>
  <c r="AG1254" i="3"/>
  <c r="AJ1254" i="3"/>
  <c r="AK1254" i="3"/>
  <c r="AL1254" i="3"/>
  <c r="AM1254" i="3"/>
  <c r="AI1254" i="3"/>
  <c r="K1254" i="3"/>
  <c r="AH1254" i="3"/>
  <c r="AG1253" i="3"/>
  <c r="AJ1253" i="3"/>
  <c r="AK1253" i="3"/>
  <c r="AL1253" i="3"/>
  <c r="AM1253" i="3"/>
  <c r="AI1253" i="3"/>
  <c r="K1253" i="3"/>
  <c r="AH1253" i="3"/>
  <c r="AG1252" i="3"/>
  <c r="AJ1252" i="3"/>
  <c r="AK1252" i="3"/>
  <c r="AL1252" i="3"/>
  <c r="AM1252" i="3"/>
  <c r="AI1252" i="3"/>
  <c r="AH1252" i="3"/>
  <c r="AG1251" i="3"/>
  <c r="AJ1251" i="3"/>
  <c r="AK1251" i="3"/>
  <c r="AL1251" i="3"/>
  <c r="AM1251" i="3"/>
  <c r="AI1251" i="3"/>
  <c r="K1251" i="3"/>
  <c r="AH1251" i="3"/>
  <c r="AG1250" i="3"/>
  <c r="AJ1250" i="3"/>
  <c r="AK1250" i="3"/>
  <c r="AL1250" i="3"/>
  <c r="AM1250" i="3"/>
  <c r="AI1250" i="3"/>
  <c r="AH1250" i="3"/>
  <c r="AG1249" i="3"/>
  <c r="AJ1249" i="3"/>
  <c r="AK1249" i="3"/>
  <c r="AL1249" i="3"/>
  <c r="AM1249" i="3"/>
  <c r="AI1249" i="3"/>
  <c r="AH1249" i="3"/>
  <c r="AG1248" i="3"/>
  <c r="AJ1248" i="3"/>
  <c r="AK1248" i="3"/>
  <c r="AL1248" i="3"/>
  <c r="AM1248" i="3"/>
  <c r="AI1248" i="3"/>
  <c r="K1248" i="3"/>
  <c r="AH1248" i="3"/>
  <c r="AG1247" i="3"/>
  <c r="AJ1247" i="3"/>
  <c r="AK1247" i="3"/>
  <c r="AL1247" i="3"/>
  <c r="AM1247" i="3"/>
  <c r="AI1247" i="3"/>
  <c r="AH1247" i="3"/>
  <c r="AG1246" i="3"/>
  <c r="AJ1246" i="3"/>
  <c r="AK1246" i="3"/>
  <c r="AL1246" i="3"/>
  <c r="AM1246" i="3"/>
  <c r="AI1246" i="3"/>
  <c r="K1246" i="3"/>
  <c r="AH1246" i="3"/>
  <c r="AG1245" i="3"/>
  <c r="AJ1245" i="3"/>
  <c r="AK1245" i="3"/>
  <c r="AL1245" i="3"/>
  <c r="AM1245" i="3"/>
  <c r="AI1245" i="3"/>
  <c r="AH1245" i="3"/>
  <c r="AG1244" i="3"/>
  <c r="AJ1244" i="3"/>
  <c r="AK1244" i="3"/>
  <c r="AL1244" i="3"/>
  <c r="AM1244" i="3"/>
  <c r="AI1244" i="3"/>
  <c r="K1244" i="3"/>
  <c r="AH1244" i="3"/>
  <c r="AG1243" i="3"/>
  <c r="AJ1243" i="3"/>
  <c r="AK1243" i="3"/>
  <c r="AL1243" i="3"/>
  <c r="AM1243" i="3"/>
  <c r="AI1243" i="3"/>
  <c r="K1243" i="3"/>
  <c r="AH1243" i="3"/>
  <c r="AG1242" i="3"/>
  <c r="AJ1242" i="3"/>
  <c r="AK1242" i="3"/>
  <c r="AL1242" i="3"/>
  <c r="AM1242" i="3"/>
  <c r="AI1242" i="3"/>
  <c r="AH1242" i="3"/>
  <c r="AG1241" i="3"/>
  <c r="AJ1241" i="3"/>
  <c r="AK1241" i="3"/>
  <c r="AL1241" i="3"/>
  <c r="AM1241" i="3"/>
  <c r="AI1241" i="3"/>
  <c r="K1241" i="3"/>
  <c r="AH1241" i="3"/>
  <c r="AG1240" i="3"/>
  <c r="AJ1240" i="3"/>
  <c r="AK1240" i="3"/>
  <c r="AL1240" i="3"/>
  <c r="AM1240" i="3"/>
  <c r="AI1240" i="3"/>
  <c r="AH1240" i="3"/>
  <c r="AG1239" i="3"/>
  <c r="AJ1239" i="3"/>
  <c r="AK1239" i="3"/>
  <c r="AL1239" i="3"/>
  <c r="AM1239" i="3"/>
  <c r="AI1239" i="3"/>
  <c r="AH1239" i="3"/>
  <c r="AG1238" i="3"/>
  <c r="AJ1238" i="3"/>
  <c r="AK1238" i="3"/>
  <c r="AL1238" i="3"/>
  <c r="AM1238" i="3"/>
  <c r="AI1238" i="3"/>
  <c r="K1238" i="3"/>
  <c r="AH1238" i="3"/>
  <c r="AG1237" i="3"/>
  <c r="AJ1237" i="3"/>
  <c r="AK1237" i="3"/>
  <c r="AL1237" i="3"/>
  <c r="AM1237" i="3"/>
  <c r="AI1237" i="3"/>
  <c r="AH1237" i="3"/>
  <c r="AG1236" i="3"/>
  <c r="AJ1236" i="3"/>
  <c r="AK1236" i="3"/>
  <c r="AL1236" i="3"/>
  <c r="AM1236" i="3"/>
  <c r="AI1236" i="3"/>
  <c r="K1236" i="3"/>
  <c r="AH1236" i="3"/>
  <c r="AG1235" i="3"/>
  <c r="AJ1235" i="3"/>
  <c r="AK1235" i="3"/>
  <c r="AL1235" i="3"/>
  <c r="AM1235" i="3"/>
  <c r="AI1235" i="3"/>
  <c r="K1235" i="3"/>
  <c r="AH1235" i="3"/>
  <c r="AG1234" i="3"/>
  <c r="AJ1234" i="3"/>
  <c r="AK1234" i="3"/>
  <c r="AL1234" i="3"/>
  <c r="AM1234" i="3"/>
  <c r="AI1234" i="3"/>
  <c r="K1234" i="3"/>
  <c r="AH1234" i="3"/>
  <c r="AG1233" i="3"/>
  <c r="AJ1233" i="3"/>
  <c r="AK1233" i="3"/>
  <c r="AL1233" i="3"/>
  <c r="AM1233" i="3"/>
  <c r="AI1233" i="3"/>
  <c r="K1233" i="3"/>
  <c r="AH1233" i="3"/>
  <c r="AG1232" i="3"/>
  <c r="AJ1232" i="3"/>
  <c r="AK1232" i="3"/>
  <c r="AL1232" i="3"/>
  <c r="AM1232" i="3"/>
  <c r="AI1232" i="3"/>
  <c r="AH1232" i="3"/>
  <c r="AG1231" i="3"/>
  <c r="AJ1231" i="3"/>
  <c r="AK1231" i="3"/>
  <c r="AL1231" i="3"/>
  <c r="AM1231" i="3"/>
  <c r="AI1231" i="3"/>
  <c r="AH1231" i="3"/>
  <c r="AG1230" i="3"/>
  <c r="AJ1230" i="3"/>
  <c r="AK1230" i="3"/>
  <c r="AL1230" i="3"/>
  <c r="AM1230" i="3"/>
  <c r="AI1230" i="3"/>
  <c r="AH1230" i="3"/>
  <c r="AG1229" i="3"/>
  <c r="AJ1229" i="3"/>
  <c r="AK1229" i="3"/>
  <c r="AL1229" i="3"/>
  <c r="AM1229" i="3"/>
  <c r="AI1229" i="3"/>
  <c r="AH1229" i="3"/>
  <c r="AG1228" i="3"/>
  <c r="AJ1228" i="3"/>
  <c r="AK1228" i="3"/>
  <c r="AL1228" i="3"/>
  <c r="AM1228" i="3"/>
  <c r="AI1228" i="3"/>
  <c r="K1228" i="3"/>
  <c r="AH1228" i="3"/>
  <c r="AG1227" i="3"/>
  <c r="AJ1227" i="3"/>
  <c r="AK1227" i="3"/>
  <c r="AL1227" i="3"/>
  <c r="AM1227" i="3"/>
  <c r="AI1227" i="3"/>
  <c r="AH1227" i="3"/>
  <c r="AG1226" i="3"/>
  <c r="AJ1226" i="3"/>
  <c r="AK1226" i="3"/>
  <c r="AL1226" i="3"/>
  <c r="AM1226" i="3"/>
  <c r="AI1226" i="3"/>
  <c r="K1226" i="3"/>
  <c r="AH1226" i="3"/>
  <c r="AG1225" i="3"/>
  <c r="AJ1225" i="3"/>
  <c r="AK1225" i="3"/>
  <c r="AL1225" i="3"/>
  <c r="AM1225" i="3"/>
  <c r="AI1225" i="3"/>
  <c r="K1225" i="3"/>
  <c r="AH1225" i="3"/>
  <c r="AG1224" i="3"/>
  <c r="AJ1224" i="3"/>
  <c r="AK1224" i="3"/>
  <c r="AL1224" i="3"/>
  <c r="AM1224" i="3"/>
  <c r="AI1224" i="3"/>
  <c r="AH1224" i="3"/>
  <c r="AG1223" i="3"/>
  <c r="AJ1223" i="3"/>
  <c r="AK1223" i="3"/>
  <c r="AL1223" i="3"/>
  <c r="AM1223" i="3"/>
  <c r="AI1223" i="3"/>
  <c r="K1223" i="3"/>
  <c r="AH1223" i="3"/>
  <c r="AG1222" i="3"/>
  <c r="AJ1222" i="3"/>
  <c r="AK1222" i="3"/>
  <c r="AL1222" i="3"/>
  <c r="AM1222" i="3"/>
  <c r="AI1222" i="3"/>
  <c r="AH1222" i="3"/>
  <c r="AG1221" i="3"/>
  <c r="AJ1221" i="3"/>
  <c r="AK1221" i="3"/>
  <c r="AL1221" i="3"/>
  <c r="AM1221" i="3"/>
  <c r="AI1221" i="3"/>
  <c r="K1221" i="3"/>
  <c r="AH1221" i="3"/>
  <c r="AG1220" i="3"/>
  <c r="AJ1220" i="3"/>
  <c r="AK1220" i="3"/>
  <c r="AL1220" i="3"/>
  <c r="AM1220" i="3"/>
  <c r="AI1220" i="3"/>
  <c r="AH1220" i="3"/>
  <c r="AG1219" i="3"/>
  <c r="AJ1219" i="3"/>
  <c r="AK1219" i="3"/>
  <c r="AL1219" i="3"/>
  <c r="AM1219" i="3"/>
  <c r="AI1219" i="3"/>
  <c r="AH1219" i="3"/>
  <c r="AG1218" i="3"/>
  <c r="AJ1218" i="3"/>
  <c r="AK1218" i="3"/>
  <c r="AL1218" i="3"/>
  <c r="AM1218" i="3"/>
  <c r="AI1218" i="3"/>
  <c r="K1218" i="3"/>
  <c r="AH1218" i="3"/>
  <c r="AG1217" i="3"/>
  <c r="AJ1217" i="3"/>
  <c r="AK1217" i="3"/>
  <c r="AL1217" i="3"/>
  <c r="AM1217" i="3"/>
  <c r="AI1217" i="3"/>
  <c r="AH1217" i="3"/>
  <c r="AG1216" i="3"/>
  <c r="AJ1216" i="3"/>
  <c r="AK1216" i="3"/>
  <c r="AL1216" i="3"/>
  <c r="AM1216" i="3"/>
  <c r="AI1216" i="3"/>
  <c r="K1216" i="3"/>
  <c r="AH1216" i="3"/>
  <c r="AG1215" i="3"/>
  <c r="AJ1215" i="3"/>
  <c r="AK1215" i="3"/>
  <c r="AL1215" i="3"/>
  <c r="AM1215" i="3"/>
  <c r="AI1215" i="3"/>
  <c r="AH1215" i="3"/>
  <c r="AG1214" i="3"/>
  <c r="AJ1214" i="3"/>
  <c r="AK1214" i="3"/>
  <c r="AL1214" i="3"/>
  <c r="AM1214" i="3"/>
  <c r="AI1214" i="3"/>
  <c r="AH1214" i="3"/>
  <c r="AG1213" i="3"/>
  <c r="AJ1213" i="3"/>
  <c r="AK1213" i="3"/>
  <c r="AL1213" i="3"/>
  <c r="AM1213" i="3"/>
  <c r="AI1213" i="3"/>
  <c r="K1213" i="3"/>
  <c r="AH1213" i="3"/>
  <c r="AG1212" i="3"/>
  <c r="AJ1212" i="3"/>
  <c r="AK1212" i="3"/>
  <c r="AL1212" i="3"/>
  <c r="AM1212" i="3"/>
  <c r="AI1212" i="3"/>
  <c r="AH1212" i="3"/>
  <c r="AG1211" i="3"/>
  <c r="AJ1211" i="3"/>
  <c r="AK1211" i="3"/>
  <c r="AL1211" i="3"/>
  <c r="AM1211" i="3"/>
  <c r="AI1211" i="3"/>
  <c r="AH1211" i="3"/>
  <c r="AG1210" i="3"/>
  <c r="AJ1210" i="3"/>
  <c r="AK1210" i="3"/>
  <c r="AL1210" i="3"/>
  <c r="AM1210" i="3"/>
  <c r="AI1210" i="3"/>
  <c r="AH1210" i="3"/>
  <c r="AG1209" i="3"/>
  <c r="AJ1209" i="3"/>
  <c r="AK1209" i="3"/>
  <c r="AL1209" i="3"/>
  <c r="AM1209" i="3"/>
  <c r="AI1209" i="3"/>
  <c r="AH1209" i="3"/>
  <c r="AG1208" i="3"/>
  <c r="AJ1208" i="3"/>
  <c r="AK1208" i="3"/>
  <c r="AL1208" i="3"/>
  <c r="AM1208" i="3"/>
  <c r="AI1208" i="3"/>
  <c r="K1208" i="3"/>
  <c r="AH1208" i="3"/>
  <c r="AG1207" i="3"/>
  <c r="AJ1207" i="3"/>
  <c r="AK1207" i="3"/>
  <c r="AL1207" i="3"/>
  <c r="AM1207" i="3"/>
  <c r="AI1207" i="3"/>
  <c r="K1207" i="3"/>
  <c r="AH1207" i="3"/>
  <c r="AG1206" i="3"/>
  <c r="AJ1206" i="3"/>
  <c r="AK1206" i="3"/>
  <c r="AL1206" i="3"/>
  <c r="AM1206" i="3"/>
  <c r="AI1206" i="3"/>
  <c r="K1206" i="3"/>
  <c r="AH1206" i="3"/>
  <c r="AG1205" i="3"/>
  <c r="AJ1205" i="3"/>
  <c r="AK1205" i="3"/>
  <c r="AL1205" i="3"/>
  <c r="AM1205" i="3"/>
  <c r="AI1205" i="3"/>
  <c r="AH1205" i="3"/>
  <c r="AG1204" i="3"/>
  <c r="AJ1204" i="3"/>
  <c r="AK1204" i="3"/>
  <c r="AL1204" i="3"/>
  <c r="AM1204" i="3"/>
  <c r="AI1204" i="3"/>
  <c r="AH1204" i="3"/>
  <c r="AG1203" i="3"/>
  <c r="AJ1203" i="3"/>
  <c r="AK1203" i="3"/>
  <c r="AL1203" i="3"/>
  <c r="AM1203" i="3"/>
  <c r="AI1203" i="3"/>
  <c r="AH1203" i="3"/>
  <c r="AG1202" i="3"/>
  <c r="AJ1202" i="3"/>
  <c r="AK1202" i="3"/>
  <c r="AL1202" i="3"/>
  <c r="AM1202" i="3"/>
  <c r="AI1202" i="3"/>
  <c r="K1202" i="3"/>
  <c r="AH1202" i="3"/>
  <c r="AG1201" i="3"/>
  <c r="AJ1201" i="3"/>
  <c r="AK1201" i="3"/>
  <c r="AL1201" i="3"/>
  <c r="AM1201" i="3"/>
  <c r="AI1201" i="3"/>
  <c r="AH1201" i="3"/>
  <c r="AG1200" i="3"/>
  <c r="AJ1200" i="3"/>
  <c r="AK1200" i="3"/>
  <c r="AL1200" i="3"/>
  <c r="AM1200" i="3"/>
  <c r="AI1200" i="3"/>
  <c r="K1200" i="3"/>
  <c r="AH1200" i="3"/>
  <c r="AG1199" i="3"/>
  <c r="AJ1199" i="3"/>
  <c r="AK1199" i="3"/>
  <c r="AL1199" i="3"/>
  <c r="AM1199" i="3"/>
  <c r="AI1199" i="3"/>
  <c r="AH1199" i="3"/>
  <c r="AG1198" i="3"/>
  <c r="AJ1198" i="3"/>
  <c r="AK1198" i="3"/>
  <c r="AL1198" i="3"/>
  <c r="AM1198" i="3"/>
  <c r="AI1198" i="3"/>
  <c r="AH1198" i="3"/>
  <c r="AG1197" i="3"/>
  <c r="AJ1197" i="3"/>
  <c r="AK1197" i="3"/>
  <c r="AL1197" i="3"/>
  <c r="AM1197" i="3"/>
  <c r="AI1197" i="3"/>
  <c r="AH1197" i="3"/>
  <c r="AG1196" i="3"/>
  <c r="AJ1196" i="3"/>
  <c r="AK1196" i="3"/>
  <c r="AL1196" i="3"/>
  <c r="AM1196" i="3"/>
  <c r="AI1196" i="3"/>
  <c r="AH1196" i="3"/>
  <c r="AG1195" i="3"/>
  <c r="AJ1195" i="3"/>
  <c r="AK1195" i="3"/>
  <c r="AL1195" i="3"/>
  <c r="AM1195" i="3"/>
  <c r="AI1195" i="3"/>
  <c r="K1195" i="3"/>
  <c r="AH1195" i="3"/>
  <c r="AG1194" i="3"/>
  <c r="AJ1194" i="3"/>
  <c r="AK1194" i="3"/>
  <c r="AL1194" i="3"/>
  <c r="AM1194" i="3"/>
  <c r="AI1194" i="3"/>
  <c r="K1194" i="3"/>
  <c r="AH1194" i="3"/>
  <c r="AG1193" i="3"/>
  <c r="AJ1193" i="3"/>
  <c r="AK1193" i="3"/>
  <c r="AL1193" i="3"/>
  <c r="AM1193" i="3"/>
  <c r="AI1193" i="3"/>
  <c r="AH1193" i="3"/>
  <c r="AG1192" i="3"/>
  <c r="AJ1192" i="3"/>
  <c r="AK1192" i="3"/>
  <c r="AL1192" i="3"/>
  <c r="AM1192" i="3"/>
  <c r="AI1192" i="3"/>
  <c r="AH1192" i="3"/>
  <c r="AG1191" i="3"/>
  <c r="AJ1191" i="3"/>
  <c r="AK1191" i="3"/>
  <c r="AL1191" i="3"/>
  <c r="AM1191" i="3"/>
  <c r="AI1191" i="3"/>
  <c r="K1191" i="3"/>
  <c r="AH1191" i="3"/>
  <c r="AG1190" i="3"/>
  <c r="AJ1190" i="3"/>
  <c r="AK1190" i="3"/>
  <c r="AL1190" i="3"/>
  <c r="AM1190" i="3"/>
  <c r="AI1190" i="3"/>
  <c r="AH1190" i="3"/>
  <c r="AG1189" i="3"/>
  <c r="AJ1189" i="3"/>
  <c r="AK1189" i="3"/>
  <c r="AL1189" i="3"/>
  <c r="AM1189" i="3"/>
  <c r="AI1189" i="3"/>
  <c r="AH1189" i="3"/>
  <c r="AG1188" i="3"/>
  <c r="AJ1188" i="3"/>
  <c r="AK1188" i="3"/>
  <c r="AL1188" i="3"/>
  <c r="AM1188" i="3"/>
  <c r="AI1188" i="3"/>
  <c r="K1188" i="3"/>
  <c r="AH1188" i="3"/>
  <c r="AG1187" i="3"/>
  <c r="AJ1187" i="3"/>
  <c r="AK1187" i="3"/>
  <c r="AL1187" i="3"/>
  <c r="AM1187" i="3"/>
  <c r="AI1187" i="3"/>
  <c r="AH1187" i="3"/>
  <c r="AG1186" i="3"/>
  <c r="AJ1186" i="3"/>
  <c r="AK1186" i="3"/>
  <c r="AL1186" i="3"/>
  <c r="AM1186" i="3"/>
  <c r="AI1186" i="3"/>
  <c r="AH1186" i="3"/>
  <c r="AG1185" i="3"/>
  <c r="AJ1185" i="3"/>
  <c r="AK1185" i="3"/>
  <c r="AL1185" i="3"/>
  <c r="AM1185" i="3"/>
  <c r="AI1185" i="3"/>
  <c r="AH1185" i="3"/>
  <c r="AG1184" i="3"/>
  <c r="AJ1184" i="3"/>
  <c r="AK1184" i="3"/>
  <c r="AL1184" i="3"/>
  <c r="AM1184" i="3"/>
  <c r="AI1184" i="3"/>
  <c r="AH1184" i="3"/>
  <c r="AG1183" i="3"/>
  <c r="AJ1183" i="3"/>
  <c r="AK1183" i="3"/>
  <c r="AL1183" i="3"/>
  <c r="AM1183" i="3"/>
  <c r="AI1183" i="3"/>
  <c r="AH1183" i="3"/>
  <c r="AG1182" i="3"/>
  <c r="AJ1182" i="3"/>
  <c r="AK1182" i="3"/>
  <c r="AL1182" i="3"/>
  <c r="AM1182" i="3"/>
  <c r="AI1182" i="3"/>
  <c r="K1182" i="3"/>
  <c r="AH1182" i="3"/>
  <c r="AG1181" i="3"/>
  <c r="AJ1181" i="3"/>
  <c r="AK1181" i="3"/>
  <c r="AL1181" i="3"/>
  <c r="AM1181" i="3"/>
  <c r="AI1181" i="3"/>
  <c r="AH1181" i="3"/>
  <c r="AG1180" i="3"/>
  <c r="AJ1180" i="3"/>
  <c r="AK1180" i="3"/>
  <c r="AL1180" i="3"/>
  <c r="AM1180" i="3"/>
  <c r="AI1180" i="3"/>
  <c r="AH1180" i="3"/>
  <c r="AG1179" i="3"/>
  <c r="AJ1179" i="3"/>
  <c r="AK1179" i="3"/>
  <c r="AL1179" i="3"/>
  <c r="AM1179" i="3"/>
  <c r="AI1179" i="3"/>
  <c r="AH1179" i="3"/>
  <c r="AG1178" i="3"/>
  <c r="AJ1178" i="3"/>
  <c r="AK1178" i="3"/>
  <c r="AL1178" i="3"/>
  <c r="AM1178" i="3"/>
  <c r="AI1178" i="3"/>
  <c r="AH1178" i="3"/>
  <c r="AG1177" i="3"/>
  <c r="AJ1177" i="3"/>
  <c r="AK1177" i="3"/>
  <c r="AL1177" i="3"/>
  <c r="AM1177" i="3"/>
  <c r="AI1177" i="3"/>
  <c r="AH1177" i="3"/>
  <c r="AG1176" i="3"/>
  <c r="AJ1176" i="3"/>
  <c r="AK1176" i="3"/>
  <c r="AL1176" i="3"/>
  <c r="AM1176" i="3"/>
  <c r="AI1176" i="3"/>
  <c r="AH1176" i="3"/>
  <c r="AG1175" i="3"/>
  <c r="AJ1175" i="3"/>
  <c r="AK1175" i="3"/>
  <c r="AL1175" i="3"/>
  <c r="AM1175" i="3"/>
  <c r="AI1175" i="3"/>
  <c r="AH1175" i="3"/>
  <c r="AG1174" i="3"/>
  <c r="AJ1174" i="3"/>
  <c r="AK1174" i="3"/>
  <c r="AL1174" i="3"/>
  <c r="AM1174" i="3"/>
  <c r="AI1174" i="3"/>
  <c r="K1174" i="3"/>
  <c r="AH1174" i="3"/>
  <c r="AG1173" i="3"/>
  <c r="AJ1173" i="3"/>
  <c r="AK1173" i="3"/>
  <c r="AL1173" i="3"/>
  <c r="AM1173" i="3"/>
  <c r="AI1173" i="3"/>
  <c r="AH1173" i="3"/>
  <c r="AG1172" i="3"/>
  <c r="AJ1172" i="3"/>
  <c r="AK1172" i="3"/>
  <c r="AL1172" i="3"/>
  <c r="AM1172" i="3"/>
  <c r="AI1172" i="3"/>
  <c r="AH1172" i="3"/>
  <c r="AG1171" i="3"/>
  <c r="AJ1171" i="3"/>
  <c r="AK1171" i="3"/>
  <c r="AL1171" i="3"/>
  <c r="AM1171" i="3"/>
  <c r="AI1171" i="3"/>
  <c r="K1171" i="3"/>
  <c r="AH1171" i="3"/>
  <c r="AG1170" i="3"/>
  <c r="AJ1170" i="3"/>
  <c r="AK1170" i="3"/>
  <c r="AL1170" i="3"/>
  <c r="AM1170" i="3"/>
  <c r="AI1170" i="3"/>
  <c r="AH1170" i="3"/>
  <c r="AG1169" i="3"/>
  <c r="AJ1169" i="3"/>
  <c r="AK1169" i="3"/>
  <c r="AL1169" i="3"/>
  <c r="AM1169" i="3"/>
  <c r="AI1169" i="3"/>
  <c r="AH1169" i="3"/>
  <c r="AG1168" i="3"/>
  <c r="AJ1168" i="3"/>
  <c r="AK1168" i="3"/>
  <c r="AL1168" i="3"/>
  <c r="AM1168" i="3"/>
  <c r="AI1168" i="3"/>
  <c r="AH1168" i="3"/>
  <c r="AG1167" i="3"/>
  <c r="AJ1167" i="3"/>
  <c r="AK1167" i="3"/>
  <c r="AL1167" i="3"/>
  <c r="AM1167" i="3"/>
  <c r="AI1167" i="3"/>
  <c r="AH1167" i="3"/>
  <c r="AG1166" i="3"/>
  <c r="AJ1166" i="3"/>
  <c r="AK1166" i="3"/>
  <c r="AL1166" i="3"/>
  <c r="AM1166" i="3"/>
  <c r="AI1166" i="3"/>
  <c r="AH1166" i="3"/>
  <c r="AG1165" i="3"/>
  <c r="AJ1165" i="3"/>
  <c r="AK1165" i="3"/>
  <c r="AL1165" i="3"/>
  <c r="AM1165" i="3"/>
  <c r="AI1165" i="3"/>
  <c r="AH1165" i="3"/>
  <c r="AG1164" i="3"/>
  <c r="AJ1164" i="3"/>
  <c r="AK1164" i="3"/>
  <c r="AL1164" i="3"/>
  <c r="AM1164" i="3"/>
  <c r="AI1164" i="3"/>
  <c r="AH1164" i="3"/>
  <c r="AG1163" i="3"/>
  <c r="AJ1163" i="3"/>
  <c r="AK1163" i="3"/>
  <c r="AL1163" i="3"/>
  <c r="AM1163" i="3"/>
  <c r="AI1163" i="3"/>
  <c r="K1163" i="3"/>
  <c r="AH1163" i="3"/>
  <c r="AG1162" i="3"/>
  <c r="AJ1162" i="3"/>
  <c r="AK1162" i="3"/>
  <c r="AL1162" i="3"/>
  <c r="AM1162" i="3"/>
  <c r="AI1162" i="3"/>
  <c r="AH1162" i="3"/>
  <c r="AG1161" i="3"/>
  <c r="AJ1161" i="3"/>
  <c r="AK1161" i="3"/>
  <c r="AL1161" i="3"/>
  <c r="AM1161" i="3"/>
  <c r="AI1161" i="3"/>
  <c r="AH1161" i="3"/>
  <c r="AG1160" i="3"/>
  <c r="AJ1160" i="3"/>
  <c r="AK1160" i="3"/>
  <c r="AL1160" i="3"/>
  <c r="AM1160" i="3"/>
  <c r="AI1160" i="3"/>
  <c r="K1160" i="3"/>
  <c r="AH1160" i="3"/>
  <c r="AG1159" i="3"/>
  <c r="AJ1159" i="3"/>
  <c r="AK1159" i="3"/>
  <c r="AL1159" i="3"/>
  <c r="AM1159" i="3"/>
  <c r="AI1159" i="3"/>
  <c r="AH1159" i="3"/>
  <c r="AG1158" i="3"/>
  <c r="AJ1158" i="3"/>
  <c r="AK1158" i="3"/>
  <c r="AL1158" i="3"/>
  <c r="AM1158" i="3"/>
  <c r="AI1158" i="3"/>
  <c r="AH1158" i="3"/>
  <c r="AG1157" i="3"/>
  <c r="AJ1157" i="3"/>
  <c r="AK1157" i="3"/>
  <c r="AL1157" i="3"/>
  <c r="AM1157" i="3"/>
  <c r="AI1157" i="3"/>
  <c r="AH1157" i="3"/>
  <c r="AG1156" i="3"/>
  <c r="AJ1156" i="3"/>
  <c r="AK1156" i="3"/>
  <c r="AL1156" i="3"/>
  <c r="AM1156" i="3"/>
  <c r="AI1156" i="3"/>
  <c r="K1156" i="3"/>
  <c r="AH1156" i="3"/>
  <c r="AG1155" i="3"/>
  <c r="AJ1155" i="3"/>
  <c r="AK1155" i="3"/>
  <c r="AL1155" i="3"/>
  <c r="AM1155" i="3"/>
  <c r="AI1155" i="3"/>
  <c r="K1155" i="3"/>
  <c r="AH1155" i="3"/>
  <c r="AG1154" i="3"/>
  <c r="AJ1154" i="3"/>
  <c r="AK1154" i="3"/>
  <c r="AL1154" i="3"/>
  <c r="AM1154" i="3"/>
  <c r="AI1154" i="3"/>
  <c r="AH1154" i="3"/>
  <c r="AG1153" i="3"/>
  <c r="AJ1153" i="3"/>
  <c r="AK1153" i="3"/>
  <c r="AL1153" i="3"/>
  <c r="AM1153" i="3"/>
  <c r="AI1153" i="3"/>
  <c r="AH1153" i="3"/>
  <c r="AG1152" i="3"/>
  <c r="AJ1152" i="3"/>
  <c r="AK1152" i="3"/>
  <c r="AL1152" i="3"/>
  <c r="AM1152" i="3"/>
  <c r="AI1152" i="3"/>
  <c r="AH1152" i="3"/>
  <c r="AG1151" i="3"/>
  <c r="AJ1151" i="3"/>
  <c r="AK1151" i="3"/>
  <c r="AL1151" i="3"/>
  <c r="AM1151" i="3"/>
  <c r="AI1151" i="3"/>
  <c r="AH1151" i="3"/>
  <c r="AG1150" i="3"/>
  <c r="AJ1150" i="3"/>
  <c r="AK1150" i="3"/>
  <c r="AL1150" i="3"/>
  <c r="AM1150" i="3"/>
  <c r="AI1150" i="3"/>
  <c r="AH1150" i="3"/>
  <c r="AG1149" i="3"/>
  <c r="AJ1149" i="3"/>
  <c r="AK1149" i="3"/>
  <c r="AL1149" i="3"/>
  <c r="AM1149" i="3"/>
  <c r="AI1149" i="3"/>
  <c r="AH1149" i="3"/>
  <c r="AG1148" i="3"/>
  <c r="AJ1148" i="3"/>
  <c r="AK1148" i="3"/>
  <c r="AL1148" i="3"/>
  <c r="AM1148" i="3"/>
  <c r="AI1148" i="3"/>
  <c r="K1148" i="3"/>
  <c r="AH1148" i="3"/>
  <c r="AG1147" i="3"/>
  <c r="AJ1147" i="3"/>
  <c r="AK1147" i="3"/>
  <c r="AL1147" i="3"/>
  <c r="AM1147" i="3"/>
  <c r="AI1147" i="3"/>
  <c r="K1147" i="3"/>
  <c r="AH1147" i="3"/>
  <c r="AG1146" i="3"/>
  <c r="AJ1146" i="3"/>
  <c r="AK1146" i="3"/>
  <c r="AL1146" i="3"/>
  <c r="AM1146" i="3"/>
  <c r="AI1146" i="3"/>
  <c r="AH1146" i="3"/>
  <c r="AG1145" i="3"/>
  <c r="AJ1145" i="3"/>
  <c r="AK1145" i="3"/>
  <c r="AL1145" i="3"/>
  <c r="AM1145" i="3"/>
  <c r="AI1145" i="3"/>
  <c r="AH1145" i="3"/>
  <c r="AG1144" i="3"/>
  <c r="AJ1144" i="3"/>
  <c r="AK1144" i="3"/>
  <c r="AL1144" i="3"/>
  <c r="AM1144" i="3"/>
  <c r="AI1144" i="3"/>
  <c r="K1144" i="3"/>
  <c r="AH1144" i="3"/>
  <c r="AG1143" i="3"/>
  <c r="AJ1143" i="3"/>
  <c r="AK1143" i="3"/>
  <c r="AL1143" i="3"/>
  <c r="AM1143" i="3"/>
  <c r="AI1143" i="3"/>
  <c r="K1143" i="3"/>
  <c r="AH1143" i="3"/>
  <c r="AG1142" i="3"/>
  <c r="AJ1142" i="3"/>
  <c r="AK1142" i="3"/>
  <c r="AL1142" i="3"/>
  <c r="AM1142" i="3"/>
  <c r="AI1142" i="3"/>
  <c r="K1142" i="3"/>
  <c r="AH1142" i="3"/>
  <c r="AG1141" i="3"/>
  <c r="AJ1141" i="3"/>
  <c r="AK1141" i="3"/>
  <c r="AL1141" i="3"/>
  <c r="AM1141" i="3"/>
  <c r="AI1141" i="3"/>
  <c r="AH1141" i="3"/>
  <c r="AG1140" i="3"/>
  <c r="AJ1140" i="3"/>
  <c r="AK1140" i="3"/>
  <c r="AL1140" i="3"/>
  <c r="AM1140" i="3"/>
  <c r="AI1140" i="3"/>
  <c r="K1140" i="3"/>
  <c r="AH1140" i="3"/>
  <c r="AG1139" i="3"/>
  <c r="AJ1139" i="3"/>
  <c r="AK1139" i="3"/>
  <c r="AL1139" i="3"/>
  <c r="AM1139" i="3"/>
  <c r="AI1139" i="3"/>
  <c r="K1139" i="3"/>
  <c r="AH1139" i="3"/>
  <c r="AG1138" i="3"/>
  <c r="AJ1138" i="3"/>
  <c r="AK1138" i="3"/>
  <c r="AL1138" i="3"/>
  <c r="AM1138" i="3"/>
  <c r="AI1138" i="3"/>
  <c r="AH1138" i="3"/>
  <c r="AG1137" i="3"/>
  <c r="AJ1137" i="3"/>
  <c r="AK1137" i="3"/>
  <c r="AL1137" i="3"/>
  <c r="AM1137" i="3"/>
  <c r="AI1137" i="3"/>
  <c r="K1137" i="3"/>
  <c r="AH1137" i="3"/>
  <c r="AG1136" i="3"/>
  <c r="AJ1136" i="3"/>
  <c r="AK1136" i="3"/>
  <c r="AL1136" i="3"/>
  <c r="AM1136" i="3"/>
  <c r="AI1136" i="3"/>
  <c r="AH1136" i="3"/>
  <c r="AG1135" i="3"/>
  <c r="AJ1135" i="3"/>
  <c r="AK1135" i="3"/>
  <c r="AL1135" i="3"/>
  <c r="AM1135" i="3"/>
  <c r="AI1135" i="3"/>
  <c r="AH1135" i="3"/>
  <c r="AG1134" i="3"/>
  <c r="AJ1134" i="3"/>
  <c r="AK1134" i="3"/>
  <c r="AL1134" i="3"/>
  <c r="AM1134" i="3"/>
  <c r="AI1134" i="3"/>
  <c r="AH1134" i="3"/>
  <c r="AG1133" i="3"/>
  <c r="AJ1133" i="3"/>
  <c r="AK1133" i="3"/>
  <c r="AL1133" i="3"/>
  <c r="AM1133" i="3"/>
  <c r="AI1133" i="3"/>
  <c r="AH1133" i="3"/>
  <c r="AG1132" i="3"/>
  <c r="AJ1132" i="3"/>
  <c r="AK1132" i="3"/>
  <c r="AL1132" i="3"/>
  <c r="AM1132" i="3"/>
  <c r="AI1132" i="3"/>
  <c r="K1132" i="3"/>
  <c r="AH1132" i="3"/>
  <c r="AG1131" i="3"/>
  <c r="AJ1131" i="3"/>
  <c r="AK1131" i="3"/>
  <c r="AL1131" i="3"/>
  <c r="AM1131" i="3"/>
  <c r="AI1131" i="3"/>
  <c r="AH1131" i="3"/>
  <c r="AG1130" i="3"/>
  <c r="AJ1130" i="3"/>
  <c r="AK1130" i="3"/>
  <c r="AL1130" i="3"/>
  <c r="AM1130" i="3"/>
  <c r="AI1130" i="3"/>
  <c r="AH1130" i="3"/>
  <c r="AG1129" i="3"/>
  <c r="AJ1129" i="3"/>
  <c r="AK1129" i="3"/>
  <c r="AL1129" i="3"/>
  <c r="AM1129" i="3"/>
  <c r="AI1129" i="3"/>
  <c r="K1129" i="3"/>
  <c r="AH1129" i="3"/>
  <c r="AG1128" i="3"/>
  <c r="AJ1128" i="3"/>
  <c r="AK1128" i="3"/>
  <c r="AL1128" i="3"/>
  <c r="AM1128" i="3"/>
  <c r="AI1128" i="3"/>
  <c r="K1128" i="3"/>
  <c r="AH1128" i="3"/>
  <c r="AG1127" i="3"/>
  <c r="AJ1127" i="3"/>
  <c r="AK1127" i="3"/>
  <c r="AL1127" i="3"/>
  <c r="AM1127" i="3"/>
  <c r="AI1127" i="3"/>
  <c r="AH1127" i="3"/>
  <c r="AG1126" i="3"/>
  <c r="AJ1126" i="3"/>
  <c r="AK1126" i="3"/>
  <c r="AL1126" i="3"/>
  <c r="AM1126" i="3"/>
  <c r="AI1126" i="3"/>
  <c r="AH1126" i="3"/>
  <c r="AG1125" i="3"/>
  <c r="AJ1125" i="3"/>
  <c r="AK1125" i="3"/>
  <c r="AL1125" i="3"/>
  <c r="AM1125" i="3"/>
  <c r="AI1125" i="3"/>
  <c r="AH1125" i="3"/>
  <c r="AG1124" i="3"/>
  <c r="AJ1124" i="3"/>
  <c r="AK1124" i="3"/>
  <c r="AL1124" i="3"/>
  <c r="AM1124" i="3"/>
  <c r="AI1124" i="3"/>
  <c r="K1124" i="3"/>
  <c r="AH1124" i="3"/>
  <c r="AG1123" i="3"/>
  <c r="AJ1123" i="3"/>
  <c r="AK1123" i="3"/>
  <c r="AL1123" i="3"/>
  <c r="AM1123" i="3"/>
  <c r="AI1123" i="3"/>
  <c r="AH1123" i="3"/>
  <c r="AG1122" i="3"/>
  <c r="AJ1122" i="3"/>
  <c r="AK1122" i="3"/>
  <c r="AL1122" i="3"/>
  <c r="AM1122" i="3"/>
  <c r="AI1122" i="3"/>
  <c r="K1122" i="3"/>
  <c r="AH1122" i="3"/>
  <c r="AG1121" i="3"/>
  <c r="AJ1121" i="3"/>
  <c r="AK1121" i="3"/>
  <c r="AL1121" i="3"/>
  <c r="AM1121" i="3"/>
  <c r="AI1121" i="3"/>
  <c r="K1121" i="3"/>
  <c r="AH1121" i="3"/>
  <c r="AG1120" i="3"/>
  <c r="AJ1120" i="3"/>
  <c r="AK1120" i="3"/>
  <c r="AL1120" i="3"/>
  <c r="AM1120" i="3"/>
  <c r="AI1120" i="3"/>
  <c r="K1120" i="3"/>
  <c r="AH1120" i="3"/>
  <c r="AG1119" i="3"/>
  <c r="AJ1119" i="3"/>
  <c r="AK1119" i="3"/>
  <c r="AL1119" i="3"/>
  <c r="AM1119" i="3"/>
  <c r="AI1119" i="3"/>
  <c r="AH1119" i="3"/>
  <c r="AG1118" i="3"/>
  <c r="AJ1118" i="3"/>
  <c r="AK1118" i="3"/>
  <c r="AL1118" i="3"/>
  <c r="AM1118" i="3"/>
  <c r="AI1118" i="3"/>
  <c r="AH1118" i="3"/>
  <c r="AG1117" i="3"/>
  <c r="AJ1117" i="3"/>
  <c r="AK1117" i="3"/>
  <c r="AL1117" i="3"/>
  <c r="AM1117" i="3"/>
  <c r="AI1117" i="3"/>
  <c r="AH1117" i="3"/>
  <c r="AG1116" i="3"/>
  <c r="AJ1116" i="3"/>
  <c r="AK1116" i="3"/>
  <c r="AL1116" i="3"/>
  <c r="AM1116" i="3"/>
  <c r="AI1116" i="3"/>
  <c r="AH1116" i="3"/>
  <c r="AG1115" i="3"/>
  <c r="AJ1115" i="3"/>
  <c r="AK1115" i="3"/>
  <c r="AL1115" i="3"/>
  <c r="AM1115" i="3"/>
  <c r="AI1115" i="3"/>
  <c r="AH1115" i="3"/>
  <c r="AG1114" i="3"/>
  <c r="AJ1114" i="3"/>
  <c r="AK1114" i="3"/>
  <c r="AL1114" i="3"/>
  <c r="AM1114" i="3"/>
  <c r="AI1114" i="3"/>
  <c r="AH1114" i="3"/>
  <c r="AG1113" i="3"/>
  <c r="AJ1113" i="3"/>
  <c r="AK1113" i="3"/>
  <c r="AL1113" i="3"/>
  <c r="AM1113" i="3"/>
  <c r="AI1113" i="3"/>
  <c r="AH1113" i="3"/>
  <c r="AG1112" i="3"/>
  <c r="AJ1112" i="3"/>
  <c r="AK1112" i="3"/>
  <c r="AL1112" i="3"/>
  <c r="AM1112" i="3"/>
  <c r="AI1112" i="3"/>
  <c r="AH1112" i="3"/>
  <c r="AG1111" i="3"/>
  <c r="AJ1111" i="3"/>
  <c r="AK1111" i="3"/>
  <c r="AL1111" i="3"/>
  <c r="AM1111" i="3"/>
  <c r="AI1111" i="3"/>
  <c r="AH1111" i="3"/>
  <c r="AG1110" i="3"/>
  <c r="AJ1110" i="3"/>
  <c r="AK1110" i="3"/>
  <c r="AL1110" i="3"/>
  <c r="AM1110" i="3"/>
  <c r="AI1110" i="3"/>
  <c r="AH1110" i="3"/>
  <c r="AG1109" i="3"/>
  <c r="AJ1109" i="3"/>
  <c r="AK1109" i="3"/>
  <c r="AL1109" i="3"/>
  <c r="AM1109" i="3"/>
  <c r="AI1109" i="3"/>
  <c r="AH1109" i="3"/>
  <c r="AG1108" i="3"/>
  <c r="AJ1108" i="3"/>
  <c r="AK1108" i="3"/>
  <c r="AL1108" i="3"/>
  <c r="AM1108" i="3"/>
  <c r="AI1108" i="3"/>
  <c r="K1108" i="3"/>
  <c r="AH1108" i="3"/>
  <c r="AG1107" i="3"/>
  <c r="AJ1107" i="3"/>
  <c r="AK1107" i="3"/>
  <c r="AL1107" i="3"/>
  <c r="AM1107" i="3"/>
  <c r="AI1107" i="3"/>
  <c r="AH1107" i="3"/>
  <c r="AG1106" i="3"/>
  <c r="AJ1106" i="3"/>
  <c r="AK1106" i="3"/>
  <c r="AL1106" i="3"/>
  <c r="AM1106" i="3"/>
  <c r="AI1106" i="3"/>
  <c r="AH1106" i="3"/>
  <c r="AG1105" i="3"/>
  <c r="AJ1105" i="3"/>
  <c r="AK1105" i="3"/>
  <c r="AL1105" i="3"/>
  <c r="AM1105" i="3"/>
  <c r="AI1105" i="3"/>
  <c r="AH1105" i="3"/>
  <c r="AG1104" i="3"/>
  <c r="AJ1104" i="3"/>
  <c r="AK1104" i="3"/>
  <c r="AL1104" i="3"/>
  <c r="AM1104" i="3"/>
  <c r="AI1104" i="3"/>
  <c r="K1104" i="3"/>
  <c r="AH1104" i="3"/>
  <c r="AG1103" i="3"/>
  <c r="AJ1103" i="3"/>
  <c r="AK1103" i="3"/>
  <c r="AL1103" i="3"/>
  <c r="AM1103" i="3"/>
  <c r="AI1103" i="3"/>
  <c r="AH1103" i="3"/>
  <c r="AG1102" i="3"/>
  <c r="AJ1102" i="3"/>
  <c r="AK1102" i="3"/>
  <c r="AL1102" i="3"/>
  <c r="AM1102" i="3"/>
  <c r="AI1102" i="3"/>
  <c r="K1102" i="3"/>
  <c r="AH1102" i="3"/>
  <c r="AG1101" i="3"/>
  <c r="AJ1101" i="3"/>
  <c r="AK1101" i="3"/>
  <c r="AL1101" i="3"/>
  <c r="AM1101" i="3"/>
  <c r="AI1101" i="3"/>
  <c r="K1101" i="3"/>
  <c r="AH1101" i="3"/>
  <c r="AG1100" i="3"/>
  <c r="AJ1100" i="3"/>
  <c r="AK1100" i="3"/>
  <c r="AL1100" i="3"/>
  <c r="AM1100" i="3"/>
  <c r="AI1100" i="3"/>
  <c r="AH1100" i="3"/>
  <c r="AG1099" i="3"/>
  <c r="AJ1099" i="3"/>
  <c r="AK1099" i="3"/>
  <c r="AL1099" i="3"/>
  <c r="AM1099" i="3"/>
  <c r="AI1099" i="3"/>
  <c r="AH1099" i="3"/>
  <c r="AG1098" i="3"/>
  <c r="AJ1098" i="3"/>
  <c r="AK1098" i="3"/>
  <c r="AL1098" i="3"/>
  <c r="AM1098" i="3"/>
  <c r="AI1098" i="3"/>
  <c r="K1098" i="3"/>
  <c r="AH1098" i="3"/>
  <c r="AG1097" i="3"/>
  <c r="AJ1097" i="3"/>
  <c r="AK1097" i="3"/>
  <c r="AL1097" i="3"/>
  <c r="AM1097" i="3"/>
  <c r="AI1097" i="3"/>
  <c r="AH1097" i="3"/>
  <c r="AG1096" i="3"/>
  <c r="AJ1096" i="3"/>
  <c r="AK1096" i="3"/>
  <c r="AL1096" i="3"/>
  <c r="AM1096" i="3"/>
  <c r="AI1096" i="3"/>
  <c r="K1096" i="3"/>
  <c r="AH1096" i="3"/>
  <c r="AG1095" i="3"/>
  <c r="AJ1095" i="3"/>
  <c r="AK1095" i="3"/>
  <c r="AL1095" i="3"/>
  <c r="AM1095" i="3"/>
  <c r="AI1095" i="3"/>
  <c r="K1095" i="3"/>
  <c r="AH1095" i="3"/>
  <c r="AG1094" i="3"/>
  <c r="AJ1094" i="3"/>
  <c r="AK1094" i="3"/>
  <c r="AL1094" i="3"/>
  <c r="AM1094" i="3"/>
  <c r="AI1094" i="3"/>
  <c r="AH1094" i="3"/>
  <c r="AG1093" i="3"/>
  <c r="AJ1093" i="3"/>
  <c r="AK1093" i="3"/>
  <c r="AL1093" i="3"/>
  <c r="AM1093" i="3"/>
  <c r="AI1093" i="3"/>
  <c r="K1093" i="3"/>
  <c r="AH1093" i="3"/>
  <c r="AG1092" i="3"/>
  <c r="AJ1092" i="3"/>
  <c r="AK1092" i="3"/>
  <c r="AL1092" i="3"/>
  <c r="AM1092" i="3"/>
  <c r="AI1092" i="3"/>
  <c r="AH1092" i="3"/>
  <c r="AG1091" i="3"/>
  <c r="AJ1091" i="3"/>
  <c r="AK1091" i="3"/>
  <c r="AL1091" i="3"/>
  <c r="AM1091" i="3"/>
  <c r="AI1091" i="3"/>
  <c r="AH1091" i="3"/>
  <c r="AG1090" i="3"/>
  <c r="AJ1090" i="3"/>
  <c r="AK1090" i="3"/>
  <c r="AL1090" i="3"/>
  <c r="AM1090" i="3"/>
  <c r="AI1090" i="3"/>
  <c r="AH1090" i="3"/>
  <c r="AG1089" i="3"/>
  <c r="AJ1089" i="3"/>
  <c r="AK1089" i="3"/>
  <c r="AL1089" i="3"/>
  <c r="AM1089" i="3"/>
  <c r="AI1089" i="3"/>
  <c r="AH1089" i="3"/>
  <c r="AG1088" i="3"/>
  <c r="AJ1088" i="3"/>
  <c r="AK1088" i="3"/>
  <c r="AL1088" i="3"/>
  <c r="AM1088" i="3"/>
  <c r="AI1088" i="3"/>
  <c r="AH1088" i="3"/>
  <c r="AG1087" i="3"/>
  <c r="AJ1087" i="3"/>
  <c r="AK1087" i="3"/>
  <c r="AL1087" i="3"/>
  <c r="AM1087" i="3"/>
  <c r="AI1087" i="3"/>
  <c r="AH1087" i="3"/>
  <c r="AG1086" i="3"/>
  <c r="AJ1086" i="3"/>
  <c r="AK1086" i="3"/>
  <c r="AL1086" i="3"/>
  <c r="AM1086" i="3"/>
  <c r="AI1086" i="3"/>
  <c r="AH1086" i="3"/>
  <c r="AG1085" i="3"/>
  <c r="AJ1085" i="3"/>
  <c r="AK1085" i="3"/>
  <c r="AL1085" i="3"/>
  <c r="AM1085" i="3"/>
  <c r="AI1085" i="3"/>
  <c r="AH1085" i="3"/>
  <c r="AG1084" i="3"/>
  <c r="AJ1084" i="3"/>
  <c r="AK1084" i="3"/>
  <c r="AL1084" i="3"/>
  <c r="AM1084" i="3"/>
  <c r="AI1084" i="3"/>
  <c r="AH1084" i="3"/>
  <c r="AG1083" i="3"/>
  <c r="AJ1083" i="3"/>
  <c r="AK1083" i="3"/>
  <c r="AL1083" i="3"/>
  <c r="AM1083" i="3"/>
  <c r="AI1083" i="3"/>
  <c r="AH1083" i="3"/>
  <c r="AG1082" i="3"/>
  <c r="AJ1082" i="3"/>
  <c r="AK1082" i="3"/>
  <c r="AL1082" i="3"/>
  <c r="AM1082" i="3"/>
  <c r="AI1082" i="3"/>
  <c r="AH1082" i="3"/>
  <c r="AG1081" i="3"/>
  <c r="AJ1081" i="3"/>
  <c r="AK1081" i="3"/>
  <c r="AL1081" i="3"/>
  <c r="AM1081" i="3"/>
  <c r="AI1081" i="3"/>
  <c r="AH1081" i="3"/>
  <c r="AG1080" i="3"/>
  <c r="AJ1080" i="3"/>
  <c r="AK1080" i="3"/>
  <c r="AL1080" i="3"/>
  <c r="AM1080" i="3"/>
  <c r="AI1080" i="3"/>
  <c r="AH1080" i="3"/>
  <c r="AG1079" i="3"/>
  <c r="AJ1079" i="3"/>
  <c r="AK1079" i="3"/>
  <c r="AL1079" i="3"/>
  <c r="AM1079" i="3"/>
  <c r="AI1079" i="3"/>
  <c r="AH1079" i="3"/>
  <c r="AG1078" i="3"/>
  <c r="AJ1078" i="3"/>
  <c r="AK1078" i="3"/>
  <c r="AL1078" i="3"/>
  <c r="AM1078" i="3"/>
  <c r="AI1078" i="3"/>
  <c r="K1078" i="3"/>
  <c r="AH1078" i="3"/>
  <c r="AG1077" i="3"/>
  <c r="AJ1077" i="3"/>
  <c r="AK1077" i="3"/>
  <c r="AL1077" i="3"/>
  <c r="AM1077" i="3"/>
  <c r="AI1077" i="3"/>
  <c r="K1077" i="3"/>
  <c r="AH1077" i="3"/>
  <c r="AG1076" i="3"/>
  <c r="AJ1076" i="3"/>
  <c r="AK1076" i="3"/>
  <c r="AL1076" i="3"/>
  <c r="AM1076" i="3"/>
  <c r="AI1076" i="3"/>
  <c r="AH1076" i="3"/>
  <c r="AG1075" i="3"/>
  <c r="AJ1075" i="3"/>
  <c r="AK1075" i="3"/>
  <c r="AL1075" i="3"/>
  <c r="AM1075" i="3"/>
  <c r="AI1075" i="3"/>
  <c r="K1075" i="3"/>
  <c r="AH1075" i="3"/>
  <c r="AG1074" i="3"/>
  <c r="AJ1074" i="3"/>
  <c r="AK1074" i="3"/>
  <c r="AL1074" i="3"/>
  <c r="AM1074" i="3"/>
  <c r="AI1074" i="3"/>
  <c r="AH1074" i="3"/>
  <c r="AG1073" i="3"/>
  <c r="AJ1073" i="3"/>
  <c r="AK1073" i="3"/>
  <c r="AL1073" i="3"/>
  <c r="AM1073" i="3"/>
  <c r="AI1073" i="3"/>
  <c r="AH1073" i="3"/>
  <c r="AG1072" i="3"/>
  <c r="AJ1072" i="3"/>
  <c r="AK1072" i="3"/>
  <c r="AL1072" i="3"/>
  <c r="AM1072" i="3"/>
  <c r="AI1072" i="3"/>
  <c r="K1072" i="3"/>
  <c r="AH1072" i="3"/>
  <c r="AG1071" i="3"/>
  <c r="AJ1071" i="3"/>
  <c r="AK1071" i="3"/>
  <c r="AL1071" i="3"/>
  <c r="AM1071" i="3"/>
  <c r="AI1071" i="3"/>
  <c r="AH1071" i="3"/>
  <c r="AG1070" i="3"/>
  <c r="AJ1070" i="3"/>
  <c r="AK1070" i="3"/>
  <c r="AL1070" i="3"/>
  <c r="AM1070" i="3"/>
  <c r="AI1070" i="3"/>
  <c r="AH1070" i="3"/>
  <c r="AG1069" i="3"/>
  <c r="AJ1069" i="3"/>
  <c r="AK1069" i="3"/>
  <c r="AL1069" i="3"/>
  <c r="AM1069" i="3"/>
  <c r="AI1069" i="3"/>
  <c r="K1069" i="3"/>
  <c r="AH1069" i="3"/>
  <c r="AG1068" i="3"/>
  <c r="AJ1068" i="3"/>
  <c r="AK1068" i="3"/>
  <c r="AL1068" i="3"/>
  <c r="AM1068" i="3"/>
  <c r="AI1068" i="3"/>
  <c r="AH1068" i="3"/>
  <c r="AG1067" i="3"/>
  <c r="AJ1067" i="3"/>
  <c r="AK1067" i="3"/>
  <c r="AL1067" i="3"/>
  <c r="AM1067" i="3"/>
  <c r="AI1067" i="3"/>
  <c r="AH1067" i="3"/>
  <c r="AG1066" i="3"/>
  <c r="AJ1066" i="3"/>
  <c r="AK1066" i="3"/>
  <c r="AL1066" i="3"/>
  <c r="AM1066" i="3"/>
  <c r="AI1066" i="3"/>
  <c r="K1066" i="3"/>
  <c r="AH1066" i="3"/>
  <c r="AG1065" i="3"/>
  <c r="AJ1065" i="3"/>
  <c r="AK1065" i="3"/>
  <c r="AL1065" i="3"/>
  <c r="AM1065" i="3"/>
  <c r="AI1065" i="3"/>
  <c r="AH1065" i="3"/>
  <c r="AG1064" i="3"/>
  <c r="AJ1064" i="3"/>
  <c r="AK1064" i="3"/>
  <c r="AL1064" i="3"/>
  <c r="AM1064" i="3"/>
  <c r="AI1064" i="3"/>
  <c r="AH1064" i="3"/>
  <c r="AG1063" i="3"/>
  <c r="AJ1063" i="3"/>
  <c r="AK1063" i="3"/>
  <c r="AL1063" i="3"/>
  <c r="AM1063" i="3"/>
  <c r="AI1063" i="3"/>
  <c r="K1063" i="3"/>
  <c r="AH1063" i="3"/>
  <c r="AG1062" i="3"/>
  <c r="AJ1062" i="3"/>
  <c r="AK1062" i="3"/>
  <c r="AL1062" i="3"/>
  <c r="AM1062" i="3"/>
  <c r="AI1062" i="3"/>
  <c r="AH1062" i="3"/>
  <c r="AG1061" i="3"/>
  <c r="AJ1061" i="3"/>
  <c r="AK1061" i="3"/>
  <c r="AL1061" i="3"/>
  <c r="AM1061" i="3"/>
  <c r="AI1061" i="3"/>
  <c r="AH1061" i="3"/>
  <c r="AG1060" i="3"/>
  <c r="AJ1060" i="3"/>
  <c r="AK1060" i="3"/>
  <c r="AL1060" i="3"/>
  <c r="AM1060" i="3"/>
  <c r="AI1060" i="3"/>
  <c r="K1060" i="3"/>
  <c r="AH1060" i="3"/>
  <c r="AG1059" i="3"/>
  <c r="AJ1059" i="3"/>
  <c r="AK1059" i="3"/>
  <c r="AL1059" i="3"/>
  <c r="AM1059" i="3"/>
  <c r="AI1059" i="3"/>
  <c r="K1059" i="3"/>
  <c r="AH1059" i="3"/>
  <c r="AG1058" i="3"/>
  <c r="AJ1058" i="3"/>
  <c r="AK1058" i="3"/>
  <c r="AL1058" i="3"/>
  <c r="AM1058" i="3"/>
  <c r="AI1058" i="3"/>
  <c r="AH1058" i="3"/>
  <c r="AG1057" i="3"/>
  <c r="AJ1057" i="3"/>
  <c r="AK1057" i="3"/>
  <c r="AL1057" i="3"/>
  <c r="AM1057" i="3"/>
  <c r="AI1057" i="3"/>
  <c r="AH1057" i="3"/>
  <c r="AG1056" i="3"/>
  <c r="AJ1056" i="3"/>
  <c r="AK1056" i="3"/>
  <c r="AL1056" i="3"/>
  <c r="AM1056" i="3"/>
  <c r="AI1056" i="3"/>
  <c r="K1056" i="3"/>
  <c r="AH1056" i="3"/>
  <c r="AG1055" i="3"/>
  <c r="AJ1055" i="3"/>
  <c r="AK1055" i="3"/>
  <c r="AL1055" i="3"/>
  <c r="AM1055" i="3"/>
  <c r="AI1055" i="3"/>
  <c r="K1055" i="3"/>
  <c r="AH1055" i="3"/>
  <c r="AG1054" i="3"/>
  <c r="AJ1054" i="3"/>
  <c r="AK1054" i="3"/>
  <c r="AL1054" i="3"/>
  <c r="AM1054" i="3"/>
  <c r="AI1054" i="3"/>
  <c r="K1054" i="3"/>
  <c r="AH1054" i="3"/>
  <c r="AG1053" i="3"/>
  <c r="AJ1053" i="3"/>
  <c r="AK1053" i="3"/>
  <c r="AL1053" i="3"/>
  <c r="AM1053" i="3"/>
  <c r="AI1053" i="3"/>
  <c r="AH1053" i="3"/>
  <c r="AG1052" i="3"/>
  <c r="AJ1052" i="3"/>
  <c r="AK1052" i="3"/>
  <c r="AL1052" i="3"/>
  <c r="AM1052" i="3"/>
  <c r="AI1052" i="3"/>
  <c r="AH1052" i="3"/>
  <c r="AG1051" i="3"/>
  <c r="AJ1051" i="3"/>
  <c r="AK1051" i="3"/>
  <c r="AL1051" i="3"/>
  <c r="AM1051" i="3"/>
  <c r="AI1051" i="3"/>
  <c r="K1051" i="3"/>
  <c r="AH1051" i="3"/>
  <c r="AG1050" i="3"/>
  <c r="AJ1050" i="3"/>
  <c r="AK1050" i="3"/>
  <c r="AL1050" i="3"/>
  <c r="AM1050" i="3"/>
  <c r="AI1050" i="3"/>
  <c r="K1050" i="3"/>
  <c r="AH1050" i="3"/>
  <c r="AG1049" i="3"/>
  <c r="AJ1049" i="3"/>
  <c r="AK1049" i="3"/>
  <c r="AL1049" i="3"/>
  <c r="AM1049" i="3"/>
  <c r="AI1049" i="3"/>
  <c r="AH1049" i="3"/>
  <c r="AG1048" i="3"/>
  <c r="AJ1048" i="3"/>
  <c r="AK1048" i="3"/>
  <c r="AL1048" i="3"/>
  <c r="AM1048" i="3"/>
  <c r="AI1048" i="3"/>
  <c r="AH1048" i="3"/>
  <c r="AG1047" i="3"/>
  <c r="AJ1047" i="3"/>
  <c r="AK1047" i="3"/>
  <c r="AL1047" i="3"/>
  <c r="AM1047" i="3"/>
  <c r="AI1047" i="3"/>
  <c r="K1047" i="3"/>
  <c r="AH1047" i="3"/>
  <c r="AG1046" i="3"/>
  <c r="AJ1046" i="3"/>
  <c r="AK1046" i="3"/>
  <c r="AL1046" i="3"/>
  <c r="AM1046" i="3"/>
  <c r="AI1046" i="3"/>
  <c r="K1046" i="3"/>
  <c r="AH1046" i="3"/>
  <c r="AG1045" i="3"/>
  <c r="AJ1045" i="3"/>
  <c r="AK1045" i="3"/>
  <c r="AL1045" i="3"/>
  <c r="AM1045" i="3"/>
  <c r="AI1045" i="3"/>
  <c r="K1045" i="3"/>
  <c r="AH1045" i="3"/>
  <c r="AG1044" i="3"/>
  <c r="AJ1044" i="3"/>
  <c r="AK1044" i="3"/>
  <c r="AL1044" i="3"/>
  <c r="AM1044" i="3"/>
  <c r="AI1044" i="3"/>
  <c r="AH1044" i="3"/>
  <c r="AG1043" i="3"/>
  <c r="AJ1043" i="3"/>
  <c r="AK1043" i="3"/>
  <c r="AL1043" i="3"/>
  <c r="AM1043" i="3"/>
  <c r="AI1043" i="3"/>
  <c r="AH1043" i="3"/>
  <c r="AG1042" i="3"/>
  <c r="AJ1042" i="3"/>
  <c r="AK1042" i="3"/>
  <c r="AL1042" i="3"/>
  <c r="AM1042" i="3"/>
  <c r="AI1042" i="3"/>
  <c r="K1042" i="3"/>
  <c r="AH1042" i="3"/>
  <c r="AG1041" i="3"/>
  <c r="AJ1041" i="3"/>
  <c r="AK1041" i="3"/>
  <c r="AL1041" i="3"/>
  <c r="AM1041" i="3"/>
  <c r="AI1041" i="3"/>
  <c r="AH1041" i="3"/>
  <c r="AG1040" i="3"/>
  <c r="AJ1040" i="3"/>
  <c r="AK1040" i="3"/>
  <c r="AL1040" i="3"/>
  <c r="AM1040" i="3"/>
  <c r="AI1040" i="3"/>
  <c r="K1040" i="3"/>
  <c r="AH1040" i="3"/>
  <c r="AG1039" i="3"/>
  <c r="AJ1039" i="3"/>
  <c r="AK1039" i="3"/>
  <c r="AL1039" i="3"/>
  <c r="AM1039" i="3"/>
  <c r="AI1039" i="3"/>
  <c r="AH1039" i="3"/>
  <c r="AG1038" i="3"/>
  <c r="AJ1038" i="3"/>
  <c r="AK1038" i="3"/>
  <c r="AL1038" i="3"/>
  <c r="AM1038" i="3"/>
  <c r="AI1038" i="3"/>
  <c r="AH1038" i="3"/>
  <c r="AG1037" i="3"/>
  <c r="AJ1037" i="3"/>
  <c r="AK1037" i="3"/>
  <c r="AL1037" i="3"/>
  <c r="AM1037" i="3"/>
  <c r="AI1037" i="3"/>
  <c r="AH1037" i="3"/>
  <c r="AG1036" i="3"/>
  <c r="AJ1036" i="3"/>
  <c r="AK1036" i="3"/>
  <c r="AL1036" i="3"/>
  <c r="AM1036" i="3"/>
  <c r="AI1036" i="3"/>
  <c r="AH1036" i="3"/>
  <c r="AG1035" i="3"/>
  <c r="AJ1035" i="3"/>
  <c r="AK1035" i="3"/>
  <c r="AL1035" i="3"/>
  <c r="AM1035" i="3"/>
  <c r="AI1035" i="3"/>
  <c r="K1035" i="3"/>
  <c r="AH1035" i="3"/>
  <c r="AG1034" i="3"/>
  <c r="AJ1034" i="3"/>
  <c r="AK1034" i="3"/>
  <c r="AL1034" i="3"/>
  <c r="AM1034" i="3"/>
  <c r="AI1034" i="3"/>
  <c r="AH1034" i="3"/>
  <c r="AG1033" i="3"/>
  <c r="AJ1033" i="3"/>
  <c r="AK1033" i="3"/>
  <c r="AL1033" i="3"/>
  <c r="AM1033" i="3"/>
  <c r="AI1033" i="3"/>
  <c r="AH1033" i="3"/>
  <c r="AG1032" i="3"/>
  <c r="AJ1032" i="3"/>
  <c r="AK1032" i="3"/>
  <c r="AL1032" i="3"/>
  <c r="AM1032" i="3"/>
  <c r="AI1032" i="3"/>
  <c r="K1032" i="3"/>
  <c r="AH1032" i="3"/>
  <c r="AG1031" i="3"/>
  <c r="AJ1031" i="3"/>
  <c r="AK1031" i="3"/>
  <c r="AL1031" i="3"/>
  <c r="AM1031" i="3"/>
  <c r="AI1031" i="3"/>
  <c r="K1031" i="3"/>
  <c r="AH1031" i="3"/>
  <c r="AG1030" i="3"/>
  <c r="AJ1030" i="3"/>
  <c r="AK1030" i="3"/>
  <c r="AL1030" i="3"/>
  <c r="AM1030" i="3"/>
  <c r="AI1030" i="3"/>
  <c r="K1030" i="3"/>
  <c r="AH1030" i="3"/>
  <c r="AG1029" i="3"/>
  <c r="AJ1029" i="3"/>
  <c r="AK1029" i="3"/>
  <c r="AL1029" i="3"/>
  <c r="AM1029" i="3"/>
  <c r="AI1029" i="3"/>
  <c r="AH1029" i="3"/>
  <c r="AG1028" i="3"/>
  <c r="AJ1028" i="3"/>
  <c r="AK1028" i="3"/>
  <c r="AL1028" i="3"/>
  <c r="AM1028" i="3"/>
  <c r="AI1028" i="3"/>
  <c r="K1028" i="3"/>
  <c r="AH1028" i="3"/>
  <c r="AG1027" i="3"/>
  <c r="AJ1027" i="3"/>
  <c r="AK1027" i="3"/>
  <c r="AL1027" i="3"/>
  <c r="AM1027" i="3"/>
  <c r="AI1027" i="3"/>
  <c r="AH1027" i="3"/>
  <c r="AG1026" i="3"/>
  <c r="AJ1026" i="3"/>
  <c r="AK1026" i="3"/>
  <c r="AL1026" i="3"/>
  <c r="AM1026" i="3"/>
  <c r="AI1026" i="3"/>
  <c r="K1026" i="3"/>
  <c r="AH1026" i="3"/>
  <c r="AG1025" i="3"/>
  <c r="AJ1025" i="3"/>
  <c r="AK1025" i="3"/>
  <c r="AL1025" i="3"/>
  <c r="AM1025" i="3"/>
  <c r="AI1025" i="3"/>
  <c r="AH1025" i="3"/>
  <c r="AG1024" i="3"/>
  <c r="AJ1024" i="3"/>
  <c r="AK1024" i="3"/>
  <c r="AL1024" i="3"/>
  <c r="AM1024" i="3"/>
  <c r="AI1024" i="3"/>
  <c r="K1024" i="3"/>
  <c r="AH1024" i="3"/>
  <c r="AG1023" i="3"/>
  <c r="AJ1023" i="3"/>
  <c r="AK1023" i="3"/>
  <c r="AL1023" i="3"/>
  <c r="AM1023" i="3"/>
  <c r="AI1023" i="3"/>
  <c r="K1023" i="3"/>
  <c r="AH1023" i="3"/>
  <c r="AG1022" i="3"/>
  <c r="AJ1022" i="3"/>
  <c r="AK1022" i="3"/>
  <c r="AL1022" i="3"/>
  <c r="AM1022" i="3"/>
  <c r="AI1022" i="3"/>
  <c r="AH1022" i="3"/>
  <c r="AG1021" i="3"/>
  <c r="AJ1021" i="3"/>
  <c r="AK1021" i="3"/>
  <c r="AL1021" i="3"/>
  <c r="AM1021" i="3"/>
  <c r="AI1021" i="3"/>
  <c r="AH1021" i="3"/>
  <c r="AG1020" i="3"/>
  <c r="AJ1020" i="3"/>
  <c r="AK1020" i="3"/>
  <c r="AL1020" i="3"/>
  <c r="AM1020" i="3"/>
  <c r="AI1020" i="3"/>
  <c r="K1020" i="3"/>
  <c r="AH1020" i="3"/>
  <c r="AG1019" i="3"/>
  <c r="AJ1019" i="3"/>
  <c r="AK1019" i="3"/>
  <c r="AL1019" i="3"/>
  <c r="AM1019" i="3"/>
  <c r="AI1019" i="3"/>
  <c r="K1019" i="3"/>
  <c r="AH1019" i="3"/>
  <c r="AG1018" i="3"/>
  <c r="AJ1018" i="3"/>
  <c r="AK1018" i="3"/>
  <c r="AL1018" i="3"/>
  <c r="AM1018" i="3"/>
  <c r="AI1018" i="3"/>
  <c r="AH1018" i="3"/>
  <c r="AG1017" i="3"/>
  <c r="AJ1017" i="3"/>
  <c r="AK1017" i="3"/>
  <c r="AL1017" i="3"/>
  <c r="AM1017" i="3"/>
  <c r="AI1017" i="3"/>
  <c r="AH1017" i="3"/>
  <c r="AG1016" i="3"/>
  <c r="AJ1016" i="3"/>
  <c r="AK1016" i="3"/>
  <c r="AL1016" i="3"/>
  <c r="AM1016" i="3"/>
  <c r="AI1016" i="3"/>
  <c r="K1016" i="3"/>
  <c r="AH1016" i="3"/>
  <c r="AG1015" i="3"/>
  <c r="AJ1015" i="3"/>
  <c r="AK1015" i="3"/>
  <c r="AL1015" i="3"/>
  <c r="AM1015" i="3"/>
  <c r="AI1015" i="3"/>
  <c r="K1015" i="3"/>
  <c r="AH1015" i="3"/>
  <c r="AG1014" i="3"/>
  <c r="AJ1014" i="3"/>
  <c r="AK1014" i="3"/>
  <c r="AL1014" i="3"/>
  <c r="AM1014" i="3"/>
  <c r="AI1014" i="3"/>
  <c r="K1014" i="3"/>
  <c r="AH1014" i="3"/>
  <c r="AG1013" i="3"/>
  <c r="AJ1013" i="3"/>
  <c r="AK1013" i="3"/>
  <c r="AL1013" i="3"/>
  <c r="AM1013" i="3"/>
  <c r="AI1013" i="3"/>
  <c r="AH1013" i="3"/>
  <c r="AG1012" i="3"/>
  <c r="AJ1012" i="3"/>
  <c r="AK1012" i="3"/>
  <c r="AL1012" i="3"/>
  <c r="AM1012" i="3"/>
  <c r="AI1012" i="3"/>
  <c r="K1012" i="3"/>
  <c r="AH1012" i="3"/>
  <c r="AG1011" i="3"/>
  <c r="AJ1011" i="3"/>
  <c r="AK1011" i="3"/>
  <c r="AL1011" i="3"/>
  <c r="AM1011" i="3"/>
  <c r="AI1011" i="3"/>
  <c r="K1011" i="3"/>
  <c r="AH1011" i="3"/>
  <c r="AG1010" i="3"/>
  <c r="AJ1010" i="3"/>
  <c r="AK1010" i="3"/>
  <c r="AL1010" i="3"/>
  <c r="AM1010" i="3"/>
  <c r="AI1010" i="3"/>
  <c r="AH1010" i="3"/>
  <c r="AG1009" i="3"/>
  <c r="AJ1009" i="3"/>
  <c r="AK1009" i="3"/>
  <c r="AL1009" i="3"/>
  <c r="AM1009" i="3"/>
  <c r="AI1009" i="3"/>
  <c r="AH1009" i="3"/>
  <c r="AG1008" i="3"/>
  <c r="AJ1008" i="3"/>
  <c r="AK1008" i="3"/>
  <c r="AL1008" i="3"/>
  <c r="AM1008" i="3"/>
  <c r="AI1008" i="3"/>
  <c r="AH1008" i="3"/>
  <c r="AG1007" i="3"/>
  <c r="AJ1007" i="3"/>
  <c r="AK1007" i="3"/>
  <c r="AL1007" i="3"/>
  <c r="AM1007" i="3"/>
  <c r="AI1007" i="3"/>
  <c r="K1007" i="3"/>
  <c r="AH1007" i="3"/>
  <c r="AG1006" i="3"/>
  <c r="AJ1006" i="3"/>
  <c r="AK1006" i="3"/>
  <c r="AL1006" i="3"/>
  <c r="AM1006" i="3"/>
  <c r="AI1006" i="3"/>
  <c r="K1006" i="3"/>
  <c r="AH1006" i="3"/>
  <c r="AG1005" i="3"/>
  <c r="AJ1005" i="3"/>
  <c r="AK1005" i="3"/>
  <c r="AL1005" i="3"/>
  <c r="AM1005" i="3"/>
  <c r="AI1005" i="3"/>
  <c r="AH1005" i="3"/>
  <c r="AG1004" i="3"/>
  <c r="AJ1004" i="3"/>
  <c r="AK1004" i="3"/>
  <c r="AL1004" i="3"/>
  <c r="AM1004" i="3"/>
  <c r="AI1004" i="3"/>
  <c r="K1004" i="3"/>
  <c r="AH1004" i="3"/>
  <c r="AG1003" i="3"/>
  <c r="AJ1003" i="3"/>
  <c r="AK1003" i="3"/>
  <c r="AL1003" i="3"/>
  <c r="AM1003" i="3"/>
  <c r="AI1003" i="3"/>
  <c r="AH1003" i="3"/>
  <c r="AG1002" i="3"/>
  <c r="AJ1002" i="3"/>
  <c r="AK1002" i="3"/>
  <c r="AL1002" i="3"/>
  <c r="AM1002" i="3"/>
  <c r="AI1002" i="3"/>
  <c r="AH1002" i="3"/>
  <c r="AG1001" i="3"/>
  <c r="AJ1001" i="3"/>
  <c r="AK1001" i="3"/>
  <c r="AL1001" i="3"/>
  <c r="AM1001" i="3"/>
  <c r="AI1001" i="3"/>
  <c r="K1001" i="3"/>
  <c r="AH1001" i="3"/>
  <c r="AG1000" i="3"/>
  <c r="AJ1000" i="3"/>
  <c r="AK1000" i="3"/>
  <c r="AL1000" i="3"/>
  <c r="AM1000" i="3"/>
  <c r="AI1000" i="3"/>
  <c r="K1000" i="3"/>
  <c r="AH1000" i="3"/>
  <c r="AG999" i="3"/>
  <c r="AJ999" i="3"/>
  <c r="AK999" i="3"/>
  <c r="AL999" i="3"/>
  <c r="AM999" i="3"/>
  <c r="AI999" i="3"/>
  <c r="AH999" i="3"/>
  <c r="AG998" i="3"/>
  <c r="AJ998" i="3"/>
  <c r="AK998" i="3"/>
  <c r="AL998" i="3"/>
  <c r="AM998" i="3"/>
  <c r="AI998" i="3"/>
  <c r="AH998" i="3"/>
  <c r="AG997" i="3"/>
  <c r="AJ997" i="3"/>
  <c r="AK997" i="3"/>
  <c r="AL997" i="3"/>
  <c r="AM997" i="3"/>
  <c r="AI997" i="3"/>
  <c r="K997" i="3"/>
  <c r="AH997" i="3"/>
  <c r="AG996" i="3"/>
  <c r="AJ996" i="3"/>
  <c r="AK996" i="3"/>
  <c r="AL996" i="3"/>
  <c r="AM996" i="3"/>
  <c r="AI996" i="3"/>
  <c r="K996" i="3"/>
  <c r="AH996" i="3"/>
  <c r="AG995" i="3"/>
  <c r="AJ995" i="3"/>
  <c r="AK995" i="3"/>
  <c r="AL995" i="3"/>
  <c r="AM995" i="3"/>
  <c r="AI995" i="3"/>
  <c r="AH995" i="3"/>
  <c r="AG994" i="3"/>
  <c r="AJ994" i="3"/>
  <c r="AK994" i="3"/>
  <c r="AL994" i="3"/>
  <c r="AM994" i="3"/>
  <c r="AI994" i="3"/>
  <c r="AH994" i="3"/>
  <c r="AG993" i="3"/>
  <c r="AJ993" i="3"/>
  <c r="AK993" i="3"/>
  <c r="AL993" i="3"/>
  <c r="AM993" i="3"/>
  <c r="AI993" i="3"/>
  <c r="K993" i="3"/>
  <c r="AH993" i="3"/>
  <c r="AG992" i="3"/>
  <c r="AJ992" i="3"/>
  <c r="AK992" i="3"/>
  <c r="AL992" i="3"/>
  <c r="AM992" i="3"/>
  <c r="AI992" i="3"/>
  <c r="K992" i="3"/>
  <c r="AH992" i="3"/>
  <c r="AG991" i="3"/>
  <c r="AJ991" i="3"/>
  <c r="AK991" i="3"/>
  <c r="AL991" i="3"/>
  <c r="AM991" i="3"/>
  <c r="AI991" i="3"/>
  <c r="K991" i="3"/>
  <c r="AH991" i="3"/>
  <c r="AG990" i="3"/>
  <c r="AJ990" i="3"/>
  <c r="AK990" i="3"/>
  <c r="AL990" i="3"/>
  <c r="AM990" i="3"/>
  <c r="AI990" i="3"/>
  <c r="AH990" i="3"/>
  <c r="AG989" i="3"/>
  <c r="AJ989" i="3"/>
  <c r="AK989" i="3"/>
  <c r="AL989" i="3"/>
  <c r="AM989" i="3"/>
  <c r="AI989" i="3"/>
  <c r="AH989" i="3"/>
  <c r="AG988" i="3"/>
  <c r="AJ988" i="3"/>
  <c r="AK988" i="3"/>
  <c r="AL988" i="3"/>
  <c r="AM988" i="3"/>
  <c r="AI988" i="3"/>
  <c r="K988" i="3"/>
  <c r="AH988" i="3"/>
  <c r="AG987" i="3"/>
  <c r="AJ987" i="3"/>
  <c r="AK987" i="3"/>
  <c r="AL987" i="3"/>
  <c r="AM987" i="3"/>
  <c r="AI987" i="3"/>
  <c r="K987" i="3"/>
  <c r="AH987" i="3"/>
  <c r="AG986" i="3"/>
  <c r="AJ986" i="3"/>
  <c r="AK986" i="3"/>
  <c r="AL986" i="3"/>
  <c r="AM986" i="3"/>
  <c r="AI986" i="3"/>
  <c r="K986" i="3"/>
  <c r="AH986" i="3"/>
  <c r="AG985" i="3"/>
  <c r="AJ985" i="3"/>
  <c r="AK985" i="3"/>
  <c r="AL985" i="3"/>
  <c r="AM985" i="3"/>
  <c r="AI985" i="3"/>
  <c r="AH985" i="3"/>
  <c r="AG984" i="3"/>
  <c r="AJ984" i="3"/>
  <c r="AK984" i="3"/>
  <c r="AL984" i="3"/>
  <c r="AM984" i="3"/>
  <c r="AI984" i="3"/>
  <c r="AH984" i="3"/>
  <c r="AG983" i="3"/>
  <c r="AJ983" i="3"/>
  <c r="AK983" i="3"/>
  <c r="AL983" i="3"/>
  <c r="AM983" i="3"/>
  <c r="AI983" i="3"/>
  <c r="K983" i="3"/>
  <c r="AH983" i="3"/>
  <c r="AG982" i="3"/>
  <c r="AJ982" i="3"/>
  <c r="AK982" i="3"/>
  <c r="AL982" i="3"/>
  <c r="AM982" i="3"/>
  <c r="AI982" i="3"/>
  <c r="AH982" i="3"/>
  <c r="AG981" i="3"/>
  <c r="AJ981" i="3"/>
  <c r="AK981" i="3"/>
  <c r="AL981" i="3"/>
  <c r="AM981" i="3"/>
  <c r="AI981" i="3"/>
  <c r="AH981" i="3"/>
  <c r="AG980" i="3"/>
  <c r="AJ980" i="3"/>
  <c r="AK980" i="3"/>
  <c r="AL980" i="3"/>
  <c r="AM980" i="3"/>
  <c r="AI980" i="3"/>
  <c r="AH980" i="3"/>
  <c r="AG979" i="3"/>
  <c r="AJ979" i="3"/>
  <c r="AK979" i="3"/>
  <c r="AL979" i="3"/>
  <c r="AM979" i="3"/>
  <c r="AI979" i="3"/>
  <c r="K979" i="3"/>
  <c r="AH979" i="3"/>
  <c r="AG978" i="3"/>
  <c r="AJ978" i="3"/>
  <c r="AK978" i="3"/>
  <c r="AL978" i="3"/>
  <c r="AM978" i="3"/>
  <c r="AI978" i="3"/>
  <c r="K978" i="3"/>
  <c r="AH978" i="3"/>
  <c r="AG977" i="3"/>
  <c r="AJ977" i="3"/>
  <c r="AK977" i="3"/>
  <c r="AL977" i="3"/>
  <c r="AM977" i="3"/>
  <c r="AI977" i="3"/>
  <c r="K977" i="3"/>
  <c r="AH977" i="3"/>
  <c r="AG976" i="3"/>
  <c r="AJ976" i="3"/>
  <c r="AK976" i="3"/>
  <c r="AL976" i="3"/>
  <c r="AM976" i="3"/>
  <c r="AI976" i="3"/>
  <c r="AH976" i="3"/>
  <c r="AG975" i="3"/>
  <c r="AJ975" i="3"/>
  <c r="AK975" i="3"/>
  <c r="AL975" i="3"/>
  <c r="AM975" i="3"/>
  <c r="AI975" i="3"/>
  <c r="AH975" i="3"/>
  <c r="AG974" i="3"/>
  <c r="AJ974" i="3"/>
  <c r="AK974" i="3"/>
  <c r="AL974" i="3"/>
  <c r="AM974" i="3"/>
  <c r="AI974" i="3"/>
  <c r="K974" i="3"/>
  <c r="AH974" i="3"/>
  <c r="AG973" i="3"/>
  <c r="AJ973" i="3"/>
  <c r="AK973" i="3"/>
  <c r="AL973" i="3"/>
  <c r="AM973" i="3"/>
  <c r="AI973" i="3"/>
  <c r="K973" i="3"/>
  <c r="AH973" i="3"/>
  <c r="AG972" i="3"/>
  <c r="AJ972" i="3"/>
  <c r="AK972" i="3"/>
  <c r="AL972" i="3"/>
  <c r="AM972" i="3"/>
  <c r="AI972" i="3"/>
  <c r="AH972" i="3"/>
  <c r="AG971" i="3"/>
  <c r="AJ971" i="3"/>
  <c r="AK971" i="3"/>
  <c r="AL971" i="3"/>
  <c r="AM971" i="3"/>
  <c r="AI971" i="3"/>
  <c r="AH971" i="3"/>
  <c r="AG970" i="3"/>
  <c r="AJ970" i="3"/>
  <c r="AK970" i="3"/>
  <c r="AL970" i="3"/>
  <c r="AM970" i="3"/>
  <c r="AI970" i="3"/>
  <c r="K970" i="3"/>
  <c r="AH970" i="3"/>
  <c r="AG969" i="3"/>
  <c r="AJ969" i="3"/>
  <c r="AK969" i="3"/>
  <c r="AL969" i="3"/>
  <c r="AM969" i="3"/>
  <c r="AI969" i="3"/>
  <c r="K969" i="3"/>
  <c r="AH969" i="3"/>
  <c r="AG968" i="3"/>
  <c r="AJ968" i="3"/>
  <c r="AK968" i="3"/>
  <c r="AL968" i="3"/>
  <c r="AM968" i="3"/>
  <c r="AI968" i="3"/>
  <c r="AH968" i="3"/>
  <c r="AG967" i="3"/>
  <c r="AJ967" i="3"/>
  <c r="AK967" i="3"/>
  <c r="AL967" i="3"/>
  <c r="AM967" i="3"/>
  <c r="AI967" i="3"/>
  <c r="AH967" i="3"/>
  <c r="AG966" i="3"/>
  <c r="AJ966" i="3"/>
  <c r="AK966" i="3"/>
  <c r="AL966" i="3"/>
  <c r="AM966" i="3"/>
  <c r="AI966" i="3"/>
  <c r="K966" i="3"/>
  <c r="AH966" i="3"/>
  <c r="AG965" i="3"/>
  <c r="AJ965" i="3"/>
  <c r="AK965" i="3"/>
  <c r="AL965" i="3"/>
  <c r="AM965" i="3"/>
  <c r="AI965" i="3"/>
  <c r="K965" i="3"/>
  <c r="AH965" i="3"/>
  <c r="AG964" i="3"/>
  <c r="AJ964" i="3"/>
  <c r="AK964" i="3"/>
  <c r="AL964" i="3"/>
  <c r="AM964" i="3"/>
  <c r="AI964" i="3"/>
  <c r="AH964" i="3"/>
  <c r="AG963" i="3"/>
  <c r="AJ963" i="3"/>
  <c r="AK963" i="3"/>
  <c r="AL963" i="3"/>
  <c r="AM963" i="3"/>
  <c r="AI963" i="3"/>
  <c r="AH963" i="3"/>
  <c r="AG962" i="3"/>
  <c r="AJ962" i="3"/>
  <c r="AK962" i="3"/>
  <c r="AL962" i="3"/>
  <c r="AM962" i="3"/>
  <c r="AI962" i="3"/>
  <c r="K962" i="3"/>
  <c r="AH962" i="3"/>
  <c r="AG961" i="3"/>
  <c r="AJ961" i="3"/>
  <c r="AK961" i="3"/>
  <c r="AL961" i="3"/>
  <c r="AM961" i="3"/>
  <c r="AI961" i="3"/>
  <c r="K961" i="3"/>
  <c r="AH961" i="3"/>
  <c r="AG960" i="3"/>
  <c r="AJ960" i="3"/>
  <c r="AK960" i="3"/>
  <c r="AL960" i="3"/>
  <c r="AM960" i="3"/>
  <c r="AI960" i="3"/>
  <c r="AH960" i="3"/>
  <c r="AG959" i="3"/>
  <c r="AJ959" i="3"/>
  <c r="AK959" i="3"/>
  <c r="AL959" i="3"/>
  <c r="AM959" i="3"/>
  <c r="AI959" i="3"/>
  <c r="AH959" i="3"/>
  <c r="AG958" i="3"/>
  <c r="AJ958" i="3"/>
  <c r="AK958" i="3"/>
  <c r="AL958" i="3"/>
  <c r="AM958" i="3"/>
  <c r="AI958" i="3"/>
  <c r="K958" i="3"/>
  <c r="AH958" i="3"/>
  <c r="AG957" i="3"/>
  <c r="AJ957" i="3"/>
  <c r="AK957" i="3"/>
  <c r="AL957" i="3"/>
  <c r="AM957" i="3"/>
  <c r="AI957" i="3"/>
  <c r="K957" i="3"/>
  <c r="AH957" i="3"/>
  <c r="AG956" i="3"/>
  <c r="AJ956" i="3"/>
  <c r="AK956" i="3"/>
  <c r="AL956" i="3"/>
  <c r="AM956" i="3"/>
  <c r="AI956" i="3"/>
  <c r="AH956" i="3"/>
  <c r="AG955" i="3"/>
  <c r="AJ955" i="3"/>
  <c r="AK955" i="3"/>
  <c r="AL955" i="3"/>
  <c r="AM955" i="3"/>
  <c r="AI955" i="3"/>
  <c r="AH955" i="3"/>
  <c r="AG954" i="3"/>
  <c r="AJ954" i="3"/>
  <c r="AK954" i="3"/>
  <c r="AL954" i="3"/>
  <c r="AM954" i="3"/>
  <c r="AI954" i="3"/>
  <c r="K954" i="3"/>
  <c r="AH954" i="3"/>
  <c r="AG953" i="3"/>
  <c r="AJ953" i="3"/>
  <c r="AK953" i="3"/>
  <c r="AL953" i="3"/>
  <c r="AM953" i="3"/>
  <c r="AI953" i="3"/>
  <c r="K953" i="3"/>
  <c r="AH953" i="3"/>
  <c r="AG952" i="3"/>
  <c r="AJ952" i="3"/>
  <c r="AK952" i="3"/>
  <c r="AL952" i="3"/>
  <c r="AM952" i="3"/>
  <c r="AI952" i="3"/>
  <c r="AH952" i="3"/>
  <c r="AG951" i="3"/>
  <c r="AJ951" i="3"/>
  <c r="AK951" i="3"/>
  <c r="AL951" i="3"/>
  <c r="AM951" i="3"/>
  <c r="AI951" i="3"/>
  <c r="AH951" i="3"/>
  <c r="AG950" i="3"/>
  <c r="AJ950" i="3"/>
  <c r="AK950" i="3"/>
  <c r="AL950" i="3"/>
  <c r="AM950" i="3"/>
  <c r="AI950" i="3"/>
  <c r="K950" i="3"/>
  <c r="AH950" i="3"/>
  <c r="AG949" i="3"/>
  <c r="AJ949" i="3"/>
  <c r="AK949" i="3"/>
  <c r="AL949" i="3"/>
  <c r="AM949" i="3"/>
  <c r="AI949" i="3"/>
  <c r="AH949" i="3"/>
  <c r="AG948" i="3"/>
  <c r="AJ948" i="3"/>
  <c r="AK948" i="3"/>
  <c r="AL948" i="3"/>
  <c r="AM948" i="3"/>
  <c r="AI948" i="3"/>
  <c r="AH948" i="3"/>
  <c r="AG947" i="3"/>
  <c r="AJ947" i="3"/>
  <c r="AK947" i="3"/>
  <c r="AL947" i="3"/>
  <c r="AM947" i="3"/>
  <c r="AI947" i="3"/>
  <c r="K947" i="3"/>
  <c r="AH947" i="3"/>
  <c r="AG946" i="3"/>
  <c r="AJ946" i="3"/>
  <c r="AK946" i="3"/>
  <c r="AL946" i="3"/>
  <c r="AM946" i="3"/>
  <c r="AI946" i="3"/>
  <c r="K946" i="3"/>
  <c r="AH946" i="3"/>
  <c r="AG945" i="3"/>
  <c r="AJ945" i="3"/>
  <c r="AK945" i="3"/>
  <c r="AL945" i="3"/>
  <c r="AM945" i="3"/>
  <c r="AI945" i="3"/>
  <c r="K945" i="3"/>
  <c r="AH945" i="3"/>
  <c r="AG944" i="3"/>
  <c r="AJ944" i="3"/>
  <c r="AK944" i="3"/>
  <c r="AL944" i="3"/>
  <c r="AM944" i="3"/>
  <c r="AI944" i="3"/>
  <c r="AH944" i="3"/>
  <c r="AG943" i="3"/>
  <c r="AJ943" i="3"/>
  <c r="AK943" i="3"/>
  <c r="AL943" i="3"/>
  <c r="AM943" i="3"/>
  <c r="AI943" i="3"/>
  <c r="AH943" i="3"/>
  <c r="AG942" i="3"/>
  <c r="AJ942" i="3"/>
  <c r="AK942" i="3"/>
  <c r="AL942" i="3"/>
  <c r="AM942" i="3"/>
  <c r="AI942" i="3"/>
  <c r="K942" i="3"/>
  <c r="AH942" i="3"/>
  <c r="AG941" i="3"/>
  <c r="AJ941" i="3"/>
  <c r="AK941" i="3"/>
  <c r="AL941" i="3"/>
  <c r="AM941" i="3"/>
  <c r="AI941" i="3"/>
  <c r="K941" i="3"/>
  <c r="AH941" i="3"/>
  <c r="AG940" i="3"/>
  <c r="AJ940" i="3"/>
  <c r="AK940" i="3"/>
  <c r="AL940" i="3"/>
  <c r="AM940" i="3"/>
  <c r="AI940" i="3"/>
  <c r="K940" i="3"/>
  <c r="AH940" i="3"/>
  <c r="AG939" i="3"/>
  <c r="AJ939" i="3"/>
  <c r="AK939" i="3"/>
  <c r="AL939" i="3"/>
  <c r="AM939" i="3"/>
  <c r="AI939" i="3"/>
  <c r="K939" i="3"/>
  <c r="AH939" i="3"/>
  <c r="AG938" i="3"/>
  <c r="AJ938" i="3"/>
  <c r="AK938" i="3"/>
  <c r="AL938" i="3"/>
  <c r="AM938" i="3"/>
  <c r="AI938" i="3"/>
  <c r="AH938" i="3"/>
  <c r="AG937" i="3"/>
  <c r="AJ937" i="3"/>
  <c r="AK937" i="3"/>
  <c r="AL937" i="3"/>
  <c r="AM937" i="3"/>
  <c r="AI937" i="3"/>
  <c r="K937" i="3"/>
  <c r="AH937" i="3"/>
  <c r="AG936" i="3"/>
  <c r="AJ936" i="3"/>
  <c r="AK936" i="3"/>
  <c r="AL936" i="3"/>
  <c r="AM936" i="3"/>
  <c r="AI936" i="3"/>
  <c r="K936" i="3"/>
  <c r="AH936" i="3"/>
  <c r="AG935" i="3"/>
  <c r="AJ935" i="3"/>
  <c r="AK935" i="3"/>
  <c r="AL935" i="3"/>
  <c r="AM935" i="3"/>
  <c r="AI935" i="3"/>
  <c r="AH935" i="3"/>
  <c r="AG934" i="3"/>
  <c r="AJ934" i="3"/>
  <c r="AK934" i="3"/>
  <c r="AL934" i="3"/>
  <c r="AM934" i="3"/>
  <c r="AI934" i="3"/>
  <c r="AH934" i="3"/>
  <c r="AG933" i="3"/>
  <c r="AJ933" i="3"/>
  <c r="AK933" i="3"/>
  <c r="AL933" i="3"/>
  <c r="AM933" i="3"/>
  <c r="AI933" i="3"/>
  <c r="K933" i="3"/>
  <c r="AH933" i="3"/>
  <c r="AG932" i="3"/>
  <c r="AJ932" i="3"/>
  <c r="AK932" i="3"/>
  <c r="AL932" i="3"/>
  <c r="AM932" i="3"/>
  <c r="AI932" i="3"/>
  <c r="K932" i="3"/>
  <c r="AH932" i="3"/>
  <c r="AG931" i="3"/>
  <c r="AJ931" i="3"/>
  <c r="AK931" i="3"/>
  <c r="AL931" i="3"/>
  <c r="AM931" i="3"/>
  <c r="AI931" i="3"/>
  <c r="AH931" i="3"/>
  <c r="AG930" i="3"/>
  <c r="AJ930" i="3"/>
  <c r="AK930" i="3"/>
  <c r="AL930" i="3"/>
  <c r="AM930" i="3"/>
  <c r="AI930" i="3"/>
  <c r="AH930" i="3"/>
  <c r="AG929" i="3"/>
  <c r="AJ929" i="3"/>
  <c r="AK929" i="3"/>
  <c r="AL929" i="3"/>
  <c r="AM929" i="3"/>
  <c r="AI929" i="3"/>
  <c r="K929" i="3"/>
  <c r="AH929" i="3"/>
  <c r="AG928" i="3"/>
  <c r="AJ928" i="3"/>
  <c r="AK928" i="3"/>
  <c r="AL928" i="3"/>
  <c r="AM928" i="3"/>
  <c r="AI928" i="3"/>
  <c r="AH928" i="3"/>
  <c r="AG927" i="3"/>
  <c r="AJ927" i="3"/>
  <c r="AK927" i="3"/>
  <c r="AL927" i="3"/>
  <c r="AM927" i="3"/>
  <c r="AI927" i="3"/>
  <c r="AH927" i="3"/>
  <c r="AG926" i="3"/>
  <c r="AJ926" i="3"/>
  <c r="AK926" i="3"/>
  <c r="AL926" i="3"/>
  <c r="AM926" i="3"/>
  <c r="AI926" i="3"/>
  <c r="AH926" i="3"/>
  <c r="AG925" i="3"/>
  <c r="AJ925" i="3"/>
  <c r="AK925" i="3"/>
  <c r="AL925" i="3"/>
  <c r="AM925" i="3"/>
  <c r="AI925" i="3"/>
  <c r="K925" i="3"/>
  <c r="AH925" i="3"/>
  <c r="AG924" i="3"/>
  <c r="AJ924" i="3"/>
  <c r="AK924" i="3"/>
  <c r="AL924" i="3"/>
  <c r="AM924" i="3"/>
  <c r="AI924" i="3"/>
  <c r="K924" i="3"/>
  <c r="AH924" i="3"/>
  <c r="AG923" i="3"/>
  <c r="AJ923" i="3"/>
  <c r="AK923" i="3"/>
  <c r="AL923" i="3"/>
  <c r="AM923" i="3"/>
  <c r="AI923" i="3"/>
  <c r="K923" i="3"/>
  <c r="AH923" i="3"/>
  <c r="AG922" i="3"/>
  <c r="AJ922" i="3"/>
  <c r="AK922" i="3"/>
  <c r="AL922" i="3"/>
  <c r="AM922" i="3"/>
  <c r="AI922" i="3"/>
  <c r="K922" i="3"/>
  <c r="AH922" i="3"/>
  <c r="AG921" i="3"/>
  <c r="AJ921" i="3"/>
  <c r="AK921" i="3"/>
  <c r="AL921" i="3"/>
  <c r="AM921" i="3"/>
  <c r="AI921" i="3"/>
  <c r="K921" i="3"/>
  <c r="AH921" i="3"/>
  <c r="AG920" i="3"/>
  <c r="AJ920" i="3"/>
  <c r="AK920" i="3"/>
  <c r="AL920" i="3"/>
  <c r="AM920" i="3"/>
  <c r="AI920" i="3"/>
  <c r="AH920" i="3"/>
  <c r="AG919" i="3"/>
  <c r="AJ919" i="3"/>
  <c r="AK919" i="3"/>
  <c r="AL919" i="3"/>
  <c r="AM919" i="3"/>
  <c r="AI919" i="3"/>
  <c r="AH919" i="3"/>
  <c r="AG918" i="3"/>
  <c r="AJ918" i="3"/>
  <c r="AK918" i="3"/>
  <c r="AL918" i="3"/>
  <c r="AM918" i="3"/>
  <c r="AI918" i="3"/>
  <c r="K918" i="3"/>
  <c r="AH918" i="3"/>
  <c r="AG917" i="3"/>
  <c r="AJ917" i="3"/>
  <c r="AK917" i="3"/>
  <c r="AL917" i="3"/>
  <c r="AM917" i="3"/>
  <c r="AI917" i="3"/>
  <c r="K917" i="3"/>
  <c r="AH917" i="3"/>
  <c r="AG916" i="3"/>
  <c r="AJ916" i="3"/>
  <c r="AK916" i="3"/>
  <c r="AL916" i="3"/>
  <c r="AM916" i="3"/>
  <c r="AI916" i="3"/>
  <c r="K916" i="3"/>
  <c r="AH916" i="3"/>
  <c r="AG915" i="3"/>
  <c r="AJ915" i="3"/>
  <c r="AK915" i="3"/>
  <c r="AL915" i="3"/>
  <c r="AM915" i="3"/>
  <c r="AI915" i="3"/>
  <c r="K915" i="3"/>
  <c r="AH915" i="3"/>
  <c r="AG914" i="3"/>
  <c r="AJ914" i="3"/>
  <c r="AK914" i="3"/>
  <c r="AL914" i="3"/>
  <c r="AM914" i="3"/>
  <c r="AI914" i="3"/>
  <c r="K914" i="3"/>
  <c r="AH914" i="3"/>
  <c r="AG913" i="3"/>
  <c r="AJ913" i="3"/>
  <c r="AK913" i="3"/>
  <c r="AL913" i="3"/>
  <c r="AM913" i="3"/>
  <c r="AI913" i="3"/>
  <c r="AH913" i="3"/>
  <c r="AG912" i="3"/>
  <c r="AJ912" i="3"/>
  <c r="AK912" i="3"/>
  <c r="AL912" i="3"/>
  <c r="AM912" i="3"/>
  <c r="AI912" i="3"/>
  <c r="AH912" i="3"/>
  <c r="AG911" i="3"/>
  <c r="AJ911" i="3"/>
  <c r="AK911" i="3"/>
  <c r="AL911" i="3"/>
  <c r="AM911" i="3"/>
  <c r="AI911" i="3"/>
  <c r="AH911" i="3"/>
  <c r="AG910" i="3"/>
  <c r="AJ910" i="3"/>
  <c r="AK910" i="3"/>
  <c r="AL910" i="3"/>
  <c r="AM910" i="3"/>
  <c r="AI910" i="3"/>
  <c r="K910" i="3"/>
  <c r="AH910" i="3"/>
  <c r="AG909" i="3"/>
  <c r="AJ909" i="3"/>
  <c r="AK909" i="3"/>
  <c r="AL909" i="3"/>
  <c r="AM909" i="3"/>
  <c r="AI909" i="3"/>
  <c r="K909" i="3"/>
  <c r="AH909" i="3"/>
  <c r="AG908" i="3"/>
  <c r="AJ908" i="3"/>
  <c r="AK908" i="3"/>
  <c r="AL908" i="3"/>
  <c r="AM908" i="3"/>
  <c r="AI908" i="3"/>
  <c r="K908" i="3"/>
  <c r="AH908" i="3"/>
  <c r="AG907" i="3"/>
  <c r="AJ907" i="3"/>
  <c r="AK907" i="3"/>
  <c r="AL907" i="3"/>
  <c r="AM907" i="3"/>
  <c r="AI907" i="3"/>
  <c r="AH907" i="3"/>
  <c r="AG906" i="3"/>
  <c r="AJ906" i="3"/>
  <c r="AK906" i="3"/>
  <c r="AL906" i="3"/>
  <c r="AM906" i="3"/>
  <c r="AI906" i="3"/>
  <c r="AH906" i="3"/>
  <c r="AG905" i="3"/>
  <c r="AJ905" i="3"/>
  <c r="AK905" i="3"/>
  <c r="AL905" i="3"/>
  <c r="AM905" i="3"/>
  <c r="AI905" i="3"/>
  <c r="K905" i="3"/>
  <c r="AH905" i="3"/>
  <c r="AG904" i="3"/>
  <c r="AJ904" i="3"/>
  <c r="AK904" i="3"/>
  <c r="AL904" i="3"/>
  <c r="AM904" i="3"/>
  <c r="AI904" i="3"/>
  <c r="K904" i="3"/>
  <c r="AH904" i="3"/>
  <c r="AG903" i="3"/>
  <c r="AJ903" i="3"/>
  <c r="AK903" i="3"/>
  <c r="AL903" i="3"/>
  <c r="AM903" i="3"/>
  <c r="AI903" i="3"/>
  <c r="AH903" i="3"/>
  <c r="AG902" i="3"/>
  <c r="AJ902" i="3"/>
  <c r="AK902" i="3"/>
  <c r="AL902" i="3"/>
  <c r="AM902" i="3"/>
  <c r="AI902" i="3"/>
  <c r="AH902" i="3"/>
  <c r="AG901" i="3"/>
  <c r="AJ901" i="3"/>
  <c r="AK901" i="3"/>
  <c r="AL901" i="3"/>
  <c r="AM901" i="3"/>
  <c r="AI901" i="3"/>
  <c r="K901" i="3"/>
  <c r="AH901" i="3"/>
  <c r="AG900" i="3"/>
  <c r="AJ900" i="3"/>
  <c r="AK900" i="3"/>
  <c r="AL900" i="3"/>
  <c r="AM900" i="3"/>
  <c r="AI900" i="3"/>
  <c r="K900" i="3"/>
  <c r="AH900" i="3"/>
  <c r="AG899" i="3"/>
  <c r="AJ899" i="3"/>
  <c r="AK899" i="3"/>
  <c r="AL899" i="3"/>
  <c r="AM899" i="3"/>
  <c r="AI899" i="3"/>
  <c r="K899" i="3"/>
  <c r="AH899" i="3"/>
  <c r="AG898" i="3"/>
  <c r="AJ898" i="3"/>
  <c r="AK898" i="3"/>
  <c r="AL898" i="3"/>
  <c r="AM898" i="3"/>
  <c r="AI898" i="3"/>
  <c r="AH898" i="3"/>
  <c r="AG897" i="3"/>
  <c r="AJ897" i="3"/>
  <c r="AK897" i="3"/>
  <c r="AL897" i="3"/>
  <c r="AM897" i="3"/>
  <c r="AI897" i="3"/>
  <c r="AH897" i="3"/>
  <c r="AG896" i="3"/>
  <c r="AJ896" i="3"/>
  <c r="AK896" i="3"/>
  <c r="AL896" i="3"/>
  <c r="AM896" i="3"/>
  <c r="AI896" i="3"/>
  <c r="AH896" i="3"/>
  <c r="AG895" i="3"/>
  <c r="AJ895" i="3"/>
  <c r="AK895" i="3"/>
  <c r="AL895" i="3"/>
  <c r="AM895" i="3"/>
  <c r="AI895" i="3"/>
  <c r="K895" i="3"/>
  <c r="AH895" i="3"/>
  <c r="AG894" i="3"/>
  <c r="AJ894" i="3"/>
  <c r="AK894" i="3"/>
  <c r="AL894" i="3"/>
  <c r="AM894" i="3"/>
  <c r="AI894" i="3"/>
  <c r="K894" i="3"/>
  <c r="AH894" i="3"/>
  <c r="AG893" i="3"/>
  <c r="AJ893" i="3"/>
  <c r="AK893" i="3"/>
  <c r="AL893" i="3"/>
  <c r="AM893" i="3"/>
  <c r="AI893" i="3"/>
  <c r="AH893" i="3"/>
  <c r="AG892" i="3"/>
  <c r="AJ892" i="3"/>
  <c r="AK892" i="3"/>
  <c r="AL892" i="3"/>
  <c r="AM892" i="3"/>
  <c r="AI892" i="3"/>
  <c r="AH892" i="3"/>
  <c r="AG891" i="3"/>
  <c r="AJ891" i="3"/>
  <c r="AK891" i="3"/>
  <c r="AL891" i="3"/>
  <c r="AM891" i="3"/>
  <c r="AI891" i="3"/>
  <c r="K891" i="3"/>
  <c r="AH891" i="3"/>
  <c r="AG890" i="3"/>
  <c r="AJ890" i="3"/>
  <c r="AK890" i="3"/>
  <c r="AL890" i="3"/>
  <c r="AM890" i="3"/>
  <c r="AI890" i="3"/>
  <c r="K890" i="3"/>
  <c r="AH890" i="3"/>
  <c r="AG889" i="3"/>
  <c r="AJ889" i="3"/>
  <c r="AK889" i="3"/>
  <c r="AL889" i="3"/>
  <c r="AM889" i="3"/>
  <c r="AI889" i="3"/>
  <c r="K889" i="3"/>
  <c r="AH889" i="3"/>
  <c r="AG888" i="3"/>
  <c r="AJ888" i="3"/>
  <c r="AK888" i="3"/>
  <c r="AL888" i="3"/>
  <c r="AM888" i="3"/>
  <c r="AI888" i="3"/>
  <c r="AH888" i="3"/>
  <c r="AG887" i="3"/>
  <c r="AJ887" i="3"/>
  <c r="AK887" i="3"/>
  <c r="AL887" i="3"/>
  <c r="AM887" i="3"/>
  <c r="AI887" i="3"/>
  <c r="AH887" i="3"/>
  <c r="AG886" i="3"/>
  <c r="AJ886" i="3"/>
  <c r="AK886" i="3"/>
  <c r="AL886" i="3"/>
  <c r="AM886" i="3"/>
  <c r="AI886" i="3"/>
  <c r="K886" i="3"/>
  <c r="AH886" i="3"/>
  <c r="AG885" i="3"/>
  <c r="AJ885" i="3"/>
  <c r="AK885" i="3"/>
  <c r="AL885" i="3"/>
  <c r="AM885" i="3"/>
  <c r="AI885" i="3"/>
  <c r="K885" i="3"/>
  <c r="AH885" i="3"/>
  <c r="AG884" i="3"/>
  <c r="AJ884" i="3"/>
  <c r="AK884" i="3"/>
  <c r="AL884" i="3"/>
  <c r="AM884" i="3"/>
  <c r="AI884" i="3"/>
  <c r="K884" i="3"/>
  <c r="AH884" i="3"/>
  <c r="AG883" i="3"/>
  <c r="AJ883" i="3"/>
  <c r="AK883" i="3"/>
  <c r="AL883" i="3"/>
  <c r="AM883" i="3"/>
  <c r="AI883" i="3"/>
  <c r="K883" i="3"/>
  <c r="AH883" i="3"/>
  <c r="AG882" i="3"/>
  <c r="AJ882" i="3"/>
  <c r="AK882" i="3"/>
  <c r="AL882" i="3"/>
  <c r="AM882" i="3"/>
  <c r="AI882" i="3"/>
  <c r="AH882" i="3"/>
  <c r="AG881" i="3"/>
  <c r="AJ881" i="3"/>
  <c r="AK881" i="3"/>
  <c r="AL881" i="3"/>
  <c r="AM881" i="3"/>
  <c r="AI881" i="3"/>
  <c r="K881" i="3"/>
  <c r="AH881" i="3"/>
  <c r="AG880" i="3"/>
  <c r="AJ880" i="3"/>
  <c r="AK880" i="3"/>
  <c r="AL880" i="3"/>
  <c r="AM880" i="3"/>
  <c r="AI880" i="3"/>
  <c r="K880" i="3"/>
  <c r="AH880" i="3"/>
  <c r="AG879" i="3"/>
  <c r="AJ879" i="3"/>
  <c r="AK879" i="3"/>
  <c r="AL879" i="3"/>
  <c r="AM879" i="3"/>
  <c r="AI879" i="3"/>
  <c r="AH879" i="3"/>
  <c r="AG878" i="3"/>
  <c r="AJ878" i="3"/>
  <c r="AK878" i="3"/>
  <c r="AL878" i="3"/>
  <c r="AM878" i="3"/>
  <c r="AI878" i="3"/>
  <c r="K878" i="3"/>
  <c r="AH878" i="3"/>
  <c r="AG877" i="3"/>
  <c r="AJ877" i="3"/>
  <c r="AK877" i="3"/>
  <c r="AL877" i="3"/>
  <c r="AM877" i="3"/>
  <c r="AI877" i="3"/>
  <c r="AH877" i="3"/>
  <c r="AG876" i="3"/>
  <c r="AJ876" i="3"/>
  <c r="AK876" i="3"/>
  <c r="AL876" i="3"/>
  <c r="AM876" i="3"/>
  <c r="AI876" i="3"/>
  <c r="K876" i="3"/>
  <c r="AH876" i="3"/>
  <c r="AG875" i="3"/>
  <c r="AJ875" i="3"/>
  <c r="AK875" i="3"/>
  <c r="AL875" i="3"/>
  <c r="AM875" i="3"/>
  <c r="AI875" i="3"/>
  <c r="K875" i="3"/>
  <c r="AH875" i="3"/>
  <c r="AG874" i="3"/>
  <c r="AJ874" i="3"/>
  <c r="AK874" i="3"/>
  <c r="AL874" i="3"/>
  <c r="AM874" i="3"/>
  <c r="AI874" i="3"/>
  <c r="AH874" i="3"/>
  <c r="AG873" i="3"/>
  <c r="AJ873" i="3"/>
  <c r="AK873" i="3"/>
  <c r="AL873" i="3"/>
  <c r="AM873" i="3"/>
  <c r="AI873" i="3"/>
  <c r="AH873" i="3"/>
  <c r="AG872" i="3"/>
  <c r="AJ872" i="3"/>
  <c r="AK872" i="3"/>
  <c r="AL872" i="3"/>
  <c r="AM872" i="3"/>
  <c r="AI872" i="3"/>
  <c r="K872" i="3"/>
  <c r="AH872" i="3"/>
  <c r="AG871" i="3"/>
  <c r="AJ871" i="3"/>
  <c r="AK871" i="3"/>
  <c r="AL871" i="3"/>
  <c r="AM871" i="3"/>
  <c r="AI871" i="3"/>
  <c r="K871" i="3"/>
  <c r="AH871" i="3"/>
  <c r="AG870" i="3"/>
  <c r="AJ870" i="3"/>
  <c r="AK870" i="3"/>
  <c r="AL870" i="3"/>
  <c r="AM870" i="3"/>
  <c r="AI870" i="3"/>
  <c r="K870" i="3"/>
  <c r="AH870" i="3"/>
  <c r="AG869" i="3"/>
  <c r="AJ869" i="3"/>
  <c r="AK869" i="3"/>
  <c r="AL869" i="3"/>
  <c r="AM869" i="3"/>
  <c r="AI869" i="3"/>
  <c r="K869" i="3"/>
  <c r="AH869" i="3"/>
  <c r="AG868" i="3"/>
  <c r="AJ868" i="3"/>
  <c r="AK868" i="3"/>
  <c r="AL868" i="3"/>
  <c r="AM868" i="3"/>
  <c r="AI868" i="3"/>
  <c r="K868" i="3"/>
  <c r="AH868" i="3"/>
  <c r="AG867" i="3"/>
  <c r="AJ867" i="3"/>
  <c r="AK867" i="3"/>
  <c r="AL867" i="3"/>
  <c r="AM867" i="3"/>
  <c r="AI867" i="3"/>
  <c r="AH867" i="3"/>
  <c r="AG866" i="3"/>
  <c r="AJ866" i="3"/>
  <c r="AK866" i="3"/>
  <c r="AL866" i="3"/>
  <c r="AM866" i="3"/>
  <c r="AI866" i="3"/>
  <c r="K866" i="3"/>
  <c r="AH866" i="3"/>
  <c r="AG865" i="3"/>
  <c r="AJ865" i="3"/>
  <c r="AK865" i="3"/>
  <c r="AL865" i="3"/>
  <c r="AM865" i="3"/>
  <c r="AI865" i="3"/>
  <c r="K865" i="3"/>
  <c r="AH865" i="3"/>
  <c r="AG864" i="3"/>
  <c r="AJ864" i="3"/>
  <c r="AK864" i="3"/>
  <c r="AL864" i="3"/>
  <c r="AM864" i="3"/>
  <c r="AI864" i="3"/>
  <c r="K864" i="3"/>
  <c r="AH864" i="3"/>
  <c r="AG863" i="3"/>
  <c r="AJ863" i="3"/>
  <c r="AK863" i="3"/>
  <c r="AL863" i="3"/>
  <c r="AM863" i="3"/>
  <c r="AI863" i="3"/>
  <c r="K863" i="3"/>
  <c r="AH863" i="3"/>
  <c r="AG862" i="3"/>
  <c r="AJ862" i="3"/>
  <c r="AK862" i="3"/>
  <c r="AL862" i="3"/>
  <c r="AM862" i="3"/>
  <c r="AI862" i="3"/>
  <c r="AH862" i="3"/>
  <c r="AG861" i="3"/>
  <c r="AJ861" i="3"/>
  <c r="AK861" i="3"/>
  <c r="AL861" i="3"/>
  <c r="AM861" i="3"/>
  <c r="AI861" i="3"/>
  <c r="K861" i="3"/>
  <c r="AH861" i="3"/>
  <c r="AG860" i="3"/>
  <c r="AJ860" i="3"/>
  <c r="AK860" i="3"/>
  <c r="AL860" i="3"/>
  <c r="AM860" i="3"/>
  <c r="AI860" i="3"/>
  <c r="AH860" i="3"/>
  <c r="AG859" i="3"/>
  <c r="AJ859" i="3"/>
  <c r="AK859" i="3"/>
  <c r="AL859" i="3"/>
  <c r="AM859" i="3"/>
  <c r="AI859" i="3"/>
  <c r="K859" i="3"/>
  <c r="AH859" i="3"/>
  <c r="AG858" i="3"/>
  <c r="AJ858" i="3"/>
  <c r="AK858" i="3"/>
  <c r="AL858" i="3"/>
  <c r="AM858" i="3"/>
  <c r="AI858" i="3"/>
  <c r="AH858" i="3"/>
  <c r="AG857" i="3"/>
  <c r="AJ857" i="3"/>
  <c r="AK857" i="3"/>
  <c r="AL857" i="3"/>
  <c r="AM857" i="3"/>
  <c r="AI857" i="3"/>
  <c r="AH857" i="3"/>
  <c r="AG856" i="3"/>
  <c r="AJ856" i="3"/>
  <c r="AK856" i="3"/>
  <c r="AL856" i="3"/>
  <c r="AM856" i="3"/>
  <c r="AI856" i="3"/>
  <c r="K856" i="3"/>
  <c r="AH856" i="3"/>
  <c r="AG855" i="3"/>
  <c r="AJ855" i="3"/>
  <c r="AK855" i="3"/>
  <c r="AL855" i="3"/>
  <c r="AM855" i="3"/>
  <c r="AI855" i="3"/>
  <c r="AH855" i="3"/>
  <c r="AG854" i="3"/>
  <c r="AJ854" i="3"/>
  <c r="AK854" i="3"/>
  <c r="AL854" i="3"/>
  <c r="AM854" i="3"/>
  <c r="AI854" i="3"/>
  <c r="K854" i="3"/>
  <c r="AH854" i="3"/>
  <c r="AG853" i="3"/>
  <c r="AJ853" i="3"/>
  <c r="AK853" i="3"/>
  <c r="AL853" i="3"/>
  <c r="AM853" i="3"/>
  <c r="AI853" i="3"/>
  <c r="K853" i="3"/>
  <c r="AH853" i="3"/>
  <c r="AG852" i="3"/>
  <c r="AJ852" i="3"/>
  <c r="AK852" i="3"/>
  <c r="AL852" i="3"/>
  <c r="AM852" i="3"/>
  <c r="AI852" i="3"/>
  <c r="K852" i="3"/>
  <c r="AH852" i="3"/>
  <c r="AG851" i="3"/>
  <c r="AJ851" i="3"/>
  <c r="AK851" i="3"/>
  <c r="AL851" i="3"/>
  <c r="AM851" i="3"/>
  <c r="AI851" i="3"/>
  <c r="AH851" i="3"/>
  <c r="AG850" i="3"/>
  <c r="AJ850" i="3"/>
  <c r="AK850" i="3"/>
  <c r="AL850" i="3"/>
  <c r="AM850" i="3"/>
  <c r="AI850" i="3"/>
  <c r="K850" i="3"/>
  <c r="AH850" i="3"/>
  <c r="AG849" i="3"/>
  <c r="AJ849" i="3"/>
  <c r="AK849" i="3"/>
  <c r="AL849" i="3"/>
  <c r="AM849" i="3"/>
  <c r="AI849" i="3"/>
  <c r="K849" i="3"/>
  <c r="AH849" i="3"/>
  <c r="AG848" i="3"/>
  <c r="AJ848" i="3"/>
  <c r="AK848" i="3"/>
  <c r="AL848" i="3"/>
  <c r="AM848" i="3"/>
  <c r="AI848" i="3"/>
  <c r="AH848" i="3"/>
  <c r="AG847" i="3"/>
  <c r="AJ847" i="3"/>
  <c r="AK847" i="3"/>
  <c r="AL847" i="3"/>
  <c r="AM847" i="3"/>
  <c r="AI847" i="3"/>
  <c r="AH847" i="3"/>
  <c r="AG846" i="3"/>
  <c r="AJ846" i="3"/>
  <c r="AK846" i="3"/>
  <c r="AL846" i="3"/>
  <c r="AM846" i="3"/>
  <c r="AI846" i="3"/>
  <c r="K846" i="3"/>
  <c r="AH846" i="3"/>
  <c r="AG845" i="3"/>
  <c r="AJ845" i="3"/>
  <c r="AK845" i="3"/>
  <c r="AL845" i="3"/>
  <c r="AM845" i="3"/>
  <c r="AI845" i="3"/>
  <c r="K845" i="3"/>
  <c r="AH845" i="3"/>
  <c r="AG844" i="3"/>
  <c r="AJ844" i="3"/>
  <c r="AK844" i="3"/>
  <c r="AL844" i="3"/>
  <c r="AM844" i="3"/>
  <c r="AI844" i="3"/>
  <c r="K844" i="3"/>
  <c r="AH844" i="3"/>
  <c r="AG843" i="3"/>
  <c r="AJ843" i="3"/>
  <c r="AK843" i="3"/>
  <c r="AL843" i="3"/>
  <c r="AM843" i="3"/>
  <c r="AI843" i="3"/>
  <c r="AH843" i="3"/>
  <c r="AG842" i="3"/>
  <c r="AJ842" i="3"/>
  <c r="AK842" i="3"/>
  <c r="AL842" i="3"/>
  <c r="AM842" i="3"/>
  <c r="AI842" i="3"/>
  <c r="K842" i="3"/>
  <c r="AH842" i="3"/>
  <c r="AG841" i="3"/>
  <c r="AJ841" i="3"/>
  <c r="AK841" i="3"/>
  <c r="AL841" i="3"/>
  <c r="AM841" i="3"/>
  <c r="AI841" i="3"/>
  <c r="K841" i="3"/>
  <c r="AH841" i="3"/>
  <c r="AG840" i="3"/>
  <c r="AJ840" i="3"/>
  <c r="AK840" i="3"/>
  <c r="AL840" i="3"/>
  <c r="AM840" i="3"/>
  <c r="AI840" i="3"/>
  <c r="K840" i="3"/>
  <c r="AH840" i="3"/>
  <c r="AG839" i="3"/>
  <c r="AJ839" i="3"/>
  <c r="AK839" i="3"/>
  <c r="AL839" i="3"/>
  <c r="AM839" i="3"/>
  <c r="AI839" i="3"/>
  <c r="AH839" i="3"/>
  <c r="AG838" i="3"/>
  <c r="AJ838" i="3"/>
  <c r="AK838" i="3"/>
  <c r="AL838" i="3"/>
  <c r="AM838" i="3"/>
  <c r="AI838" i="3"/>
  <c r="K838" i="3"/>
  <c r="AH838" i="3"/>
  <c r="AG837" i="3"/>
  <c r="AJ837" i="3"/>
  <c r="AK837" i="3"/>
  <c r="AL837" i="3"/>
  <c r="AM837" i="3"/>
  <c r="AI837" i="3"/>
  <c r="K837" i="3"/>
  <c r="AH837" i="3"/>
  <c r="AG836" i="3"/>
  <c r="AJ836" i="3"/>
  <c r="AK836" i="3"/>
  <c r="AL836" i="3"/>
  <c r="AM836" i="3"/>
  <c r="AI836" i="3"/>
  <c r="AH836" i="3"/>
  <c r="AG835" i="3"/>
  <c r="AJ835" i="3"/>
  <c r="AK835" i="3"/>
  <c r="AL835" i="3"/>
  <c r="AM835" i="3"/>
  <c r="AI835" i="3"/>
  <c r="K835" i="3"/>
  <c r="AH835" i="3"/>
  <c r="AG834" i="3"/>
  <c r="AJ834" i="3"/>
  <c r="AK834" i="3"/>
  <c r="AL834" i="3"/>
  <c r="AM834" i="3"/>
  <c r="AI834" i="3"/>
  <c r="K834" i="3"/>
  <c r="AH834" i="3"/>
  <c r="AG833" i="3"/>
  <c r="AJ833" i="3"/>
  <c r="AK833" i="3"/>
  <c r="AL833" i="3"/>
  <c r="AM833" i="3"/>
  <c r="AI833" i="3"/>
  <c r="AH833" i="3"/>
  <c r="AG832" i="3"/>
  <c r="AJ832" i="3"/>
  <c r="AK832" i="3"/>
  <c r="AL832" i="3"/>
  <c r="AM832" i="3"/>
  <c r="AI832" i="3"/>
  <c r="AH832" i="3"/>
  <c r="AG831" i="3"/>
  <c r="AJ831" i="3"/>
  <c r="AK831" i="3"/>
  <c r="AL831" i="3"/>
  <c r="AM831" i="3"/>
  <c r="AI831" i="3"/>
  <c r="K831" i="3"/>
  <c r="AH831" i="3"/>
  <c r="AG830" i="3"/>
  <c r="AJ830" i="3"/>
  <c r="AK830" i="3"/>
  <c r="AL830" i="3"/>
  <c r="AM830" i="3"/>
  <c r="AI830" i="3"/>
  <c r="K830" i="3"/>
  <c r="AH830" i="3"/>
  <c r="AG829" i="3"/>
  <c r="AJ829" i="3"/>
  <c r="AK829" i="3"/>
  <c r="AL829" i="3"/>
  <c r="AM829" i="3"/>
  <c r="AI829" i="3"/>
  <c r="K829" i="3"/>
  <c r="AH829" i="3"/>
  <c r="AG828" i="3"/>
  <c r="AJ828" i="3"/>
  <c r="AK828" i="3"/>
  <c r="AL828" i="3"/>
  <c r="AM828" i="3"/>
  <c r="AI828" i="3"/>
  <c r="AH828" i="3"/>
  <c r="AG827" i="3"/>
  <c r="AJ827" i="3"/>
  <c r="AK827" i="3"/>
  <c r="AL827" i="3"/>
  <c r="AM827" i="3"/>
  <c r="AI827" i="3"/>
  <c r="K827" i="3"/>
  <c r="AH827" i="3"/>
  <c r="AG826" i="3"/>
  <c r="AJ826" i="3"/>
  <c r="AK826" i="3"/>
  <c r="AL826" i="3"/>
  <c r="AM826" i="3"/>
  <c r="AI826" i="3"/>
  <c r="K826" i="3"/>
  <c r="AH826" i="3"/>
  <c r="AG825" i="3"/>
  <c r="AJ825" i="3"/>
  <c r="AK825" i="3"/>
  <c r="AL825" i="3"/>
  <c r="AM825" i="3"/>
  <c r="AI825" i="3"/>
  <c r="AH825" i="3"/>
  <c r="AG824" i="3"/>
  <c r="AJ824" i="3"/>
  <c r="AK824" i="3"/>
  <c r="AL824" i="3"/>
  <c r="AM824" i="3"/>
  <c r="AI824" i="3"/>
  <c r="K824" i="3"/>
  <c r="AH824" i="3"/>
  <c r="AG823" i="3"/>
  <c r="AJ823" i="3"/>
  <c r="AK823" i="3"/>
  <c r="AL823" i="3"/>
  <c r="AM823" i="3"/>
  <c r="AI823" i="3"/>
  <c r="AH823" i="3"/>
  <c r="AG822" i="3"/>
  <c r="AJ822" i="3"/>
  <c r="AK822" i="3"/>
  <c r="AL822" i="3"/>
  <c r="AM822" i="3"/>
  <c r="AI822" i="3"/>
  <c r="AH822" i="3"/>
  <c r="AG821" i="3"/>
  <c r="AJ821" i="3"/>
  <c r="AK821" i="3"/>
  <c r="AL821" i="3"/>
  <c r="AM821" i="3"/>
  <c r="AI821" i="3"/>
  <c r="K821" i="3"/>
  <c r="AH821" i="3"/>
  <c r="AG820" i="3"/>
  <c r="AJ820" i="3"/>
  <c r="AK820" i="3"/>
  <c r="AL820" i="3"/>
  <c r="AM820" i="3"/>
  <c r="AI820" i="3"/>
  <c r="K820" i="3"/>
  <c r="AH820" i="3"/>
  <c r="AG819" i="3"/>
  <c r="AJ819" i="3"/>
  <c r="AK819" i="3"/>
  <c r="AL819" i="3"/>
  <c r="AM819" i="3"/>
  <c r="AI819" i="3"/>
  <c r="AH819" i="3"/>
  <c r="AG818" i="3"/>
  <c r="AJ818" i="3"/>
  <c r="AK818" i="3"/>
  <c r="AL818" i="3"/>
  <c r="AM818" i="3"/>
  <c r="AI818" i="3"/>
  <c r="K818" i="3"/>
  <c r="AH818" i="3"/>
  <c r="AG817" i="3"/>
  <c r="AJ817" i="3"/>
  <c r="AK817" i="3"/>
  <c r="AL817" i="3"/>
  <c r="AM817" i="3"/>
  <c r="AI817" i="3"/>
  <c r="AH817" i="3"/>
  <c r="AG816" i="3"/>
  <c r="AJ816" i="3"/>
  <c r="AK816" i="3"/>
  <c r="AL816" i="3"/>
  <c r="AM816" i="3"/>
  <c r="AI816" i="3"/>
  <c r="AH816" i="3"/>
  <c r="AG815" i="3"/>
  <c r="AJ815" i="3"/>
  <c r="AK815" i="3"/>
  <c r="AL815" i="3"/>
  <c r="AM815" i="3"/>
  <c r="AI815" i="3"/>
  <c r="K815" i="3"/>
  <c r="AH815" i="3"/>
  <c r="AG814" i="3"/>
  <c r="AJ814" i="3"/>
  <c r="AK814" i="3"/>
  <c r="AL814" i="3"/>
  <c r="AM814" i="3"/>
  <c r="AI814" i="3"/>
  <c r="K814" i="3"/>
  <c r="AH814" i="3"/>
  <c r="AG813" i="3"/>
  <c r="AJ813" i="3"/>
  <c r="AK813" i="3"/>
  <c r="AL813" i="3"/>
  <c r="AM813" i="3"/>
  <c r="AI813" i="3"/>
  <c r="K813" i="3"/>
  <c r="AH813" i="3"/>
  <c r="AG812" i="3"/>
  <c r="AJ812" i="3"/>
  <c r="AK812" i="3"/>
  <c r="AL812" i="3"/>
  <c r="AM812" i="3"/>
  <c r="AI812" i="3"/>
  <c r="K812" i="3"/>
  <c r="AH812" i="3"/>
  <c r="AG811" i="3"/>
  <c r="AJ811" i="3"/>
  <c r="AK811" i="3"/>
  <c r="AL811" i="3"/>
  <c r="AM811" i="3"/>
  <c r="AI811" i="3"/>
  <c r="AH811" i="3"/>
  <c r="AG810" i="3"/>
  <c r="AJ810" i="3"/>
  <c r="AK810" i="3"/>
  <c r="AL810" i="3"/>
  <c r="AM810" i="3"/>
  <c r="AI810" i="3"/>
  <c r="K810" i="3"/>
  <c r="AH810" i="3"/>
  <c r="AG809" i="3"/>
  <c r="AJ809" i="3"/>
  <c r="AK809" i="3"/>
  <c r="AL809" i="3"/>
  <c r="AM809" i="3"/>
  <c r="AI809" i="3"/>
  <c r="K809" i="3"/>
  <c r="AH809" i="3"/>
  <c r="AG808" i="3"/>
  <c r="AJ808" i="3"/>
  <c r="AK808" i="3"/>
  <c r="AL808" i="3"/>
  <c r="AM808" i="3"/>
  <c r="AI808" i="3"/>
  <c r="K808" i="3"/>
  <c r="AH808" i="3"/>
  <c r="AG807" i="3"/>
  <c r="AJ807" i="3"/>
  <c r="AK807" i="3"/>
  <c r="AL807" i="3"/>
  <c r="AM807" i="3"/>
  <c r="AI807" i="3"/>
  <c r="AH807" i="3"/>
  <c r="AG806" i="3"/>
  <c r="AJ806" i="3"/>
  <c r="AK806" i="3"/>
  <c r="AL806" i="3"/>
  <c r="AM806" i="3"/>
  <c r="AI806" i="3"/>
  <c r="K806" i="3"/>
  <c r="AH806" i="3"/>
  <c r="AG805" i="3"/>
  <c r="AJ805" i="3"/>
  <c r="AK805" i="3"/>
  <c r="AL805" i="3"/>
  <c r="AM805" i="3"/>
  <c r="AI805" i="3"/>
  <c r="K805" i="3"/>
  <c r="AH805" i="3"/>
  <c r="AG804" i="3"/>
  <c r="AJ804" i="3"/>
  <c r="AK804" i="3"/>
  <c r="AL804" i="3"/>
  <c r="AM804" i="3"/>
  <c r="AI804" i="3"/>
  <c r="K804" i="3"/>
  <c r="AH804" i="3"/>
  <c r="AG803" i="3"/>
  <c r="AJ803" i="3"/>
  <c r="AK803" i="3"/>
  <c r="AL803" i="3"/>
  <c r="AM803" i="3"/>
  <c r="AI803" i="3"/>
  <c r="K803" i="3"/>
  <c r="AH803" i="3"/>
  <c r="AG802" i="3"/>
  <c r="AJ802" i="3"/>
  <c r="AK802" i="3"/>
  <c r="AL802" i="3"/>
  <c r="AM802" i="3"/>
  <c r="AI802" i="3"/>
  <c r="K802" i="3"/>
  <c r="AH802" i="3"/>
  <c r="AG801" i="3"/>
  <c r="AJ801" i="3"/>
  <c r="AK801" i="3"/>
  <c r="AL801" i="3"/>
  <c r="AM801" i="3"/>
  <c r="AI801" i="3"/>
  <c r="K801" i="3"/>
  <c r="AH801" i="3"/>
  <c r="AG800" i="3"/>
  <c r="AJ800" i="3"/>
  <c r="AK800" i="3"/>
  <c r="AL800" i="3"/>
  <c r="AM800" i="3"/>
  <c r="AI800" i="3"/>
  <c r="AH800" i="3"/>
  <c r="AG799" i="3"/>
  <c r="AJ799" i="3"/>
  <c r="AK799" i="3"/>
  <c r="AL799" i="3"/>
  <c r="AM799" i="3"/>
  <c r="AI799" i="3"/>
  <c r="K799" i="3"/>
  <c r="AH799" i="3"/>
  <c r="AG798" i="3"/>
  <c r="AJ798" i="3"/>
  <c r="AK798" i="3"/>
  <c r="AL798" i="3"/>
  <c r="AM798" i="3"/>
  <c r="AI798" i="3"/>
  <c r="AH798" i="3"/>
  <c r="AG797" i="3"/>
  <c r="AJ797" i="3"/>
  <c r="AK797" i="3"/>
  <c r="AL797" i="3"/>
  <c r="AM797" i="3"/>
  <c r="AI797" i="3"/>
  <c r="AH797" i="3"/>
  <c r="AG796" i="3"/>
  <c r="AJ796" i="3"/>
  <c r="AK796" i="3"/>
  <c r="AL796" i="3"/>
  <c r="AM796" i="3"/>
  <c r="AI796" i="3"/>
  <c r="K796" i="3"/>
  <c r="AH796" i="3"/>
  <c r="AG795" i="3"/>
  <c r="AJ795" i="3"/>
  <c r="AK795" i="3"/>
  <c r="AL795" i="3"/>
  <c r="AM795" i="3"/>
  <c r="AI795" i="3"/>
  <c r="K795" i="3"/>
  <c r="AH795" i="3"/>
  <c r="AG794" i="3"/>
  <c r="AJ794" i="3"/>
  <c r="AK794" i="3"/>
  <c r="AL794" i="3"/>
  <c r="AM794" i="3"/>
  <c r="AI794" i="3"/>
  <c r="AH794" i="3"/>
  <c r="AG793" i="3"/>
  <c r="AJ793" i="3"/>
  <c r="AK793" i="3"/>
  <c r="AL793" i="3"/>
  <c r="AM793" i="3"/>
  <c r="AI793" i="3"/>
  <c r="AH793" i="3"/>
  <c r="AG792" i="3"/>
  <c r="AJ792" i="3"/>
  <c r="AK792" i="3"/>
  <c r="AL792" i="3"/>
  <c r="AM792" i="3"/>
  <c r="AI792" i="3"/>
  <c r="K792" i="3"/>
  <c r="AH792" i="3"/>
  <c r="AG791" i="3"/>
  <c r="AJ791" i="3"/>
  <c r="AK791" i="3"/>
  <c r="AL791" i="3"/>
  <c r="AM791" i="3"/>
  <c r="AI791" i="3"/>
  <c r="K791" i="3"/>
  <c r="AH791" i="3"/>
  <c r="AG790" i="3"/>
  <c r="AJ790" i="3"/>
  <c r="AK790" i="3"/>
  <c r="AL790" i="3"/>
  <c r="AM790" i="3"/>
  <c r="AI790" i="3"/>
  <c r="AH790" i="3"/>
  <c r="AG789" i="3"/>
  <c r="AJ789" i="3"/>
  <c r="AK789" i="3"/>
  <c r="AL789" i="3"/>
  <c r="AM789" i="3"/>
  <c r="AI789" i="3"/>
  <c r="K789" i="3"/>
  <c r="AH789" i="3"/>
  <c r="AG788" i="3"/>
  <c r="AJ788" i="3"/>
  <c r="AK788" i="3"/>
  <c r="AL788" i="3"/>
  <c r="AM788" i="3"/>
  <c r="AI788" i="3"/>
  <c r="K788" i="3"/>
  <c r="AH788" i="3"/>
  <c r="AG787" i="3"/>
  <c r="AJ787" i="3"/>
  <c r="AK787" i="3"/>
  <c r="AL787" i="3"/>
  <c r="AM787" i="3"/>
  <c r="AI787" i="3"/>
  <c r="K787" i="3"/>
  <c r="AH787" i="3"/>
  <c r="AG786" i="3"/>
  <c r="AJ786" i="3"/>
  <c r="AK786" i="3"/>
  <c r="AL786" i="3"/>
  <c r="AM786" i="3"/>
  <c r="AI786" i="3"/>
  <c r="AH786" i="3"/>
  <c r="AG785" i="3"/>
  <c r="AJ785" i="3"/>
  <c r="AK785" i="3"/>
  <c r="AL785" i="3"/>
  <c r="AM785" i="3"/>
  <c r="AI785" i="3"/>
  <c r="K785" i="3"/>
  <c r="AH785" i="3"/>
  <c r="AG784" i="3"/>
  <c r="AJ784" i="3"/>
  <c r="AK784" i="3"/>
  <c r="AL784" i="3"/>
  <c r="AM784" i="3"/>
  <c r="AI784" i="3"/>
  <c r="K784" i="3"/>
  <c r="AH784" i="3"/>
  <c r="AG783" i="3"/>
  <c r="AJ783" i="3"/>
  <c r="AK783" i="3"/>
  <c r="AL783" i="3"/>
  <c r="AM783" i="3"/>
  <c r="AI783" i="3"/>
  <c r="K783" i="3"/>
  <c r="AH783" i="3"/>
  <c r="AG782" i="3"/>
  <c r="AJ782" i="3"/>
  <c r="AK782" i="3"/>
  <c r="AL782" i="3"/>
  <c r="AM782" i="3"/>
  <c r="AI782" i="3"/>
  <c r="AH782" i="3"/>
  <c r="AG781" i="3"/>
  <c r="AJ781" i="3"/>
  <c r="AK781" i="3"/>
  <c r="AL781" i="3"/>
  <c r="AM781" i="3"/>
  <c r="AI781" i="3"/>
  <c r="K781" i="3"/>
  <c r="AH781" i="3"/>
  <c r="AG780" i="3"/>
  <c r="AJ780" i="3"/>
  <c r="AK780" i="3"/>
  <c r="AL780" i="3"/>
  <c r="AM780" i="3"/>
  <c r="AI780" i="3"/>
  <c r="K780" i="3"/>
  <c r="AH780" i="3"/>
  <c r="AG779" i="3"/>
  <c r="AJ779" i="3"/>
  <c r="AK779" i="3"/>
  <c r="AL779" i="3"/>
  <c r="AM779" i="3"/>
  <c r="AI779" i="3"/>
  <c r="K779" i="3"/>
  <c r="AH779" i="3"/>
  <c r="AG778" i="3"/>
  <c r="AJ778" i="3"/>
  <c r="AK778" i="3"/>
  <c r="AL778" i="3"/>
  <c r="AM778" i="3"/>
  <c r="AI778" i="3"/>
  <c r="AH778" i="3"/>
  <c r="AG777" i="3"/>
  <c r="AJ777" i="3"/>
  <c r="AK777" i="3"/>
  <c r="AL777" i="3"/>
  <c r="AM777" i="3"/>
  <c r="AI777" i="3"/>
  <c r="K777" i="3"/>
  <c r="AH777" i="3"/>
  <c r="AG776" i="3"/>
  <c r="AJ776" i="3"/>
  <c r="AK776" i="3"/>
  <c r="AL776" i="3"/>
  <c r="AM776" i="3"/>
  <c r="AI776" i="3"/>
  <c r="K776" i="3"/>
  <c r="AH776" i="3"/>
  <c r="AG775" i="3"/>
  <c r="AJ775" i="3"/>
  <c r="AK775" i="3"/>
  <c r="AL775" i="3"/>
  <c r="AM775" i="3"/>
  <c r="AI775" i="3"/>
  <c r="AH775" i="3"/>
  <c r="AG774" i="3"/>
  <c r="AJ774" i="3"/>
  <c r="AK774" i="3"/>
  <c r="AL774" i="3"/>
  <c r="AM774" i="3"/>
  <c r="AI774" i="3"/>
  <c r="K774" i="3"/>
  <c r="AH774" i="3"/>
  <c r="AG773" i="3"/>
  <c r="AJ773" i="3"/>
  <c r="AK773" i="3"/>
  <c r="AL773" i="3"/>
  <c r="AM773" i="3"/>
  <c r="AI773" i="3"/>
  <c r="K773" i="3"/>
  <c r="AH773" i="3"/>
  <c r="AG772" i="3"/>
  <c r="AJ772" i="3"/>
  <c r="AK772" i="3"/>
  <c r="AL772" i="3"/>
  <c r="AM772" i="3"/>
  <c r="AI772" i="3"/>
  <c r="K772" i="3"/>
  <c r="AH772" i="3"/>
  <c r="AG771" i="3"/>
  <c r="AJ771" i="3"/>
  <c r="AK771" i="3"/>
  <c r="AL771" i="3"/>
  <c r="AM771" i="3"/>
  <c r="AI771" i="3"/>
  <c r="AH771" i="3"/>
  <c r="AG770" i="3"/>
  <c r="AJ770" i="3"/>
  <c r="AK770" i="3"/>
  <c r="AL770" i="3"/>
  <c r="AM770" i="3"/>
  <c r="AI770" i="3"/>
  <c r="K770" i="3"/>
  <c r="AH770" i="3"/>
  <c r="AG769" i="3"/>
  <c r="AJ769" i="3"/>
  <c r="AK769" i="3"/>
  <c r="AL769" i="3"/>
  <c r="AM769" i="3"/>
  <c r="AI769" i="3"/>
  <c r="K769" i="3"/>
  <c r="AH769" i="3"/>
  <c r="AG768" i="3"/>
  <c r="AJ768" i="3"/>
  <c r="AK768" i="3"/>
  <c r="AL768" i="3"/>
  <c r="AM768" i="3"/>
  <c r="AI768" i="3"/>
  <c r="K768" i="3"/>
  <c r="AH768" i="3"/>
  <c r="AG767" i="3"/>
  <c r="AJ767" i="3"/>
  <c r="AK767" i="3"/>
  <c r="AL767" i="3"/>
  <c r="AM767" i="3"/>
  <c r="AI767" i="3"/>
  <c r="K767" i="3"/>
  <c r="AH767" i="3"/>
  <c r="AG766" i="3"/>
  <c r="AJ766" i="3"/>
  <c r="AK766" i="3"/>
  <c r="AL766" i="3"/>
  <c r="AM766" i="3"/>
  <c r="AI766" i="3"/>
  <c r="K766" i="3"/>
  <c r="AH766" i="3"/>
  <c r="AG765" i="3"/>
  <c r="AJ765" i="3"/>
  <c r="AK765" i="3"/>
  <c r="AL765" i="3"/>
  <c r="AM765" i="3"/>
  <c r="AI765" i="3"/>
  <c r="K765" i="3"/>
  <c r="AH765" i="3"/>
  <c r="AG764" i="3"/>
  <c r="AJ764" i="3"/>
  <c r="AK764" i="3"/>
  <c r="AL764" i="3"/>
  <c r="AM764" i="3"/>
  <c r="AI764" i="3"/>
  <c r="AH764" i="3"/>
  <c r="AG763" i="3"/>
  <c r="AJ763" i="3"/>
  <c r="AK763" i="3"/>
  <c r="AL763" i="3"/>
  <c r="AM763" i="3"/>
  <c r="AI763" i="3"/>
  <c r="K763" i="3"/>
  <c r="AH763" i="3"/>
  <c r="AG762" i="3"/>
  <c r="AJ762" i="3"/>
  <c r="AK762" i="3"/>
  <c r="AL762" i="3"/>
  <c r="AM762" i="3"/>
  <c r="AI762" i="3"/>
  <c r="K762" i="3"/>
  <c r="AH762" i="3"/>
  <c r="AG761" i="3"/>
  <c r="AJ761" i="3"/>
  <c r="AK761" i="3"/>
  <c r="AL761" i="3"/>
  <c r="AM761" i="3"/>
  <c r="AI761" i="3"/>
  <c r="K761" i="3"/>
  <c r="AH761" i="3"/>
  <c r="AG760" i="3"/>
  <c r="AJ760" i="3"/>
  <c r="AK760" i="3"/>
  <c r="AL760" i="3"/>
  <c r="AM760" i="3"/>
  <c r="AI760" i="3"/>
  <c r="K760" i="3"/>
  <c r="AH760" i="3"/>
  <c r="AG759" i="3"/>
  <c r="AJ759" i="3"/>
  <c r="AK759" i="3"/>
  <c r="AL759" i="3"/>
  <c r="AM759" i="3"/>
  <c r="AI759" i="3"/>
  <c r="AH759" i="3"/>
  <c r="AG758" i="3"/>
  <c r="AJ758" i="3"/>
  <c r="AK758" i="3"/>
  <c r="AL758" i="3"/>
  <c r="AM758" i="3"/>
  <c r="AI758" i="3"/>
  <c r="K758" i="3"/>
  <c r="AH758" i="3"/>
  <c r="AG757" i="3"/>
  <c r="AJ757" i="3"/>
  <c r="AK757" i="3"/>
  <c r="AL757" i="3"/>
  <c r="AM757" i="3"/>
  <c r="AI757" i="3"/>
  <c r="AH757" i="3"/>
  <c r="AG756" i="3"/>
  <c r="AJ756" i="3"/>
  <c r="AK756" i="3"/>
  <c r="AL756" i="3"/>
  <c r="AM756" i="3"/>
  <c r="AI756" i="3"/>
  <c r="K756" i="3"/>
  <c r="AH756" i="3"/>
  <c r="AG755" i="3"/>
  <c r="AJ755" i="3"/>
  <c r="AK755" i="3"/>
  <c r="AL755" i="3"/>
  <c r="AM755" i="3"/>
  <c r="AI755" i="3"/>
  <c r="K755" i="3"/>
  <c r="AH755" i="3"/>
  <c r="AG754" i="3"/>
  <c r="AJ754" i="3"/>
  <c r="AK754" i="3"/>
  <c r="AL754" i="3"/>
  <c r="AM754" i="3"/>
  <c r="AI754" i="3"/>
  <c r="K754" i="3"/>
  <c r="AH754" i="3"/>
  <c r="AG753" i="3"/>
  <c r="AJ753" i="3"/>
  <c r="AK753" i="3"/>
  <c r="AL753" i="3"/>
  <c r="AM753" i="3"/>
  <c r="AI753" i="3"/>
  <c r="AH753" i="3"/>
  <c r="AG752" i="3"/>
  <c r="AJ752" i="3"/>
  <c r="AK752" i="3"/>
  <c r="AL752" i="3"/>
  <c r="AM752" i="3"/>
  <c r="AI752" i="3"/>
  <c r="K752" i="3"/>
  <c r="AH752" i="3"/>
  <c r="AG751" i="3"/>
  <c r="AJ751" i="3"/>
  <c r="AK751" i="3"/>
  <c r="AL751" i="3"/>
  <c r="AM751" i="3"/>
  <c r="AI751" i="3"/>
  <c r="K751" i="3"/>
  <c r="AH751" i="3"/>
  <c r="AG750" i="3"/>
  <c r="AJ750" i="3"/>
  <c r="AK750" i="3"/>
  <c r="AL750" i="3"/>
  <c r="AM750" i="3"/>
  <c r="AI750" i="3"/>
  <c r="K750" i="3"/>
  <c r="AH750" i="3"/>
  <c r="AG749" i="3"/>
  <c r="AJ749" i="3"/>
  <c r="AK749" i="3"/>
  <c r="AL749" i="3"/>
  <c r="AM749" i="3"/>
  <c r="AI749" i="3"/>
  <c r="K749" i="3"/>
  <c r="AH749" i="3"/>
  <c r="AG748" i="3"/>
  <c r="AJ748" i="3"/>
  <c r="AK748" i="3"/>
  <c r="AL748" i="3"/>
  <c r="AM748" i="3"/>
  <c r="AI748" i="3"/>
  <c r="AH748" i="3"/>
  <c r="AG747" i="3"/>
  <c r="AJ747" i="3"/>
  <c r="AK747" i="3"/>
  <c r="AL747" i="3"/>
  <c r="AM747" i="3"/>
  <c r="AI747" i="3"/>
  <c r="K747" i="3"/>
  <c r="AH747" i="3"/>
  <c r="AG746" i="3"/>
  <c r="AJ746" i="3"/>
  <c r="AK746" i="3"/>
  <c r="AL746" i="3"/>
  <c r="AM746" i="3"/>
  <c r="AI746" i="3"/>
  <c r="K746" i="3"/>
  <c r="AH746" i="3"/>
  <c r="AG745" i="3"/>
  <c r="AJ745" i="3"/>
  <c r="AK745" i="3"/>
  <c r="AL745" i="3"/>
  <c r="AM745" i="3"/>
  <c r="AI745" i="3"/>
  <c r="AH745" i="3"/>
  <c r="AG744" i="3"/>
  <c r="AJ744" i="3"/>
  <c r="AK744" i="3"/>
  <c r="AL744" i="3"/>
  <c r="AM744" i="3"/>
  <c r="AI744" i="3"/>
  <c r="K744" i="3"/>
  <c r="AH744" i="3"/>
  <c r="AG743" i="3"/>
  <c r="AJ743" i="3"/>
  <c r="AK743" i="3"/>
  <c r="AL743" i="3"/>
  <c r="AM743" i="3"/>
  <c r="AI743" i="3"/>
  <c r="K743" i="3"/>
  <c r="AH743" i="3"/>
  <c r="AG742" i="3"/>
  <c r="AJ742" i="3"/>
  <c r="AK742" i="3"/>
  <c r="AL742" i="3"/>
  <c r="AM742" i="3"/>
  <c r="AI742" i="3"/>
  <c r="AH742" i="3"/>
  <c r="AG741" i="3"/>
  <c r="AJ741" i="3"/>
  <c r="AK741" i="3"/>
  <c r="AL741" i="3"/>
  <c r="AM741" i="3"/>
  <c r="AI741" i="3"/>
  <c r="K741" i="3"/>
  <c r="AH741" i="3"/>
  <c r="AG740" i="3"/>
  <c r="AJ740" i="3"/>
  <c r="AK740" i="3"/>
  <c r="AL740" i="3"/>
  <c r="AM740" i="3"/>
  <c r="AI740" i="3"/>
  <c r="K740" i="3"/>
  <c r="AH740" i="3"/>
  <c r="AG739" i="3"/>
  <c r="AJ739" i="3"/>
  <c r="AK739" i="3"/>
  <c r="AL739" i="3"/>
  <c r="AM739" i="3"/>
  <c r="AI739" i="3"/>
  <c r="K739" i="3"/>
  <c r="AH739" i="3"/>
  <c r="AG738" i="3"/>
  <c r="AJ738" i="3"/>
  <c r="AK738" i="3"/>
  <c r="AL738" i="3"/>
  <c r="AM738" i="3"/>
  <c r="AI738" i="3"/>
  <c r="AH738" i="3"/>
  <c r="AG737" i="3"/>
  <c r="AJ737" i="3"/>
  <c r="AK737" i="3"/>
  <c r="AL737" i="3"/>
  <c r="AM737" i="3"/>
  <c r="AI737" i="3"/>
  <c r="K737" i="3"/>
  <c r="AH737" i="3"/>
  <c r="AG736" i="3"/>
  <c r="AJ736" i="3"/>
  <c r="AK736" i="3"/>
  <c r="AL736" i="3"/>
  <c r="AM736" i="3"/>
  <c r="AI736" i="3"/>
  <c r="K736" i="3"/>
  <c r="AH736" i="3"/>
  <c r="AG735" i="3"/>
  <c r="AJ735" i="3"/>
  <c r="AK735" i="3"/>
  <c r="AL735" i="3"/>
  <c r="AM735" i="3"/>
  <c r="AI735" i="3"/>
  <c r="AH735" i="3"/>
  <c r="AG734" i="3"/>
  <c r="AJ734" i="3"/>
  <c r="AK734" i="3"/>
  <c r="AL734" i="3"/>
  <c r="AM734" i="3"/>
  <c r="AI734" i="3"/>
  <c r="K734" i="3"/>
  <c r="AH734" i="3"/>
  <c r="AG733" i="3"/>
  <c r="AJ733" i="3"/>
  <c r="AK733" i="3"/>
  <c r="AL733" i="3"/>
  <c r="AM733" i="3"/>
  <c r="AI733" i="3"/>
  <c r="AH733" i="3"/>
  <c r="AG732" i="3"/>
  <c r="AJ732" i="3"/>
  <c r="AK732" i="3"/>
  <c r="AL732" i="3"/>
  <c r="AM732" i="3"/>
  <c r="AI732" i="3"/>
  <c r="K732" i="3"/>
  <c r="AH732" i="3"/>
  <c r="AG731" i="3"/>
  <c r="AJ731" i="3"/>
  <c r="AK731" i="3"/>
  <c r="AL731" i="3"/>
  <c r="AM731" i="3"/>
  <c r="AI731" i="3"/>
  <c r="K731" i="3"/>
  <c r="AH731" i="3"/>
  <c r="AG730" i="3"/>
  <c r="AJ730" i="3"/>
  <c r="AK730" i="3"/>
  <c r="AL730" i="3"/>
  <c r="AM730" i="3"/>
  <c r="AI730" i="3"/>
  <c r="K730" i="3"/>
  <c r="AH730" i="3"/>
  <c r="AG729" i="3"/>
  <c r="AJ729" i="3"/>
  <c r="AK729" i="3"/>
  <c r="AL729" i="3"/>
  <c r="AM729" i="3"/>
  <c r="AI729" i="3"/>
  <c r="AH729" i="3"/>
  <c r="AG728" i="3"/>
  <c r="AJ728" i="3"/>
  <c r="AK728" i="3"/>
  <c r="AL728" i="3"/>
  <c r="AM728" i="3"/>
  <c r="AI728" i="3"/>
  <c r="K728" i="3"/>
  <c r="AH728" i="3"/>
  <c r="AG727" i="3"/>
  <c r="AJ727" i="3"/>
  <c r="AK727" i="3"/>
  <c r="AL727" i="3"/>
  <c r="AM727" i="3"/>
  <c r="AI727" i="3"/>
  <c r="AH727" i="3"/>
  <c r="AG726" i="3"/>
  <c r="AJ726" i="3"/>
  <c r="AK726" i="3"/>
  <c r="AL726" i="3"/>
  <c r="AM726" i="3"/>
  <c r="AI726" i="3"/>
  <c r="K726" i="3"/>
  <c r="AH726" i="3"/>
  <c r="AG725" i="3"/>
  <c r="AJ725" i="3"/>
  <c r="AK725" i="3"/>
  <c r="AL725" i="3"/>
  <c r="AM725" i="3"/>
  <c r="AI725" i="3"/>
  <c r="K725" i="3"/>
  <c r="AH725" i="3"/>
  <c r="AG724" i="3"/>
  <c r="AJ724" i="3"/>
  <c r="AK724" i="3"/>
  <c r="AL724" i="3"/>
  <c r="AM724" i="3"/>
  <c r="AI724" i="3"/>
  <c r="AH724" i="3"/>
  <c r="AG723" i="3"/>
  <c r="AJ723" i="3"/>
  <c r="AK723" i="3"/>
  <c r="AL723" i="3"/>
  <c r="AM723" i="3"/>
  <c r="AI723" i="3"/>
  <c r="AH723" i="3"/>
  <c r="AG722" i="3"/>
  <c r="AJ722" i="3"/>
  <c r="AK722" i="3"/>
  <c r="AL722" i="3"/>
  <c r="AM722" i="3"/>
  <c r="AI722" i="3"/>
  <c r="K722" i="3"/>
  <c r="AH722" i="3"/>
  <c r="AG721" i="3"/>
  <c r="AJ721" i="3"/>
  <c r="AK721" i="3"/>
  <c r="AL721" i="3"/>
  <c r="AM721" i="3"/>
  <c r="AI721" i="3"/>
  <c r="AH721" i="3"/>
  <c r="AG720" i="3"/>
  <c r="AJ720" i="3"/>
  <c r="AK720" i="3"/>
  <c r="AL720" i="3"/>
  <c r="AM720" i="3"/>
  <c r="AI720" i="3"/>
  <c r="K720" i="3"/>
  <c r="AH720" i="3"/>
  <c r="AG719" i="3"/>
  <c r="AJ719" i="3"/>
  <c r="AK719" i="3"/>
  <c r="AL719" i="3"/>
  <c r="AM719" i="3"/>
  <c r="AI719" i="3"/>
  <c r="K719" i="3"/>
  <c r="AH719" i="3"/>
  <c r="AG718" i="3"/>
  <c r="AJ718" i="3"/>
  <c r="AK718" i="3"/>
  <c r="AL718" i="3"/>
  <c r="AM718" i="3"/>
  <c r="AI718" i="3"/>
  <c r="AH718" i="3"/>
  <c r="AG717" i="3"/>
  <c r="AJ717" i="3"/>
  <c r="AK717" i="3"/>
  <c r="AL717" i="3"/>
  <c r="AM717" i="3"/>
  <c r="AI717" i="3"/>
  <c r="K717" i="3"/>
  <c r="AH717" i="3"/>
  <c r="AG716" i="3"/>
  <c r="AJ716" i="3"/>
  <c r="AK716" i="3"/>
  <c r="AL716" i="3"/>
  <c r="AM716" i="3"/>
  <c r="AI716" i="3"/>
  <c r="K716" i="3"/>
  <c r="AH716" i="3"/>
  <c r="AG715" i="3"/>
  <c r="AJ715" i="3"/>
  <c r="AK715" i="3"/>
  <c r="AL715" i="3"/>
  <c r="AM715" i="3"/>
  <c r="AI715" i="3"/>
  <c r="K715" i="3"/>
  <c r="AH715" i="3"/>
  <c r="AG714" i="3"/>
  <c r="AJ714" i="3"/>
  <c r="AK714" i="3"/>
  <c r="AL714" i="3"/>
  <c r="AM714" i="3"/>
  <c r="AI714" i="3"/>
  <c r="K714" i="3"/>
  <c r="AH714" i="3"/>
  <c r="AG713" i="3"/>
  <c r="AJ713" i="3"/>
  <c r="AK713" i="3"/>
  <c r="AL713" i="3"/>
  <c r="AM713" i="3"/>
  <c r="AI713" i="3"/>
  <c r="K713" i="3"/>
  <c r="AH713" i="3"/>
  <c r="AG712" i="3"/>
  <c r="AJ712" i="3"/>
  <c r="AK712" i="3"/>
  <c r="AL712" i="3"/>
  <c r="AM712" i="3"/>
  <c r="AI712" i="3"/>
  <c r="K712" i="3"/>
  <c r="AH712" i="3"/>
  <c r="AG711" i="3"/>
  <c r="AJ711" i="3"/>
  <c r="AK711" i="3"/>
  <c r="AL711" i="3"/>
  <c r="AM711" i="3"/>
  <c r="AI711" i="3"/>
  <c r="K711" i="3"/>
  <c r="AH711" i="3"/>
  <c r="AG710" i="3"/>
  <c r="AJ710" i="3"/>
  <c r="AK710" i="3"/>
  <c r="AL710" i="3"/>
  <c r="AM710" i="3"/>
  <c r="AI710" i="3"/>
  <c r="K710" i="3"/>
  <c r="AH710" i="3"/>
  <c r="AG709" i="3"/>
  <c r="AJ709" i="3"/>
  <c r="AK709" i="3"/>
  <c r="AL709" i="3"/>
  <c r="AM709" i="3"/>
  <c r="AI709" i="3"/>
  <c r="K709" i="3"/>
  <c r="AH709" i="3"/>
  <c r="AG708" i="3"/>
  <c r="AJ708" i="3"/>
  <c r="AK708" i="3"/>
  <c r="AL708" i="3"/>
  <c r="AM708" i="3"/>
  <c r="AI708" i="3"/>
  <c r="K708" i="3"/>
  <c r="AH708" i="3"/>
  <c r="AG707" i="3"/>
  <c r="AJ707" i="3"/>
  <c r="AK707" i="3"/>
  <c r="AL707" i="3"/>
  <c r="AM707" i="3"/>
  <c r="AI707" i="3"/>
  <c r="K707" i="3"/>
  <c r="AH707" i="3"/>
  <c r="AG706" i="3"/>
  <c r="AJ706" i="3"/>
  <c r="AK706" i="3"/>
  <c r="AL706" i="3"/>
  <c r="AM706" i="3"/>
  <c r="AI706" i="3"/>
  <c r="K706" i="3"/>
  <c r="AH706" i="3"/>
  <c r="AG705" i="3"/>
  <c r="AJ705" i="3"/>
  <c r="AK705" i="3"/>
  <c r="AL705" i="3"/>
  <c r="AM705" i="3"/>
  <c r="AI705" i="3"/>
  <c r="K705" i="3"/>
  <c r="AH705" i="3"/>
  <c r="AG704" i="3"/>
  <c r="AJ704" i="3"/>
  <c r="AK704" i="3"/>
  <c r="AL704" i="3"/>
  <c r="AM704" i="3"/>
  <c r="AI704" i="3"/>
  <c r="K704" i="3"/>
  <c r="AH704" i="3"/>
  <c r="AG703" i="3"/>
  <c r="AJ703" i="3"/>
  <c r="AK703" i="3"/>
  <c r="AL703" i="3"/>
  <c r="AM703" i="3"/>
  <c r="AI703" i="3"/>
  <c r="K703" i="3"/>
  <c r="AH703" i="3"/>
  <c r="AG702" i="3"/>
  <c r="AJ702" i="3"/>
  <c r="AK702" i="3"/>
  <c r="AL702" i="3"/>
  <c r="AM702" i="3"/>
  <c r="AI702" i="3"/>
  <c r="AH702" i="3"/>
  <c r="AG701" i="3"/>
  <c r="AJ701" i="3"/>
  <c r="AK701" i="3"/>
  <c r="AL701" i="3"/>
  <c r="AM701" i="3"/>
  <c r="AI701" i="3"/>
  <c r="AH701" i="3"/>
  <c r="AG700" i="3"/>
  <c r="AJ700" i="3"/>
  <c r="AK700" i="3"/>
  <c r="AL700" i="3"/>
  <c r="AM700" i="3"/>
  <c r="AI700" i="3"/>
  <c r="AH700" i="3"/>
  <c r="AG699" i="3"/>
  <c r="AJ699" i="3"/>
  <c r="AK699" i="3"/>
  <c r="AL699" i="3"/>
  <c r="AM699" i="3"/>
  <c r="AI699" i="3"/>
  <c r="AH699" i="3"/>
  <c r="AG698" i="3"/>
  <c r="AJ698" i="3"/>
  <c r="AK698" i="3"/>
  <c r="AL698" i="3"/>
  <c r="AM698" i="3"/>
  <c r="AI698" i="3"/>
  <c r="K698" i="3"/>
  <c r="AH698" i="3"/>
  <c r="AG697" i="3"/>
  <c r="AJ697" i="3"/>
  <c r="AK697" i="3"/>
  <c r="AL697" i="3"/>
  <c r="AM697" i="3"/>
  <c r="AI697" i="3"/>
  <c r="K697" i="3"/>
  <c r="AH697" i="3"/>
  <c r="AG696" i="3"/>
  <c r="AJ696" i="3"/>
  <c r="AK696" i="3"/>
  <c r="AL696" i="3"/>
  <c r="AM696" i="3"/>
  <c r="AI696" i="3"/>
  <c r="K696" i="3"/>
  <c r="AH696" i="3"/>
  <c r="AG695" i="3"/>
  <c r="AJ695" i="3"/>
  <c r="AK695" i="3"/>
  <c r="AL695" i="3"/>
  <c r="AM695" i="3"/>
  <c r="AI695" i="3"/>
  <c r="K695" i="3"/>
  <c r="AH695" i="3"/>
  <c r="AG694" i="3"/>
  <c r="AJ694" i="3"/>
  <c r="AK694" i="3"/>
  <c r="AL694" i="3"/>
  <c r="AM694" i="3"/>
  <c r="AI694" i="3"/>
  <c r="K694" i="3"/>
  <c r="AH694" i="3"/>
  <c r="AG693" i="3"/>
  <c r="AJ693" i="3"/>
  <c r="AK693" i="3"/>
  <c r="AL693" i="3"/>
  <c r="AM693" i="3"/>
  <c r="AI693" i="3"/>
  <c r="K693" i="3"/>
  <c r="AH693" i="3"/>
  <c r="AG692" i="3"/>
  <c r="AJ692" i="3"/>
  <c r="AK692" i="3"/>
  <c r="AL692" i="3"/>
  <c r="AM692" i="3"/>
  <c r="AI692" i="3"/>
  <c r="AH692" i="3"/>
  <c r="AG691" i="3"/>
  <c r="AJ691" i="3"/>
  <c r="AK691" i="3"/>
  <c r="AL691" i="3"/>
  <c r="AM691" i="3"/>
  <c r="AI691" i="3"/>
  <c r="AH691" i="3"/>
  <c r="AG690" i="3"/>
  <c r="AJ690" i="3"/>
  <c r="AK690" i="3"/>
  <c r="AL690" i="3"/>
  <c r="AM690" i="3"/>
  <c r="AI690" i="3"/>
  <c r="K690" i="3"/>
  <c r="AH690" i="3"/>
  <c r="AG689" i="3"/>
  <c r="AJ689" i="3"/>
  <c r="AK689" i="3"/>
  <c r="AL689" i="3"/>
  <c r="AM689" i="3"/>
  <c r="AI689" i="3"/>
  <c r="K689" i="3"/>
  <c r="AH689" i="3"/>
  <c r="AG688" i="3"/>
  <c r="AJ688" i="3"/>
  <c r="AK688" i="3"/>
  <c r="AL688" i="3"/>
  <c r="AM688" i="3"/>
  <c r="AI688" i="3"/>
  <c r="K688" i="3"/>
  <c r="AH688" i="3"/>
  <c r="AG687" i="3"/>
  <c r="AJ687" i="3"/>
  <c r="AK687" i="3"/>
  <c r="AL687" i="3"/>
  <c r="AM687" i="3"/>
  <c r="AI687" i="3"/>
  <c r="K687" i="3"/>
  <c r="AH687" i="3"/>
  <c r="AG686" i="3"/>
  <c r="AJ686" i="3"/>
  <c r="AK686" i="3"/>
  <c r="AL686" i="3"/>
  <c r="AM686" i="3"/>
  <c r="AI686" i="3"/>
  <c r="AH686" i="3"/>
  <c r="AG685" i="3"/>
  <c r="AJ685" i="3"/>
  <c r="AK685" i="3"/>
  <c r="AL685" i="3"/>
  <c r="AM685" i="3"/>
  <c r="AI685" i="3"/>
  <c r="K685" i="3"/>
  <c r="AH685" i="3"/>
  <c r="AG684" i="3"/>
  <c r="AJ684" i="3"/>
  <c r="AK684" i="3"/>
  <c r="AL684" i="3"/>
  <c r="AM684" i="3"/>
  <c r="AI684" i="3"/>
  <c r="AH684" i="3"/>
  <c r="AG683" i="3"/>
  <c r="AJ683" i="3"/>
  <c r="AK683" i="3"/>
  <c r="AL683" i="3"/>
  <c r="AM683" i="3"/>
  <c r="AI683" i="3"/>
  <c r="AH683" i="3"/>
  <c r="AG682" i="3"/>
  <c r="AJ682" i="3"/>
  <c r="AK682" i="3"/>
  <c r="AL682" i="3"/>
  <c r="AM682" i="3"/>
  <c r="AI682" i="3"/>
  <c r="K682" i="3"/>
  <c r="AH682" i="3"/>
  <c r="AG681" i="3"/>
  <c r="AJ681" i="3"/>
  <c r="AK681" i="3"/>
  <c r="AL681" i="3"/>
  <c r="AM681" i="3"/>
  <c r="AI681" i="3"/>
  <c r="K681" i="3"/>
  <c r="AH681" i="3"/>
  <c r="AG680" i="3"/>
  <c r="AJ680" i="3"/>
  <c r="AK680" i="3"/>
  <c r="AL680" i="3"/>
  <c r="AM680" i="3"/>
  <c r="AI680" i="3"/>
  <c r="K680" i="3"/>
  <c r="AH680" i="3"/>
  <c r="AG679" i="3"/>
  <c r="AJ679" i="3"/>
  <c r="AK679" i="3"/>
  <c r="AL679" i="3"/>
  <c r="AM679" i="3"/>
  <c r="AI679" i="3"/>
  <c r="K679" i="3"/>
  <c r="AH679" i="3"/>
  <c r="AG678" i="3"/>
  <c r="AJ678" i="3"/>
  <c r="AK678" i="3"/>
  <c r="AL678" i="3"/>
  <c r="AM678" i="3"/>
  <c r="AI678" i="3"/>
  <c r="K678" i="3"/>
  <c r="AH678" i="3"/>
  <c r="AG677" i="3"/>
  <c r="AJ677" i="3"/>
  <c r="AK677" i="3"/>
  <c r="AL677" i="3"/>
  <c r="AM677" i="3"/>
  <c r="AI677" i="3"/>
  <c r="K677" i="3"/>
  <c r="AH677" i="3"/>
  <c r="AG676" i="3"/>
  <c r="AJ676" i="3"/>
  <c r="AK676" i="3"/>
  <c r="AL676" i="3"/>
  <c r="AM676" i="3"/>
  <c r="AI676" i="3"/>
  <c r="AH676" i="3"/>
  <c r="AG675" i="3"/>
  <c r="AJ675" i="3"/>
  <c r="AK675" i="3"/>
  <c r="AL675" i="3"/>
  <c r="AM675" i="3"/>
  <c r="AI675" i="3"/>
  <c r="AH675" i="3"/>
  <c r="AG674" i="3"/>
  <c r="AJ674" i="3"/>
  <c r="AK674" i="3"/>
  <c r="AL674" i="3"/>
  <c r="AM674" i="3"/>
  <c r="AI674" i="3"/>
  <c r="K674" i="3"/>
  <c r="AH674" i="3"/>
  <c r="AG673" i="3"/>
  <c r="AJ673" i="3"/>
  <c r="AK673" i="3"/>
  <c r="AL673" i="3"/>
  <c r="AM673" i="3"/>
  <c r="AI673" i="3"/>
  <c r="K673" i="3"/>
  <c r="AH673" i="3"/>
  <c r="AG672" i="3"/>
  <c r="AJ672" i="3"/>
  <c r="AK672" i="3"/>
  <c r="AL672" i="3"/>
  <c r="AM672" i="3"/>
  <c r="AI672" i="3"/>
  <c r="K672" i="3"/>
  <c r="AH672" i="3"/>
  <c r="AG671" i="3"/>
  <c r="AJ671" i="3"/>
  <c r="AK671" i="3"/>
  <c r="AL671" i="3"/>
  <c r="AM671" i="3"/>
  <c r="AI671" i="3"/>
  <c r="AH671" i="3"/>
  <c r="AG670" i="3"/>
  <c r="AJ670" i="3"/>
  <c r="AK670" i="3"/>
  <c r="AL670" i="3"/>
  <c r="AM670" i="3"/>
  <c r="AI670" i="3"/>
  <c r="K670" i="3"/>
  <c r="AH670" i="3"/>
  <c r="AG669" i="3"/>
  <c r="AJ669" i="3"/>
  <c r="AK669" i="3"/>
  <c r="AL669" i="3"/>
  <c r="AM669" i="3"/>
  <c r="AI669" i="3"/>
  <c r="K669" i="3"/>
  <c r="AH669" i="3"/>
  <c r="AG668" i="3"/>
  <c r="AJ668" i="3"/>
  <c r="AK668" i="3"/>
  <c r="AL668" i="3"/>
  <c r="AM668" i="3"/>
  <c r="AI668" i="3"/>
  <c r="K668" i="3"/>
  <c r="AH668" i="3"/>
  <c r="AG667" i="3"/>
  <c r="AJ667" i="3"/>
  <c r="AK667" i="3"/>
  <c r="AL667" i="3"/>
  <c r="AM667" i="3"/>
  <c r="AI667" i="3"/>
  <c r="AH667" i="3"/>
  <c r="AG666" i="3"/>
  <c r="AJ666" i="3"/>
  <c r="AK666" i="3"/>
  <c r="AL666" i="3"/>
  <c r="AM666" i="3"/>
  <c r="AI666" i="3"/>
  <c r="AH666" i="3"/>
  <c r="AG665" i="3"/>
  <c r="AJ665" i="3"/>
  <c r="AK665" i="3"/>
  <c r="AL665" i="3"/>
  <c r="AM665" i="3"/>
  <c r="AI665" i="3"/>
  <c r="K665" i="3"/>
  <c r="AH665" i="3"/>
  <c r="AG664" i="3"/>
  <c r="AJ664" i="3"/>
  <c r="AK664" i="3"/>
  <c r="AL664" i="3"/>
  <c r="AM664" i="3"/>
  <c r="AI664" i="3"/>
  <c r="K664" i="3"/>
  <c r="AH664" i="3"/>
  <c r="AG663" i="3"/>
  <c r="AJ663" i="3"/>
  <c r="AK663" i="3"/>
  <c r="AL663" i="3"/>
  <c r="AM663" i="3"/>
  <c r="AI663" i="3"/>
  <c r="K663" i="3"/>
  <c r="AH663" i="3"/>
  <c r="AG662" i="3"/>
  <c r="AJ662" i="3"/>
  <c r="AK662" i="3"/>
  <c r="AL662" i="3"/>
  <c r="AM662" i="3"/>
  <c r="AI662" i="3"/>
  <c r="AH662" i="3"/>
  <c r="AG661" i="3"/>
  <c r="AJ661" i="3"/>
  <c r="AK661" i="3"/>
  <c r="AL661" i="3"/>
  <c r="AM661" i="3"/>
  <c r="AI661" i="3"/>
  <c r="AH661" i="3"/>
  <c r="AG660" i="3"/>
  <c r="AJ660" i="3"/>
  <c r="AK660" i="3"/>
  <c r="AL660" i="3"/>
  <c r="AM660" i="3"/>
  <c r="AI660" i="3"/>
  <c r="K660" i="3"/>
  <c r="AH660" i="3"/>
  <c r="AG659" i="3"/>
  <c r="AJ659" i="3"/>
  <c r="AK659" i="3"/>
  <c r="AL659" i="3"/>
  <c r="AM659" i="3"/>
  <c r="AI659" i="3"/>
  <c r="K659" i="3"/>
  <c r="AH659" i="3"/>
  <c r="AG658" i="3"/>
  <c r="AJ658" i="3"/>
  <c r="AK658" i="3"/>
  <c r="AL658" i="3"/>
  <c r="AM658" i="3"/>
  <c r="AI658" i="3"/>
  <c r="AH658" i="3"/>
  <c r="AG657" i="3"/>
  <c r="AJ657" i="3"/>
  <c r="AK657" i="3"/>
  <c r="AL657" i="3"/>
  <c r="AM657" i="3"/>
  <c r="AI657" i="3"/>
  <c r="K657" i="3"/>
  <c r="AH657" i="3"/>
  <c r="AG656" i="3"/>
  <c r="AJ656" i="3"/>
  <c r="AK656" i="3"/>
  <c r="AL656" i="3"/>
  <c r="AM656" i="3"/>
  <c r="AI656" i="3"/>
  <c r="K656" i="3"/>
  <c r="AH656" i="3"/>
  <c r="AG655" i="3"/>
  <c r="AJ655" i="3"/>
  <c r="AK655" i="3"/>
  <c r="AL655" i="3"/>
  <c r="AM655" i="3"/>
  <c r="AI655" i="3"/>
  <c r="K655" i="3"/>
  <c r="AH655" i="3"/>
  <c r="AG654" i="3"/>
  <c r="AJ654" i="3"/>
  <c r="AK654" i="3"/>
  <c r="AL654" i="3"/>
  <c r="AM654" i="3"/>
  <c r="AI654" i="3"/>
  <c r="AH654" i="3"/>
  <c r="AG653" i="3"/>
  <c r="AJ653" i="3"/>
  <c r="AK653" i="3"/>
  <c r="AL653" i="3"/>
  <c r="AM653" i="3"/>
  <c r="AI653" i="3"/>
  <c r="K653" i="3"/>
  <c r="AH653" i="3"/>
  <c r="AG652" i="3"/>
  <c r="AJ652" i="3"/>
  <c r="AK652" i="3"/>
  <c r="AL652" i="3"/>
  <c r="AM652" i="3"/>
  <c r="AI652" i="3"/>
  <c r="K652" i="3"/>
  <c r="AH652" i="3"/>
  <c r="AG651" i="3"/>
  <c r="AJ651" i="3"/>
  <c r="AK651" i="3"/>
  <c r="AL651" i="3"/>
  <c r="AM651" i="3"/>
  <c r="AI651" i="3"/>
  <c r="K651" i="3"/>
  <c r="AH651" i="3"/>
  <c r="AG650" i="3"/>
  <c r="AJ650" i="3"/>
  <c r="AK650" i="3"/>
  <c r="AL650" i="3"/>
  <c r="AM650" i="3"/>
  <c r="AI650" i="3"/>
  <c r="AH650" i="3"/>
  <c r="AG649" i="3"/>
  <c r="AJ649" i="3"/>
  <c r="AK649" i="3"/>
  <c r="AL649" i="3"/>
  <c r="AM649" i="3"/>
  <c r="AI649" i="3"/>
  <c r="K649" i="3"/>
  <c r="AH649" i="3"/>
  <c r="AG648" i="3"/>
  <c r="AJ648" i="3"/>
  <c r="AK648" i="3"/>
  <c r="AL648" i="3"/>
  <c r="AM648" i="3"/>
  <c r="AI648" i="3"/>
  <c r="K648" i="3"/>
  <c r="AH648" i="3"/>
  <c r="AG647" i="3"/>
  <c r="AJ647" i="3"/>
  <c r="AK647" i="3"/>
  <c r="AL647" i="3"/>
  <c r="AM647" i="3"/>
  <c r="AI647" i="3"/>
  <c r="K647" i="3"/>
  <c r="AH647" i="3"/>
  <c r="AG646" i="3"/>
  <c r="AJ646" i="3"/>
  <c r="AK646" i="3"/>
  <c r="AL646" i="3"/>
  <c r="AM646" i="3"/>
  <c r="AI646" i="3"/>
  <c r="K646" i="3"/>
  <c r="AH646" i="3"/>
  <c r="AG645" i="3"/>
  <c r="AJ645" i="3"/>
  <c r="AK645" i="3"/>
  <c r="AL645" i="3"/>
  <c r="AM645" i="3"/>
  <c r="AI645" i="3"/>
  <c r="AH645" i="3"/>
  <c r="AG644" i="3"/>
  <c r="AJ644" i="3"/>
  <c r="AK644" i="3"/>
  <c r="AL644" i="3"/>
  <c r="AM644" i="3"/>
  <c r="AI644" i="3"/>
  <c r="K644" i="3"/>
  <c r="AH644" i="3"/>
  <c r="AG643" i="3"/>
  <c r="AJ643" i="3"/>
  <c r="AK643" i="3"/>
  <c r="AL643" i="3"/>
  <c r="AM643" i="3"/>
  <c r="AI643" i="3"/>
  <c r="K643" i="3"/>
  <c r="AH643" i="3"/>
  <c r="AG642" i="3"/>
  <c r="AJ642" i="3"/>
  <c r="AK642" i="3"/>
  <c r="AL642" i="3"/>
  <c r="AM642" i="3"/>
  <c r="AI642" i="3"/>
  <c r="K642" i="3"/>
  <c r="AH642" i="3"/>
  <c r="AG641" i="3"/>
  <c r="AJ641" i="3"/>
  <c r="AK641" i="3"/>
  <c r="AL641" i="3"/>
  <c r="AM641" i="3"/>
  <c r="AI641" i="3"/>
  <c r="K641" i="3"/>
  <c r="AH641" i="3"/>
  <c r="AG640" i="3"/>
  <c r="AJ640" i="3"/>
  <c r="AK640" i="3"/>
  <c r="AL640" i="3"/>
  <c r="AM640" i="3"/>
  <c r="AI640" i="3"/>
  <c r="K640" i="3"/>
  <c r="AH640" i="3"/>
  <c r="AG639" i="3"/>
  <c r="AJ639" i="3"/>
  <c r="AK639" i="3"/>
  <c r="AL639" i="3"/>
  <c r="AM639" i="3"/>
  <c r="AI639" i="3"/>
  <c r="K639" i="3"/>
  <c r="AH639" i="3"/>
  <c r="AG638" i="3"/>
  <c r="AJ638" i="3"/>
  <c r="AK638" i="3"/>
  <c r="AL638" i="3"/>
  <c r="AM638" i="3"/>
  <c r="AI638" i="3"/>
  <c r="K638" i="3"/>
  <c r="AH638" i="3"/>
  <c r="AG637" i="3"/>
  <c r="AJ637" i="3"/>
  <c r="AK637" i="3"/>
  <c r="AL637" i="3"/>
  <c r="AM637" i="3"/>
  <c r="AI637" i="3"/>
  <c r="K637" i="3"/>
  <c r="AH637" i="3"/>
  <c r="AG636" i="3"/>
  <c r="AJ636" i="3"/>
  <c r="AK636" i="3"/>
  <c r="AL636" i="3"/>
  <c r="AM636" i="3"/>
  <c r="AI636" i="3"/>
  <c r="K636" i="3"/>
  <c r="AH636" i="3"/>
  <c r="AG635" i="3"/>
  <c r="AJ635" i="3"/>
  <c r="AK635" i="3"/>
  <c r="AL635" i="3"/>
  <c r="AM635" i="3"/>
  <c r="AI635" i="3"/>
  <c r="AH635" i="3"/>
  <c r="AG634" i="3"/>
  <c r="AJ634" i="3"/>
  <c r="AK634" i="3"/>
  <c r="AL634" i="3"/>
  <c r="AM634" i="3"/>
  <c r="AI634" i="3"/>
  <c r="K634" i="3"/>
  <c r="AH634" i="3"/>
  <c r="AG633" i="3"/>
  <c r="AJ633" i="3"/>
  <c r="AK633" i="3"/>
  <c r="AL633" i="3"/>
  <c r="AM633" i="3"/>
  <c r="AI633" i="3"/>
  <c r="K633" i="3"/>
  <c r="AH633" i="3"/>
  <c r="AG632" i="3"/>
  <c r="AJ632" i="3"/>
  <c r="AK632" i="3"/>
  <c r="AL632" i="3"/>
  <c r="AM632" i="3"/>
  <c r="AI632" i="3"/>
  <c r="AH632" i="3"/>
  <c r="AG631" i="3"/>
  <c r="AJ631" i="3"/>
  <c r="AK631" i="3"/>
  <c r="AL631" i="3"/>
  <c r="AM631" i="3"/>
  <c r="AI631" i="3"/>
  <c r="AH631" i="3"/>
  <c r="AG630" i="3"/>
  <c r="AJ630" i="3"/>
  <c r="AK630" i="3"/>
  <c r="AL630" i="3"/>
  <c r="AM630" i="3"/>
  <c r="AI630" i="3"/>
  <c r="AH630" i="3"/>
  <c r="AG629" i="3"/>
  <c r="AJ629" i="3"/>
  <c r="AK629" i="3"/>
  <c r="AL629" i="3"/>
  <c r="AM629" i="3"/>
  <c r="AI629" i="3"/>
  <c r="K629" i="3"/>
  <c r="AH629" i="3"/>
  <c r="AG628" i="3"/>
  <c r="AJ628" i="3"/>
  <c r="AK628" i="3"/>
  <c r="AL628" i="3"/>
  <c r="AM628" i="3"/>
  <c r="AI628" i="3"/>
  <c r="K628" i="3"/>
  <c r="AH628" i="3"/>
  <c r="AG627" i="3"/>
  <c r="AJ627" i="3"/>
  <c r="AK627" i="3"/>
  <c r="AL627" i="3"/>
  <c r="AM627" i="3"/>
  <c r="AI627" i="3"/>
  <c r="AH627" i="3"/>
  <c r="AG626" i="3"/>
  <c r="AJ626" i="3"/>
  <c r="AK626" i="3"/>
  <c r="AL626" i="3"/>
  <c r="AM626" i="3"/>
  <c r="AI626" i="3"/>
  <c r="AH626" i="3"/>
  <c r="AG625" i="3"/>
  <c r="AJ625" i="3"/>
  <c r="AK625" i="3"/>
  <c r="AL625" i="3"/>
  <c r="AM625" i="3"/>
  <c r="AI625" i="3"/>
  <c r="K625" i="3"/>
  <c r="AH625" i="3"/>
  <c r="AG624" i="3"/>
  <c r="AJ624" i="3"/>
  <c r="AK624" i="3"/>
  <c r="AL624" i="3"/>
  <c r="AM624" i="3"/>
  <c r="AI624" i="3"/>
  <c r="K624" i="3"/>
  <c r="AH624" i="3"/>
  <c r="AG623" i="3"/>
  <c r="AJ623" i="3"/>
  <c r="AK623" i="3"/>
  <c r="AL623" i="3"/>
  <c r="AM623" i="3"/>
  <c r="AI623" i="3"/>
  <c r="K623" i="3"/>
  <c r="AH623" i="3"/>
  <c r="AG622" i="3"/>
  <c r="AJ622" i="3"/>
  <c r="AK622" i="3"/>
  <c r="AL622" i="3"/>
  <c r="AM622" i="3"/>
  <c r="AI622" i="3"/>
  <c r="K622" i="3"/>
  <c r="AH622" i="3"/>
  <c r="AG621" i="3"/>
  <c r="AJ621" i="3"/>
  <c r="AK621" i="3"/>
  <c r="AL621" i="3"/>
  <c r="AM621" i="3"/>
  <c r="AI621" i="3"/>
  <c r="K621" i="3"/>
  <c r="AH621" i="3"/>
  <c r="AG620" i="3"/>
  <c r="AJ620" i="3"/>
  <c r="AK620" i="3"/>
  <c r="AL620" i="3"/>
  <c r="AM620" i="3"/>
  <c r="AI620" i="3"/>
  <c r="K620" i="3"/>
  <c r="AH620" i="3"/>
  <c r="AG619" i="3"/>
  <c r="AJ619" i="3"/>
  <c r="AK619" i="3"/>
  <c r="AL619" i="3"/>
  <c r="AM619" i="3"/>
  <c r="AI619" i="3"/>
  <c r="K619" i="3"/>
  <c r="AH619" i="3"/>
  <c r="AG618" i="3"/>
  <c r="AJ618" i="3"/>
  <c r="AK618" i="3"/>
  <c r="AL618" i="3"/>
  <c r="AM618" i="3"/>
  <c r="AI618" i="3"/>
  <c r="K618" i="3"/>
  <c r="AH618" i="3"/>
  <c r="AG617" i="3"/>
  <c r="AJ617" i="3"/>
  <c r="AK617" i="3"/>
  <c r="AL617" i="3"/>
  <c r="AM617" i="3"/>
  <c r="AI617" i="3"/>
  <c r="K617" i="3"/>
  <c r="AH617" i="3"/>
  <c r="AG616" i="3"/>
  <c r="AJ616" i="3"/>
  <c r="AK616" i="3"/>
  <c r="AL616" i="3"/>
  <c r="AM616" i="3"/>
  <c r="AI616" i="3"/>
  <c r="K616" i="3"/>
  <c r="AH616" i="3"/>
  <c r="AG615" i="3"/>
  <c r="AJ615" i="3"/>
  <c r="AK615" i="3"/>
  <c r="AL615" i="3"/>
  <c r="AM615" i="3"/>
  <c r="AI615" i="3"/>
  <c r="K615" i="3"/>
  <c r="AH615" i="3"/>
  <c r="AG614" i="3"/>
  <c r="AJ614" i="3"/>
  <c r="AK614" i="3"/>
  <c r="AL614" i="3"/>
  <c r="AM614" i="3"/>
  <c r="AI614" i="3"/>
  <c r="K614" i="3"/>
  <c r="AH614" i="3"/>
  <c r="AG613" i="3"/>
  <c r="AJ613" i="3"/>
  <c r="AK613" i="3"/>
  <c r="AL613" i="3"/>
  <c r="AM613" i="3"/>
  <c r="AI613" i="3"/>
  <c r="K613" i="3"/>
  <c r="AH613" i="3"/>
  <c r="AG612" i="3"/>
  <c r="AJ612" i="3"/>
  <c r="AK612" i="3"/>
  <c r="AL612" i="3"/>
  <c r="AM612" i="3"/>
  <c r="AI612" i="3"/>
  <c r="AH612" i="3"/>
  <c r="AG611" i="3"/>
  <c r="AJ611" i="3"/>
  <c r="AK611" i="3"/>
  <c r="AL611" i="3"/>
  <c r="AM611" i="3"/>
  <c r="AI611" i="3"/>
  <c r="K611" i="3"/>
  <c r="AH611" i="3"/>
  <c r="AG610" i="3"/>
  <c r="AJ610" i="3"/>
  <c r="AK610" i="3"/>
  <c r="AL610" i="3"/>
  <c r="AM610" i="3"/>
  <c r="AI610" i="3"/>
  <c r="K610" i="3"/>
  <c r="AH610" i="3"/>
  <c r="AG609" i="3"/>
  <c r="AJ609" i="3"/>
  <c r="AK609" i="3"/>
  <c r="AL609" i="3"/>
  <c r="AM609" i="3"/>
  <c r="AI609" i="3"/>
  <c r="K609" i="3"/>
  <c r="AH609" i="3"/>
  <c r="AG608" i="3"/>
  <c r="AJ608" i="3"/>
  <c r="AK608" i="3"/>
  <c r="AL608" i="3"/>
  <c r="AM608" i="3"/>
  <c r="AI608" i="3"/>
  <c r="K608" i="3"/>
  <c r="AH608" i="3"/>
  <c r="AG607" i="3"/>
  <c r="AJ607" i="3"/>
  <c r="AK607" i="3"/>
  <c r="AL607" i="3"/>
  <c r="AM607" i="3"/>
  <c r="AI607" i="3"/>
  <c r="K607" i="3"/>
  <c r="AH607" i="3"/>
  <c r="AG606" i="3"/>
  <c r="AJ606" i="3"/>
  <c r="AK606" i="3"/>
  <c r="AL606" i="3"/>
  <c r="AM606" i="3"/>
  <c r="AI606" i="3"/>
  <c r="K606" i="3"/>
  <c r="AH606" i="3"/>
  <c r="AG605" i="3"/>
  <c r="AJ605" i="3"/>
  <c r="AK605" i="3"/>
  <c r="AL605" i="3"/>
  <c r="AM605" i="3"/>
  <c r="AI605" i="3"/>
  <c r="AH605" i="3"/>
  <c r="AG604" i="3"/>
  <c r="AJ604" i="3"/>
  <c r="AK604" i="3"/>
  <c r="AL604" i="3"/>
  <c r="AM604" i="3"/>
  <c r="AI604" i="3"/>
  <c r="K604" i="3"/>
  <c r="AH604" i="3"/>
  <c r="AG603" i="3"/>
  <c r="AJ603" i="3"/>
  <c r="AK603" i="3"/>
  <c r="AL603" i="3"/>
  <c r="AM603" i="3"/>
  <c r="AI603" i="3"/>
  <c r="K603" i="3"/>
  <c r="AH603" i="3"/>
  <c r="AG602" i="3"/>
  <c r="AJ602" i="3"/>
  <c r="AK602" i="3"/>
  <c r="AL602" i="3"/>
  <c r="AM602" i="3"/>
  <c r="AI602" i="3"/>
  <c r="AH602" i="3"/>
  <c r="AG601" i="3"/>
  <c r="AJ601" i="3"/>
  <c r="AK601" i="3"/>
  <c r="AL601" i="3"/>
  <c r="AM601" i="3"/>
  <c r="AI601" i="3"/>
  <c r="K601" i="3"/>
  <c r="AH601" i="3"/>
  <c r="AG600" i="3"/>
  <c r="AJ600" i="3"/>
  <c r="AK600" i="3"/>
  <c r="AL600" i="3"/>
  <c r="AM600" i="3"/>
  <c r="AI600" i="3"/>
  <c r="AH600" i="3"/>
  <c r="AG599" i="3"/>
  <c r="AJ599" i="3"/>
  <c r="AK599" i="3"/>
  <c r="AL599" i="3"/>
  <c r="AM599" i="3"/>
  <c r="AI599" i="3"/>
  <c r="K599" i="3"/>
  <c r="AH599" i="3"/>
  <c r="AG598" i="3"/>
  <c r="AJ598" i="3"/>
  <c r="AK598" i="3"/>
  <c r="AL598" i="3"/>
  <c r="AM598" i="3"/>
  <c r="AI598" i="3"/>
  <c r="K598" i="3"/>
  <c r="AH598" i="3"/>
  <c r="AG597" i="3"/>
  <c r="AJ597" i="3"/>
  <c r="AK597" i="3"/>
  <c r="AL597" i="3"/>
  <c r="AM597" i="3"/>
  <c r="AI597" i="3"/>
  <c r="K597" i="3"/>
  <c r="AH597" i="3"/>
  <c r="AG596" i="3"/>
  <c r="AJ596" i="3"/>
  <c r="AK596" i="3"/>
  <c r="AL596" i="3"/>
  <c r="AM596" i="3"/>
  <c r="AI596" i="3"/>
  <c r="K596" i="3"/>
  <c r="AH596" i="3"/>
  <c r="AG595" i="3"/>
  <c r="AJ595" i="3"/>
  <c r="AK595" i="3"/>
  <c r="AL595" i="3"/>
  <c r="AM595" i="3"/>
  <c r="AI595" i="3"/>
  <c r="AH595" i="3"/>
  <c r="AG594" i="3"/>
  <c r="AJ594" i="3"/>
  <c r="AK594" i="3"/>
  <c r="AL594" i="3"/>
  <c r="AM594" i="3"/>
  <c r="AI594" i="3"/>
  <c r="K594" i="3"/>
  <c r="AH594" i="3"/>
  <c r="AG593" i="3"/>
  <c r="AJ593" i="3"/>
  <c r="AK593" i="3"/>
  <c r="AL593" i="3"/>
  <c r="AM593" i="3"/>
  <c r="AI593" i="3"/>
  <c r="K593" i="3"/>
  <c r="AH593" i="3"/>
  <c r="AG592" i="3"/>
  <c r="AJ592" i="3"/>
  <c r="AK592" i="3"/>
  <c r="AL592" i="3"/>
  <c r="AM592" i="3"/>
  <c r="AI592" i="3"/>
  <c r="AH592" i="3"/>
  <c r="AG591" i="3"/>
  <c r="AJ591" i="3"/>
  <c r="AK591" i="3"/>
  <c r="AL591" i="3"/>
  <c r="AM591" i="3"/>
  <c r="AI591" i="3"/>
  <c r="AH591" i="3"/>
  <c r="AG590" i="3"/>
  <c r="AJ590" i="3"/>
  <c r="AK590" i="3"/>
  <c r="AL590" i="3"/>
  <c r="AM590" i="3"/>
  <c r="AI590" i="3"/>
  <c r="K590" i="3"/>
  <c r="AH590" i="3"/>
  <c r="AG589" i="3"/>
  <c r="AJ589" i="3"/>
  <c r="AK589" i="3"/>
  <c r="AL589" i="3"/>
  <c r="AM589" i="3"/>
  <c r="AI589" i="3"/>
  <c r="K589" i="3"/>
  <c r="AH589" i="3"/>
  <c r="AG588" i="3"/>
  <c r="AJ588" i="3"/>
  <c r="AK588" i="3"/>
  <c r="AL588" i="3"/>
  <c r="AM588" i="3"/>
  <c r="AI588" i="3"/>
  <c r="AH588" i="3"/>
  <c r="AG587" i="3"/>
  <c r="AJ587" i="3"/>
  <c r="AK587" i="3"/>
  <c r="AL587" i="3"/>
  <c r="AM587" i="3"/>
  <c r="AI587" i="3"/>
  <c r="AH587" i="3"/>
  <c r="AG586" i="3"/>
  <c r="AJ586" i="3"/>
  <c r="AK586" i="3"/>
  <c r="AL586" i="3"/>
  <c r="AM586" i="3"/>
  <c r="AI586" i="3"/>
  <c r="K586" i="3"/>
  <c r="AH586" i="3"/>
  <c r="AG585" i="3"/>
  <c r="AJ585" i="3"/>
  <c r="AK585" i="3"/>
  <c r="AL585" i="3"/>
  <c r="AM585" i="3"/>
  <c r="AI585" i="3"/>
  <c r="K585" i="3"/>
  <c r="AH585" i="3"/>
  <c r="AG584" i="3"/>
  <c r="AJ584" i="3"/>
  <c r="AK584" i="3"/>
  <c r="AL584" i="3"/>
  <c r="AM584" i="3"/>
  <c r="AI584" i="3"/>
  <c r="AH584" i="3"/>
  <c r="AG583" i="3"/>
  <c r="AJ583" i="3"/>
  <c r="AK583" i="3"/>
  <c r="AL583" i="3"/>
  <c r="AM583" i="3"/>
  <c r="AI583" i="3"/>
  <c r="K583" i="3"/>
  <c r="AH583" i="3"/>
  <c r="AG582" i="3"/>
  <c r="AJ582" i="3"/>
  <c r="AK582" i="3"/>
  <c r="AL582" i="3"/>
  <c r="AM582" i="3"/>
  <c r="AI582" i="3"/>
  <c r="AH582" i="3"/>
  <c r="AG581" i="3"/>
  <c r="AJ581" i="3"/>
  <c r="AK581" i="3"/>
  <c r="AL581" i="3"/>
  <c r="AM581" i="3"/>
  <c r="AI581" i="3"/>
  <c r="K581" i="3"/>
  <c r="AH581" i="3"/>
  <c r="AG580" i="3"/>
  <c r="AJ580" i="3"/>
  <c r="AK580" i="3"/>
  <c r="AL580" i="3"/>
  <c r="AM580" i="3"/>
  <c r="AI580" i="3"/>
  <c r="K580" i="3"/>
  <c r="AH580" i="3"/>
  <c r="AG579" i="3"/>
  <c r="AJ579" i="3"/>
  <c r="AK579" i="3"/>
  <c r="AL579" i="3"/>
  <c r="AM579" i="3"/>
  <c r="AI579" i="3"/>
  <c r="K579" i="3"/>
  <c r="AH579" i="3"/>
  <c r="AG578" i="3"/>
  <c r="AJ578" i="3"/>
  <c r="AK578" i="3"/>
  <c r="AL578" i="3"/>
  <c r="AM578" i="3"/>
  <c r="AI578" i="3"/>
  <c r="AH578" i="3"/>
  <c r="AG577" i="3"/>
  <c r="AJ577" i="3"/>
  <c r="AK577" i="3"/>
  <c r="AL577" i="3"/>
  <c r="AM577" i="3"/>
  <c r="AI577" i="3"/>
  <c r="K577" i="3"/>
  <c r="AH577" i="3"/>
  <c r="AG576" i="3"/>
  <c r="AJ576" i="3"/>
  <c r="AK576" i="3"/>
  <c r="AL576" i="3"/>
  <c r="AM576" i="3"/>
  <c r="AI576" i="3"/>
  <c r="K576" i="3"/>
  <c r="AH576" i="3"/>
  <c r="AG575" i="3"/>
  <c r="AJ575" i="3"/>
  <c r="AK575" i="3"/>
  <c r="AL575" i="3"/>
  <c r="AM575" i="3"/>
  <c r="AI575" i="3"/>
  <c r="AH575" i="3"/>
  <c r="AG574" i="3"/>
  <c r="AJ574" i="3"/>
  <c r="AK574" i="3"/>
  <c r="AL574" i="3"/>
  <c r="AM574" i="3"/>
  <c r="AI574" i="3"/>
  <c r="K574" i="3"/>
  <c r="AH574" i="3"/>
  <c r="AG573" i="3"/>
  <c r="AJ573" i="3"/>
  <c r="AK573" i="3"/>
  <c r="AL573" i="3"/>
  <c r="AM573" i="3"/>
  <c r="AI573" i="3"/>
  <c r="K573" i="3"/>
  <c r="AH573" i="3"/>
  <c r="AG572" i="3"/>
  <c r="AJ572" i="3"/>
  <c r="AK572" i="3"/>
  <c r="AL572" i="3"/>
  <c r="AM572" i="3"/>
  <c r="AI572" i="3"/>
  <c r="K572" i="3"/>
  <c r="AH572" i="3"/>
  <c r="AG571" i="3"/>
  <c r="AJ571" i="3"/>
  <c r="AK571" i="3"/>
  <c r="AL571" i="3"/>
  <c r="AM571" i="3"/>
  <c r="AI571" i="3"/>
  <c r="AH571" i="3"/>
  <c r="AG570" i="3"/>
  <c r="AJ570" i="3"/>
  <c r="AK570" i="3"/>
  <c r="AL570" i="3"/>
  <c r="AM570" i="3"/>
  <c r="AI570" i="3"/>
  <c r="AH570" i="3"/>
  <c r="AG569" i="3"/>
  <c r="AJ569" i="3"/>
  <c r="AK569" i="3"/>
  <c r="AL569" i="3"/>
  <c r="AM569" i="3"/>
  <c r="AI569" i="3"/>
  <c r="K569" i="3"/>
  <c r="AH569" i="3"/>
  <c r="AG568" i="3"/>
  <c r="AJ568" i="3"/>
  <c r="AK568" i="3"/>
  <c r="AL568" i="3"/>
  <c r="AM568" i="3"/>
  <c r="AI568" i="3"/>
  <c r="K568" i="3"/>
  <c r="AH568" i="3"/>
  <c r="AG567" i="3"/>
  <c r="AJ567" i="3"/>
  <c r="AK567" i="3"/>
  <c r="AL567" i="3"/>
  <c r="AM567" i="3"/>
  <c r="AI567" i="3"/>
  <c r="K567" i="3"/>
  <c r="AH567" i="3"/>
  <c r="AG566" i="3"/>
  <c r="AJ566" i="3"/>
  <c r="AK566" i="3"/>
  <c r="AL566" i="3"/>
  <c r="AM566" i="3"/>
  <c r="AI566" i="3"/>
  <c r="K566" i="3"/>
  <c r="AH566" i="3"/>
  <c r="AG565" i="3"/>
  <c r="AJ565" i="3"/>
  <c r="AK565" i="3"/>
  <c r="AL565" i="3"/>
  <c r="AM565" i="3"/>
  <c r="AI565" i="3"/>
  <c r="AH565" i="3"/>
  <c r="AG564" i="3"/>
  <c r="AJ564" i="3"/>
  <c r="AK564" i="3"/>
  <c r="AL564" i="3"/>
  <c r="AM564" i="3"/>
  <c r="AI564" i="3"/>
  <c r="K564" i="3"/>
  <c r="AH564" i="3"/>
  <c r="AG563" i="3"/>
  <c r="AJ563" i="3"/>
  <c r="AK563" i="3"/>
  <c r="AL563" i="3"/>
  <c r="AM563" i="3"/>
  <c r="AI563" i="3"/>
  <c r="K563" i="3"/>
  <c r="AH563" i="3"/>
  <c r="AG562" i="3"/>
  <c r="AJ562" i="3"/>
  <c r="AK562" i="3"/>
  <c r="AL562" i="3"/>
  <c r="AM562" i="3"/>
  <c r="AI562" i="3"/>
  <c r="K562" i="3"/>
  <c r="AH562" i="3"/>
  <c r="AG561" i="3"/>
  <c r="AJ561" i="3"/>
  <c r="AK561" i="3"/>
  <c r="AL561" i="3"/>
  <c r="AM561" i="3"/>
  <c r="AI561" i="3"/>
  <c r="AH561" i="3"/>
  <c r="AG560" i="3"/>
  <c r="AJ560" i="3"/>
  <c r="AK560" i="3"/>
  <c r="AL560" i="3"/>
  <c r="AM560" i="3"/>
  <c r="AI560" i="3"/>
  <c r="K560" i="3"/>
  <c r="AH560" i="3"/>
  <c r="AG559" i="3"/>
  <c r="AJ559" i="3"/>
  <c r="AK559" i="3"/>
  <c r="AL559" i="3"/>
  <c r="AM559" i="3"/>
  <c r="AI559" i="3"/>
  <c r="K559" i="3"/>
  <c r="AH559" i="3"/>
  <c r="AG558" i="3"/>
  <c r="AJ558" i="3"/>
  <c r="AK558" i="3"/>
  <c r="AL558" i="3"/>
  <c r="AM558" i="3"/>
  <c r="AI558" i="3"/>
  <c r="K558" i="3"/>
  <c r="AH558" i="3"/>
  <c r="AG557" i="3"/>
  <c r="AJ557" i="3"/>
  <c r="AK557" i="3"/>
  <c r="AL557" i="3"/>
  <c r="AM557" i="3"/>
  <c r="AI557" i="3"/>
  <c r="K557" i="3"/>
  <c r="AH557" i="3"/>
  <c r="AG556" i="3"/>
  <c r="AJ556" i="3"/>
  <c r="AK556" i="3"/>
  <c r="AL556" i="3"/>
  <c r="AM556" i="3"/>
  <c r="AI556" i="3"/>
  <c r="AH556" i="3"/>
  <c r="AG555" i="3"/>
  <c r="AJ555" i="3"/>
  <c r="AK555" i="3"/>
  <c r="AL555" i="3"/>
  <c r="AM555" i="3"/>
  <c r="AI555" i="3"/>
  <c r="K555" i="3"/>
  <c r="AH555" i="3"/>
  <c r="AG554" i="3"/>
  <c r="AJ554" i="3"/>
  <c r="AK554" i="3"/>
  <c r="AL554" i="3"/>
  <c r="AM554" i="3"/>
  <c r="AI554" i="3"/>
  <c r="AH554" i="3"/>
  <c r="AG553" i="3"/>
  <c r="AJ553" i="3"/>
  <c r="AK553" i="3"/>
  <c r="AL553" i="3"/>
  <c r="AM553" i="3"/>
  <c r="AI553" i="3"/>
  <c r="AH553" i="3"/>
  <c r="AG552" i="3"/>
  <c r="AJ552" i="3"/>
  <c r="AK552" i="3"/>
  <c r="AL552" i="3"/>
  <c r="AM552" i="3"/>
  <c r="AI552" i="3"/>
  <c r="K552" i="3"/>
  <c r="AH552" i="3"/>
  <c r="AG551" i="3"/>
  <c r="AJ551" i="3"/>
  <c r="AK551" i="3"/>
  <c r="AL551" i="3"/>
  <c r="AM551" i="3"/>
  <c r="AI551" i="3"/>
  <c r="AH551" i="3"/>
  <c r="AG550" i="3"/>
  <c r="AJ550" i="3"/>
  <c r="AK550" i="3"/>
  <c r="AL550" i="3"/>
  <c r="AM550" i="3"/>
  <c r="AI550" i="3"/>
  <c r="AH550" i="3"/>
  <c r="AG549" i="3"/>
  <c r="AJ549" i="3"/>
  <c r="AK549" i="3"/>
  <c r="AL549" i="3"/>
  <c r="AM549" i="3"/>
  <c r="AI549" i="3"/>
  <c r="AH549" i="3"/>
  <c r="AG548" i="3"/>
  <c r="AJ548" i="3"/>
  <c r="AK548" i="3"/>
  <c r="AL548" i="3"/>
  <c r="AM548" i="3"/>
  <c r="AI548" i="3"/>
  <c r="AH548" i="3"/>
  <c r="AG547" i="3"/>
  <c r="AJ547" i="3"/>
  <c r="AK547" i="3"/>
  <c r="AL547" i="3"/>
  <c r="AM547" i="3"/>
  <c r="AI547" i="3"/>
  <c r="AH547" i="3"/>
  <c r="AG546" i="3"/>
  <c r="AJ546" i="3"/>
  <c r="AK546" i="3"/>
  <c r="AL546" i="3"/>
  <c r="AM546" i="3"/>
  <c r="AI546" i="3"/>
  <c r="AH546" i="3"/>
  <c r="AG545" i="3"/>
  <c r="AJ545" i="3"/>
  <c r="AK545" i="3"/>
  <c r="AL545" i="3"/>
  <c r="AM545" i="3"/>
  <c r="AI545" i="3"/>
  <c r="K545" i="3"/>
  <c r="AH545" i="3"/>
  <c r="AG544" i="3"/>
  <c r="AJ544" i="3"/>
  <c r="AK544" i="3"/>
  <c r="AL544" i="3"/>
  <c r="AM544" i="3"/>
  <c r="AI544" i="3"/>
  <c r="K544" i="3"/>
  <c r="AH544" i="3"/>
  <c r="AG543" i="3"/>
  <c r="AJ543" i="3"/>
  <c r="AK543" i="3"/>
  <c r="AL543" i="3"/>
  <c r="AM543" i="3"/>
  <c r="AI543" i="3"/>
  <c r="AH543" i="3"/>
  <c r="AG542" i="3"/>
  <c r="AJ542" i="3"/>
  <c r="AK542" i="3"/>
  <c r="AL542" i="3"/>
  <c r="AM542" i="3"/>
  <c r="AI542" i="3"/>
  <c r="K542" i="3"/>
  <c r="AH542" i="3"/>
  <c r="AG541" i="3"/>
  <c r="AJ541" i="3"/>
  <c r="AK541" i="3"/>
  <c r="AL541" i="3"/>
  <c r="AM541" i="3"/>
  <c r="AI541" i="3"/>
  <c r="K541" i="3"/>
  <c r="AH541" i="3"/>
  <c r="AG540" i="3"/>
  <c r="AJ540" i="3"/>
  <c r="AK540" i="3"/>
  <c r="AL540" i="3"/>
  <c r="AM540" i="3"/>
  <c r="AI540" i="3"/>
  <c r="AH540" i="3"/>
  <c r="AG539" i="3"/>
  <c r="AJ539" i="3"/>
  <c r="AK539" i="3"/>
  <c r="AL539" i="3"/>
  <c r="AM539" i="3"/>
  <c r="AI539" i="3"/>
  <c r="K539" i="3"/>
  <c r="AH539" i="3"/>
  <c r="AG538" i="3"/>
  <c r="AJ538" i="3"/>
  <c r="AK538" i="3"/>
  <c r="AL538" i="3"/>
  <c r="AM538" i="3"/>
  <c r="AI538" i="3"/>
  <c r="K538" i="3"/>
  <c r="AH538" i="3"/>
  <c r="AG537" i="3"/>
  <c r="AJ537" i="3"/>
  <c r="AK537" i="3"/>
  <c r="AL537" i="3"/>
  <c r="AM537" i="3"/>
  <c r="AI537" i="3"/>
  <c r="K537" i="3"/>
  <c r="AH537" i="3"/>
  <c r="AG536" i="3"/>
  <c r="AJ536" i="3"/>
  <c r="AK536" i="3"/>
  <c r="AL536" i="3"/>
  <c r="AM536" i="3"/>
  <c r="AI536" i="3"/>
  <c r="K536" i="3"/>
  <c r="AH536" i="3"/>
  <c r="AG535" i="3"/>
  <c r="AJ535" i="3"/>
  <c r="AK535" i="3"/>
  <c r="AL535" i="3"/>
  <c r="AM535" i="3"/>
  <c r="AI535" i="3"/>
  <c r="K535" i="3"/>
  <c r="AH535" i="3"/>
  <c r="AG534" i="3"/>
  <c r="AJ534" i="3"/>
  <c r="AK534" i="3"/>
  <c r="AL534" i="3"/>
  <c r="AM534" i="3"/>
  <c r="AI534" i="3"/>
  <c r="AH534" i="3"/>
  <c r="AG533" i="3"/>
  <c r="AJ533" i="3"/>
  <c r="AK533" i="3"/>
  <c r="AL533" i="3"/>
  <c r="AM533" i="3"/>
  <c r="AI533" i="3"/>
  <c r="K533" i="3"/>
  <c r="AH533" i="3"/>
  <c r="AG532" i="3"/>
  <c r="AJ532" i="3"/>
  <c r="AK532" i="3"/>
  <c r="AL532" i="3"/>
  <c r="AM532" i="3"/>
  <c r="AI532" i="3"/>
  <c r="K532" i="3"/>
  <c r="AH532" i="3"/>
  <c r="AG531" i="3"/>
  <c r="AJ531" i="3"/>
  <c r="AK531" i="3"/>
  <c r="AL531" i="3"/>
  <c r="AM531" i="3"/>
  <c r="AI531" i="3"/>
  <c r="K531" i="3"/>
  <c r="AH531" i="3"/>
  <c r="AG530" i="3"/>
  <c r="AJ530" i="3"/>
  <c r="AK530" i="3"/>
  <c r="AL530" i="3"/>
  <c r="AM530" i="3"/>
  <c r="AI530" i="3"/>
  <c r="K530" i="3"/>
  <c r="AH530" i="3"/>
  <c r="AG529" i="3"/>
  <c r="AJ529" i="3"/>
  <c r="AK529" i="3"/>
  <c r="AL529" i="3"/>
  <c r="AM529" i="3"/>
  <c r="AI529" i="3"/>
  <c r="K529" i="3"/>
  <c r="AH529" i="3"/>
  <c r="AG528" i="3"/>
  <c r="AJ528" i="3"/>
  <c r="AK528" i="3"/>
  <c r="AL528" i="3"/>
  <c r="AM528" i="3"/>
  <c r="AI528" i="3"/>
  <c r="K528" i="3"/>
  <c r="AH528" i="3"/>
  <c r="AG527" i="3"/>
  <c r="AJ527" i="3"/>
  <c r="AK527" i="3"/>
  <c r="AL527" i="3"/>
  <c r="AM527" i="3"/>
  <c r="AI527" i="3"/>
  <c r="K527" i="3"/>
  <c r="AH527" i="3"/>
  <c r="AG526" i="3"/>
  <c r="AJ526" i="3"/>
  <c r="AK526" i="3"/>
  <c r="AL526" i="3"/>
  <c r="AM526" i="3"/>
  <c r="AI526" i="3"/>
  <c r="AH526" i="3"/>
  <c r="AG525" i="3"/>
  <c r="AJ525" i="3"/>
  <c r="AK525" i="3"/>
  <c r="AL525" i="3"/>
  <c r="AM525" i="3"/>
  <c r="AI525" i="3"/>
  <c r="K525" i="3"/>
  <c r="AH525" i="3"/>
  <c r="AG524" i="3"/>
  <c r="AJ524" i="3"/>
  <c r="AK524" i="3"/>
  <c r="AL524" i="3"/>
  <c r="AM524" i="3"/>
  <c r="AI524" i="3"/>
  <c r="K524" i="3"/>
  <c r="AH524" i="3"/>
  <c r="AG523" i="3"/>
  <c r="AJ523" i="3"/>
  <c r="AK523" i="3"/>
  <c r="AL523" i="3"/>
  <c r="AM523" i="3"/>
  <c r="AI523" i="3"/>
  <c r="AH523" i="3"/>
  <c r="AG522" i="3"/>
  <c r="AJ522" i="3"/>
  <c r="AK522" i="3"/>
  <c r="AL522" i="3"/>
  <c r="AM522" i="3"/>
  <c r="AI522" i="3"/>
  <c r="K522" i="3"/>
  <c r="AH522" i="3"/>
  <c r="AG521" i="3"/>
  <c r="AJ521" i="3"/>
  <c r="AK521" i="3"/>
  <c r="AL521" i="3"/>
  <c r="AM521" i="3"/>
  <c r="AI521" i="3"/>
  <c r="K521" i="3"/>
  <c r="AH521" i="3"/>
  <c r="AG520" i="3"/>
  <c r="AJ520" i="3"/>
  <c r="AK520" i="3"/>
  <c r="AL520" i="3"/>
  <c r="AM520" i="3"/>
  <c r="AI520" i="3"/>
  <c r="AH520" i="3"/>
  <c r="AG519" i="3"/>
  <c r="AJ519" i="3"/>
  <c r="AK519" i="3"/>
  <c r="AL519" i="3"/>
  <c r="AM519" i="3"/>
  <c r="AI519" i="3"/>
  <c r="K519" i="3"/>
  <c r="AH519" i="3"/>
  <c r="AG518" i="3"/>
  <c r="AJ518" i="3"/>
  <c r="AK518" i="3"/>
  <c r="AL518" i="3"/>
  <c r="AM518" i="3"/>
  <c r="AI518" i="3"/>
  <c r="K518" i="3"/>
  <c r="AH518" i="3"/>
  <c r="AG517" i="3"/>
  <c r="AJ517" i="3"/>
  <c r="AK517" i="3"/>
  <c r="AL517" i="3"/>
  <c r="AM517" i="3"/>
  <c r="AI517" i="3"/>
  <c r="K517" i="3"/>
  <c r="AH517" i="3"/>
  <c r="AG516" i="3"/>
  <c r="AJ516" i="3"/>
  <c r="AK516" i="3"/>
  <c r="AL516" i="3"/>
  <c r="AM516" i="3"/>
  <c r="AI516" i="3"/>
  <c r="AH516" i="3"/>
  <c r="AG515" i="3"/>
  <c r="AJ515" i="3"/>
  <c r="AK515" i="3"/>
  <c r="AL515" i="3"/>
  <c r="AM515" i="3"/>
  <c r="AI515" i="3"/>
  <c r="K515" i="3"/>
  <c r="AH515" i="3"/>
  <c r="AG514" i="3"/>
  <c r="AJ514" i="3"/>
  <c r="AK514" i="3"/>
  <c r="AL514" i="3"/>
  <c r="AM514" i="3"/>
  <c r="AI514" i="3"/>
  <c r="K514" i="3"/>
  <c r="AH514" i="3"/>
  <c r="AG513" i="3"/>
  <c r="AJ513" i="3"/>
  <c r="AK513" i="3"/>
  <c r="AL513" i="3"/>
  <c r="AM513" i="3"/>
  <c r="AI513" i="3"/>
  <c r="K513" i="3"/>
  <c r="AH513" i="3"/>
  <c r="AG512" i="3"/>
  <c r="AJ512" i="3"/>
  <c r="AK512" i="3"/>
  <c r="AL512" i="3"/>
  <c r="AM512" i="3"/>
  <c r="AI512" i="3"/>
  <c r="K512" i="3"/>
  <c r="AH512" i="3"/>
  <c r="AG511" i="3"/>
  <c r="AJ511" i="3"/>
  <c r="AK511" i="3"/>
  <c r="AL511" i="3"/>
  <c r="AM511" i="3"/>
  <c r="AI511" i="3"/>
  <c r="AH511" i="3"/>
  <c r="AG510" i="3"/>
  <c r="AJ510" i="3"/>
  <c r="AK510" i="3"/>
  <c r="AL510" i="3"/>
  <c r="AM510" i="3"/>
  <c r="AI510" i="3"/>
  <c r="K510" i="3"/>
  <c r="AH510" i="3"/>
  <c r="AG509" i="3"/>
  <c r="AJ509" i="3"/>
  <c r="AK509" i="3"/>
  <c r="AL509" i="3"/>
  <c r="AM509" i="3"/>
  <c r="AI509" i="3"/>
  <c r="K509" i="3"/>
  <c r="AH509" i="3"/>
  <c r="AG508" i="3"/>
  <c r="AJ508" i="3"/>
  <c r="AK508" i="3"/>
  <c r="AL508" i="3"/>
  <c r="AM508" i="3"/>
  <c r="AI508" i="3"/>
  <c r="K508" i="3"/>
  <c r="AH508" i="3"/>
  <c r="AG507" i="3"/>
  <c r="AJ507" i="3"/>
  <c r="AK507" i="3"/>
  <c r="AL507" i="3"/>
  <c r="AM507" i="3"/>
  <c r="AI507" i="3"/>
  <c r="K507" i="3"/>
  <c r="AH507" i="3"/>
  <c r="AG506" i="3"/>
  <c r="AJ506" i="3"/>
  <c r="AK506" i="3"/>
  <c r="AL506" i="3"/>
  <c r="AM506" i="3"/>
  <c r="AI506" i="3"/>
  <c r="AH506" i="3"/>
  <c r="AG505" i="3"/>
  <c r="AJ505" i="3"/>
  <c r="AK505" i="3"/>
  <c r="AL505" i="3"/>
  <c r="AM505" i="3"/>
  <c r="AI505" i="3"/>
  <c r="K505" i="3"/>
  <c r="AH505" i="3"/>
  <c r="AG504" i="3"/>
  <c r="AJ504" i="3"/>
  <c r="AK504" i="3"/>
  <c r="AL504" i="3"/>
  <c r="AM504" i="3"/>
  <c r="AI504" i="3"/>
  <c r="K504" i="3"/>
  <c r="AH504" i="3"/>
  <c r="AG503" i="3"/>
  <c r="AJ503" i="3"/>
  <c r="AK503" i="3"/>
  <c r="AL503" i="3"/>
  <c r="AM503" i="3"/>
  <c r="AI503" i="3"/>
  <c r="AH503" i="3"/>
  <c r="AG502" i="3"/>
  <c r="AJ502" i="3"/>
  <c r="AK502" i="3"/>
  <c r="AL502" i="3"/>
  <c r="AM502" i="3"/>
  <c r="AI502" i="3"/>
  <c r="AH502" i="3"/>
  <c r="AG501" i="3"/>
  <c r="AJ501" i="3"/>
  <c r="AK501" i="3"/>
  <c r="AL501" i="3"/>
  <c r="AM501" i="3"/>
  <c r="AI501" i="3"/>
  <c r="AH501" i="3"/>
  <c r="AG500" i="3"/>
  <c r="AJ500" i="3"/>
  <c r="AK500" i="3"/>
  <c r="AL500" i="3"/>
  <c r="AM500" i="3"/>
  <c r="AI500" i="3"/>
  <c r="K500" i="3"/>
  <c r="AH500" i="3"/>
  <c r="AG499" i="3"/>
  <c r="AJ499" i="3"/>
  <c r="AK499" i="3"/>
  <c r="AL499" i="3"/>
  <c r="AM499" i="3"/>
  <c r="AI499" i="3"/>
  <c r="K499" i="3"/>
  <c r="AH499" i="3"/>
  <c r="AG498" i="3"/>
  <c r="AJ498" i="3"/>
  <c r="AK498" i="3"/>
  <c r="AL498" i="3"/>
  <c r="AM498" i="3"/>
  <c r="AI498" i="3"/>
  <c r="K498" i="3"/>
  <c r="AH498" i="3"/>
  <c r="AG497" i="3"/>
  <c r="AJ497" i="3"/>
  <c r="AK497" i="3"/>
  <c r="AL497" i="3"/>
  <c r="AM497" i="3"/>
  <c r="AI497" i="3"/>
  <c r="AH497" i="3"/>
  <c r="AG496" i="3"/>
  <c r="AJ496" i="3"/>
  <c r="AK496" i="3"/>
  <c r="AL496" i="3"/>
  <c r="AM496" i="3"/>
  <c r="AI496" i="3"/>
  <c r="AH496" i="3"/>
  <c r="AG495" i="3"/>
  <c r="AJ495" i="3"/>
  <c r="AK495" i="3"/>
  <c r="AL495" i="3"/>
  <c r="AM495" i="3"/>
  <c r="AI495" i="3"/>
  <c r="K495" i="3"/>
  <c r="AH495" i="3"/>
  <c r="AG494" i="3"/>
  <c r="AJ494" i="3"/>
  <c r="AK494" i="3"/>
  <c r="AL494" i="3"/>
  <c r="AM494" i="3"/>
  <c r="AI494" i="3"/>
  <c r="K494" i="3"/>
  <c r="AH494" i="3"/>
  <c r="AG493" i="3"/>
  <c r="AJ493" i="3"/>
  <c r="AK493" i="3"/>
  <c r="AL493" i="3"/>
  <c r="AM493" i="3"/>
  <c r="AI493" i="3"/>
  <c r="K493" i="3"/>
  <c r="AH493" i="3"/>
  <c r="AG492" i="3"/>
  <c r="AJ492" i="3"/>
  <c r="AK492" i="3"/>
  <c r="AL492" i="3"/>
  <c r="AM492" i="3"/>
  <c r="AI492" i="3"/>
  <c r="AH492" i="3"/>
  <c r="AG491" i="3"/>
  <c r="AJ491" i="3"/>
  <c r="AK491" i="3"/>
  <c r="AL491" i="3"/>
  <c r="AM491" i="3"/>
  <c r="AI491" i="3"/>
  <c r="AH491" i="3"/>
  <c r="AG490" i="3"/>
  <c r="AJ490" i="3"/>
  <c r="AK490" i="3"/>
  <c r="AL490" i="3"/>
  <c r="AM490" i="3"/>
  <c r="AI490" i="3"/>
  <c r="K490" i="3"/>
  <c r="AH490" i="3"/>
  <c r="AG489" i="3"/>
  <c r="AJ489" i="3"/>
  <c r="AK489" i="3"/>
  <c r="AL489" i="3"/>
  <c r="AM489" i="3"/>
  <c r="AI489" i="3"/>
  <c r="K489" i="3"/>
  <c r="AH489" i="3"/>
  <c r="AG488" i="3"/>
  <c r="AJ488" i="3"/>
  <c r="AK488" i="3"/>
  <c r="AL488" i="3"/>
  <c r="AM488" i="3"/>
  <c r="AI488" i="3"/>
  <c r="AH488" i="3"/>
  <c r="AG487" i="3"/>
  <c r="AJ487" i="3"/>
  <c r="AK487" i="3"/>
  <c r="AL487" i="3"/>
  <c r="AM487" i="3"/>
  <c r="AI487" i="3"/>
  <c r="AH487" i="3"/>
  <c r="AG486" i="3"/>
  <c r="AJ486" i="3"/>
  <c r="AK486" i="3"/>
  <c r="AL486" i="3"/>
  <c r="AM486" i="3"/>
  <c r="AI486" i="3"/>
  <c r="K486" i="3"/>
  <c r="AH486" i="3"/>
  <c r="AG485" i="3"/>
  <c r="AJ485" i="3"/>
  <c r="AK485" i="3"/>
  <c r="AL485" i="3"/>
  <c r="AM485" i="3"/>
  <c r="AI485" i="3"/>
  <c r="K485" i="3"/>
  <c r="AH485" i="3"/>
  <c r="AG484" i="3"/>
  <c r="AJ484" i="3"/>
  <c r="AK484" i="3"/>
  <c r="AL484" i="3"/>
  <c r="AM484" i="3"/>
  <c r="AI484" i="3"/>
  <c r="AH484" i="3"/>
  <c r="AG483" i="3"/>
  <c r="AJ483" i="3"/>
  <c r="AK483" i="3"/>
  <c r="AL483" i="3"/>
  <c r="AM483" i="3"/>
  <c r="AI483" i="3"/>
  <c r="AH483" i="3"/>
  <c r="AG482" i="3"/>
  <c r="AJ482" i="3"/>
  <c r="AK482" i="3"/>
  <c r="AL482" i="3"/>
  <c r="AM482" i="3"/>
  <c r="AI482" i="3"/>
  <c r="K482" i="3"/>
  <c r="AH482" i="3"/>
  <c r="AG481" i="3"/>
  <c r="AJ481" i="3"/>
  <c r="AK481" i="3"/>
  <c r="AL481" i="3"/>
  <c r="AM481" i="3"/>
  <c r="AI481" i="3"/>
  <c r="K481" i="3"/>
  <c r="AH481" i="3"/>
  <c r="AG480" i="3"/>
  <c r="AJ480" i="3"/>
  <c r="AK480" i="3"/>
  <c r="AL480" i="3"/>
  <c r="AM480" i="3"/>
  <c r="AI480" i="3"/>
  <c r="K480" i="3"/>
  <c r="AH480" i="3"/>
  <c r="AG479" i="3"/>
  <c r="AJ479" i="3"/>
  <c r="AK479" i="3"/>
  <c r="AL479" i="3"/>
  <c r="AM479" i="3"/>
  <c r="AI479" i="3"/>
  <c r="AH479" i="3"/>
  <c r="AG478" i="3"/>
  <c r="AJ478" i="3"/>
  <c r="AK478" i="3"/>
  <c r="AL478" i="3"/>
  <c r="AM478" i="3"/>
  <c r="AI478" i="3"/>
  <c r="AH478" i="3"/>
  <c r="AG477" i="3"/>
  <c r="AJ477" i="3"/>
  <c r="AK477" i="3"/>
  <c r="AL477" i="3"/>
  <c r="AM477" i="3"/>
  <c r="AI477" i="3"/>
  <c r="K477" i="3"/>
  <c r="AH477" i="3"/>
  <c r="AG476" i="3"/>
  <c r="AJ476" i="3"/>
  <c r="AK476" i="3"/>
  <c r="AL476" i="3"/>
  <c r="AM476" i="3"/>
  <c r="AI476" i="3"/>
  <c r="K476" i="3"/>
  <c r="AH476" i="3"/>
  <c r="AG475" i="3"/>
  <c r="AJ475" i="3"/>
  <c r="AK475" i="3"/>
  <c r="AL475" i="3"/>
  <c r="AM475" i="3"/>
  <c r="AI475" i="3"/>
  <c r="K475" i="3"/>
  <c r="AH475" i="3"/>
  <c r="AG474" i="3"/>
  <c r="AJ474" i="3"/>
  <c r="AK474" i="3"/>
  <c r="AL474" i="3"/>
  <c r="AM474" i="3"/>
  <c r="AI474" i="3"/>
  <c r="AH474" i="3"/>
  <c r="AG473" i="3"/>
  <c r="AJ473" i="3"/>
  <c r="AK473" i="3"/>
  <c r="AL473" i="3"/>
  <c r="AM473" i="3"/>
  <c r="AI473" i="3"/>
  <c r="AH473" i="3"/>
  <c r="AG472" i="3"/>
  <c r="AJ472" i="3"/>
  <c r="AK472" i="3"/>
  <c r="AL472" i="3"/>
  <c r="AM472" i="3"/>
  <c r="AI472" i="3"/>
  <c r="K472" i="3"/>
  <c r="AH472" i="3"/>
  <c r="AG471" i="3"/>
  <c r="AJ471" i="3"/>
  <c r="AK471" i="3"/>
  <c r="AL471" i="3"/>
  <c r="AM471" i="3"/>
  <c r="AI471" i="3"/>
  <c r="K471" i="3"/>
  <c r="AH471" i="3"/>
  <c r="AG470" i="3"/>
  <c r="AJ470" i="3"/>
  <c r="AK470" i="3"/>
  <c r="AL470" i="3"/>
  <c r="AM470" i="3"/>
  <c r="AI470" i="3"/>
  <c r="K470" i="3"/>
  <c r="AH470" i="3"/>
  <c r="AG469" i="3"/>
  <c r="AJ469" i="3"/>
  <c r="AK469" i="3"/>
  <c r="AL469" i="3"/>
  <c r="AM469" i="3"/>
  <c r="AI469" i="3"/>
  <c r="AH469" i="3"/>
  <c r="AG468" i="3"/>
  <c r="AJ468" i="3"/>
  <c r="AK468" i="3"/>
  <c r="AL468" i="3"/>
  <c r="AM468" i="3"/>
  <c r="AI468" i="3"/>
  <c r="AH468" i="3"/>
  <c r="AG467" i="3"/>
  <c r="AJ467" i="3"/>
  <c r="AK467" i="3"/>
  <c r="AL467" i="3"/>
  <c r="AM467" i="3"/>
  <c r="AI467" i="3"/>
  <c r="K467" i="3"/>
  <c r="AH467" i="3"/>
  <c r="AG466" i="3"/>
  <c r="AJ466" i="3"/>
  <c r="AK466" i="3"/>
  <c r="AL466" i="3"/>
  <c r="AM466" i="3"/>
  <c r="AI466" i="3"/>
  <c r="K466" i="3"/>
  <c r="AH466" i="3"/>
  <c r="AG465" i="3"/>
  <c r="AJ465" i="3"/>
  <c r="AK465" i="3"/>
  <c r="AL465" i="3"/>
  <c r="AM465" i="3"/>
  <c r="AI465" i="3"/>
  <c r="K465" i="3"/>
  <c r="AH465" i="3"/>
  <c r="AG464" i="3"/>
  <c r="AJ464" i="3"/>
  <c r="AK464" i="3"/>
  <c r="AL464" i="3"/>
  <c r="AM464" i="3"/>
  <c r="AI464" i="3"/>
  <c r="AH464" i="3"/>
  <c r="AG463" i="3"/>
  <c r="AJ463" i="3"/>
  <c r="AK463" i="3"/>
  <c r="AL463" i="3"/>
  <c r="AM463" i="3"/>
  <c r="AI463" i="3"/>
  <c r="AH463" i="3"/>
  <c r="AG462" i="3"/>
  <c r="AJ462" i="3"/>
  <c r="AK462" i="3"/>
  <c r="AL462" i="3"/>
  <c r="AM462" i="3"/>
  <c r="AI462" i="3"/>
  <c r="AH462" i="3"/>
  <c r="AG461" i="3"/>
  <c r="AJ461" i="3"/>
  <c r="AK461" i="3"/>
  <c r="AL461" i="3"/>
  <c r="AM461" i="3"/>
  <c r="AI461" i="3"/>
  <c r="K461" i="3"/>
  <c r="AH461" i="3"/>
  <c r="AG460" i="3"/>
  <c r="AJ460" i="3"/>
  <c r="AK460" i="3"/>
  <c r="AL460" i="3"/>
  <c r="AM460" i="3"/>
  <c r="AI460" i="3"/>
  <c r="K460" i="3"/>
  <c r="AH460" i="3"/>
  <c r="AG459" i="3"/>
  <c r="AJ459" i="3"/>
  <c r="AK459" i="3"/>
  <c r="AL459" i="3"/>
  <c r="AM459" i="3"/>
  <c r="AI459" i="3"/>
  <c r="K459" i="3"/>
  <c r="AH459" i="3"/>
  <c r="AG458" i="3"/>
  <c r="AJ458" i="3"/>
  <c r="AK458" i="3"/>
  <c r="AL458" i="3"/>
  <c r="AM458" i="3"/>
  <c r="AI458" i="3"/>
  <c r="AH458" i="3"/>
  <c r="AG457" i="3"/>
  <c r="AJ457" i="3"/>
  <c r="AK457" i="3"/>
  <c r="AL457" i="3"/>
  <c r="AM457" i="3"/>
  <c r="AI457" i="3"/>
  <c r="AH457" i="3"/>
  <c r="AG456" i="3"/>
  <c r="AJ456" i="3"/>
  <c r="AK456" i="3"/>
  <c r="AL456" i="3"/>
  <c r="AM456" i="3"/>
  <c r="AI456" i="3"/>
  <c r="K456" i="3"/>
  <c r="AH456" i="3"/>
  <c r="AG455" i="3"/>
  <c r="AJ455" i="3"/>
  <c r="AK455" i="3"/>
  <c r="AL455" i="3"/>
  <c r="AM455" i="3"/>
  <c r="AI455" i="3"/>
  <c r="K455" i="3"/>
  <c r="AH455" i="3"/>
  <c r="AG454" i="3"/>
  <c r="AJ454" i="3"/>
  <c r="AK454" i="3"/>
  <c r="AL454" i="3"/>
  <c r="AM454" i="3"/>
  <c r="AI454" i="3"/>
  <c r="AH454" i="3"/>
  <c r="AG453" i="3"/>
  <c r="AJ453" i="3"/>
  <c r="AK453" i="3"/>
  <c r="AL453" i="3"/>
  <c r="AM453" i="3"/>
  <c r="AI453" i="3"/>
  <c r="AH453" i="3"/>
  <c r="AG452" i="3"/>
  <c r="AJ452" i="3"/>
  <c r="AK452" i="3"/>
  <c r="AL452" i="3"/>
  <c r="AM452" i="3"/>
  <c r="AI452" i="3"/>
  <c r="K452" i="3"/>
  <c r="AH452" i="3"/>
  <c r="AG451" i="3"/>
  <c r="AJ451" i="3"/>
  <c r="AK451" i="3"/>
  <c r="AL451" i="3"/>
  <c r="AM451" i="3"/>
  <c r="AI451" i="3"/>
  <c r="K451" i="3"/>
  <c r="AH451" i="3"/>
  <c r="AG450" i="3"/>
  <c r="AJ450" i="3"/>
  <c r="AK450" i="3"/>
  <c r="AL450" i="3"/>
  <c r="AM450" i="3"/>
  <c r="AI450" i="3"/>
  <c r="K450" i="3"/>
  <c r="AH450" i="3"/>
  <c r="AG449" i="3"/>
  <c r="AJ449" i="3"/>
  <c r="AK449" i="3"/>
  <c r="AL449" i="3"/>
  <c r="AM449" i="3"/>
  <c r="AI449" i="3"/>
  <c r="K449" i="3"/>
  <c r="AH449" i="3"/>
  <c r="AG448" i="3"/>
  <c r="AJ448" i="3"/>
  <c r="AK448" i="3"/>
  <c r="AL448" i="3"/>
  <c r="AM448" i="3"/>
  <c r="AI448" i="3"/>
  <c r="K448" i="3"/>
  <c r="AH448" i="3"/>
  <c r="AG447" i="3"/>
  <c r="AJ447" i="3"/>
  <c r="AK447" i="3"/>
  <c r="AL447" i="3"/>
  <c r="AM447" i="3"/>
  <c r="AI447" i="3"/>
  <c r="AH447" i="3"/>
  <c r="AG446" i="3"/>
  <c r="AJ446" i="3"/>
  <c r="AK446" i="3"/>
  <c r="AL446" i="3"/>
  <c r="AM446" i="3"/>
  <c r="AI446" i="3"/>
  <c r="K446" i="3"/>
  <c r="AH446" i="3"/>
  <c r="AG445" i="3"/>
  <c r="AJ445" i="3"/>
  <c r="AK445" i="3"/>
  <c r="AL445" i="3"/>
  <c r="AM445" i="3"/>
  <c r="AI445" i="3"/>
  <c r="K445" i="3"/>
  <c r="AH445" i="3"/>
  <c r="AG444" i="3"/>
  <c r="AJ444" i="3"/>
  <c r="AK444" i="3"/>
  <c r="AL444" i="3"/>
  <c r="AM444" i="3"/>
  <c r="AI444" i="3"/>
  <c r="K444" i="3"/>
  <c r="AH444" i="3"/>
  <c r="AG443" i="3"/>
  <c r="AJ443" i="3"/>
  <c r="AK443" i="3"/>
  <c r="AL443" i="3"/>
  <c r="AM443" i="3"/>
  <c r="AI443" i="3"/>
  <c r="AH443" i="3"/>
  <c r="AG442" i="3"/>
  <c r="AJ442" i="3"/>
  <c r="AK442" i="3"/>
  <c r="AL442" i="3"/>
  <c r="AM442" i="3"/>
  <c r="AI442" i="3"/>
  <c r="AH442" i="3"/>
  <c r="AG441" i="3"/>
  <c r="AJ441" i="3"/>
  <c r="AK441" i="3"/>
  <c r="AL441" i="3"/>
  <c r="AM441" i="3"/>
  <c r="AI441" i="3"/>
  <c r="K441" i="3"/>
  <c r="AH441" i="3"/>
  <c r="AG440" i="3"/>
  <c r="AJ440" i="3"/>
  <c r="AK440" i="3"/>
  <c r="AL440" i="3"/>
  <c r="AM440" i="3"/>
  <c r="AI440" i="3"/>
  <c r="K440" i="3"/>
  <c r="AH440" i="3"/>
  <c r="AG439" i="3"/>
  <c r="AJ439" i="3"/>
  <c r="AK439" i="3"/>
  <c r="AL439" i="3"/>
  <c r="AM439" i="3"/>
  <c r="AI439" i="3"/>
  <c r="AH439" i="3"/>
  <c r="AG438" i="3"/>
  <c r="AJ438" i="3"/>
  <c r="AK438" i="3"/>
  <c r="AL438" i="3"/>
  <c r="AM438" i="3"/>
  <c r="AI438" i="3"/>
  <c r="AH438" i="3"/>
  <c r="AG437" i="3"/>
  <c r="AJ437" i="3"/>
  <c r="AK437" i="3"/>
  <c r="AL437" i="3"/>
  <c r="AM437" i="3"/>
  <c r="AI437" i="3"/>
  <c r="K437" i="3"/>
  <c r="AH437" i="3"/>
  <c r="AG436" i="3"/>
  <c r="AJ436" i="3"/>
  <c r="AK436" i="3"/>
  <c r="AL436" i="3"/>
  <c r="AM436" i="3"/>
  <c r="AI436" i="3"/>
  <c r="K436" i="3"/>
  <c r="AH436" i="3"/>
  <c r="AG435" i="3"/>
  <c r="AJ435" i="3"/>
  <c r="AK435" i="3"/>
  <c r="AL435" i="3"/>
  <c r="AM435" i="3"/>
  <c r="AI435" i="3"/>
  <c r="AH435" i="3"/>
  <c r="AG434" i="3"/>
  <c r="AJ434" i="3"/>
  <c r="AK434" i="3"/>
  <c r="AL434" i="3"/>
  <c r="AM434" i="3"/>
  <c r="AI434" i="3"/>
  <c r="AH434" i="3"/>
  <c r="AG433" i="3"/>
  <c r="AJ433" i="3"/>
  <c r="AK433" i="3"/>
  <c r="AL433" i="3"/>
  <c r="AM433" i="3"/>
  <c r="AI433" i="3"/>
  <c r="AH433" i="3"/>
  <c r="AG432" i="3"/>
  <c r="AJ432" i="3"/>
  <c r="AK432" i="3"/>
  <c r="AL432" i="3"/>
  <c r="AM432" i="3"/>
  <c r="AI432" i="3"/>
  <c r="K432" i="3"/>
  <c r="AH432" i="3"/>
  <c r="AG431" i="3"/>
  <c r="AJ431" i="3"/>
  <c r="AK431" i="3"/>
  <c r="AL431" i="3"/>
  <c r="AM431" i="3"/>
  <c r="AI431" i="3"/>
  <c r="K431" i="3"/>
  <c r="AH431" i="3"/>
  <c r="AG430" i="3"/>
  <c r="AJ430" i="3"/>
  <c r="AK430" i="3"/>
  <c r="AL430" i="3"/>
  <c r="AM430" i="3"/>
  <c r="AI430" i="3"/>
  <c r="AH430" i="3"/>
  <c r="AG429" i="3"/>
  <c r="AJ429" i="3"/>
  <c r="AK429" i="3"/>
  <c r="AL429" i="3"/>
  <c r="AM429" i="3"/>
  <c r="AI429" i="3"/>
  <c r="AH429" i="3"/>
  <c r="AG428" i="3"/>
  <c r="AJ428" i="3"/>
  <c r="AK428" i="3"/>
  <c r="AL428" i="3"/>
  <c r="AM428" i="3"/>
  <c r="AI428" i="3"/>
  <c r="K428" i="3"/>
  <c r="AH428" i="3"/>
  <c r="AG427" i="3"/>
  <c r="AJ427" i="3"/>
  <c r="AK427" i="3"/>
  <c r="AL427" i="3"/>
  <c r="AM427" i="3"/>
  <c r="AI427" i="3"/>
  <c r="K427" i="3"/>
  <c r="AH427" i="3"/>
  <c r="AG426" i="3"/>
  <c r="AJ426" i="3"/>
  <c r="AK426" i="3"/>
  <c r="AL426" i="3"/>
  <c r="AM426" i="3"/>
  <c r="AI426" i="3"/>
  <c r="AH426" i="3"/>
  <c r="AG425" i="3"/>
  <c r="AJ425" i="3"/>
  <c r="AK425" i="3"/>
  <c r="AL425" i="3"/>
  <c r="AM425" i="3"/>
  <c r="AI425" i="3"/>
  <c r="AH425" i="3"/>
  <c r="AG424" i="3"/>
  <c r="AJ424" i="3"/>
  <c r="AK424" i="3"/>
  <c r="AL424" i="3"/>
  <c r="AM424" i="3"/>
  <c r="AI424" i="3"/>
  <c r="K424" i="3"/>
  <c r="AH424" i="3"/>
  <c r="AG423" i="3"/>
  <c r="AJ423" i="3"/>
  <c r="AK423" i="3"/>
  <c r="AL423" i="3"/>
  <c r="AM423" i="3"/>
  <c r="AI423" i="3"/>
  <c r="K423" i="3"/>
  <c r="AH423" i="3"/>
  <c r="AG422" i="3"/>
  <c r="AJ422" i="3"/>
  <c r="AK422" i="3"/>
  <c r="AL422" i="3"/>
  <c r="AM422" i="3"/>
  <c r="AI422" i="3"/>
  <c r="AH422" i="3"/>
  <c r="AG421" i="3"/>
  <c r="AJ421" i="3"/>
  <c r="AK421" i="3"/>
  <c r="AL421" i="3"/>
  <c r="AM421" i="3"/>
  <c r="AI421" i="3"/>
  <c r="K421" i="3"/>
  <c r="AH421" i="3"/>
  <c r="AG420" i="3"/>
  <c r="AJ420" i="3"/>
  <c r="AK420" i="3"/>
  <c r="AL420" i="3"/>
  <c r="AM420" i="3"/>
  <c r="AI420" i="3"/>
  <c r="AH420" i="3"/>
  <c r="AG419" i="3"/>
  <c r="AJ419" i="3"/>
  <c r="AK419" i="3"/>
  <c r="AL419" i="3"/>
  <c r="AM419" i="3"/>
  <c r="AI419" i="3"/>
  <c r="K419" i="3"/>
  <c r="AH419" i="3"/>
  <c r="AG418" i="3"/>
  <c r="AJ418" i="3"/>
  <c r="AK418" i="3"/>
  <c r="AL418" i="3"/>
  <c r="AM418" i="3"/>
  <c r="AI418" i="3"/>
  <c r="K418" i="3"/>
  <c r="AH418" i="3"/>
  <c r="AG417" i="3"/>
  <c r="AJ417" i="3"/>
  <c r="AK417" i="3"/>
  <c r="AL417" i="3"/>
  <c r="AM417" i="3"/>
  <c r="AI417" i="3"/>
  <c r="K417" i="3"/>
  <c r="AH417" i="3"/>
  <c r="AG416" i="3"/>
  <c r="AJ416" i="3"/>
  <c r="AK416" i="3"/>
  <c r="AL416" i="3"/>
  <c r="AM416" i="3"/>
  <c r="AI416" i="3"/>
  <c r="K416" i="3"/>
  <c r="AH416" i="3"/>
  <c r="AG415" i="3"/>
  <c r="AJ415" i="3"/>
  <c r="AK415" i="3"/>
  <c r="AL415" i="3"/>
  <c r="AM415" i="3"/>
  <c r="AI415" i="3"/>
  <c r="K415" i="3"/>
  <c r="AH415" i="3"/>
  <c r="AG414" i="3"/>
  <c r="AJ414" i="3"/>
  <c r="AK414" i="3"/>
  <c r="AL414" i="3"/>
  <c r="AM414" i="3"/>
  <c r="AI414" i="3"/>
  <c r="K414" i="3"/>
  <c r="AH414" i="3"/>
  <c r="AG413" i="3"/>
  <c r="AJ413" i="3"/>
  <c r="AK413" i="3"/>
  <c r="AL413" i="3"/>
  <c r="AM413" i="3"/>
  <c r="AI413" i="3"/>
  <c r="K413" i="3"/>
  <c r="AH413" i="3"/>
  <c r="AG412" i="3"/>
  <c r="AJ412" i="3"/>
  <c r="AK412" i="3"/>
  <c r="AL412" i="3"/>
  <c r="AM412" i="3"/>
  <c r="AI412" i="3"/>
  <c r="K412" i="3"/>
  <c r="AH412" i="3"/>
  <c r="AG411" i="3"/>
  <c r="AJ411" i="3"/>
  <c r="AK411" i="3"/>
  <c r="AL411" i="3"/>
  <c r="AM411" i="3"/>
  <c r="AI411" i="3"/>
  <c r="K411" i="3"/>
  <c r="AH411" i="3"/>
  <c r="AG410" i="3"/>
  <c r="AJ410" i="3"/>
  <c r="AK410" i="3"/>
  <c r="AL410" i="3"/>
  <c r="AM410" i="3"/>
  <c r="AI410" i="3"/>
  <c r="K410" i="3"/>
  <c r="AH410" i="3"/>
  <c r="AG409" i="3"/>
  <c r="AJ409" i="3"/>
  <c r="AK409" i="3"/>
  <c r="AL409" i="3"/>
  <c r="AM409" i="3"/>
  <c r="AI409" i="3"/>
  <c r="K409" i="3"/>
  <c r="AH409" i="3"/>
  <c r="AG408" i="3"/>
  <c r="AJ408" i="3"/>
  <c r="AK408" i="3"/>
  <c r="AL408" i="3"/>
  <c r="AM408" i="3"/>
  <c r="AI408" i="3"/>
  <c r="K408" i="3"/>
  <c r="AH408" i="3"/>
  <c r="AG407" i="3"/>
  <c r="AJ407" i="3"/>
  <c r="AK407" i="3"/>
  <c r="AL407" i="3"/>
  <c r="AM407" i="3"/>
  <c r="AI407" i="3"/>
  <c r="K407" i="3"/>
  <c r="AH407" i="3"/>
  <c r="AG406" i="3"/>
  <c r="AJ406" i="3"/>
  <c r="AK406" i="3"/>
  <c r="AL406" i="3"/>
  <c r="AM406" i="3"/>
  <c r="AI406" i="3"/>
  <c r="K406" i="3"/>
  <c r="AH406" i="3"/>
  <c r="AG405" i="3"/>
  <c r="AJ405" i="3"/>
  <c r="AK405" i="3"/>
  <c r="AL405" i="3"/>
  <c r="AM405" i="3"/>
  <c r="AI405" i="3"/>
  <c r="K405" i="3"/>
  <c r="AH405" i="3"/>
  <c r="AG404" i="3"/>
  <c r="AJ404" i="3"/>
  <c r="AK404" i="3"/>
  <c r="AL404" i="3"/>
  <c r="AM404" i="3"/>
  <c r="AI404" i="3"/>
  <c r="K404" i="3"/>
  <c r="AH404" i="3"/>
  <c r="AG403" i="3"/>
  <c r="AJ403" i="3"/>
  <c r="AK403" i="3"/>
  <c r="AL403" i="3"/>
  <c r="AM403" i="3"/>
  <c r="AI403" i="3"/>
  <c r="K403" i="3"/>
  <c r="AH403" i="3"/>
  <c r="AG402" i="3"/>
  <c r="AJ402" i="3"/>
  <c r="AK402" i="3"/>
  <c r="AL402" i="3"/>
  <c r="AM402" i="3"/>
  <c r="AI402" i="3"/>
  <c r="AH402" i="3"/>
  <c r="AG401" i="3"/>
  <c r="AJ401" i="3"/>
  <c r="AK401" i="3"/>
  <c r="AL401" i="3"/>
  <c r="AM401" i="3"/>
  <c r="AI401" i="3"/>
  <c r="AH401" i="3"/>
  <c r="AG400" i="3"/>
  <c r="AJ400" i="3"/>
  <c r="AK400" i="3"/>
  <c r="AL400" i="3"/>
  <c r="AM400" i="3"/>
  <c r="AI400" i="3"/>
  <c r="AH400" i="3"/>
  <c r="AG399" i="3"/>
  <c r="AJ399" i="3"/>
  <c r="AK399" i="3"/>
  <c r="AL399" i="3"/>
  <c r="AM399" i="3"/>
  <c r="AI399" i="3"/>
  <c r="K399" i="3"/>
  <c r="AH399" i="3"/>
  <c r="AG398" i="3"/>
  <c r="AJ398" i="3"/>
  <c r="AK398" i="3"/>
  <c r="AL398" i="3"/>
  <c r="AM398" i="3"/>
  <c r="AI398" i="3"/>
  <c r="K398" i="3"/>
  <c r="AH398" i="3"/>
  <c r="AG397" i="3"/>
  <c r="AJ397" i="3"/>
  <c r="AK397" i="3"/>
  <c r="AL397" i="3"/>
  <c r="AM397" i="3"/>
  <c r="AI397" i="3"/>
  <c r="K397" i="3"/>
  <c r="AH397" i="3"/>
  <c r="AG396" i="3"/>
  <c r="AJ396" i="3"/>
  <c r="AK396" i="3"/>
  <c r="AL396" i="3"/>
  <c r="AM396" i="3"/>
  <c r="AI396" i="3"/>
  <c r="AH396" i="3"/>
  <c r="AG395" i="3"/>
  <c r="AJ395" i="3"/>
  <c r="AK395" i="3"/>
  <c r="AL395" i="3"/>
  <c r="AM395" i="3"/>
  <c r="AI395" i="3"/>
  <c r="K395" i="3"/>
  <c r="AH395" i="3"/>
  <c r="AG394" i="3"/>
  <c r="AJ394" i="3"/>
  <c r="AK394" i="3"/>
  <c r="AL394" i="3"/>
  <c r="AM394" i="3"/>
  <c r="AI394" i="3"/>
  <c r="AH394" i="3"/>
  <c r="AG393" i="3"/>
  <c r="AJ393" i="3"/>
  <c r="AK393" i="3"/>
  <c r="AL393" i="3"/>
  <c r="AM393" i="3"/>
  <c r="AI393" i="3"/>
  <c r="AH393" i="3"/>
  <c r="AG392" i="3"/>
  <c r="AJ392" i="3"/>
  <c r="AK392" i="3"/>
  <c r="AL392" i="3"/>
  <c r="AM392" i="3"/>
  <c r="AI392" i="3"/>
  <c r="K392" i="3"/>
  <c r="AH392" i="3"/>
  <c r="AG391" i="3"/>
  <c r="AJ391" i="3"/>
  <c r="AK391" i="3"/>
  <c r="AL391" i="3"/>
  <c r="AM391" i="3"/>
  <c r="AI391" i="3"/>
  <c r="K391" i="3"/>
  <c r="AH391" i="3"/>
  <c r="AG390" i="3"/>
  <c r="AJ390" i="3"/>
  <c r="AK390" i="3"/>
  <c r="AL390" i="3"/>
  <c r="AM390" i="3"/>
  <c r="AI390" i="3"/>
  <c r="AH390" i="3"/>
  <c r="AG389" i="3"/>
  <c r="AJ389" i="3"/>
  <c r="AK389" i="3"/>
  <c r="AL389" i="3"/>
  <c r="AM389" i="3"/>
  <c r="AI389" i="3"/>
  <c r="AH389" i="3"/>
  <c r="AG388" i="3"/>
  <c r="AJ388" i="3"/>
  <c r="AK388" i="3"/>
  <c r="AL388" i="3"/>
  <c r="AM388" i="3"/>
  <c r="AI388" i="3"/>
  <c r="K388" i="3"/>
  <c r="AH388" i="3"/>
  <c r="AG387" i="3"/>
  <c r="AJ387" i="3"/>
  <c r="AK387" i="3"/>
  <c r="AL387" i="3"/>
  <c r="AM387" i="3"/>
  <c r="AI387" i="3"/>
  <c r="K387" i="3"/>
  <c r="AH387" i="3"/>
  <c r="AG386" i="3"/>
  <c r="AJ386" i="3"/>
  <c r="AK386" i="3"/>
  <c r="AL386" i="3"/>
  <c r="AM386" i="3"/>
  <c r="AI386" i="3"/>
  <c r="AH386" i="3"/>
  <c r="AG385" i="3"/>
  <c r="AJ385" i="3"/>
  <c r="AK385" i="3"/>
  <c r="AL385" i="3"/>
  <c r="AM385" i="3"/>
  <c r="AI385" i="3"/>
  <c r="K385" i="3"/>
  <c r="AH385" i="3"/>
  <c r="AG384" i="3"/>
  <c r="AJ384" i="3"/>
  <c r="AK384" i="3"/>
  <c r="AL384" i="3"/>
  <c r="AM384" i="3"/>
  <c r="AI384" i="3"/>
  <c r="K384" i="3"/>
  <c r="AH384" i="3"/>
  <c r="AG383" i="3"/>
  <c r="AJ383" i="3"/>
  <c r="AK383" i="3"/>
  <c r="AL383" i="3"/>
  <c r="AM383" i="3"/>
  <c r="AI383" i="3"/>
  <c r="K383" i="3"/>
  <c r="AH383" i="3"/>
  <c r="AG382" i="3"/>
  <c r="AJ382" i="3"/>
  <c r="AK382" i="3"/>
  <c r="AL382" i="3"/>
  <c r="AM382" i="3"/>
  <c r="AI382" i="3"/>
  <c r="AH382" i="3"/>
  <c r="AG381" i="3"/>
  <c r="AJ381" i="3"/>
  <c r="AK381" i="3"/>
  <c r="AL381" i="3"/>
  <c r="AM381" i="3"/>
  <c r="AI381" i="3"/>
  <c r="K381" i="3"/>
  <c r="AH381" i="3"/>
  <c r="AG380" i="3"/>
  <c r="AJ380" i="3"/>
  <c r="AK380" i="3"/>
  <c r="AL380" i="3"/>
  <c r="AM380" i="3"/>
  <c r="AI380" i="3"/>
  <c r="K380" i="3"/>
  <c r="AH380" i="3"/>
  <c r="AG379" i="3"/>
  <c r="AJ379" i="3"/>
  <c r="AK379" i="3"/>
  <c r="AL379" i="3"/>
  <c r="AM379" i="3"/>
  <c r="AI379" i="3"/>
  <c r="K379" i="3"/>
  <c r="AH379" i="3"/>
  <c r="AG378" i="3"/>
  <c r="AJ378" i="3"/>
  <c r="AK378" i="3"/>
  <c r="AL378" i="3"/>
  <c r="AM378" i="3"/>
  <c r="AI378" i="3"/>
  <c r="K378" i="3"/>
  <c r="AH378" i="3"/>
  <c r="AG377" i="3"/>
  <c r="AJ377" i="3"/>
  <c r="AK377" i="3"/>
  <c r="AL377" i="3"/>
  <c r="AM377" i="3"/>
  <c r="AI377" i="3"/>
  <c r="AH377" i="3"/>
  <c r="AG376" i="3"/>
  <c r="AJ376" i="3"/>
  <c r="AK376" i="3"/>
  <c r="AL376" i="3"/>
  <c r="AM376" i="3"/>
  <c r="AI376" i="3"/>
  <c r="K376" i="3"/>
  <c r="AH376" i="3"/>
  <c r="AG375" i="3"/>
  <c r="AJ375" i="3"/>
  <c r="AK375" i="3"/>
  <c r="AL375" i="3"/>
  <c r="AM375" i="3"/>
  <c r="AI375" i="3"/>
  <c r="K375" i="3"/>
  <c r="AH375" i="3"/>
  <c r="AG374" i="3"/>
  <c r="AJ374" i="3"/>
  <c r="AK374" i="3"/>
  <c r="AL374" i="3"/>
  <c r="AM374" i="3"/>
  <c r="AI374" i="3"/>
  <c r="AH374" i="3"/>
  <c r="AG373" i="3"/>
  <c r="AJ373" i="3"/>
  <c r="AK373" i="3"/>
  <c r="AL373" i="3"/>
  <c r="AM373" i="3"/>
  <c r="AI373" i="3"/>
  <c r="AH373" i="3"/>
  <c r="AG372" i="3"/>
  <c r="AJ372" i="3"/>
  <c r="AK372" i="3"/>
  <c r="AL372" i="3"/>
  <c r="AM372" i="3"/>
  <c r="AI372" i="3"/>
  <c r="AH372" i="3"/>
  <c r="AG371" i="3"/>
  <c r="AJ371" i="3"/>
  <c r="AK371" i="3"/>
  <c r="AL371" i="3"/>
  <c r="AM371" i="3"/>
  <c r="AI371" i="3"/>
  <c r="K371" i="3"/>
  <c r="AH371" i="3"/>
  <c r="AG370" i="3"/>
  <c r="AJ370" i="3"/>
  <c r="AK370" i="3"/>
  <c r="AL370" i="3"/>
  <c r="AM370" i="3"/>
  <c r="AI370" i="3"/>
  <c r="K370" i="3"/>
  <c r="AH370" i="3"/>
  <c r="AG369" i="3"/>
  <c r="AJ369" i="3"/>
  <c r="AK369" i="3"/>
  <c r="AL369" i="3"/>
  <c r="AM369" i="3"/>
  <c r="AI369" i="3"/>
  <c r="K369" i="3"/>
  <c r="AH369" i="3"/>
  <c r="AG368" i="3"/>
  <c r="AJ368" i="3"/>
  <c r="AK368" i="3"/>
  <c r="AL368" i="3"/>
  <c r="AM368" i="3"/>
  <c r="AI368" i="3"/>
  <c r="K368" i="3"/>
  <c r="AH368" i="3"/>
  <c r="AG367" i="3"/>
  <c r="AJ367" i="3"/>
  <c r="AK367" i="3"/>
  <c r="AL367" i="3"/>
  <c r="AM367" i="3"/>
  <c r="AI367" i="3"/>
  <c r="K367" i="3"/>
  <c r="AH367" i="3"/>
  <c r="AG366" i="3"/>
  <c r="AJ366" i="3"/>
  <c r="AK366" i="3"/>
  <c r="AL366" i="3"/>
  <c r="AM366" i="3"/>
  <c r="AI366" i="3"/>
  <c r="K366" i="3"/>
  <c r="AH366" i="3"/>
  <c r="AG365" i="3"/>
  <c r="AJ365" i="3"/>
  <c r="AK365" i="3"/>
  <c r="AL365" i="3"/>
  <c r="AM365" i="3"/>
  <c r="AI365" i="3"/>
  <c r="K365" i="3"/>
  <c r="AH365" i="3"/>
  <c r="AG364" i="3"/>
  <c r="AJ364" i="3"/>
  <c r="AK364" i="3"/>
  <c r="AL364" i="3"/>
  <c r="AM364" i="3"/>
  <c r="AI364" i="3"/>
  <c r="AH364" i="3"/>
  <c r="AG363" i="3"/>
  <c r="AJ363" i="3"/>
  <c r="AK363" i="3"/>
  <c r="AL363" i="3"/>
  <c r="AM363" i="3"/>
  <c r="AI363" i="3"/>
  <c r="K363" i="3"/>
  <c r="AH363" i="3"/>
  <c r="AG362" i="3"/>
  <c r="AJ362" i="3"/>
  <c r="AK362" i="3"/>
  <c r="AL362" i="3"/>
  <c r="AM362" i="3"/>
  <c r="AI362" i="3"/>
  <c r="K362" i="3"/>
  <c r="AH362" i="3"/>
  <c r="AG361" i="3"/>
  <c r="AJ361" i="3"/>
  <c r="AK361" i="3"/>
  <c r="AL361" i="3"/>
  <c r="AM361" i="3"/>
  <c r="AI361" i="3"/>
  <c r="AH361" i="3"/>
  <c r="AG360" i="3"/>
  <c r="AJ360" i="3"/>
  <c r="AK360" i="3"/>
  <c r="AL360" i="3"/>
  <c r="AM360" i="3"/>
  <c r="AI360" i="3"/>
  <c r="K360" i="3"/>
  <c r="AH360" i="3"/>
  <c r="AG359" i="3"/>
  <c r="AJ359" i="3"/>
  <c r="AK359" i="3"/>
  <c r="AL359" i="3"/>
  <c r="AM359" i="3"/>
  <c r="AI359" i="3"/>
  <c r="K359" i="3"/>
  <c r="AH359" i="3"/>
  <c r="AG358" i="3"/>
  <c r="AJ358" i="3"/>
  <c r="AK358" i="3"/>
  <c r="AL358" i="3"/>
  <c r="AM358" i="3"/>
  <c r="AI358" i="3"/>
  <c r="K358" i="3"/>
  <c r="AH358" i="3"/>
  <c r="AG357" i="3"/>
  <c r="AJ357" i="3"/>
  <c r="AK357" i="3"/>
  <c r="AL357" i="3"/>
  <c r="AM357" i="3"/>
  <c r="AI357" i="3"/>
  <c r="K357" i="3"/>
  <c r="AH357" i="3"/>
  <c r="AG356" i="3"/>
  <c r="AJ356" i="3"/>
  <c r="AK356" i="3"/>
  <c r="AL356" i="3"/>
  <c r="AM356" i="3"/>
  <c r="AI356" i="3"/>
  <c r="AH356" i="3"/>
  <c r="AG355" i="3"/>
  <c r="AJ355" i="3"/>
  <c r="AK355" i="3"/>
  <c r="AL355" i="3"/>
  <c r="AM355" i="3"/>
  <c r="AI355" i="3"/>
  <c r="K355" i="3"/>
  <c r="AH355" i="3"/>
  <c r="AG354" i="3"/>
  <c r="AJ354" i="3"/>
  <c r="AK354" i="3"/>
  <c r="AL354" i="3"/>
  <c r="AM354" i="3"/>
  <c r="AI354" i="3"/>
  <c r="K354" i="3"/>
  <c r="AH354" i="3"/>
  <c r="AG353" i="3"/>
  <c r="AJ353" i="3"/>
  <c r="AK353" i="3"/>
  <c r="AL353" i="3"/>
  <c r="AM353" i="3"/>
  <c r="AI353" i="3"/>
  <c r="K353" i="3"/>
  <c r="AH353" i="3"/>
  <c r="AG352" i="3"/>
  <c r="AJ352" i="3"/>
  <c r="AK352" i="3"/>
  <c r="AL352" i="3"/>
  <c r="AM352" i="3"/>
  <c r="AI352" i="3"/>
  <c r="K352" i="3"/>
  <c r="AH352" i="3"/>
  <c r="AG351" i="3"/>
  <c r="AJ351" i="3"/>
  <c r="AK351" i="3"/>
  <c r="AL351" i="3"/>
  <c r="AM351" i="3"/>
  <c r="AI351" i="3"/>
  <c r="AH351" i="3"/>
  <c r="AG350" i="3"/>
  <c r="AJ350" i="3"/>
  <c r="AK350" i="3"/>
  <c r="AL350" i="3"/>
  <c r="AM350" i="3"/>
  <c r="AI350" i="3"/>
  <c r="AH350" i="3"/>
  <c r="AG349" i="3"/>
  <c r="AJ349" i="3"/>
  <c r="AK349" i="3"/>
  <c r="AL349" i="3"/>
  <c r="AM349" i="3"/>
  <c r="AI349" i="3"/>
  <c r="K349" i="3"/>
  <c r="AH349" i="3"/>
  <c r="AG348" i="3"/>
  <c r="AJ348" i="3"/>
  <c r="AK348" i="3"/>
  <c r="AL348" i="3"/>
  <c r="AM348" i="3"/>
  <c r="AI348" i="3"/>
  <c r="K348" i="3"/>
  <c r="AH348" i="3"/>
  <c r="AG347" i="3"/>
  <c r="AJ347" i="3"/>
  <c r="AK347" i="3"/>
  <c r="AL347" i="3"/>
  <c r="AM347" i="3"/>
  <c r="AI347" i="3"/>
  <c r="K347" i="3"/>
  <c r="AH347" i="3"/>
  <c r="AG346" i="3"/>
  <c r="AJ346" i="3"/>
  <c r="AK346" i="3"/>
  <c r="AL346" i="3"/>
  <c r="AM346" i="3"/>
  <c r="AI346" i="3"/>
  <c r="AH346" i="3"/>
  <c r="AG345" i="3"/>
  <c r="AJ345" i="3"/>
  <c r="AK345" i="3"/>
  <c r="AL345" i="3"/>
  <c r="AM345" i="3"/>
  <c r="AI345" i="3"/>
  <c r="K345" i="3"/>
  <c r="AH345" i="3"/>
  <c r="AG344" i="3"/>
  <c r="AJ344" i="3"/>
  <c r="AK344" i="3"/>
  <c r="AL344" i="3"/>
  <c r="AM344" i="3"/>
  <c r="AI344" i="3"/>
  <c r="K344" i="3"/>
  <c r="AH344" i="3"/>
  <c r="AG343" i="3"/>
  <c r="AJ343" i="3"/>
  <c r="AK343" i="3"/>
  <c r="AL343" i="3"/>
  <c r="AM343" i="3"/>
  <c r="AI343" i="3"/>
  <c r="AH343" i="3"/>
  <c r="AG342" i="3"/>
  <c r="AJ342" i="3"/>
  <c r="AK342" i="3"/>
  <c r="AL342" i="3"/>
  <c r="AM342" i="3"/>
  <c r="AI342" i="3"/>
  <c r="K342" i="3"/>
  <c r="AH342" i="3"/>
  <c r="AG341" i="3"/>
  <c r="AJ341" i="3"/>
  <c r="AK341" i="3"/>
  <c r="AL341" i="3"/>
  <c r="AM341" i="3"/>
  <c r="AI341" i="3"/>
  <c r="AH341" i="3"/>
  <c r="AG340" i="3"/>
  <c r="AJ340" i="3"/>
  <c r="AK340" i="3"/>
  <c r="AL340" i="3"/>
  <c r="AM340" i="3"/>
  <c r="AI340" i="3"/>
  <c r="K340" i="3"/>
  <c r="AH340" i="3"/>
  <c r="AG339" i="3"/>
  <c r="AJ339" i="3"/>
  <c r="AK339" i="3"/>
  <c r="AL339" i="3"/>
  <c r="AM339" i="3"/>
  <c r="AI339" i="3"/>
  <c r="K339" i="3"/>
  <c r="AH339" i="3"/>
  <c r="AG338" i="3"/>
  <c r="AJ338" i="3"/>
  <c r="AK338" i="3"/>
  <c r="AL338" i="3"/>
  <c r="AM338" i="3"/>
  <c r="AI338" i="3"/>
  <c r="AH338" i="3"/>
  <c r="AG337" i="3"/>
  <c r="AJ337" i="3"/>
  <c r="AK337" i="3"/>
  <c r="AL337" i="3"/>
  <c r="AM337" i="3"/>
  <c r="AI337" i="3"/>
  <c r="K337" i="3"/>
  <c r="AH337" i="3"/>
  <c r="AG336" i="3"/>
  <c r="AJ336" i="3"/>
  <c r="AK336" i="3"/>
  <c r="AL336" i="3"/>
  <c r="AM336" i="3"/>
  <c r="AI336" i="3"/>
  <c r="K336" i="3"/>
  <c r="AH336" i="3"/>
  <c r="AG335" i="3"/>
  <c r="AJ335" i="3"/>
  <c r="AK335" i="3"/>
  <c r="AL335" i="3"/>
  <c r="AM335" i="3"/>
  <c r="AI335" i="3"/>
  <c r="AH335" i="3"/>
  <c r="AG334" i="3"/>
  <c r="AJ334" i="3"/>
  <c r="AK334" i="3"/>
  <c r="AL334" i="3"/>
  <c r="AM334" i="3"/>
  <c r="AI334" i="3"/>
  <c r="AH334" i="3"/>
  <c r="AG333" i="3"/>
  <c r="AJ333" i="3"/>
  <c r="AK333" i="3"/>
  <c r="AL333" i="3"/>
  <c r="AM333" i="3"/>
  <c r="AI333" i="3"/>
  <c r="K333" i="3"/>
  <c r="AH333" i="3"/>
  <c r="AG332" i="3"/>
  <c r="AJ332" i="3"/>
  <c r="AK332" i="3"/>
  <c r="AL332" i="3"/>
  <c r="AM332" i="3"/>
  <c r="AI332" i="3"/>
  <c r="K332" i="3"/>
  <c r="AH332" i="3"/>
  <c r="AG331" i="3"/>
  <c r="AJ331" i="3"/>
  <c r="AK331" i="3"/>
  <c r="AL331" i="3"/>
  <c r="AM331" i="3"/>
  <c r="AI331" i="3"/>
  <c r="AH331" i="3"/>
  <c r="AG330" i="3"/>
  <c r="AJ330" i="3"/>
  <c r="AK330" i="3"/>
  <c r="AL330" i="3"/>
  <c r="AM330" i="3"/>
  <c r="AI330" i="3"/>
  <c r="AH330" i="3"/>
  <c r="AG329" i="3"/>
  <c r="AJ329" i="3"/>
  <c r="AK329" i="3"/>
  <c r="AL329" i="3"/>
  <c r="AM329" i="3"/>
  <c r="AI329" i="3"/>
  <c r="AH329" i="3"/>
  <c r="AG328" i="3"/>
  <c r="AJ328" i="3"/>
  <c r="AK328" i="3"/>
  <c r="AL328" i="3"/>
  <c r="AM328" i="3"/>
  <c r="AI328" i="3"/>
  <c r="K328" i="3"/>
  <c r="AH328" i="3"/>
  <c r="AG327" i="3"/>
  <c r="AJ327" i="3"/>
  <c r="AK327" i="3"/>
  <c r="AL327" i="3"/>
  <c r="AM327" i="3"/>
  <c r="AI327" i="3"/>
  <c r="K327" i="3"/>
  <c r="AH327" i="3"/>
  <c r="AG326" i="3"/>
  <c r="AJ326" i="3"/>
  <c r="AK326" i="3"/>
  <c r="AL326" i="3"/>
  <c r="AM326" i="3"/>
  <c r="AI326" i="3"/>
  <c r="K326" i="3"/>
  <c r="AH326" i="3"/>
  <c r="AG325" i="3"/>
  <c r="AJ325" i="3"/>
  <c r="AK325" i="3"/>
  <c r="AL325" i="3"/>
  <c r="AM325" i="3"/>
  <c r="AI325" i="3"/>
  <c r="AH325" i="3"/>
  <c r="AG324" i="3"/>
  <c r="AJ324" i="3"/>
  <c r="AK324" i="3"/>
  <c r="AL324" i="3"/>
  <c r="AM324" i="3"/>
  <c r="AI324" i="3"/>
  <c r="AH324" i="3"/>
  <c r="AG323" i="3"/>
  <c r="AJ323" i="3"/>
  <c r="AK323" i="3"/>
  <c r="AL323" i="3"/>
  <c r="AM323" i="3"/>
  <c r="AI323" i="3"/>
  <c r="K323" i="3"/>
  <c r="AH323" i="3"/>
  <c r="AG322" i="3"/>
  <c r="AJ322" i="3"/>
  <c r="AK322" i="3"/>
  <c r="AL322" i="3"/>
  <c r="AM322" i="3"/>
  <c r="AI322" i="3"/>
  <c r="K322" i="3"/>
  <c r="AH322" i="3"/>
  <c r="AG321" i="3"/>
  <c r="AJ321" i="3"/>
  <c r="AK321" i="3"/>
  <c r="AL321" i="3"/>
  <c r="AM321" i="3"/>
  <c r="AI321" i="3"/>
  <c r="K321" i="3"/>
  <c r="AH321" i="3"/>
  <c r="AG320" i="3"/>
  <c r="AJ320" i="3"/>
  <c r="AK320" i="3"/>
  <c r="AL320" i="3"/>
  <c r="AM320" i="3"/>
  <c r="AI320" i="3"/>
  <c r="K320" i="3"/>
  <c r="AH320" i="3"/>
  <c r="AG319" i="3"/>
  <c r="AJ319" i="3"/>
  <c r="AK319" i="3"/>
  <c r="AL319" i="3"/>
  <c r="AM319" i="3"/>
  <c r="AI319" i="3"/>
  <c r="K319" i="3"/>
  <c r="AH319" i="3"/>
  <c r="AG318" i="3"/>
  <c r="AJ318" i="3"/>
  <c r="AK318" i="3"/>
  <c r="AL318" i="3"/>
  <c r="AM318" i="3"/>
  <c r="AI318" i="3"/>
  <c r="AH318" i="3"/>
  <c r="AG317" i="3"/>
  <c r="AJ317" i="3"/>
  <c r="AK317" i="3"/>
  <c r="AL317" i="3"/>
  <c r="AM317" i="3"/>
  <c r="AI317" i="3"/>
  <c r="AH317" i="3"/>
  <c r="AG316" i="3"/>
  <c r="AJ316" i="3"/>
  <c r="AK316" i="3"/>
  <c r="AL316" i="3"/>
  <c r="AM316" i="3"/>
  <c r="AI316" i="3"/>
  <c r="K316" i="3"/>
  <c r="AH316" i="3"/>
  <c r="AG315" i="3"/>
  <c r="AJ315" i="3"/>
  <c r="AK315" i="3"/>
  <c r="AL315" i="3"/>
  <c r="AM315" i="3"/>
  <c r="AI315" i="3"/>
  <c r="K315" i="3"/>
  <c r="AH315" i="3"/>
  <c r="AG314" i="3"/>
  <c r="AJ314" i="3"/>
  <c r="AK314" i="3"/>
  <c r="AL314" i="3"/>
  <c r="AM314" i="3"/>
  <c r="AI314" i="3"/>
  <c r="K314" i="3"/>
  <c r="AH314" i="3"/>
  <c r="AG313" i="3"/>
  <c r="AJ313" i="3"/>
  <c r="AK313" i="3"/>
  <c r="AL313" i="3"/>
  <c r="AM313" i="3"/>
  <c r="AI313" i="3"/>
  <c r="K313" i="3"/>
  <c r="AH313" i="3"/>
  <c r="AG312" i="3"/>
  <c r="AJ312" i="3"/>
  <c r="AK312" i="3"/>
  <c r="AL312" i="3"/>
  <c r="AM312" i="3"/>
  <c r="AI312" i="3"/>
  <c r="AH312" i="3"/>
  <c r="AG311" i="3"/>
  <c r="AJ311" i="3"/>
  <c r="AK311" i="3"/>
  <c r="AL311" i="3"/>
  <c r="AM311" i="3"/>
  <c r="AI311" i="3"/>
  <c r="AH311" i="3"/>
  <c r="AG310" i="3"/>
  <c r="AJ310" i="3"/>
  <c r="AK310" i="3"/>
  <c r="AL310" i="3"/>
  <c r="AM310" i="3"/>
  <c r="AI310" i="3"/>
  <c r="K310" i="3"/>
  <c r="AH310" i="3"/>
  <c r="AG309" i="3"/>
  <c r="AJ309" i="3"/>
  <c r="AK309" i="3"/>
  <c r="AL309" i="3"/>
  <c r="AM309" i="3"/>
  <c r="AI309" i="3"/>
  <c r="K309" i="3"/>
  <c r="AH309" i="3"/>
  <c r="AG308" i="3"/>
  <c r="AJ308" i="3"/>
  <c r="AK308" i="3"/>
  <c r="AL308" i="3"/>
  <c r="AM308" i="3"/>
  <c r="AI308" i="3"/>
  <c r="K308" i="3"/>
  <c r="AH308" i="3"/>
  <c r="AG307" i="3"/>
  <c r="AJ307" i="3"/>
  <c r="AK307" i="3"/>
  <c r="AL307" i="3"/>
  <c r="AM307" i="3"/>
  <c r="AI307" i="3"/>
  <c r="AH307" i="3"/>
  <c r="AG306" i="3"/>
  <c r="AJ306" i="3"/>
  <c r="AK306" i="3"/>
  <c r="AL306" i="3"/>
  <c r="AM306" i="3"/>
  <c r="AI306" i="3"/>
  <c r="AH306" i="3"/>
  <c r="AG305" i="3"/>
  <c r="AJ305" i="3"/>
  <c r="AK305" i="3"/>
  <c r="AL305" i="3"/>
  <c r="AM305" i="3"/>
  <c r="AI305" i="3"/>
  <c r="K305" i="3"/>
  <c r="AH305" i="3"/>
  <c r="AG304" i="3"/>
  <c r="AJ304" i="3"/>
  <c r="AK304" i="3"/>
  <c r="AL304" i="3"/>
  <c r="AM304" i="3"/>
  <c r="AI304" i="3"/>
  <c r="K304" i="3"/>
  <c r="AH304" i="3"/>
  <c r="AG303" i="3"/>
  <c r="AJ303" i="3"/>
  <c r="AK303" i="3"/>
  <c r="AL303" i="3"/>
  <c r="AM303" i="3"/>
  <c r="AI303" i="3"/>
  <c r="K303" i="3"/>
  <c r="AH303" i="3"/>
  <c r="AG302" i="3"/>
  <c r="AJ302" i="3"/>
  <c r="AK302" i="3"/>
  <c r="AL302" i="3"/>
  <c r="AM302" i="3"/>
  <c r="AI302" i="3"/>
  <c r="K302" i="3"/>
  <c r="AH302" i="3"/>
  <c r="AG301" i="3"/>
  <c r="AJ301" i="3"/>
  <c r="AK301" i="3"/>
  <c r="AL301" i="3"/>
  <c r="AM301" i="3"/>
  <c r="AI301" i="3"/>
  <c r="AH301" i="3"/>
  <c r="AG300" i="3"/>
  <c r="AJ300" i="3"/>
  <c r="AK300" i="3"/>
  <c r="AL300" i="3"/>
  <c r="AM300" i="3"/>
  <c r="AI300" i="3"/>
  <c r="AH300" i="3"/>
  <c r="AG299" i="3"/>
  <c r="AJ299" i="3"/>
  <c r="AK299" i="3"/>
  <c r="AL299" i="3"/>
  <c r="AM299" i="3"/>
  <c r="AI299" i="3"/>
  <c r="K299" i="3"/>
  <c r="AH299" i="3"/>
  <c r="AG298" i="3"/>
  <c r="AJ298" i="3"/>
  <c r="AK298" i="3"/>
  <c r="AL298" i="3"/>
  <c r="AM298" i="3"/>
  <c r="AI298" i="3"/>
  <c r="K298" i="3"/>
  <c r="AH298" i="3"/>
  <c r="AG297" i="3"/>
  <c r="AJ297" i="3"/>
  <c r="AK297" i="3"/>
  <c r="AL297" i="3"/>
  <c r="AM297" i="3"/>
  <c r="AI297" i="3"/>
  <c r="K297" i="3"/>
  <c r="AH297" i="3"/>
  <c r="AG296" i="3"/>
  <c r="AJ296" i="3"/>
  <c r="AK296" i="3"/>
  <c r="AL296" i="3"/>
  <c r="AM296" i="3"/>
  <c r="AI296" i="3"/>
  <c r="K296" i="3"/>
  <c r="AH296" i="3"/>
  <c r="AG295" i="3"/>
  <c r="AJ295" i="3"/>
  <c r="AK295" i="3"/>
  <c r="AL295" i="3"/>
  <c r="AM295" i="3"/>
  <c r="AI295" i="3"/>
  <c r="K295" i="3"/>
  <c r="AH295" i="3"/>
  <c r="AG294" i="3"/>
  <c r="AJ294" i="3"/>
  <c r="AK294" i="3"/>
  <c r="AL294" i="3"/>
  <c r="AM294" i="3"/>
  <c r="AI294" i="3"/>
  <c r="K294" i="3"/>
  <c r="AH294" i="3"/>
  <c r="AG293" i="3"/>
  <c r="AJ293" i="3"/>
  <c r="AK293" i="3"/>
  <c r="AL293" i="3"/>
  <c r="AM293" i="3"/>
  <c r="AI293" i="3"/>
  <c r="K293" i="3"/>
  <c r="AH293" i="3"/>
  <c r="AG292" i="3"/>
  <c r="AJ292" i="3"/>
  <c r="AK292" i="3"/>
  <c r="AL292" i="3"/>
  <c r="AM292" i="3"/>
  <c r="AI292" i="3"/>
  <c r="K292" i="3"/>
  <c r="AH292" i="3"/>
  <c r="AG291" i="3"/>
  <c r="AJ291" i="3"/>
  <c r="AK291" i="3"/>
  <c r="AL291" i="3"/>
  <c r="AM291" i="3"/>
  <c r="AI291" i="3"/>
  <c r="K291" i="3"/>
  <c r="AH291" i="3"/>
  <c r="AG290" i="3"/>
  <c r="AJ290" i="3"/>
  <c r="AK290" i="3"/>
  <c r="AL290" i="3"/>
  <c r="AM290" i="3"/>
  <c r="AI290" i="3"/>
  <c r="K290" i="3"/>
  <c r="AH290" i="3"/>
  <c r="AG289" i="3"/>
  <c r="AJ289" i="3"/>
  <c r="AK289" i="3"/>
  <c r="AL289" i="3"/>
  <c r="AM289" i="3"/>
  <c r="AI289" i="3"/>
  <c r="AH289" i="3"/>
  <c r="AG288" i="3"/>
  <c r="AJ288" i="3"/>
  <c r="AK288" i="3"/>
  <c r="AL288" i="3"/>
  <c r="AM288" i="3"/>
  <c r="AI288" i="3"/>
  <c r="AH288" i="3"/>
  <c r="AG287" i="3"/>
  <c r="AJ287" i="3"/>
  <c r="AK287" i="3"/>
  <c r="AL287" i="3"/>
  <c r="AM287" i="3"/>
  <c r="AI287" i="3"/>
  <c r="AH287" i="3"/>
  <c r="AG286" i="3"/>
  <c r="AJ286" i="3"/>
  <c r="AK286" i="3"/>
  <c r="AL286" i="3"/>
  <c r="AM286" i="3"/>
  <c r="AI286" i="3"/>
  <c r="K286" i="3"/>
  <c r="AH286" i="3"/>
  <c r="AG285" i="3"/>
  <c r="AJ285" i="3"/>
  <c r="AK285" i="3"/>
  <c r="AL285" i="3"/>
  <c r="AM285" i="3"/>
  <c r="AI285" i="3"/>
  <c r="K285" i="3"/>
  <c r="AH285" i="3"/>
  <c r="AG284" i="3"/>
  <c r="AJ284" i="3"/>
  <c r="AK284" i="3"/>
  <c r="AL284" i="3"/>
  <c r="AM284" i="3"/>
  <c r="AI284" i="3"/>
  <c r="AH284" i="3"/>
  <c r="AG283" i="3"/>
  <c r="AJ283" i="3"/>
  <c r="AK283" i="3"/>
  <c r="AL283" i="3"/>
  <c r="AM283" i="3"/>
  <c r="AI283" i="3"/>
  <c r="AH283" i="3"/>
  <c r="AG282" i="3"/>
  <c r="AJ282" i="3"/>
  <c r="AK282" i="3"/>
  <c r="AL282" i="3"/>
  <c r="AM282" i="3"/>
  <c r="AI282" i="3"/>
  <c r="AH282" i="3"/>
  <c r="AG281" i="3"/>
  <c r="AJ281" i="3"/>
  <c r="AK281" i="3"/>
  <c r="AL281" i="3"/>
  <c r="AM281" i="3"/>
  <c r="AI281" i="3"/>
  <c r="K281" i="3"/>
  <c r="AH281" i="3"/>
  <c r="AG280" i="3"/>
  <c r="AJ280" i="3"/>
  <c r="AK280" i="3"/>
  <c r="AL280" i="3"/>
  <c r="AM280" i="3"/>
  <c r="AI280" i="3"/>
  <c r="K280" i="3"/>
  <c r="AH280" i="3"/>
  <c r="AG279" i="3"/>
  <c r="AJ279" i="3"/>
  <c r="AK279" i="3"/>
  <c r="AL279" i="3"/>
  <c r="AM279" i="3"/>
  <c r="AI279" i="3"/>
  <c r="AH279" i="3"/>
  <c r="AG278" i="3"/>
  <c r="AJ278" i="3"/>
  <c r="AK278" i="3"/>
  <c r="AL278" i="3"/>
  <c r="AM278" i="3"/>
  <c r="AI278" i="3"/>
  <c r="AH278" i="3"/>
  <c r="AG277" i="3"/>
  <c r="AJ277" i="3"/>
  <c r="AK277" i="3"/>
  <c r="AL277" i="3"/>
  <c r="AM277" i="3"/>
  <c r="AI277" i="3"/>
  <c r="K277" i="3"/>
  <c r="AH277" i="3"/>
  <c r="AG276" i="3"/>
  <c r="AJ276" i="3"/>
  <c r="AK276" i="3"/>
  <c r="AL276" i="3"/>
  <c r="AM276" i="3"/>
  <c r="AI276" i="3"/>
  <c r="K276" i="3"/>
  <c r="AH276" i="3"/>
  <c r="AG275" i="3"/>
  <c r="AJ275" i="3"/>
  <c r="AK275" i="3"/>
  <c r="AL275" i="3"/>
  <c r="AM275" i="3"/>
  <c r="AI275" i="3"/>
  <c r="AH275" i="3"/>
  <c r="AG274" i="3"/>
  <c r="AJ274" i="3"/>
  <c r="AK274" i="3"/>
  <c r="AL274" i="3"/>
  <c r="AM274" i="3"/>
  <c r="AI274" i="3"/>
  <c r="AH274" i="3"/>
  <c r="AG273" i="3"/>
  <c r="AJ273" i="3"/>
  <c r="AK273" i="3"/>
  <c r="AL273" i="3"/>
  <c r="AM273" i="3"/>
  <c r="AI273" i="3"/>
  <c r="AH273" i="3"/>
  <c r="AG272" i="3"/>
  <c r="AJ272" i="3"/>
  <c r="AK272" i="3"/>
  <c r="AL272" i="3"/>
  <c r="AM272" i="3"/>
  <c r="AI272" i="3"/>
  <c r="AH272" i="3"/>
  <c r="AG271" i="3"/>
  <c r="AJ271" i="3"/>
  <c r="AK271" i="3"/>
  <c r="AL271" i="3"/>
  <c r="AM271" i="3"/>
  <c r="AI271" i="3"/>
  <c r="K271" i="3"/>
  <c r="AH271" i="3"/>
  <c r="AG270" i="3"/>
  <c r="AJ270" i="3"/>
  <c r="AK270" i="3"/>
  <c r="AL270" i="3"/>
  <c r="AM270" i="3"/>
  <c r="AI270" i="3"/>
  <c r="K270" i="3"/>
  <c r="AH270" i="3"/>
  <c r="AG269" i="3"/>
  <c r="AJ269" i="3"/>
  <c r="AK269" i="3"/>
  <c r="AL269" i="3"/>
  <c r="AM269" i="3"/>
  <c r="AI269" i="3"/>
  <c r="AH269" i="3"/>
  <c r="AG268" i="3"/>
  <c r="AJ268" i="3"/>
  <c r="AK268" i="3"/>
  <c r="AL268" i="3"/>
  <c r="AM268" i="3"/>
  <c r="AI268" i="3"/>
  <c r="AH268" i="3"/>
  <c r="AG267" i="3"/>
  <c r="AJ267" i="3"/>
  <c r="AK267" i="3"/>
  <c r="AL267" i="3"/>
  <c r="AM267" i="3"/>
  <c r="AI267" i="3"/>
  <c r="K267" i="3"/>
  <c r="AH267" i="3"/>
  <c r="AG266" i="3"/>
  <c r="AJ266" i="3"/>
  <c r="AK266" i="3"/>
  <c r="AL266" i="3"/>
  <c r="AM266" i="3"/>
  <c r="AI266" i="3"/>
  <c r="K266" i="3"/>
  <c r="AH266" i="3"/>
  <c r="AG265" i="3"/>
  <c r="AJ265" i="3"/>
  <c r="AK265" i="3"/>
  <c r="AL265" i="3"/>
  <c r="AM265" i="3"/>
  <c r="AI265" i="3"/>
  <c r="K265" i="3"/>
  <c r="AH265" i="3"/>
  <c r="AG264" i="3"/>
  <c r="AJ264" i="3"/>
  <c r="AK264" i="3"/>
  <c r="AL264" i="3"/>
  <c r="AM264" i="3"/>
  <c r="AI264" i="3"/>
  <c r="K264" i="3"/>
  <c r="AH264" i="3"/>
  <c r="AG263" i="3"/>
  <c r="AJ263" i="3"/>
  <c r="AK263" i="3"/>
  <c r="AL263" i="3"/>
  <c r="AM263" i="3"/>
  <c r="AI263" i="3"/>
  <c r="K263" i="3"/>
  <c r="AH263" i="3"/>
  <c r="AG262" i="3"/>
  <c r="AJ262" i="3"/>
  <c r="AK262" i="3"/>
  <c r="AL262" i="3"/>
  <c r="AM262" i="3"/>
  <c r="AI262" i="3"/>
  <c r="AH262" i="3"/>
  <c r="AG261" i="3"/>
  <c r="AJ261" i="3"/>
  <c r="AK261" i="3"/>
  <c r="AL261" i="3"/>
  <c r="AM261" i="3"/>
  <c r="AI261" i="3"/>
  <c r="K261" i="3"/>
  <c r="AH261" i="3"/>
  <c r="AG260" i="3"/>
  <c r="AJ260" i="3"/>
  <c r="AK260" i="3"/>
  <c r="AL260" i="3"/>
  <c r="AM260" i="3"/>
  <c r="AI260" i="3"/>
  <c r="K260" i="3"/>
  <c r="AH260" i="3"/>
  <c r="AG259" i="3"/>
  <c r="AJ259" i="3"/>
  <c r="AK259" i="3"/>
  <c r="AL259" i="3"/>
  <c r="AM259" i="3"/>
  <c r="AI259" i="3"/>
  <c r="K259" i="3"/>
  <c r="AH259" i="3"/>
  <c r="AG258" i="3"/>
  <c r="AJ258" i="3"/>
  <c r="AK258" i="3"/>
  <c r="AL258" i="3"/>
  <c r="AM258" i="3"/>
  <c r="AI258" i="3"/>
  <c r="AH258" i="3"/>
  <c r="AG257" i="3"/>
  <c r="AJ257" i="3"/>
  <c r="AK257" i="3"/>
  <c r="AL257" i="3"/>
  <c r="AM257" i="3"/>
  <c r="AI257" i="3"/>
  <c r="K257" i="3"/>
  <c r="AH257" i="3"/>
  <c r="AG256" i="3"/>
  <c r="AJ256" i="3"/>
  <c r="AK256" i="3"/>
  <c r="AL256" i="3"/>
  <c r="AM256" i="3"/>
  <c r="AI256" i="3"/>
  <c r="K256" i="3"/>
  <c r="AH256" i="3"/>
  <c r="AG255" i="3"/>
  <c r="AJ255" i="3"/>
  <c r="AK255" i="3"/>
  <c r="AL255" i="3"/>
  <c r="AM255" i="3"/>
  <c r="AI255" i="3"/>
  <c r="K255" i="3"/>
  <c r="AH255" i="3"/>
  <c r="AG254" i="3"/>
  <c r="AJ254" i="3"/>
  <c r="AK254" i="3"/>
  <c r="AL254" i="3"/>
  <c r="AM254" i="3"/>
  <c r="AI254" i="3"/>
  <c r="K254" i="3"/>
  <c r="AH254" i="3"/>
  <c r="AG253" i="3"/>
  <c r="AJ253" i="3"/>
  <c r="AK253" i="3"/>
  <c r="AL253" i="3"/>
  <c r="AM253" i="3"/>
  <c r="AI253" i="3"/>
  <c r="K253" i="3"/>
  <c r="AH253" i="3"/>
  <c r="AG252" i="3"/>
  <c r="AJ252" i="3"/>
  <c r="AK252" i="3"/>
  <c r="AL252" i="3"/>
  <c r="AM252" i="3"/>
  <c r="AI252" i="3"/>
  <c r="AH252" i="3"/>
  <c r="AG251" i="3"/>
  <c r="AJ251" i="3"/>
  <c r="AK251" i="3"/>
  <c r="AL251" i="3"/>
  <c r="AM251" i="3"/>
  <c r="AI251" i="3"/>
  <c r="K251" i="3"/>
  <c r="AH251" i="3"/>
  <c r="AG250" i="3"/>
  <c r="AJ250" i="3"/>
  <c r="AK250" i="3"/>
  <c r="AL250" i="3"/>
  <c r="AM250" i="3"/>
  <c r="AI250" i="3"/>
  <c r="K250" i="3"/>
  <c r="AH250" i="3"/>
  <c r="AG249" i="3"/>
  <c r="AJ249" i="3"/>
  <c r="AK249" i="3"/>
  <c r="AL249" i="3"/>
  <c r="AM249" i="3"/>
  <c r="AI249" i="3"/>
  <c r="K249" i="3"/>
  <c r="AH249" i="3"/>
  <c r="AG248" i="3"/>
  <c r="AJ248" i="3"/>
  <c r="AK248" i="3"/>
  <c r="AL248" i="3"/>
  <c r="AM248" i="3"/>
  <c r="AI248" i="3"/>
  <c r="AH248" i="3"/>
  <c r="AG247" i="3"/>
  <c r="AJ247" i="3"/>
  <c r="AK247" i="3"/>
  <c r="AL247" i="3"/>
  <c r="AM247" i="3"/>
  <c r="AI247" i="3"/>
  <c r="K247" i="3"/>
  <c r="AH247" i="3"/>
  <c r="AG246" i="3"/>
  <c r="AJ246" i="3"/>
  <c r="AK246" i="3"/>
  <c r="AL246" i="3"/>
  <c r="AM246" i="3"/>
  <c r="AI246" i="3"/>
  <c r="K246" i="3"/>
  <c r="AH246" i="3"/>
  <c r="AG245" i="3"/>
  <c r="AJ245" i="3"/>
  <c r="AK245" i="3"/>
  <c r="AL245" i="3"/>
  <c r="AM245" i="3"/>
  <c r="AI245" i="3"/>
  <c r="K245" i="3"/>
  <c r="AH245" i="3"/>
  <c r="AG244" i="3"/>
  <c r="AJ244" i="3"/>
  <c r="AK244" i="3"/>
  <c r="AL244" i="3"/>
  <c r="AM244" i="3"/>
  <c r="AI244" i="3"/>
  <c r="AH244" i="3"/>
  <c r="AG243" i="3"/>
  <c r="AJ243" i="3"/>
  <c r="AK243" i="3"/>
  <c r="AL243" i="3"/>
  <c r="AM243" i="3"/>
  <c r="AI243" i="3"/>
  <c r="K243" i="3"/>
  <c r="AH243" i="3"/>
  <c r="AG242" i="3"/>
  <c r="AJ242" i="3"/>
  <c r="AK242" i="3"/>
  <c r="AL242" i="3"/>
  <c r="AM242" i="3"/>
  <c r="AI242" i="3"/>
  <c r="K242" i="3"/>
  <c r="AH242" i="3"/>
  <c r="AG241" i="3"/>
  <c r="AJ241" i="3"/>
  <c r="AK241" i="3"/>
  <c r="AL241" i="3"/>
  <c r="AM241" i="3"/>
  <c r="AI241" i="3"/>
  <c r="K241" i="3"/>
  <c r="AH241" i="3"/>
  <c r="AG240" i="3"/>
  <c r="AJ240" i="3"/>
  <c r="AK240" i="3"/>
  <c r="AL240" i="3"/>
  <c r="AM240" i="3"/>
  <c r="AI240" i="3"/>
  <c r="K240" i="3"/>
  <c r="AH240" i="3"/>
  <c r="AG239" i="3"/>
  <c r="AJ239" i="3"/>
  <c r="AK239" i="3"/>
  <c r="AL239" i="3"/>
  <c r="AM239" i="3"/>
  <c r="AI239" i="3"/>
  <c r="K239" i="3"/>
  <c r="AH239" i="3"/>
  <c r="AG238" i="3"/>
  <c r="AJ238" i="3"/>
  <c r="AK238" i="3"/>
  <c r="AL238" i="3"/>
  <c r="AM238" i="3"/>
  <c r="AI238" i="3"/>
  <c r="K238" i="3"/>
  <c r="AH238" i="3"/>
  <c r="AG237" i="3"/>
  <c r="AJ237" i="3"/>
  <c r="AK237" i="3"/>
  <c r="AL237" i="3"/>
  <c r="AM237" i="3"/>
  <c r="AI237" i="3"/>
  <c r="AH237" i="3"/>
  <c r="AG236" i="3"/>
  <c r="AJ236" i="3"/>
  <c r="AK236" i="3"/>
  <c r="AL236" i="3"/>
  <c r="AM236" i="3"/>
  <c r="AI236" i="3"/>
  <c r="K236" i="3"/>
  <c r="AH236" i="3"/>
  <c r="AG235" i="3"/>
  <c r="AJ235" i="3"/>
  <c r="AK235" i="3"/>
  <c r="AL235" i="3"/>
  <c r="AM235" i="3"/>
  <c r="AI235" i="3"/>
  <c r="K235" i="3"/>
  <c r="AH235" i="3"/>
  <c r="AG234" i="3"/>
  <c r="AJ234" i="3"/>
  <c r="AK234" i="3"/>
  <c r="AL234" i="3"/>
  <c r="AM234" i="3"/>
  <c r="AI234" i="3"/>
  <c r="K234" i="3"/>
  <c r="AH234" i="3"/>
  <c r="AG233" i="3"/>
  <c r="AJ233" i="3"/>
  <c r="AK233" i="3"/>
  <c r="AL233" i="3"/>
  <c r="AM233" i="3"/>
  <c r="AI233" i="3"/>
  <c r="K233" i="3"/>
  <c r="AH233" i="3"/>
  <c r="AG232" i="3"/>
  <c r="AJ232" i="3"/>
  <c r="AK232" i="3"/>
  <c r="AL232" i="3"/>
  <c r="AM232" i="3"/>
  <c r="AI232" i="3"/>
  <c r="AH232" i="3"/>
  <c r="AG231" i="3"/>
  <c r="AJ231" i="3"/>
  <c r="AK231" i="3"/>
  <c r="AL231" i="3"/>
  <c r="AM231" i="3"/>
  <c r="AI231" i="3"/>
  <c r="AH231" i="3"/>
  <c r="AG230" i="3"/>
  <c r="AJ230" i="3"/>
  <c r="AK230" i="3"/>
  <c r="AL230" i="3"/>
  <c r="AM230" i="3"/>
  <c r="AI230" i="3"/>
  <c r="K230" i="3"/>
  <c r="AH230" i="3"/>
  <c r="AG229" i="3"/>
  <c r="AJ229" i="3"/>
  <c r="AK229" i="3"/>
  <c r="AL229" i="3"/>
  <c r="AM229" i="3"/>
  <c r="AI229" i="3"/>
  <c r="K229" i="3"/>
  <c r="AH229" i="3"/>
  <c r="AG228" i="3"/>
  <c r="AJ228" i="3"/>
  <c r="AK228" i="3"/>
  <c r="AL228" i="3"/>
  <c r="AM228" i="3"/>
  <c r="AI228" i="3"/>
  <c r="K228" i="3"/>
  <c r="AH228" i="3"/>
  <c r="AG227" i="3"/>
  <c r="AJ227" i="3"/>
  <c r="AK227" i="3"/>
  <c r="AL227" i="3"/>
  <c r="AM227" i="3"/>
  <c r="AI227" i="3"/>
  <c r="AH227" i="3"/>
  <c r="AG226" i="3"/>
  <c r="AJ226" i="3"/>
  <c r="AK226" i="3"/>
  <c r="AL226" i="3"/>
  <c r="AM226" i="3"/>
  <c r="AI226" i="3"/>
  <c r="AH226" i="3"/>
  <c r="AG225" i="3"/>
  <c r="AJ225" i="3"/>
  <c r="AK225" i="3"/>
  <c r="AL225" i="3"/>
  <c r="AM225" i="3"/>
  <c r="AI225" i="3"/>
  <c r="K225" i="3"/>
  <c r="AH225" i="3"/>
  <c r="AG224" i="3"/>
  <c r="AJ224" i="3"/>
  <c r="AK224" i="3"/>
  <c r="AL224" i="3"/>
  <c r="AM224" i="3"/>
  <c r="AI224" i="3"/>
  <c r="AH224" i="3"/>
  <c r="AG223" i="3"/>
  <c r="AJ223" i="3"/>
  <c r="AK223" i="3"/>
  <c r="AL223" i="3"/>
  <c r="AM223" i="3"/>
  <c r="AI223" i="3"/>
  <c r="AH223" i="3"/>
  <c r="AG222" i="3"/>
  <c r="AJ222" i="3"/>
  <c r="AK222" i="3"/>
  <c r="AL222" i="3"/>
  <c r="AM222" i="3"/>
  <c r="AI222" i="3"/>
  <c r="AH222" i="3"/>
  <c r="AG221" i="3"/>
  <c r="AJ221" i="3"/>
  <c r="AK221" i="3"/>
  <c r="AL221" i="3"/>
  <c r="AM221" i="3"/>
  <c r="AI221" i="3"/>
  <c r="AH221" i="3"/>
  <c r="AG220" i="3"/>
  <c r="AJ220" i="3"/>
  <c r="AK220" i="3"/>
  <c r="AL220" i="3"/>
  <c r="AM220" i="3"/>
  <c r="AI220" i="3"/>
  <c r="K220" i="3"/>
  <c r="AH220" i="3"/>
  <c r="AG219" i="3"/>
  <c r="AJ219" i="3"/>
  <c r="AK219" i="3"/>
  <c r="AL219" i="3"/>
  <c r="AM219" i="3"/>
  <c r="AI219" i="3"/>
  <c r="K219" i="3"/>
  <c r="AH219" i="3"/>
  <c r="AG218" i="3"/>
  <c r="AJ218" i="3"/>
  <c r="AK218" i="3"/>
  <c r="AL218" i="3"/>
  <c r="AM218" i="3"/>
  <c r="AI218" i="3"/>
  <c r="AH218" i="3"/>
  <c r="AG217" i="3"/>
  <c r="AJ217" i="3"/>
  <c r="AK217" i="3"/>
  <c r="AL217" i="3"/>
  <c r="AM217" i="3"/>
  <c r="AI217" i="3"/>
  <c r="AH217" i="3"/>
  <c r="AG216" i="3"/>
  <c r="AJ216" i="3"/>
  <c r="AK216" i="3"/>
  <c r="AL216" i="3"/>
  <c r="AM216" i="3"/>
  <c r="AI216" i="3"/>
  <c r="K216" i="3"/>
  <c r="AH216" i="3"/>
  <c r="AG215" i="3"/>
  <c r="AJ215" i="3"/>
  <c r="AK215" i="3"/>
  <c r="AL215" i="3"/>
  <c r="AM215" i="3"/>
  <c r="AI215" i="3"/>
  <c r="K215" i="3"/>
  <c r="AH215" i="3"/>
  <c r="AG214" i="3"/>
  <c r="AJ214" i="3"/>
  <c r="AK214" i="3"/>
  <c r="AL214" i="3"/>
  <c r="AM214" i="3"/>
  <c r="AI214" i="3"/>
  <c r="AH214" i="3"/>
  <c r="AG213" i="3"/>
  <c r="AJ213" i="3"/>
  <c r="AK213" i="3"/>
  <c r="AL213" i="3"/>
  <c r="AM213" i="3"/>
  <c r="AI213" i="3"/>
  <c r="K213" i="3"/>
  <c r="AH213" i="3"/>
  <c r="AG212" i="3"/>
  <c r="AJ212" i="3"/>
  <c r="AK212" i="3"/>
  <c r="AL212" i="3"/>
  <c r="AM212" i="3"/>
  <c r="AI212" i="3"/>
  <c r="K212" i="3"/>
  <c r="AH212" i="3"/>
  <c r="AG211" i="3"/>
  <c r="AJ211" i="3"/>
  <c r="AK211" i="3"/>
  <c r="AL211" i="3"/>
  <c r="AM211" i="3"/>
  <c r="AI211" i="3"/>
  <c r="AH211" i="3"/>
  <c r="AG210" i="3"/>
  <c r="AJ210" i="3"/>
  <c r="AK210" i="3"/>
  <c r="AL210" i="3"/>
  <c r="AM210" i="3"/>
  <c r="AI210" i="3"/>
  <c r="K210" i="3"/>
  <c r="AH210" i="3"/>
  <c r="AG209" i="3"/>
  <c r="AJ209" i="3"/>
  <c r="AK209" i="3"/>
  <c r="AL209" i="3"/>
  <c r="AM209" i="3"/>
  <c r="AI209" i="3"/>
  <c r="K209" i="3"/>
  <c r="AH209" i="3"/>
  <c r="AG208" i="3"/>
  <c r="AJ208" i="3"/>
  <c r="AK208" i="3"/>
  <c r="AL208" i="3"/>
  <c r="AM208" i="3"/>
  <c r="AI208" i="3"/>
  <c r="AH208" i="3"/>
  <c r="AG207" i="3"/>
  <c r="AJ207" i="3"/>
  <c r="AK207" i="3"/>
  <c r="AL207" i="3"/>
  <c r="AM207" i="3"/>
  <c r="AI207" i="3"/>
  <c r="K207" i="3"/>
  <c r="AH207" i="3"/>
  <c r="AG206" i="3"/>
  <c r="AJ206" i="3"/>
  <c r="AK206" i="3"/>
  <c r="AL206" i="3"/>
  <c r="AM206" i="3"/>
  <c r="AI206" i="3"/>
  <c r="K206" i="3"/>
  <c r="AH206" i="3"/>
  <c r="AG205" i="3"/>
  <c r="AJ205" i="3"/>
  <c r="AK205" i="3"/>
  <c r="AL205" i="3"/>
  <c r="AM205" i="3"/>
  <c r="AI205" i="3"/>
  <c r="K205" i="3"/>
  <c r="AH205" i="3"/>
  <c r="AG204" i="3"/>
  <c r="AJ204" i="3"/>
  <c r="AK204" i="3"/>
  <c r="AL204" i="3"/>
  <c r="AM204" i="3"/>
  <c r="AI204" i="3"/>
  <c r="K204" i="3"/>
  <c r="AH204" i="3"/>
  <c r="AG203" i="3"/>
  <c r="AJ203" i="3"/>
  <c r="AK203" i="3"/>
  <c r="AL203" i="3"/>
  <c r="AM203" i="3"/>
  <c r="AI203" i="3"/>
  <c r="AH203" i="3"/>
  <c r="AG202" i="3"/>
  <c r="AJ202" i="3"/>
  <c r="AK202" i="3"/>
  <c r="AL202" i="3"/>
  <c r="AM202" i="3"/>
  <c r="AI202" i="3"/>
  <c r="AH202" i="3"/>
  <c r="AG201" i="3"/>
  <c r="AJ201" i="3"/>
  <c r="AK201" i="3"/>
  <c r="AL201" i="3"/>
  <c r="AM201" i="3"/>
  <c r="AI201" i="3"/>
  <c r="AH201" i="3"/>
  <c r="AG200" i="3"/>
  <c r="AJ200" i="3"/>
  <c r="AK200" i="3"/>
  <c r="AL200" i="3"/>
  <c r="AM200" i="3"/>
  <c r="AI200" i="3"/>
  <c r="K200" i="3"/>
  <c r="AH200" i="3"/>
  <c r="AG199" i="3"/>
  <c r="AJ199" i="3"/>
  <c r="AK199" i="3"/>
  <c r="AL199" i="3"/>
  <c r="AM199" i="3"/>
  <c r="AI199" i="3"/>
  <c r="K199" i="3"/>
  <c r="AH199" i="3"/>
  <c r="AG198" i="3"/>
  <c r="AJ198" i="3"/>
  <c r="AK198" i="3"/>
  <c r="AL198" i="3"/>
  <c r="AM198" i="3"/>
  <c r="AI198" i="3"/>
  <c r="K198" i="3"/>
  <c r="AH198" i="3"/>
  <c r="AG197" i="3"/>
  <c r="AJ197" i="3"/>
  <c r="AK197" i="3"/>
  <c r="AL197" i="3"/>
  <c r="AM197" i="3"/>
  <c r="AI197" i="3"/>
  <c r="AH197" i="3"/>
  <c r="AG196" i="3"/>
  <c r="AJ196" i="3"/>
  <c r="AK196" i="3"/>
  <c r="AL196" i="3"/>
  <c r="AM196" i="3"/>
  <c r="AI196" i="3"/>
  <c r="AH196" i="3"/>
  <c r="AG195" i="3"/>
  <c r="AJ195" i="3"/>
  <c r="AK195" i="3"/>
  <c r="AL195" i="3"/>
  <c r="AM195" i="3"/>
  <c r="AI195" i="3"/>
  <c r="AH195" i="3"/>
  <c r="AG194" i="3"/>
  <c r="AJ194" i="3"/>
  <c r="AK194" i="3"/>
  <c r="AL194" i="3"/>
  <c r="AM194" i="3"/>
  <c r="AI194" i="3"/>
  <c r="K194" i="3"/>
  <c r="AH194" i="3"/>
  <c r="AG193" i="3"/>
  <c r="AJ193" i="3"/>
  <c r="AK193" i="3"/>
  <c r="AL193" i="3"/>
  <c r="AM193" i="3"/>
  <c r="AI193" i="3"/>
  <c r="K193" i="3"/>
  <c r="AH193" i="3"/>
  <c r="AG192" i="3"/>
  <c r="AJ192" i="3"/>
  <c r="AK192" i="3"/>
  <c r="AL192" i="3"/>
  <c r="AM192" i="3"/>
  <c r="AI192" i="3"/>
  <c r="AH192" i="3"/>
  <c r="AG191" i="3"/>
  <c r="AJ191" i="3"/>
  <c r="AK191" i="3"/>
  <c r="AL191" i="3"/>
  <c r="AM191" i="3"/>
  <c r="AI191" i="3"/>
  <c r="AH191" i="3"/>
  <c r="AG190" i="3"/>
  <c r="AJ190" i="3"/>
  <c r="AK190" i="3"/>
  <c r="AL190" i="3"/>
  <c r="AM190" i="3"/>
  <c r="AI190" i="3"/>
  <c r="AH190" i="3"/>
  <c r="AG189" i="3"/>
  <c r="AJ189" i="3"/>
  <c r="AK189" i="3"/>
  <c r="AL189" i="3"/>
  <c r="AM189" i="3"/>
  <c r="AI189" i="3"/>
  <c r="AH189" i="3"/>
  <c r="AG188" i="3"/>
  <c r="AJ188" i="3"/>
  <c r="AK188" i="3"/>
  <c r="AL188" i="3"/>
  <c r="AM188" i="3"/>
  <c r="AI188" i="3"/>
  <c r="AH188" i="3"/>
  <c r="AG187" i="3"/>
  <c r="AJ187" i="3"/>
  <c r="AK187" i="3"/>
  <c r="AL187" i="3"/>
  <c r="AM187" i="3"/>
  <c r="AI187" i="3"/>
  <c r="AH187" i="3"/>
  <c r="AG186" i="3"/>
  <c r="AJ186" i="3"/>
  <c r="AK186" i="3"/>
  <c r="AL186" i="3"/>
  <c r="AM186" i="3"/>
  <c r="AI186" i="3"/>
  <c r="AH186" i="3"/>
  <c r="AG185" i="3"/>
  <c r="AJ185" i="3"/>
  <c r="AK185" i="3"/>
  <c r="AL185" i="3"/>
  <c r="AM185" i="3"/>
  <c r="AI185" i="3"/>
  <c r="K185" i="3"/>
  <c r="AH185" i="3"/>
  <c r="AG184" i="3"/>
  <c r="AJ184" i="3"/>
  <c r="AK184" i="3"/>
  <c r="AL184" i="3"/>
  <c r="AM184" i="3"/>
  <c r="AI184" i="3"/>
  <c r="K184" i="3"/>
  <c r="AH184" i="3"/>
  <c r="AG183" i="3"/>
  <c r="AJ183" i="3"/>
  <c r="AK183" i="3"/>
  <c r="AL183" i="3"/>
  <c r="AM183" i="3"/>
  <c r="AI183" i="3"/>
  <c r="K183" i="3"/>
  <c r="AH183" i="3"/>
  <c r="AG182" i="3"/>
  <c r="AJ182" i="3"/>
  <c r="AK182" i="3"/>
  <c r="AL182" i="3"/>
  <c r="AM182" i="3"/>
  <c r="AI182" i="3"/>
  <c r="AH182" i="3"/>
  <c r="AG181" i="3"/>
  <c r="AJ181" i="3"/>
  <c r="AK181" i="3"/>
  <c r="AL181" i="3"/>
  <c r="AM181" i="3"/>
  <c r="AI181" i="3"/>
  <c r="AH181" i="3"/>
  <c r="AG180" i="3"/>
  <c r="AJ180" i="3"/>
  <c r="AK180" i="3"/>
  <c r="AL180" i="3"/>
  <c r="AM180" i="3"/>
  <c r="AI180" i="3"/>
  <c r="K180" i="3"/>
  <c r="AH180" i="3"/>
  <c r="AG179" i="3"/>
  <c r="AJ179" i="3"/>
  <c r="AK179" i="3"/>
  <c r="AL179" i="3"/>
  <c r="AM179" i="3"/>
  <c r="AI179" i="3"/>
  <c r="K179" i="3"/>
  <c r="AH179" i="3"/>
  <c r="AG178" i="3"/>
  <c r="AJ178" i="3"/>
  <c r="AK178" i="3"/>
  <c r="AL178" i="3"/>
  <c r="AM178" i="3"/>
  <c r="AI178" i="3"/>
  <c r="AH178" i="3"/>
  <c r="AG177" i="3"/>
  <c r="AJ177" i="3"/>
  <c r="AK177" i="3"/>
  <c r="AL177" i="3"/>
  <c r="AM177" i="3"/>
  <c r="AI177" i="3"/>
  <c r="AH177" i="3"/>
  <c r="AG176" i="3"/>
  <c r="AJ176" i="3"/>
  <c r="AK176" i="3"/>
  <c r="AL176" i="3"/>
  <c r="AM176" i="3"/>
  <c r="AI176" i="3"/>
  <c r="AH176" i="3"/>
  <c r="AG175" i="3"/>
  <c r="AJ175" i="3"/>
  <c r="AK175" i="3"/>
  <c r="AL175" i="3"/>
  <c r="AM175" i="3"/>
  <c r="AI175" i="3"/>
  <c r="K175" i="3"/>
  <c r="AH175" i="3"/>
  <c r="AG174" i="3"/>
  <c r="AJ174" i="3"/>
  <c r="AK174" i="3"/>
  <c r="AL174" i="3"/>
  <c r="AM174" i="3"/>
  <c r="AI174" i="3"/>
  <c r="K174" i="3"/>
  <c r="AH174" i="3"/>
  <c r="AG173" i="3"/>
  <c r="AJ173" i="3"/>
  <c r="AK173" i="3"/>
  <c r="AL173" i="3"/>
  <c r="AM173" i="3"/>
  <c r="AI173" i="3"/>
  <c r="K173" i="3"/>
  <c r="AH173" i="3"/>
  <c r="AG172" i="3"/>
  <c r="AJ172" i="3"/>
  <c r="AK172" i="3"/>
  <c r="AL172" i="3"/>
  <c r="AM172" i="3"/>
  <c r="AI172" i="3"/>
  <c r="K172" i="3"/>
  <c r="AH172" i="3"/>
  <c r="AG171" i="3"/>
  <c r="AJ171" i="3"/>
  <c r="AK171" i="3"/>
  <c r="AL171" i="3"/>
  <c r="AM171" i="3"/>
  <c r="AI171" i="3"/>
  <c r="K171" i="3"/>
  <c r="AH171" i="3"/>
  <c r="AG170" i="3"/>
  <c r="AJ170" i="3"/>
  <c r="AK170" i="3"/>
  <c r="AL170" i="3"/>
  <c r="AM170" i="3"/>
  <c r="AI170" i="3"/>
  <c r="AH170" i="3"/>
  <c r="AG169" i="3"/>
  <c r="AJ169" i="3"/>
  <c r="AK169" i="3"/>
  <c r="AL169" i="3"/>
  <c r="AM169" i="3"/>
  <c r="AI169" i="3"/>
  <c r="AH169" i="3"/>
  <c r="AG168" i="3"/>
  <c r="AJ168" i="3"/>
  <c r="AK168" i="3"/>
  <c r="AL168" i="3"/>
  <c r="AM168" i="3"/>
  <c r="AI168" i="3"/>
  <c r="AH168" i="3"/>
  <c r="AG167" i="3"/>
  <c r="AJ167" i="3"/>
  <c r="AK167" i="3"/>
  <c r="AL167" i="3"/>
  <c r="AM167" i="3"/>
  <c r="AI167" i="3"/>
  <c r="AH167" i="3"/>
  <c r="AG166" i="3"/>
  <c r="AJ166" i="3"/>
  <c r="AK166" i="3"/>
  <c r="AL166" i="3"/>
  <c r="AM166" i="3"/>
  <c r="AI166" i="3"/>
  <c r="AH166" i="3"/>
  <c r="AG165" i="3"/>
  <c r="AJ165" i="3"/>
  <c r="AK165" i="3"/>
  <c r="AL165" i="3"/>
  <c r="AM165" i="3"/>
  <c r="AI165" i="3"/>
  <c r="AH165" i="3"/>
  <c r="AG164" i="3"/>
  <c r="AJ164" i="3"/>
  <c r="AK164" i="3"/>
  <c r="AL164" i="3"/>
  <c r="AM164" i="3"/>
  <c r="AI164" i="3"/>
  <c r="K164" i="3"/>
  <c r="AH164" i="3"/>
  <c r="AG163" i="3"/>
  <c r="AJ163" i="3"/>
  <c r="AK163" i="3"/>
  <c r="AL163" i="3"/>
  <c r="AM163" i="3"/>
  <c r="AI163" i="3"/>
  <c r="K163" i="3"/>
  <c r="AH163" i="3"/>
  <c r="AG162" i="3"/>
  <c r="AJ162" i="3"/>
  <c r="AK162" i="3"/>
  <c r="AL162" i="3"/>
  <c r="AM162" i="3"/>
  <c r="AI162" i="3"/>
  <c r="K162" i="3"/>
  <c r="AH162" i="3"/>
  <c r="AG161" i="3"/>
  <c r="AJ161" i="3"/>
  <c r="AK161" i="3"/>
  <c r="AL161" i="3"/>
  <c r="AM161" i="3"/>
  <c r="AI161" i="3"/>
  <c r="AH161" i="3"/>
  <c r="AG160" i="3"/>
  <c r="AJ160" i="3"/>
  <c r="AK160" i="3"/>
  <c r="AL160" i="3"/>
  <c r="AM160" i="3"/>
  <c r="AI160" i="3"/>
  <c r="AH160" i="3"/>
  <c r="AG159" i="3"/>
  <c r="AJ159" i="3"/>
  <c r="AK159" i="3"/>
  <c r="AL159" i="3"/>
  <c r="AM159" i="3"/>
  <c r="AI159" i="3"/>
  <c r="AH159" i="3"/>
  <c r="AG158" i="3"/>
  <c r="AJ158" i="3"/>
  <c r="AK158" i="3"/>
  <c r="AL158" i="3"/>
  <c r="AM158" i="3"/>
  <c r="AI158" i="3"/>
  <c r="K158" i="3"/>
  <c r="AH158" i="3"/>
  <c r="AG157" i="3"/>
  <c r="AJ157" i="3"/>
  <c r="AK157" i="3"/>
  <c r="AL157" i="3"/>
  <c r="AM157" i="3"/>
  <c r="AI157" i="3"/>
  <c r="K157" i="3"/>
  <c r="AH157" i="3"/>
  <c r="AG156" i="3"/>
  <c r="AJ156" i="3"/>
  <c r="AK156" i="3"/>
  <c r="AL156" i="3"/>
  <c r="AM156" i="3"/>
  <c r="AI156" i="3"/>
  <c r="AH156" i="3"/>
  <c r="AG155" i="3"/>
  <c r="AJ155" i="3"/>
  <c r="AK155" i="3"/>
  <c r="AL155" i="3"/>
  <c r="AM155" i="3"/>
  <c r="AI155" i="3"/>
  <c r="AH155" i="3"/>
  <c r="AG154" i="3"/>
  <c r="AJ154" i="3"/>
  <c r="AK154" i="3"/>
  <c r="AL154" i="3"/>
  <c r="AM154" i="3"/>
  <c r="AI154" i="3"/>
  <c r="AH154" i="3"/>
  <c r="AG153" i="3"/>
  <c r="AJ153" i="3"/>
  <c r="AK153" i="3"/>
  <c r="AL153" i="3"/>
  <c r="AM153" i="3"/>
  <c r="AI153" i="3"/>
  <c r="K153" i="3"/>
  <c r="AH153" i="3"/>
  <c r="AG152" i="3"/>
  <c r="AJ152" i="3"/>
  <c r="AK152" i="3"/>
  <c r="AL152" i="3"/>
  <c r="AM152" i="3"/>
  <c r="AI152" i="3"/>
  <c r="K152" i="3"/>
  <c r="AH152" i="3"/>
  <c r="AG151" i="3"/>
  <c r="AJ151" i="3"/>
  <c r="AK151" i="3"/>
  <c r="AL151" i="3"/>
  <c r="AM151" i="3"/>
  <c r="AI151" i="3"/>
  <c r="K151" i="3"/>
  <c r="AH151" i="3"/>
  <c r="AG150" i="3"/>
  <c r="AJ150" i="3"/>
  <c r="AK150" i="3"/>
  <c r="AL150" i="3"/>
  <c r="AM150" i="3"/>
  <c r="AI150" i="3"/>
  <c r="AH150" i="3"/>
  <c r="AG149" i="3"/>
  <c r="AJ149" i="3"/>
  <c r="AK149" i="3"/>
  <c r="AL149" i="3"/>
  <c r="AM149" i="3"/>
  <c r="AI149" i="3"/>
  <c r="AH149" i="3"/>
  <c r="AG148" i="3"/>
  <c r="AJ148" i="3"/>
  <c r="AK148" i="3"/>
  <c r="AL148" i="3"/>
  <c r="AM148" i="3"/>
  <c r="AI148" i="3"/>
  <c r="K148" i="3"/>
  <c r="AH148" i="3"/>
  <c r="AG147" i="3"/>
  <c r="AJ147" i="3"/>
  <c r="AK147" i="3"/>
  <c r="AL147" i="3"/>
  <c r="AM147" i="3"/>
  <c r="AI147" i="3"/>
  <c r="K147" i="3"/>
  <c r="AH147" i="3"/>
  <c r="AG146" i="3"/>
  <c r="AJ146" i="3"/>
  <c r="AK146" i="3"/>
  <c r="AL146" i="3"/>
  <c r="AM146" i="3"/>
  <c r="AI146" i="3"/>
  <c r="AH146" i="3"/>
  <c r="AG145" i="3"/>
  <c r="AJ145" i="3"/>
  <c r="AK145" i="3"/>
  <c r="AL145" i="3"/>
  <c r="AM145" i="3"/>
  <c r="AI145" i="3"/>
  <c r="AH145" i="3"/>
  <c r="AG144" i="3"/>
  <c r="AJ144" i="3"/>
  <c r="AK144" i="3"/>
  <c r="AL144" i="3"/>
  <c r="AM144" i="3"/>
  <c r="AI144" i="3"/>
  <c r="K144" i="3"/>
  <c r="AH144" i="3"/>
  <c r="AG143" i="3"/>
  <c r="AJ143" i="3"/>
  <c r="AK143" i="3"/>
  <c r="AL143" i="3"/>
  <c r="AM143" i="3"/>
  <c r="AI143" i="3"/>
  <c r="K143" i="3"/>
  <c r="AH143" i="3"/>
  <c r="AG142" i="3"/>
  <c r="AJ142" i="3"/>
  <c r="AK142" i="3"/>
  <c r="AL142" i="3"/>
  <c r="AM142" i="3"/>
  <c r="AI142" i="3"/>
  <c r="K142" i="3"/>
  <c r="AH142" i="3"/>
  <c r="AG141" i="3"/>
  <c r="AJ141" i="3"/>
  <c r="AK141" i="3"/>
  <c r="AL141" i="3"/>
  <c r="AM141" i="3"/>
  <c r="AI141" i="3"/>
  <c r="K141" i="3"/>
  <c r="AH141" i="3"/>
  <c r="AG140" i="3"/>
  <c r="AJ140" i="3"/>
  <c r="AK140" i="3"/>
  <c r="AL140" i="3"/>
  <c r="AM140" i="3"/>
  <c r="AI140" i="3"/>
  <c r="AH140" i="3"/>
  <c r="AG139" i="3"/>
  <c r="AJ139" i="3"/>
  <c r="AK139" i="3"/>
  <c r="AL139" i="3"/>
  <c r="AM139" i="3"/>
  <c r="AI139" i="3"/>
  <c r="AH139" i="3"/>
  <c r="AG138" i="3"/>
  <c r="AJ138" i="3"/>
  <c r="AK138" i="3"/>
  <c r="AL138" i="3"/>
  <c r="AM138" i="3"/>
  <c r="AI138" i="3"/>
  <c r="AH138" i="3"/>
  <c r="AG137" i="3"/>
  <c r="AJ137" i="3"/>
  <c r="AK137" i="3"/>
  <c r="AL137" i="3"/>
  <c r="AM137" i="3"/>
  <c r="AI137" i="3"/>
  <c r="K137" i="3"/>
  <c r="AH137" i="3"/>
  <c r="AG136" i="3"/>
  <c r="AJ136" i="3"/>
  <c r="AK136" i="3"/>
  <c r="AL136" i="3"/>
  <c r="AM136" i="3"/>
  <c r="AI136" i="3"/>
  <c r="K136" i="3"/>
  <c r="AH136" i="3"/>
  <c r="AG135" i="3"/>
  <c r="AJ135" i="3"/>
  <c r="AK135" i="3"/>
  <c r="AL135" i="3"/>
  <c r="AM135" i="3"/>
  <c r="AI135" i="3"/>
  <c r="AH135" i="3"/>
  <c r="AG134" i="3"/>
  <c r="AJ134" i="3"/>
  <c r="AK134" i="3"/>
  <c r="AL134" i="3"/>
  <c r="AM134" i="3"/>
  <c r="AI134" i="3"/>
  <c r="AH134" i="3"/>
  <c r="AG133" i="3"/>
  <c r="AJ133" i="3"/>
  <c r="AK133" i="3"/>
  <c r="AL133" i="3"/>
  <c r="AM133" i="3"/>
  <c r="AI133" i="3"/>
  <c r="AH133" i="3"/>
  <c r="AG132" i="3"/>
  <c r="AJ132" i="3"/>
  <c r="AK132" i="3"/>
  <c r="AL132" i="3"/>
  <c r="AM132" i="3"/>
  <c r="AI132" i="3"/>
  <c r="K132" i="3"/>
  <c r="AH132" i="3"/>
  <c r="AG131" i="3"/>
  <c r="AJ131" i="3"/>
  <c r="AK131" i="3"/>
  <c r="AL131" i="3"/>
  <c r="AM131" i="3"/>
  <c r="AI131" i="3"/>
  <c r="K131" i="3"/>
  <c r="AH131" i="3"/>
  <c r="AG130" i="3"/>
  <c r="AJ130" i="3"/>
  <c r="AK130" i="3"/>
  <c r="AL130" i="3"/>
  <c r="AM130" i="3"/>
  <c r="AI130" i="3"/>
  <c r="AH130" i="3"/>
  <c r="AG129" i="3"/>
  <c r="AJ129" i="3"/>
  <c r="AK129" i="3"/>
  <c r="AL129" i="3"/>
  <c r="AM129" i="3"/>
  <c r="AI129" i="3"/>
  <c r="K129" i="3"/>
  <c r="AH129" i="3"/>
  <c r="AG128" i="3"/>
  <c r="AJ128" i="3"/>
  <c r="AK128" i="3"/>
  <c r="AL128" i="3"/>
  <c r="AM128" i="3"/>
  <c r="AI128" i="3"/>
  <c r="K128" i="3"/>
  <c r="AH128" i="3"/>
  <c r="AG127" i="3"/>
  <c r="AJ127" i="3"/>
  <c r="AK127" i="3"/>
  <c r="AL127" i="3"/>
  <c r="AM127" i="3"/>
  <c r="AI127" i="3"/>
  <c r="AH127" i="3"/>
  <c r="AG126" i="3"/>
  <c r="AJ126" i="3"/>
  <c r="AK126" i="3"/>
  <c r="AL126" i="3"/>
  <c r="AM126" i="3"/>
  <c r="AI126" i="3"/>
  <c r="K126" i="3"/>
  <c r="AH126" i="3"/>
  <c r="AG125" i="3"/>
  <c r="AJ125" i="3"/>
  <c r="AK125" i="3"/>
  <c r="AL125" i="3"/>
  <c r="AM125" i="3"/>
  <c r="AI125" i="3"/>
  <c r="K125" i="3"/>
  <c r="AH125" i="3"/>
  <c r="AG124" i="3"/>
  <c r="AJ124" i="3"/>
  <c r="AK124" i="3"/>
  <c r="AL124" i="3"/>
  <c r="AM124" i="3"/>
  <c r="AI124" i="3"/>
  <c r="AH124" i="3"/>
  <c r="AG123" i="3"/>
  <c r="AJ123" i="3"/>
  <c r="AK123" i="3"/>
  <c r="AL123" i="3"/>
  <c r="AM123" i="3"/>
  <c r="AI123" i="3"/>
  <c r="AH123" i="3"/>
  <c r="AG122" i="3"/>
  <c r="AJ122" i="3"/>
  <c r="AK122" i="3"/>
  <c r="AL122" i="3"/>
  <c r="AM122" i="3"/>
  <c r="AI122" i="3"/>
  <c r="K122" i="3"/>
  <c r="AH122" i="3"/>
  <c r="AG121" i="3"/>
  <c r="AJ121" i="3"/>
  <c r="AK121" i="3"/>
  <c r="AL121" i="3"/>
  <c r="AM121" i="3"/>
  <c r="AI121" i="3"/>
  <c r="AH121" i="3"/>
  <c r="AG120" i="3"/>
  <c r="AJ120" i="3"/>
  <c r="AK120" i="3"/>
  <c r="AL120" i="3"/>
  <c r="AM120" i="3"/>
  <c r="AI120" i="3"/>
  <c r="K120" i="3"/>
  <c r="AH120" i="3"/>
  <c r="AG119" i="3"/>
  <c r="AJ119" i="3"/>
  <c r="AK119" i="3"/>
  <c r="AL119" i="3"/>
  <c r="AM119" i="3"/>
  <c r="AI119" i="3"/>
  <c r="K119" i="3"/>
  <c r="AH119" i="3"/>
  <c r="AG118" i="3"/>
  <c r="AJ118" i="3"/>
  <c r="AK118" i="3"/>
  <c r="AL118" i="3"/>
  <c r="AM118" i="3"/>
  <c r="AI118" i="3"/>
  <c r="AH118" i="3"/>
  <c r="AG117" i="3"/>
  <c r="AJ117" i="3"/>
  <c r="AK117" i="3"/>
  <c r="AL117" i="3"/>
  <c r="AM117" i="3"/>
  <c r="AI117" i="3"/>
  <c r="AH117" i="3"/>
  <c r="AG116" i="3"/>
  <c r="AJ116" i="3"/>
  <c r="AK116" i="3"/>
  <c r="AL116" i="3"/>
  <c r="AM116" i="3"/>
  <c r="AI116" i="3"/>
  <c r="K116" i="3"/>
  <c r="AH116" i="3"/>
  <c r="AG115" i="3"/>
  <c r="AJ115" i="3"/>
  <c r="AK115" i="3"/>
  <c r="AL115" i="3"/>
  <c r="AM115" i="3"/>
  <c r="AI115" i="3"/>
  <c r="K115" i="3"/>
  <c r="AH115" i="3"/>
  <c r="AG114" i="3"/>
  <c r="AJ114" i="3"/>
  <c r="AK114" i="3"/>
  <c r="AL114" i="3"/>
  <c r="AM114" i="3"/>
  <c r="AI114" i="3"/>
  <c r="AH114" i="3"/>
  <c r="AG113" i="3"/>
  <c r="AJ113" i="3"/>
  <c r="AK113" i="3"/>
  <c r="AL113" i="3"/>
  <c r="AM113" i="3"/>
  <c r="AI113" i="3"/>
  <c r="K113" i="3"/>
  <c r="AH113" i="3"/>
  <c r="AG112" i="3"/>
  <c r="AJ112" i="3"/>
  <c r="AK112" i="3"/>
  <c r="AL112" i="3"/>
  <c r="AM112" i="3"/>
  <c r="AI112" i="3"/>
  <c r="K112" i="3"/>
  <c r="AH112" i="3"/>
  <c r="AG111" i="3"/>
  <c r="AJ111" i="3"/>
  <c r="AK111" i="3"/>
  <c r="AL111" i="3"/>
  <c r="AM111" i="3"/>
  <c r="AI111" i="3"/>
  <c r="AH111" i="3"/>
  <c r="AG110" i="3"/>
  <c r="AJ110" i="3"/>
  <c r="AK110" i="3"/>
  <c r="AL110" i="3"/>
  <c r="AM110" i="3"/>
  <c r="AI110" i="3"/>
  <c r="AH110" i="3"/>
  <c r="AG109" i="3"/>
  <c r="AJ109" i="3"/>
  <c r="AK109" i="3"/>
  <c r="AL109" i="3"/>
  <c r="AM109" i="3"/>
  <c r="AI109" i="3"/>
  <c r="K109" i="3"/>
  <c r="AH109" i="3"/>
  <c r="AG108" i="3"/>
  <c r="AJ108" i="3"/>
  <c r="AK108" i="3"/>
  <c r="AL108" i="3"/>
  <c r="AM108" i="3"/>
  <c r="AI108" i="3"/>
  <c r="K108" i="3"/>
  <c r="AH108" i="3"/>
  <c r="AG107" i="3"/>
  <c r="AJ107" i="3"/>
  <c r="AK107" i="3"/>
  <c r="AL107" i="3"/>
  <c r="AM107" i="3"/>
  <c r="AI107" i="3"/>
  <c r="AH107" i="3"/>
  <c r="AG106" i="3"/>
  <c r="AJ106" i="3"/>
  <c r="AK106" i="3"/>
  <c r="AL106" i="3"/>
  <c r="AM106" i="3"/>
  <c r="AI106" i="3"/>
  <c r="AH106" i="3"/>
  <c r="AG105" i="3"/>
  <c r="AJ105" i="3"/>
  <c r="AK105" i="3"/>
  <c r="AL105" i="3"/>
  <c r="AM105" i="3"/>
  <c r="AI105" i="3"/>
  <c r="K105" i="3"/>
  <c r="AH105" i="3"/>
  <c r="AG104" i="3"/>
  <c r="AJ104" i="3"/>
  <c r="AK104" i="3"/>
  <c r="AL104" i="3"/>
  <c r="AM104" i="3"/>
  <c r="AI104" i="3"/>
  <c r="K104" i="3"/>
  <c r="AH104" i="3"/>
  <c r="AG103" i="3"/>
  <c r="AJ103" i="3"/>
  <c r="AK103" i="3"/>
  <c r="AL103" i="3"/>
  <c r="AM103" i="3"/>
  <c r="AI103" i="3"/>
  <c r="K103" i="3"/>
  <c r="AH103" i="3"/>
  <c r="AG102" i="3"/>
  <c r="AJ102" i="3"/>
  <c r="AK102" i="3"/>
  <c r="AL102" i="3"/>
  <c r="AM102" i="3"/>
  <c r="AI102" i="3"/>
  <c r="AH102" i="3"/>
  <c r="AG101" i="3"/>
  <c r="AJ101" i="3"/>
  <c r="AK101" i="3"/>
  <c r="AL101" i="3"/>
  <c r="AM101" i="3"/>
  <c r="AI101" i="3"/>
  <c r="AH101" i="3"/>
  <c r="AG100" i="3"/>
  <c r="AJ100" i="3"/>
  <c r="AK100" i="3"/>
  <c r="AL100" i="3"/>
  <c r="AM100" i="3"/>
  <c r="AI100" i="3"/>
  <c r="AH100" i="3"/>
  <c r="AG99" i="3"/>
  <c r="AJ99" i="3"/>
  <c r="AK99" i="3"/>
  <c r="AL99" i="3"/>
  <c r="AM99" i="3"/>
  <c r="AI99" i="3"/>
  <c r="K99" i="3"/>
  <c r="AH99" i="3"/>
  <c r="AG98" i="3"/>
  <c r="AJ98" i="3"/>
  <c r="AK98" i="3"/>
  <c r="AL98" i="3"/>
  <c r="AM98" i="3"/>
  <c r="AI98" i="3"/>
  <c r="K98" i="3"/>
  <c r="AH98" i="3"/>
  <c r="AG97" i="3"/>
  <c r="AJ97" i="3"/>
  <c r="AK97" i="3"/>
  <c r="AL97" i="3"/>
  <c r="AM97" i="3"/>
  <c r="AI97" i="3"/>
  <c r="AH97" i="3"/>
  <c r="AG96" i="3"/>
  <c r="AJ96" i="3"/>
  <c r="AK96" i="3"/>
  <c r="AL96" i="3"/>
  <c r="AM96" i="3"/>
  <c r="AI96" i="3"/>
  <c r="AH96" i="3"/>
  <c r="AG95" i="3"/>
  <c r="AJ95" i="3"/>
  <c r="AK95" i="3"/>
  <c r="AL95" i="3"/>
  <c r="AM95" i="3"/>
  <c r="AI95" i="3"/>
  <c r="AH95" i="3"/>
  <c r="AG94" i="3"/>
  <c r="AJ94" i="3"/>
  <c r="AK94" i="3"/>
  <c r="AL94" i="3"/>
  <c r="AM94" i="3"/>
  <c r="AI94" i="3"/>
  <c r="K94" i="3"/>
  <c r="AH94" i="3"/>
  <c r="AG93" i="3"/>
  <c r="AJ93" i="3"/>
  <c r="AK93" i="3"/>
  <c r="AL93" i="3"/>
  <c r="AM93" i="3"/>
  <c r="AI93" i="3"/>
  <c r="K93" i="3"/>
  <c r="AH93" i="3"/>
  <c r="AG92" i="3"/>
  <c r="AJ92" i="3"/>
  <c r="AK92" i="3"/>
  <c r="AL92" i="3"/>
  <c r="AM92" i="3"/>
  <c r="AI92" i="3"/>
  <c r="K92" i="3"/>
  <c r="AH92" i="3"/>
  <c r="AG91" i="3"/>
  <c r="AJ91" i="3"/>
  <c r="AK91" i="3"/>
  <c r="AL91" i="3"/>
  <c r="AM91" i="3"/>
  <c r="AI91" i="3"/>
  <c r="AH91" i="3"/>
  <c r="AG90" i="3"/>
  <c r="AJ90" i="3"/>
  <c r="AK90" i="3"/>
  <c r="AL90" i="3"/>
  <c r="AM90" i="3"/>
  <c r="AI90" i="3"/>
  <c r="AH90" i="3"/>
  <c r="AG89" i="3"/>
  <c r="AJ89" i="3"/>
  <c r="AK89" i="3"/>
  <c r="AL89" i="3"/>
  <c r="AM89" i="3"/>
  <c r="AI89" i="3"/>
  <c r="K89" i="3"/>
  <c r="AH89" i="3"/>
  <c r="AG88" i="3"/>
  <c r="AJ88" i="3"/>
  <c r="AK88" i="3"/>
  <c r="AL88" i="3"/>
  <c r="AM88" i="3"/>
  <c r="AI88" i="3"/>
  <c r="K88" i="3"/>
  <c r="AH88" i="3"/>
  <c r="AG87" i="3"/>
  <c r="AJ87" i="3"/>
  <c r="AK87" i="3"/>
  <c r="AL87" i="3"/>
  <c r="AM87" i="3"/>
  <c r="AI87" i="3"/>
  <c r="AH87" i="3"/>
  <c r="AG86" i="3"/>
  <c r="AJ86" i="3"/>
  <c r="AK86" i="3"/>
  <c r="AL86" i="3"/>
  <c r="AM86" i="3"/>
  <c r="AI86" i="3"/>
  <c r="K86" i="3"/>
  <c r="AH86" i="3"/>
  <c r="AG85" i="3"/>
  <c r="AJ85" i="3"/>
  <c r="AK85" i="3"/>
  <c r="AL85" i="3"/>
  <c r="AM85" i="3"/>
  <c r="AI85" i="3"/>
  <c r="K85" i="3"/>
  <c r="AH85" i="3"/>
  <c r="AG84" i="3"/>
  <c r="AJ84" i="3"/>
  <c r="AK84" i="3"/>
  <c r="AL84" i="3"/>
  <c r="AM84" i="3"/>
  <c r="AI84" i="3"/>
  <c r="K84" i="3"/>
  <c r="AH84" i="3"/>
  <c r="AG83" i="3"/>
  <c r="AJ83" i="3"/>
  <c r="AK83" i="3"/>
  <c r="AL83" i="3"/>
  <c r="AM83" i="3"/>
  <c r="AI83" i="3"/>
  <c r="AH83" i="3"/>
  <c r="AG82" i="3"/>
  <c r="AJ82" i="3"/>
  <c r="AK82" i="3"/>
  <c r="AL82" i="3"/>
  <c r="AM82" i="3"/>
  <c r="AI82" i="3"/>
  <c r="AH82" i="3"/>
  <c r="AG81" i="3"/>
  <c r="AJ81" i="3"/>
  <c r="AK81" i="3"/>
  <c r="AL81" i="3"/>
  <c r="AM81" i="3"/>
  <c r="AI81" i="3"/>
  <c r="K81" i="3"/>
  <c r="AH81" i="3"/>
  <c r="AG80" i="3"/>
  <c r="AJ80" i="3"/>
  <c r="AK80" i="3"/>
  <c r="AL80" i="3"/>
  <c r="AM80" i="3"/>
  <c r="AI80" i="3"/>
  <c r="K80" i="3"/>
  <c r="AH80" i="3"/>
  <c r="AG79" i="3"/>
  <c r="AJ79" i="3"/>
  <c r="AK79" i="3"/>
  <c r="AL79" i="3"/>
  <c r="AM79" i="3"/>
  <c r="AI79" i="3"/>
  <c r="AH79" i="3"/>
  <c r="AG78" i="3"/>
  <c r="AJ78" i="3"/>
  <c r="AK78" i="3"/>
  <c r="AL78" i="3"/>
  <c r="AM78" i="3"/>
  <c r="AI78" i="3"/>
  <c r="AH78" i="3"/>
  <c r="AG77" i="3"/>
  <c r="AJ77" i="3"/>
  <c r="AK77" i="3"/>
  <c r="AL77" i="3"/>
  <c r="AM77" i="3"/>
  <c r="AI77" i="3"/>
  <c r="AH77" i="3"/>
  <c r="AG76" i="3"/>
  <c r="AJ76" i="3"/>
  <c r="AK76" i="3"/>
  <c r="AL76" i="3"/>
  <c r="AM76" i="3"/>
  <c r="AI76" i="3"/>
  <c r="K76" i="3"/>
  <c r="AH76" i="3"/>
  <c r="AG75" i="3"/>
  <c r="AJ75" i="3"/>
  <c r="AK75" i="3"/>
  <c r="AL75" i="3"/>
  <c r="AM75" i="3"/>
  <c r="AI75" i="3"/>
  <c r="K75" i="3"/>
  <c r="AH75" i="3"/>
  <c r="AG74" i="3"/>
  <c r="AJ74" i="3"/>
  <c r="AK74" i="3"/>
  <c r="AL74" i="3"/>
  <c r="AM74" i="3"/>
  <c r="AI74" i="3"/>
  <c r="AH74" i="3"/>
  <c r="AG73" i="3"/>
  <c r="AJ73" i="3"/>
  <c r="AK73" i="3"/>
  <c r="AL73" i="3"/>
  <c r="AM73" i="3"/>
  <c r="AI73" i="3"/>
  <c r="AH73" i="3"/>
  <c r="AG72" i="3"/>
  <c r="AJ72" i="3"/>
  <c r="AK72" i="3"/>
  <c r="AL72" i="3"/>
  <c r="AM72" i="3"/>
  <c r="AI72" i="3"/>
  <c r="AH72" i="3"/>
  <c r="AG71" i="3"/>
  <c r="AJ71" i="3"/>
  <c r="AK71" i="3"/>
  <c r="AL71" i="3"/>
  <c r="AM71" i="3"/>
  <c r="AI71" i="3"/>
  <c r="AH71" i="3"/>
  <c r="AG70" i="3"/>
  <c r="AJ70" i="3"/>
  <c r="AK70" i="3"/>
  <c r="AL70" i="3"/>
  <c r="AM70" i="3"/>
  <c r="AI70" i="3"/>
  <c r="AH70" i="3"/>
  <c r="AG69" i="3"/>
  <c r="AJ69" i="3"/>
  <c r="AK69" i="3"/>
  <c r="AL69" i="3"/>
  <c r="AM69" i="3"/>
  <c r="AI69" i="3"/>
  <c r="AH69" i="3"/>
  <c r="AG68" i="3"/>
  <c r="AJ68" i="3"/>
  <c r="AK68" i="3"/>
  <c r="AL68" i="3"/>
  <c r="AM68" i="3"/>
  <c r="AI68" i="3"/>
  <c r="AH68" i="3"/>
  <c r="AG67" i="3"/>
  <c r="AJ67" i="3"/>
  <c r="AK67" i="3"/>
  <c r="AL67" i="3"/>
  <c r="AM67" i="3"/>
  <c r="AI67" i="3"/>
  <c r="AH67" i="3"/>
  <c r="AG66" i="3"/>
  <c r="AJ66" i="3"/>
  <c r="AK66" i="3"/>
  <c r="AL66" i="3"/>
  <c r="AM66" i="3"/>
  <c r="AI66" i="3"/>
  <c r="AH66" i="3"/>
  <c r="AG65" i="3"/>
  <c r="AJ65" i="3"/>
  <c r="AK65" i="3"/>
  <c r="AL65" i="3"/>
  <c r="AM65" i="3"/>
  <c r="AI65" i="3"/>
  <c r="AH65" i="3"/>
  <c r="AG64" i="3"/>
  <c r="AJ64" i="3"/>
  <c r="AK64" i="3"/>
  <c r="AL64" i="3"/>
  <c r="AM64" i="3"/>
  <c r="AI64" i="3"/>
  <c r="K64" i="3"/>
  <c r="AH64" i="3"/>
  <c r="AG63" i="3"/>
  <c r="AJ63" i="3"/>
  <c r="AK63" i="3"/>
  <c r="AL63" i="3"/>
  <c r="AM63" i="3"/>
  <c r="AI63" i="3"/>
  <c r="K63" i="3"/>
  <c r="AH63" i="3"/>
  <c r="AG62" i="3"/>
  <c r="AJ62" i="3"/>
  <c r="AK62" i="3"/>
  <c r="AL62" i="3"/>
  <c r="AM62" i="3"/>
  <c r="AI62" i="3"/>
  <c r="AH62" i="3"/>
  <c r="AG61" i="3"/>
  <c r="AJ61" i="3"/>
  <c r="AK61" i="3"/>
  <c r="AL61" i="3"/>
  <c r="AM61" i="3"/>
  <c r="AI61" i="3"/>
  <c r="AH61" i="3"/>
  <c r="AG60" i="3"/>
  <c r="AJ60" i="3"/>
  <c r="AK60" i="3"/>
  <c r="AL60" i="3"/>
  <c r="AM60" i="3"/>
  <c r="AI60" i="3"/>
  <c r="AH60" i="3"/>
  <c r="AG59" i="3"/>
  <c r="AJ59" i="3"/>
  <c r="AK59" i="3"/>
  <c r="AL59" i="3"/>
  <c r="AM59" i="3"/>
  <c r="AI59" i="3"/>
  <c r="AH59" i="3"/>
  <c r="AG58" i="3"/>
  <c r="AJ58" i="3"/>
  <c r="AK58" i="3"/>
  <c r="AL58" i="3"/>
  <c r="AM58" i="3"/>
  <c r="AI58" i="3"/>
  <c r="K58" i="3"/>
  <c r="AH58" i="3"/>
  <c r="AG57" i="3"/>
  <c r="AJ57" i="3"/>
  <c r="AK57" i="3"/>
  <c r="AL57" i="3"/>
  <c r="AM57" i="3"/>
  <c r="AI57" i="3"/>
  <c r="K57" i="3"/>
  <c r="AH57" i="3"/>
  <c r="AG56" i="3"/>
  <c r="AJ56" i="3"/>
  <c r="AK56" i="3"/>
  <c r="AL56" i="3"/>
  <c r="AM56" i="3"/>
  <c r="AI56" i="3"/>
  <c r="AH56" i="3"/>
  <c r="AG55" i="3"/>
  <c r="AJ55" i="3"/>
  <c r="AK55" i="3"/>
  <c r="AL55" i="3"/>
  <c r="AM55" i="3"/>
  <c r="AI55" i="3"/>
  <c r="AH55" i="3"/>
  <c r="AG54" i="3"/>
  <c r="AJ54" i="3"/>
  <c r="AK54" i="3"/>
  <c r="AL54" i="3"/>
  <c r="AM54" i="3"/>
  <c r="AI54" i="3"/>
  <c r="AH54" i="3"/>
  <c r="AG53" i="3"/>
  <c r="AJ53" i="3"/>
  <c r="AK53" i="3"/>
  <c r="AL53" i="3"/>
  <c r="AM53" i="3"/>
  <c r="AI53" i="3"/>
  <c r="AH53" i="3"/>
  <c r="AG52" i="3"/>
  <c r="AJ52" i="3"/>
  <c r="AK52" i="3"/>
  <c r="AL52" i="3"/>
  <c r="AM52" i="3"/>
  <c r="AI52" i="3"/>
  <c r="K52" i="3"/>
  <c r="AH52" i="3"/>
  <c r="AG51" i="3"/>
  <c r="AJ51" i="3"/>
  <c r="AK51" i="3"/>
  <c r="AL51" i="3"/>
  <c r="AM51" i="3"/>
  <c r="AI51" i="3"/>
  <c r="K51" i="3"/>
  <c r="AH51" i="3"/>
  <c r="AG50" i="3"/>
  <c r="AJ50" i="3"/>
  <c r="AK50" i="3"/>
  <c r="AL50" i="3"/>
  <c r="AM50" i="3"/>
  <c r="AI50" i="3"/>
  <c r="K50" i="3"/>
  <c r="AH50" i="3"/>
  <c r="AG49" i="3"/>
  <c r="AJ49" i="3"/>
  <c r="AK49" i="3"/>
  <c r="AL49" i="3"/>
  <c r="AM49" i="3"/>
  <c r="AI49" i="3"/>
  <c r="AH49" i="3"/>
  <c r="AG48" i="3"/>
  <c r="AJ48" i="3"/>
  <c r="AK48" i="3"/>
  <c r="AL48" i="3"/>
  <c r="AM48" i="3"/>
  <c r="AI48" i="3"/>
  <c r="AH48" i="3"/>
  <c r="AG47" i="3"/>
  <c r="AJ47" i="3"/>
  <c r="AK47" i="3"/>
  <c r="AL47" i="3"/>
  <c r="AM47" i="3"/>
  <c r="AI47" i="3"/>
  <c r="AH47" i="3"/>
  <c r="AG46" i="3"/>
  <c r="AJ46" i="3"/>
  <c r="AK46" i="3"/>
  <c r="AL46" i="3"/>
  <c r="AM46" i="3"/>
  <c r="AI46" i="3"/>
  <c r="AH46" i="3"/>
  <c r="AG45" i="3"/>
  <c r="AJ45" i="3"/>
  <c r="AK45" i="3"/>
  <c r="AL45" i="3"/>
  <c r="AM45" i="3"/>
  <c r="AI45" i="3"/>
  <c r="K45" i="3"/>
  <c r="AH45" i="3"/>
  <c r="AG44" i="3"/>
  <c r="AJ44" i="3"/>
  <c r="AK44" i="3"/>
  <c r="AL44" i="3"/>
  <c r="AM44" i="3"/>
  <c r="AI44" i="3"/>
  <c r="K44" i="3"/>
  <c r="AH44" i="3"/>
  <c r="AG43" i="3"/>
  <c r="AJ43" i="3"/>
  <c r="AK43" i="3"/>
  <c r="AL43" i="3"/>
  <c r="AM43" i="3"/>
  <c r="AI43" i="3"/>
  <c r="K43" i="3"/>
  <c r="AH43" i="3"/>
  <c r="AG42" i="3"/>
  <c r="AJ42" i="3"/>
  <c r="AK42" i="3"/>
  <c r="AL42" i="3"/>
  <c r="AM42" i="3"/>
  <c r="AI42" i="3"/>
  <c r="K42" i="3"/>
  <c r="AH42" i="3"/>
  <c r="AG41" i="3"/>
  <c r="AJ41" i="3"/>
  <c r="AK41" i="3"/>
  <c r="AL41" i="3"/>
  <c r="AM41" i="3"/>
  <c r="AI41" i="3"/>
  <c r="AH41" i="3"/>
  <c r="AG40" i="3"/>
  <c r="AJ40" i="3"/>
  <c r="AK40" i="3"/>
  <c r="AL40" i="3"/>
  <c r="AM40" i="3"/>
  <c r="AI40" i="3"/>
  <c r="AH40" i="3"/>
  <c r="AG39" i="3"/>
  <c r="AJ39" i="3"/>
  <c r="AK39" i="3"/>
  <c r="AL39" i="3"/>
  <c r="AM39" i="3"/>
  <c r="AI39" i="3"/>
  <c r="AH39" i="3"/>
  <c r="AG38" i="3"/>
  <c r="AJ38" i="3"/>
  <c r="AK38" i="3"/>
  <c r="AL38" i="3"/>
  <c r="AM38" i="3"/>
  <c r="AI38" i="3"/>
  <c r="K38" i="3"/>
  <c r="AH38" i="3"/>
  <c r="AG37" i="3"/>
  <c r="AJ37" i="3"/>
  <c r="AK37" i="3"/>
  <c r="AL37" i="3"/>
  <c r="AM37" i="3"/>
  <c r="AI37" i="3"/>
  <c r="K37" i="3"/>
  <c r="AH37" i="3"/>
  <c r="AG36" i="3"/>
  <c r="AJ36" i="3"/>
  <c r="AK36" i="3"/>
  <c r="AL36" i="3"/>
  <c r="AM36" i="3"/>
  <c r="AI36" i="3"/>
  <c r="AH36" i="3"/>
  <c r="AG35" i="3"/>
  <c r="AJ35" i="3"/>
  <c r="AK35" i="3"/>
  <c r="AL35" i="3"/>
  <c r="AM35" i="3"/>
  <c r="AI35" i="3"/>
  <c r="AH35" i="3"/>
  <c r="AG34" i="3"/>
  <c r="AJ34" i="3"/>
  <c r="AK34" i="3"/>
  <c r="AL34" i="3"/>
  <c r="AM34" i="3"/>
  <c r="AI34" i="3"/>
  <c r="AH34" i="3"/>
  <c r="AG33" i="3"/>
  <c r="AJ33" i="3"/>
  <c r="AK33" i="3"/>
  <c r="AL33" i="3"/>
  <c r="AM33" i="3"/>
  <c r="AI33" i="3"/>
  <c r="AH33" i="3"/>
  <c r="AG32" i="3"/>
  <c r="AJ32" i="3"/>
  <c r="AK32" i="3"/>
  <c r="AL32" i="3"/>
  <c r="AM32" i="3"/>
  <c r="AI32" i="3"/>
  <c r="AH32" i="3"/>
  <c r="AG31" i="3"/>
  <c r="AJ31" i="3"/>
  <c r="AK31" i="3"/>
  <c r="AL31" i="3"/>
  <c r="AM31" i="3"/>
  <c r="AI31" i="3"/>
  <c r="K31" i="3"/>
  <c r="AH31" i="3"/>
  <c r="AG30" i="3"/>
  <c r="AJ30" i="3"/>
  <c r="AK30" i="3"/>
  <c r="AL30" i="3"/>
  <c r="AM30" i="3"/>
  <c r="AI30" i="3"/>
  <c r="K30" i="3"/>
  <c r="AH30" i="3"/>
  <c r="AG29" i="3"/>
  <c r="AJ29" i="3"/>
  <c r="AK29" i="3"/>
  <c r="AL29" i="3"/>
  <c r="AM29" i="3"/>
  <c r="AI29" i="3"/>
  <c r="AH29" i="3"/>
  <c r="AG28" i="3"/>
  <c r="AJ28" i="3"/>
  <c r="AK28" i="3"/>
  <c r="AL28" i="3"/>
  <c r="AM28" i="3"/>
  <c r="AI28" i="3"/>
  <c r="AH28" i="3"/>
  <c r="AG27" i="3"/>
  <c r="AJ27" i="3"/>
  <c r="AK27" i="3"/>
  <c r="AL27" i="3"/>
  <c r="AM27" i="3"/>
  <c r="AI27" i="3"/>
  <c r="AH27" i="3"/>
  <c r="AG26" i="3"/>
  <c r="AJ26" i="3"/>
  <c r="AK26" i="3"/>
  <c r="AL26" i="3"/>
  <c r="AM26" i="3"/>
  <c r="AI26" i="3"/>
  <c r="AH26" i="3"/>
  <c r="AG25" i="3"/>
  <c r="AJ25" i="3"/>
  <c r="AK25" i="3"/>
  <c r="AL25" i="3"/>
  <c r="AM25" i="3"/>
  <c r="AI25" i="3"/>
  <c r="K25" i="3"/>
  <c r="AH25" i="3"/>
  <c r="AG24" i="3"/>
  <c r="AJ24" i="3"/>
  <c r="AK24" i="3"/>
  <c r="AL24" i="3"/>
  <c r="AM24" i="3"/>
  <c r="AI24" i="3"/>
  <c r="K24" i="3"/>
  <c r="AH24" i="3"/>
  <c r="AG23" i="3"/>
  <c r="AJ23" i="3"/>
  <c r="AK23" i="3"/>
  <c r="AL23" i="3"/>
  <c r="AM23" i="3"/>
  <c r="AI23" i="3"/>
  <c r="AH23" i="3"/>
  <c r="AG22" i="3"/>
  <c r="AJ22" i="3"/>
  <c r="AK22" i="3"/>
  <c r="AL22" i="3"/>
  <c r="AM22" i="3"/>
  <c r="AI22" i="3"/>
  <c r="AH22" i="3"/>
  <c r="AG21" i="3"/>
  <c r="AJ21" i="3"/>
  <c r="AK21" i="3"/>
  <c r="AL21" i="3"/>
  <c r="AM21" i="3"/>
  <c r="AI21" i="3"/>
  <c r="AH21" i="3"/>
  <c r="AG20" i="3"/>
  <c r="AJ20" i="3"/>
  <c r="AK20" i="3"/>
  <c r="AL20" i="3"/>
  <c r="AM20" i="3"/>
  <c r="AI20" i="3"/>
  <c r="K20" i="3"/>
  <c r="AH20" i="3"/>
  <c r="AG19" i="3"/>
  <c r="AJ19" i="3"/>
  <c r="AK19" i="3"/>
  <c r="AL19" i="3"/>
  <c r="AM19" i="3"/>
  <c r="AI19" i="3"/>
  <c r="K19" i="3"/>
  <c r="AH19" i="3"/>
  <c r="AG18" i="3"/>
  <c r="AJ18" i="3"/>
  <c r="AK18" i="3"/>
  <c r="AL18" i="3"/>
  <c r="AM18" i="3"/>
  <c r="AI18" i="3"/>
  <c r="K18" i="3"/>
  <c r="AH18" i="3"/>
  <c r="AG17" i="3"/>
  <c r="AJ17" i="3"/>
  <c r="AK17" i="3"/>
  <c r="AL17" i="3"/>
  <c r="AM17" i="3"/>
  <c r="AI17" i="3"/>
  <c r="AH17" i="3"/>
  <c r="AG16" i="3"/>
  <c r="AJ16" i="3"/>
  <c r="AK16" i="3"/>
  <c r="AL16" i="3"/>
  <c r="AM16" i="3"/>
  <c r="AI16" i="3"/>
  <c r="AH16" i="3"/>
  <c r="AG15" i="3"/>
  <c r="AJ15" i="3"/>
  <c r="AK15" i="3"/>
  <c r="AL15" i="3"/>
  <c r="AM15" i="3"/>
  <c r="AI15" i="3"/>
  <c r="K15" i="3"/>
  <c r="AH15" i="3"/>
  <c r="AG14" i="3"/>
  <c r="AJ14" i="3"/>
  <c r="AK14" i="3"/>
  <c r="AL14" i="3"/>
  <c r="AM14" i="3"/>
  <c r="AI14" i="3"/>
  <c r="AH14" i="3"/>
  <c r="AG13" i="3"/>
  <c r="AJ13" i="3"/>
  <c r="AK13" i="3"/>
  <c r="AL13" i="3"/>
  <c r="AM13" i="3"/>
  <c r="AI13" i="3"/>
  <c r="AH13" i="3"/>
  <c r="AG12" i="3"/>
  <c r="AJ12" i="3"/>
  <c r="AK12" i="3"/>
  <c r="AL12" i="3"/>
  <c r="AM12" i="3"/>
  <c r="AI12" i="3"/>
  <c r="K12" i="3"/>
  <c r="AH12" i="3"/>
  <c r="AG11" i="3"/>
  <c r="AJ11" i="3"/>
  <c r="AK11" i="3"/>
  <c r="AL11" i="3"/>
  <c r="AM11" i="3"/>
  <c r="AI11" i="3"/>
  <c r="AH11" i="3"/>
  <c r="AG10" i="3"/>
  <c r="AJ10" i="3"/>
  <c r="AK10" i="3"/>
  <c r="AL10" i="3"/>
  <c r="AM10" i="3"/>
  <c r="AI10" i="3"/>
  <c r="AH10" i="3"/>
  <c r="AG9" i="3"/>
  <c r="AJ9" i="3"/>
  <c r="AK9" i="3"/>
  <c r="AL9" i="3"/>
  <c r="AM9" i="3"/>
  <c r="AI9" i="3"/>
  <c r="AH9" i="3"/>
  <c r="AG8" i="3"/>
  <c r="AJ8" i="3"/>
  <c r="AK8" i="3"/>
  <c r="AL8" i="3"/>
  <c r="AM8" i="3"/>
  <c r="AI8" i="3"/>
  <c r="K8" i="3"/>
  <c r="AH8" i="3"/>
  <c r="AG7" i="3"/>
  <c r="AJ7" i="3"/>
  <c r="AK7" i="3"/>
  <c r="AL7" i="3"/>
  <c r="AM7" i="3"/>
  <c r="AI7" i="3"/>
  <c r="AH7" i="3"/>
  <c r="AG6" i="3"/>
  <c r="AJ6" i="3"/>
  <c r="AK6" i="3"/>
  <c r="AL6" i="3"/>
  <c r="AM6" i="3"/>
  <c r="AI6" i="3"/>
  <c r="AH6" i="3"/>
  <c r="AG5" i="3"/>
  <c r="AJ5" i="3"/>
  <c r="AK5" i="3"/>
  <c r="AL5" i="3"/>
  <c r="AM5" i="3"/>
  <c r="AI5" i="3"/>
  <c r="AH5" i="3"/>
  <c r="AG4" i="3"/>
  <c r="AJ4" i="3"/>
  <c r="AK4" i="3"/>
  <c r="AL4" i="3"/>
  <c r="AM4" i="3"/>
  <c r="AI4" i="3"/>
  <c r="AH4" i="3"/>
  <c r="AG3" i="3"/>
  <c r="AJ3" i="3"/>
  <c r="AK3" i="3"/>
  <c r="AL3" i="3"/>
  <c r="AM3" i="3"/>
  <c r="AI3" i="3"/>
  <c r="K3" i="3"/>
  <c r="AH3" i="3"/>
  <c r="L13" i="1"/>
  <c r="J13" i="1"/>
  <c r="L12" i="1"/>
  <c r="J12" i="1"/>
  <c r="L11" i="1"/>
  <c r="J11" i="1"/>
  <c r="L10" i="1"/>
  <c r="J10" i="1"/>
  <c r="L9" i="1"/>
  <c r="J9" i="1"/>
  <c r="L8" i="1"/>
  <c r="J8" i="1"/>
  <c r="L7" i="1"/>
  <c r="J7" i="1"/>
  <c r="L6" i="1"/>
  <c r="J6" i="1"/>
  <c r="L5" i="1"/>
  <c r="J5" i="1"/>
  <c r="L4" i="1"/>
  <c r="J4" i="1"/>
  <c r="L3" i="1"/>
  <c r="J3" i="1"/>
  <c r="L2" i="1"/>
  <c r="J2" i="1"/>
</calcChain>
</file>

<file path=xl/comments1.xml><?xml version="1.0" encoding="utf-8"?>
<comments xmlns="http://schemas.openxmlformats.org/spreadsheetml/2006/main">
  <authors>
    <author>officemax</author>
  </authors>
  <commentList>
    <comment ref="E2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Biomasa funcional</t>
        </r>
      </text>
    </comment>
    <comment ref="B256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http://www.inapesca.gob.mx/portal/documentos/publicaciones/cienciapesquera/CP17-2/Distribuci%C3%B3n%20y%20densidad%20de%20Parastichopus%20parvimensis%20de%20Puerto%20Escondido%20a%20Punta.pdf
</t>
        </r>
      </text>
    </comment>
    <comment ref="B257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http://www.docstoc.com/docs/39548852/Baseline-information-on-the-warty-sea-cucumber-Stichopus-horrens
</t>
        </r>
      </text>
    </comment>
  </commentList>
</comments>
</file>

<file path=xl/comments2.xml><?xml version="1.0" encoding="utf-8"?>
<comments xmlns="http://schemas.openxmlformats.org/spreadsheetml/2006/main">
  <authors>
    <author>officemax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Loreto pares
Dany Coiba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Espíritu Samto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Marietas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G. Edgar- Centroamérica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Invertebrados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officemax: Número consecutivo que tú le das al sitio de acuerdo al orden en el que fue muestreado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Nombre del sitio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officemax: número de transecto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Día/mes/año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officemax: °C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" authorId="0">
      <text>
        <r>
          <rPr>
            <b/>
            <sz val="9"/>
            <color indexed="81"/>
            <rFont val="Tahoma"/>
            <family val="2"/>
          </rPr>
          <t>officemax: metros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" authorId="0">
      <text>
        <r>
          <rPr>
            <b/>
            <sz val="9"/>
            <color indexed="81"/>
            <rFont val="Tahoma"/>
            <family val="2"/>
          </rPr>
          <t>officemax: primera letra del género y primeras dos de la spp. (tercera letra de la spp si la clave es repetida)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" authorId="0">
      <text>
        <r>
          <rPr>
            <b/>
            <sz val="9"/>
            <color indexed="81"/>
            <rFont val="Tahoma"/>
            <family val="2"/>
          </rPr>
          <t>officemax:</t>
        </r>
        <r>
          <rPr>
            <sz val="9"/>
            <color indexed="81"/>
            <rFont val="Tahoma"/>
            <family val="2"/>
          </rPr>
          <t xml:space="preserve">
Peso inv</t>
        </r>
      </text>
    </comment>
  </commentList>
</comments>
</file>

<file path=xl/sharedStrings.xml><?xml version="1.0" encoding="utf-8"?>
<sst xmlns="http://schemas.openxmlformats.org/spreadsheetml/2006/main" count="5195" uniqueCount="257">
  <si>
    <t>PAÍS</t>
  </si>
  <si>
    <t>PROVINCIA</t>
  </si>
  <si>
    <t># LOCALIDAD</t>
  </si>
  <si>
    <t>LOCALIDAD</t>
  </si>
  <si>
    <t>LATITUD</t>
  </si>
  <si>
    <t>LONGITUD</t>
  </si>
  <si>
    <t>AÑO</t>
  </si>
  <si>
    <t># Sitios</t>
  </si>
  <si>
    <t># Transectos PECES</t>
  </si>
  <si>
    <r>
      <t>Área muestreada 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</si>
  <si>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# Transectos INV</t>
  </si>
  <si>
    <t>México</t>
  </si>
  <si>
    <t>Cortés</t>
  </si>
  <si>
    <t>Loreto</t>
  </si>
  <si>
    <t>Espíritu Santo</t>
  </si>
  <si>
    <t>Localidad</t>
  </si>
  <si>
    <t>Cabo Pulmo</t>
  </si>
  <si>
    <t>Los Cabos</t>
  </si>
  <si>
    <t>Mexicana</t>
  </si>
  <si>
    <t>Isabel</t>
  </si>
  <si>
    <t>Marías</t>
  </si>
  <si>
    <t>Islas Oceánicas</t>
  </si>
  <si>
    <t>Revillagigedo</t>
  </si>
  <si>
    <t>Manzanillo</t>
  </si>
  <si>
    <t>Caleta de Campos</t>
  </si>
  <si>
    <t>Ixtapa</t>
  </si>
  <si>
    <t>Acapulco</t>
  </si>
  <si>
    <t>CLAVE</t>
  </si>
  <si>
    <t>ESPECIE</t>
  </si>
  <si>
    <t>a</t>
  </si>
  <si>
    <t>b</t>
  </si>
  <si>
    <t>Peso INV (g)</t>
  </si>
  <si>
    <t>NIVEL TRÓFICO</t>
  </si>
  <si>
    <t>TALLA MÁX</t>
  </si>
  <si>
    <t>TAXONOMÍA</t>
  </si>
  <si>
    <t>GÉNERO</t>
  </si>
  <si>
    <t>FAMILIA</t>
  </si>
  <si>
    <t>ORDEN</t>
  </si>
  <si>
    <t>SUBCLASE</t>
  </si>
  <si>
    <t>CLASE</t>
  </si>
  <si>
    <t>SUPERCLASE</t>
  </si>
  <si>
    <t>PHYLUM</t>
  </si>
  <si>
    <t>Perciformes</t>
  </si>
  <si>
    <t>Teleostei</t>
  </si>
  <si>
    <t>Actinopterygii</t>
  </si>
  <si>
    <t>Gnathostomata</t>
  </si>
  <si>
    <t>Chordata</t>
  </si>
  <si>
    <t>Lutjanidae</t>
  </si>
  <si>
    <t>Lutjanus</t>
  </si>
  <si>
    <t>Lar</t>
  </si>
  <si>
    <t>Lutjanus argentiventris</t>
  </si>
  <si>
    <t>Pomacanthidae</t>
  </si>
  <si>
    <t>Holacanthus</t>
  </si>
  <si>
    <t>Hpa</t>
  </si>
  <si>
    <t>Holacanthus passer</t>
  </si>
  <si>
    <t>Pomacentridae</t>
  </si>
  <si>
    <t>Stegastes</t>
  </si>
  <si>
    <t>Ser</t>
  </si>
  <si>
    <t>Stegastes rectrifaenum</t>
  </si>
  <si>
    <t>Scaridae </t>
  </si>
  <si>
    <t>Scarus</t>
  </si>
  <si>
    <t>Sgh</t>
  </si>
  <si>
    <t>Scarus ghobban</t>
  </si>
  <si>
    <t>Serranidae</t>
  </si>
  <si>
    <t>Mycteroperca</t>
  </si>
  <si>
    <t>Mro</t>
  </si>
  <si>
    <t>Mycteroperca rosacea</t>
  </si>
  <si>
    <t>Zco</t>
  </si>
  <si>
    <t>Zanclus cornutus</t>
  </si>
  <si>
    <t>Zanclus</t>
  </si>
  <si>
    <t>Zanclidae</t>
  </si>
  <si>
    <t>Valvatida</t>
  </si>
  <si>
    <t>Asterozoa</t>
  </si>
  <si>
    <t>Echinodermata</t>
  </si>
  <si>
    <t>Apl</t>
  </si>
  <si>
    <t>Acanthaster planci</t>
  </si>
  <si>
    <t>Acanthaster</t>
  </si>
  <si>
    <t>Acanthansteridae</t>
  </si>
  <si>
    <t>Ateoroidea</t>
  </si>
  <si>
    <t>Pterioida</t>
  </si>
  <si>
    <t>Bivalvia</t>
  </si>
  <si>
    <t>Mollusca</t>
  </si>
  <si>
    <t>Pteriomorphia</t>
  </si>
  <si>
    <t>Pma</t>
  </si>
  <si>
    <t>Pinctada mazatlanica</t>
  </si>
  <si>
    <t>Pinctada</t>
  </si>
  <si>
    <t>Pteriidae</t>
  </si>
  <si>
    <t>Echinoidea</t>
  </si>
  <si>
    <t>Diadematidae</t>
  </si>
  <si>
    <t>Diadematoida</t>
  </si>
  <si>
    <t>Dme</t>
  </si>
  <si>
    <t>Diadema mexicanum</t>
  </si>
  <si>
    <t>Diadema</t>
  </si>
  <si>
    <t>Holothuroidea</t>
  </si>
  <si>
    <t>Aspidochirotida</t>
  </si>
  <si>
    <t>Ifu</t>
  </si>
  <si>
    <t>Isostichopus fuscus</t>
  </si>
  <si>
    <t>Isostichopus</t>
  </si>
  <si>
    <t>Stichopodidae</t>
  </si>
  <si>
    <t>Área del transecto (m2)</t>
  </si>
  <si>
    <t>cm</t>
  </si>
  <si>
    <t>0-5</t>
  </si>
  <si>
    <t>6-10</t>
  </si>
  <si>
    <t>11-15</t>
  </si>
  <si>
    <t>16-20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</si>
  <si>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</si>
  <si>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</si>
  <si>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</si>
  <si>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</si>
  <si>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</si>
  <si>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</si>
  <si>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</si>
  <si>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</si>
  <si>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101-125</t>
  </si>
  <si>
    <t>126-150</t>
  </si>
  <si>
    <t>151-175</t>
  </si>
  <si>
    <t>176-200</t>
  </si>
  <si>
    <t>201-250</t>
  </si>
  <si>
    <t>250-300</t>
  </si>
  <si>
    <t>301-350</t>
  </si>
  <si>
    <t>Constancias de Crecimiento</t>
  </si>
  <si>
    <t># Localidad</t>
  </si>
  <si>
    <t># Sitio</t>
  </si>
  <si>
    <t>Sitio</t>
  </si>
  <si>
    <t>Transecto</t>
  </si>
  <si>
    <t>Fecha</t>
  </si>
  <si>
    <t>T° (°C)</t>
  </si>
  <si>
    <t>Profundidad (m)</t>
  </si>
  <si>
    <t>Código</t>
  </si>
  <si>
    <t>Especie</t>
  </si>
  <si>
    <t>Total</t>
  </si>
  <si>
    <t>Biomasa</t>
  </si>
  <si>
    <t>Densidad</t>
  </si>
  <si>
    <t>Biomasa/m2</t>
  </si>
  <si>
    <t>Ln P</t>
  </si>
  <si>
    <t>Ln a</t>
  </si>
  <si>
    <t>Ln L</t>
  </si>
  <si>
    <t>L</t>
  </si>
  <si>
    <t>Familia</t>
  </si>
  <si>
    <t>LORETO</t>
  </si>
  <si>
    <t>Luna de Miel</t>
  </si>
  <si>
    <t>ser</t>
  </si>
  <si>
    <t>hpa</t>
  </si>
  <si>
    <t>sgh</t>
  </si>
  <si>
    <t>Islote Tijeras</t>
  </si>
  <si>
    <t>ifu</t>
  </si>
  <si>
    <t>mro</t>
  </si>
  <si>
    <t>Islote Blanco</t>
  </si>
  <si>
    <t>dme</t>
  </si>
  <si>
    <t>pma</t>
  </si>
  <si>
    <t>lar</t>
  </si>
  <si>
    <t>Galeras</t>
  </si>
  <si>
    <t>Reinita</t>
  </si>
  <si>
    <t>Higuerita</t>
  </si>
  <si>
    <t>ESPÍRITU SANTO</t>
  </si>
  <si>
    <t>Cardonal</t>
  </si>
  <si>
    <t>apl</t>
  </si>
  <si>
    <t>zco</t>
  </si>
  <si>
    <t>Swanny</t>
  </si>
  <si>
    <t>Tijeretas</t>
  </si>
  <si>
    <t>San Gabriel</t>
  </si>
  <si>
    <t>Empachado</t>
  </si>
  <si>
    <t>Gallo</t>
  </si>
  <si>
    <t>Bajito</t>
  </si>
  <si>
    <t>Bonanza</t>
  </si>
  <si>
    <t>Islotes</t>
  </si>
  <si>
    <t>Pailebote</t>
  </si>
  <si>
    <t>Punta Lobos</t>
  </si>
  <si>
    <t>Ballena</t>
  </si>
  <si>
    <t>Muellecitos</t>
  </si>
  <si>
    <t>CABO PULMO</t>
  </si>
  <si>
    <t>Las Casitas</t>
  </si>
  <si>
    <t>Las casitas</t>
  </si>
  <si>
    <t>Los Chopitos</t>
  </si>
  <si>
    <t>El Cien</t>
  </si>
  <si>
    <t>Los Frailes</t>
  </si>
  <si>
    <t>Arbolitos</t>
  </si>
  <si>
    <t>Tinajitas</t>
  </si>
  <si>
    <t>Las Tachuelas</t>
  </si>
  <si>
    <t>Tachuelas</t>
  </si>
  <si>
    <t>Los Morros</t>
  </si>
  <si>
    <t>El Bajo</t>
  </si>
  <si>
    <t>El Cantil</t>
  </si>
  <si>
    <t>Las Navajas</t>
  </si>
  <si>
    <t>LOS CABOS</t>
  </si>
  <si>
    <t>Pared Norte</t>
  </si>
  <si>
    <t>Pelícano</t>
  </si>
  <si>
    <t>Chileno</t>
  </si>
  <si>
    <t>Santa María</t>
  </si>
  <si>
    <t>Cabeza de Ballena</t>
  </si>
  <si>
    <t>Palmilla</t>
  </si>
  <si>
    <t>Soplador</t>
  </si>
  <si>
    <t>ISABEL</t>
  </si>
  <si>
    <t>Las Pavonas</t>
  </si>
  <si>
    <t>Ensenada</t>
  </si>
  <si>
    <t>Las Monas</t>
  </si>
  <si>
    <t>Costa Fragata</t>
  </si>
  <si>
    <t>Bahía Tiburoneros</t>
  </si>
  <si>
    <t>ISLAS MARÍAS</t>
  </si>
  <si>
    <t>San Juanito</t>
  </si>
  <si>
    <t>María Madre</t>
  </si>
  <si>
    <t>María Cleofas</t>
  </si>
  <si>
    <t>REVILLAGIGEDO</t>
  </si>
  <si>
    <t>ISB Piedra Manta</t>
  </si>
  <si>
    <t>ISB El Cañon</t>
  </si>
  <si>
    <t>ISB Las Cuevas</t>
  </si>
  <si>
    <t>IS Cabo Pierce Pared</t>
  </si>
  <si>
    <t>IS Punta Pierce</t>
  </si>
  <si>
    <t>IS Cueva Pierce</t>
  </si>
  <si>
    <t>IS Punta Tosca</t>
  </si>
  <si>
    <t>IS Punta Tosca Dentro</t>
  </si>
  <si>
    <t>IS Bahía Tortuga</t>
  </si>
  <si>
    <t>Roca Partida</t>
  </si>
  <si>
    <t>MANZANILLO</t>
  </si>
  <si>
    <t>El Elefante</t>
  </si>
  <si>
    <t>La Boquita</t>
  </si>
  <si>
    <t>Carrizales</t>
  </si>
  <si>
    <t>La Bufadora</t>
  </si>
  <si>
    <t>La Escondida</t>
  </si>
  <si>
    <t>La Punta</t>
  </si>
  <si>
    <t>CALETA DE CAMPOS</t>
  </si>
  <si>
    <t>El Faro</t>
  </si>
  <si>
    <t>La Majahuita</t>
  </si>
  <si>
    <t>La Plancha</t>
  </si>
  <si>
    <t>Punta corralón</t>
  </si>
  <si>
    <t>El Teolán</t>
  </si>
  <si>
    <t>La Ensenada</t>
  </si>
  <si>
    <t>El Relis</t>
  </si>
  <si>
    <t>El Carrizo</t>
  </si>
  <si>
    <t>El Muelle</t>
  </si>
  <si>
    <t>IXTAPA</t>
  </si>
  <si>
    <t>Zacatoso</t>
  </si>
  <si>
    <t>Caleta de Chon</t>
  </si>
  <si>
    <t>El Chato</t>
  </si>
  <si>
    <t>Sacramento</t>
  </si>
  <si>
    <t>Morros del Potosí</t>
  </si>
  <si>
    <t>ACAPULCO</t>
  </si>
  <si>
    <t>Hawaii 5.0</t>
  </si>
  <si>
    <t>El Ripial</t>
  </si>
  <si>
    <t>La Hierbabuena</t>
  </si>
  <si>
    <t>Punta Bufadora</t>
  </si>
  <si>
    <t>El Jardín</t>
  </si>
  <si>
    <t>Las Palmitas</t>
  </si>
  <si>
    <t>HUATULCO-PA</t>
  </si>
  <si>
    <t>San Agustín</t>
  </si>
  <si>
    <t>Riscalillo</t>
  </si>
  <si>
    <t>Jicaral</t>
  </si>
  <si>
    <t>Cacaluta</t>
  </si>
  <si>
    <t>Violín</t>
  </si>
  <si>
    <t>Entrega</t>
  </si>
  <si>
    <t>Mazunte</t>
  </si>
  <si>
    <t>Ángel Tijera</t>
  </si>
  <si>
    <t>Etiquetas de fila</t>
  </si>
  <si>
    <t>Total general</t>
  </si>
  <si>
    <t>Etiquetas de columna</t>
  </si>
  <si>
    <t>Promedio de Total</t>
  </si>
  <si>
    <t>Huatulco-PA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</si>
</sst>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000"/>
    <numFmt numFmtId="166" formatCode="0.00000"/>
    <numFmt numFmtId="167" formatCode="dd/mm/yyyy;@"/>
    <numFmt numFmtId="168" formatCode="d/mm/yyyy;@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1"/>
      <color rgb="FF333333"/>
      <name val="Times New Roman"/>
      <family val="1"/>
    </font>
    <font>
      <sz val="11"/>
      <name val="Times New Roman"/>
      <family val="1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Verdan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</cellStyleXfs>
  <cellXfs count="83">
    <xf numFmtId="0" fontId="0" fillId="0" borderId="0" xfId="0"/>
    <xf numFmtId="0" fontId="1" fillId="0" borderId="1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/>
    <xf numFmtId="0" fontId="0" fillId="0" borderId="0" xfId="0" applyFill="1"/>
    <xf numFmtId="164" fontId="0" fillId="0" borderId="0" xfId="0" applyNumberFormat="1"/>
    <xf numFmtId="0" fontId="4" fillId="0" borderId="0" xfId="0" applyFont="1" applyFill="1"/>
    <xf numFmtId="0" fontId="0" fillId="2" borderId="0" xfId="0" applyFill="1" applyAlignment="1">
      <alignment horizontal="center"/>
    </xf>
    <xf numFmtId="165" fontId="4" fillId="0" borderId="0" xfId="0" applyNumberFormat="1" applyFont="1" applyFill="1" applyBorder="1" applyAlignment="1" applyProtection="1">
      <alignment horizontal="right"/>
      <protection locked="0"/>
    </xf>
    <xf numFmtId="0" fontId="4" fillId="0" borderId="0" xfId="2" applyFont="1" applyFill="1" applyBorder="1" applyAlignment="1">
      <alignment horizontal="left" vertical="center"/>
    </xf>
    <xf numFmtId="0" fontId="6" fillId="0" borderId="0" xfId="0" applyFont="1" applyFill="1"/>
    <xf numFmtId="0" fontId="7" fillId="0" borderId="0" xfId="2" applyFont="1" applyFill="1"/>
    <xf numFmtId="0" fontId="7" fillId="0" borderId="0" xfId="2" applyFont="1" applyFill="1" applyAlignment="1">
      <alignment horizontal="right"/>
    </xf>
    <xf numFmtId="166" fontId="4" fillId="0" borderId="0" xfId="2" applyNumberFormat="1" applyFont="1" applyFill="1"/>
    <xf numFmtId="166" fontId="7" fillId="0" borderId="0" xfId="2" applyNumberFormat="1" applyFont="1" applyFill="1"/>
    <xf numFmtId="0" fontId="8" fillId="0" borderId="0" xfId="0" applyFont="1" applyFill="1"/>
    <xf numFmtId="166" fontId="7" fillId="0" borderId="0" xfId="1" applyNumberFormat="1" applyFont="1" applyFill="1" applyAlignment="1" applyProtection="1"/>
    <xf numFmtId="0" fontId="8" fillId="0" borderId="0" xfId="1" applyFont="1" applyFill="1" applyAlignment="1" applyProtection="1"/>
    <xf numFmtId="0" fontId="7" fillId="0" borderId="0" xfId="1" applyFont="1" applyFill="1" applyAlignment="1" applyProtection="1"/>
    <xf numFmtId="0" fontId="5" fillId="0" borderId="0" xfId="2" applyFont="1" applyFill="1" applyBorder="1" applyAlignment="1">
      <alignment horizontal="left" vertical="center"/>
    </xf>
    <xf numFmtId="0" fontId="4" fillId="0" borderId="0" xfId="0" applyFont="1" applyFill="1" applyBorder="1"/>
    <xf numFmtId="0" fontId="7" fillId="0" borderId="0" xfId="0" applyFont="1" applyFill="1"/>
    <xf numFmtId="0" fontId="4" fillId="0" borderId="0" xfId="0" applyFont="1" applyFill="1" applyBorder="1" applyProtection="1">
      <protection locked="0"/>
    </xf>
    <xf numFmtId="0" fontId="9" fillId="0" borderId="0" xfId="0" applyFont="1" applyFill="1"/>
    <xf numFmtId="166" fontId="7" fillId="0" borderId="0" xfId="2" applyNumberFormat="1" applyFont="1" applyFill="1" applyBorder="1"/>
    <xf numFmtId="0" fontId="0" fillId="0" borderId="0" xfId="0" applyFont="1" applyFill="1" applyBorder="1"/>
    <xf numFmtId="0" fontId="10" fillId="0" borderId="0" xfId="2" applyFont="1" applyFill="1" applyBorder="1" applyAlignment="1">
      <alignment horizontal="left" vertical="center"/>
    </xf>
    <xf numFmtId="0" fontId="5" fillId="0" borderId="0" xfId="3" applyFill="1" applyBorder="1" applyAlignment="1">
      <alignment horizontal="left"/>
    </xf>
    <xf numFmtId="0" fontId="0" fillId="6" borderId="0" xfId="0" applyFill="1"/>
    <xf numFmtId="0" fontId="4" fillId="0" borderId="3" xfId="2" applyFont="1" applyFill="1" applyBorder="1" applyAlignment="1">
      <alignment horizontal="left" vertical="center"/>
    </xf>
    <xf numFmtId="166" fontId="7" fillId="0" borderId="0" xfId="1" applyNumberFormat="1" applyFont="1" applyFill="1" applyBorder="1" applyAlignment="1" applyProtection="1"/>
    <xf numFmtId="0" fontId="0" fillId="0" borderId="0" xfId="0" applyFill="1" applyAlignment="1">
      <alignment horizontal="left"/>
    </xf>
    <xf numFmtId="0" fontId="0" fillId="8" borderId="0" xfId="0" applyFill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0" xfId="0" applyNumberFormat="1" applyFont="1" applyFill="1" applyAlignment="1">
      <alignment horizontal="center"/>
    </xf>
    <xf numFmtId="167" fontId="0" fillId="3" borderId="0" xfId="0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0" fillId="7" borderId="0" xfId="0" applyFill="1" applyAlignment="1">
      <alignment horizontal="center"/>
    </xf>
    <xf numFmtId="14" fontId="0" fillId="7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7" borderId="0" xfId="0" applyNumberForma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  <xf numFmtId="0" fontId="0" fillId="3" borderId="0" xfId="0" applyNumberFormat="1" applyFill="1" applyAlignment="1">
      <alignment horizontal="center"/>
    </xf>
    <xf numFmtId="14" fontId="0" fillId="3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14" fontId="0" fillId="0" borderId="0" xfId="0" applyNumberFormat="1" applyFont="1" applyFill="1" applyAlignment="1">
      <alignment horizontal="center"/>
    </xf>
    <xf numFmtId="167" fontId="4" fillId="0" borderId="0" xfId="0" applyNumberFormat="1" applyFont="1" applyFill="1" applyAlignment="1">
      <alignment horizontal="center"/>
    </xf>
    <xf numFmtId="168" fontId="0" fillId="0" borderId="0" xfId="0" applyNumberFormat="1" applyFill="1" applyAlignment="1">
      <alignment horizontal="center"/>
    </xf>
    <xf numFmtId="0" fontId="4" fillId="6" borderId="0" xfId="0" applyFont="1" applyFill="1"/>
    <xf numFmtId="0" fontId="7" fillId="6" borderId="0" xfId="2" applyFont="1" applyFill="1"/>
    <xf numFmtId="166" fontId="7" fillId="6" borderId="0" xfId="2" applyNumberFormat="1" applyFont="1" applyFill="1"/>
    <xf numFmtId="2" fontId="0" fillId="6" borderId="0" xfId="0" applyNumberFormat="1" applyFill="1"/>
    <xf numFmtId="0" fontId="4" fillId="6" borderId="0" xfId="2" applyFont="1" applyFill="1" applyBorder="1" applyAlignment="1">
      <alignment horizontal="left" vertical="center"/>
    </xf>
    <xf numFmtId="0" fontId="0" fillId="6" borderId="0" xfId="0" applyFill="1" applyBorder="1"/>
    <xf numFmtId="166" fontId="7" fillId="6" borderId="0" xfId="2" applyNumberFormat="1" applyFont="1" applyFill="1" applyBorder="1"/>
    <xf numFmtId="0" fontId="5" fillId="6" borderId="0" xfId="3" applyFill="1" applyBorder="1" applyAlignment="1">
      <alignment horizontal="left"/>
    </xf>
    <xf numFmtId="0" fontId="7" fillId="6" borderId="0" xfId="1" applyFont="1" applyFill="1" applyAlignment="1" applyProtection="1"/>
    <xf numFmtId="2" fontId="0" fillId="0" borderId="0" xfId="0" applyNumberFormat="1" applyFill="1"/>
    <xf numFmtId="0" fontId="11" fillId="0" borderId="0" xfId="0" applyFont="1" applyFill="1" applyBorder="1" applyAlignment="1">
      <alignment horizontal="righ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">
    <cellStyle name="Hyperlink" xfId="1" builtinId="8"/>
    <cellStyle name="Normal" xfId="0" builtinId="0"/>
    <cellStyle name="Normal 2" xfId="2"/>
    <cellStyle name="Normal 2 4 2" xfId="3"/>
  </cellStyles>
  <dxfs count="1">
    <dxf>
      <fill>
        <patternFill patternType="solid">
          <fgColor rgb="FF2F75B5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NA RAM" refreshedDate="42941.754031828707" createdVersion="6" refreshedVersion="6" minRefreshableVersion="3" recordCount="1663">
  <cacheSource type="worksheet">
    <worksheetSource ref="A2:AN1665" sheet="Datos"/>
  </cacheSource>
  <cacheFields count="40">
    <cacheField name="# Localidad" numFmtId="0">
      <sharedItems containsSemiMixedTypes="0" containsString="0" containsNumber="1" containsInteger="1" minValue="1" maxValue="12"/>
    </cacheField>
    <cacheField name="Localidad" numFmtId="0">
      <sharedItems count="12">
        <s v="LORETO"/>
        <s v="ESPÍRITU SANTO"/>
        <s v="CABO PULMO"/>
        <s v="LOS CABOS"/>
        <s v="ISABEL"/>
        <s v="ISLAS MARÍAS"/>
        <s v="REVILLAGIGEDO"/>
        <s v="MANZANILLO"/>
        <s v="CALETA DE CAMPOS"/>
        <s v="IXTAPA"/>
        <s v="ACAPULCO"/>
        <s v="HUATULCO-PA"/>
      </sharedItems>
    </cacheField>
    <cacheField name="# Sitio" numFmtId="0">
      <sharedItems containsSemiMixedTypes="0" containsString="0" containsNumber="1" containsInteger="1" minValue="1" maxValue="13"/>
    </cacheField>
    <cacheField name="Sitio" numFmtId="0">
      <sharedItems/>
    </cacheField>
    <cacheField name="Transecto" numFmtId="0">
      <sharedItems containsSemiMixedTypes="0" containsString="0" containsNumber="1" containsInteger="1" minValue="1" maxValue="21"/>
    </cacheField>
    <cacheField name="Fecha" numFmtId="0">
      <sharedItems containsSemiMixedTypes="0" containsNonDate="0" containsDate="1" containsString="0" minDate="2007-07-12T00:00:00" maxDate="2013-05-18T00:00:00"/>
    </cacheField>
    <cacheField name="T° (°C)" numFmtId="0">
      <sharedItems containsString="0" containsBlank="1" containsNumber="1" containsInteger="1" minValue="20" maxValue="31"/>
    </cacheField>
    <cacheField name="Profundidad (m)" numFmtId="0">
      <sharedItems containsString="0" containsBlank="1" containsNumber="1" minValue="1.2" maxValue="82"/>
    </cacheField>
    <cacheField name="Código" numFmtId="0">
      <sharedItems/>
    </cacheField>
    <cacheField name="Especie" numFmtId="0">
      <sharedItems count="10">
        <s v="Stegastes rectrifaenum"/>
        <s v="Diadema mexicanum"/>
        <s v="Isostichopus fuscus"/>
        <s v="Pinctada mazatlanica"/>
        <s v="Holacanthus passer"/>
        <s v="Scarus ghobban"/>
        <s v="Acanthaster planci"/>
        <s v="Mycteroperca rosacea"/>
        <s v="Lutjanus argentiventris"/>
        <s v="Zanclus cornutus"/>
      </sharedItems>
    </cacheField>
    <cacheField name="Total" numFmtId="0">
      <sharedItems containsSemiMixedTypes="0" containsString="0" containsNumber="1" containsInteger="1" minValue="1" maxValue="350"/>
    </cacheField>
    <cacheField name="2.5" numFmtId="0">
      <sharedItems containsString="0" containsBlank="1" containsNumber="1" containsInteger="1" minValue="1" maxValue="50"/>
    </cacheField>
    <cacheField name="7.5" numFmtId="0">
      <sharedItems containsString="0" containsBlank="1" containsNumber="1" containsInteger="1" minValue="1" maxValue="125"/>
    </cacheField>
    <cacheField name="12.5" numFmtId="0">
      <sharedItems containsString="0" containsBlank="1" containsNumber="1" containsInteger="1" minValue="1" maxValue="60"/>
    </cacheField>
    <cacheField name="17.5" numFmtId="0">
      <sharedItems containsString="0" containsBlank="1" containsNumber="1" containsInteger="1" minValue="1" maxValue="36"/>
    </cacheField>
    <cacheField name="25" numFmtId="0">
      <sharedItems containsString="0" containsBlank="1" containsNumber="1" containsInteger="1" minValue="1" maxValue="220"/>
    </cacheField>
    <cacheField name="35" numFmtId="0">
      <sharedItems containsString="0" containsBlank="1" containsNumber="1" containsInteger="1" minValue="1" maxValue="350"/>
    </cacheField>
    <cacheField name="45" numFmtId="0">
      <sharedItems containsString="0" containsBlank="1" containsNumber="1" containsInteger="1" minValue="1" maxValue="4"/>
    </cacheField>
    <cacheField name="55" numFmtId="0">
      <sharedItems containsString="0" containsBlank="1" containsNumber="1" containsInteger="1" minValue="1" maxValue="2"/>
    </cacheField>
    <cacheField name="65" numFmtId="0">
      <sharedItems containsString="0" containsBlank="1" containsNumber="1" containsInteger="1" minValue="1" maxValue="1"/>
    </cacheField>
    <cacheField name="75" numFmtId="0">
      <sharedItems containsString="0" containsBlank="1" containsNumber="1" containsInteger="1" minValue="1" maxValue="1"/>
    </cacheField>
    <cacheField name="85" numFmtId="0">
      <sharedItems containsString="0" containsBlank="1" containsNumber="1" containsInteger="1" minValue="1" maxValue="1"/>
    </cacheField>
    <cacheField name="95" numFmtId="0">
      <sharedItems containsNonDate="0" containsString="0" containsBlank="1"/>
    </cacheField>
    <cacheField name="112.5" numFmtId="0">
      <sharedItems containsNonDate="0" containsString="0" containsBlank="1"/>
    </cacheField>
    <cacheField name="137.5" numFmtId="0">
      <sharedItems containsNonDate="0" containsString="0" containsBlank="1"/>
    </cacheField>
    <cacheField name="162.5" numFmtId="0">
      <sharedItems containsNonDate="0" containsString="0" containsBlank="1"/>
    </cacheField>
    <cacheField name="187.5" numFmtId="0">
      <sharedItems containsNonDate="0" containsString="0" containsBlank="1"/>
    </cacheField>
    <cacheField name="225" numFmtId="0">
      <sharedItems containsNonDate="0" containsString="0" containsBlank="1"/>
    </cacheField>
    <cacheField name="275" numFmtId="0">
      <sharedItems containsNonDate="0" containsString="0" containsBlank="1"/>
    </cacheField>
    <cacheField name="325" numFmtId="0">
      <sharedItems containsNonDate="0" containsString="0" containsBlank="1"/>
    </cacheField>
    <cacheField name="a" numFmtId="0">
      <sharedItems containsString="0" containsBlank="1" containsNumber="1" minValue="1.3299999999999999E-2" maxValue="2.7130000000000001E-2"/>
    </cacheField>
    <cacheField name="b" numFmtId="0">
      <sharedItems containsSemiMixedTypes="0" containsString="0" containsNumber="1" minValue="2.919" maxValue="566.25"/>
    </cacheField>
    <cacheField name="Biomasa" numFmtId="0">
      <sharedItems containsSemiMixedTypes="0" containsString="0" containsNumber="1" minValue="0.30357797490400562" maxValue="259608.12499999997"/>
    </cacheField>
    <cacheField name="Densidad" numFmtId="0">
      <sharedItems containsSemiMixedTypes="0" containsString="0" containsNumber="1" minValue="5.0000000000000001E-3" maxValue="3.5"/>
    </cacheField>
    <cacheField name="Biomasa/m2" numFmtId="0">
      <sharedItems containsSemiMixedTypes="0" containsString="0" containsNumber="1" minValue="2.8168359856147987E-3" maxValue="2596.0812499999997"/>
    </cacheField>
    <cacheField name="Ln P" numFmtId="0">
      <sharedItems containsSemiMixedTypes="0" containsString="0" containsNumber="1" minValue="-1.1921167825217758" maxValue="12.466928561473296"/>
    </cacheField>
    <cacheField name="Ln a" numFmtId="0">
      <sharedItems containsMixedTypes="1" containsNumber="1" minValue="-4.319991243754429" maxValue="-3.6071151523112968"/>
    </cacheField>
    <cacheField name="Ln L" numFmtId="0">
      <sharedItems containsMixedTypes="1" containsNumber="1" minValue="0.916290731874155" maxValue="5.5079924463172327"/>
    </cacheField>
    <cacheField name="L" numFmtId="0">
      <sharedItems containsMixedTypes="1" containsNumber="1" minValue="2.5" maxValue="246.65545562227103"/>
    </cacheField>
    <cacheField name="Famili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3">
  <r>
    <n v="1"/>
    <x v="0"/>
    <n v="1"/>
    <s v="Luna de Miel"/>
    <n v="1"/>
    <d v="2012-08-17T00:00:00"/>
    <m/>
    <n v="12"/>
    <s v="ser"/>
    <x v="0"/>
    <n v="25"/>
    <n v="25"/>
    <m/>
    <m/>
    <m/>
    <m/>
    <m/>
    <m/>
    <m/>
    <m/>
    <m/>
    <m/>
    <m/>
    <m/>
    <m/>
    <m/>
    <m/>
    <m/>
    <m/>
    <m/>
    <n v="1.813E-2"/>
    <n v="3.07552"/>
    <n v="7.5894493726001402"/>
    <n v="0.25"/>
    <n v="7.5894493726001405E-2"/>
    <n v="2.0267590423464252"/>
    <n v="-4.0101872542153769"/>
    <n v="1.9629026299818575"/>
    <n v="7.1199637205451989"/>
    <s v="Pomacentridae"/>
  </r>
  <r>
    <n v="1"/>
    <x v="0"/>
    <n v="1"/>
    <s v="Luna de Miel"/>
    <n v="1"/>
    <d v="2012-08-17T00:00:00"/>
    <m/>
    <n v="14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"/>
    <x v="0"/>
    <n v="1"/>
    <s v="Luna de Miel"/>
    <n v="1"/>
    <d v="2012-08-17T00:00:00"/>
    <m/>
    <n v="14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1"/>
    <d v="2012-08-17T00:00:00"/>
    <m/>
    <n v="14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"/>
    <x v="0"/>
    <n v="1"/>
    <s v="Luna de Miel"/>
    <n v="1"/>
    <d v="2012-08-17T00:00:00"/>
    <m/>
    <n v="1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"/>
    <x v="0"/>
    <n v="1"/>
    <s v="Luna de Miel"/>
    <n v="2"/>
    <d v="2012-08-17T00:00:00"/>
    <m/>
    <n v="11"/>
    <s v="ser"/>
    <x v="0"/>
    <n v="14"/>
    <m/>
    <n v="14"/>
    <m/>
    <m/>
    <m/>
    <m/>
    <m/>
    <m/>
    <m/>
    <m/>
    <m/>
    <m/>
    <m/>
    <m/>
    <m/>
    <m/>
    <m/>
    <m/>
    <m/>
    <n v="1.813E-2"/>
    <n v="3.07552"/>
    <n v="124.67927165135232"/>
    <n v="7.0000000000000007E-2"/>
    <n v="0.62339635825676165"/>
    <n v="4.8257446131380268"/>
    <n v="-4.0101872542153769"/>
    <n v="2.8729879393902182"/>
    <n v="17.689795349439475"/>
    <s v="Pomacentridae"/>
  </r>
  <r>
    <n v="1"/>
    <x v="0"/>
    <n v="1"/>
    <s v="Luna de Miel"/>
    <n v="2"/>
    <d v="2012-08-17T00:00:00"/>
    <m/>
    <n v="14"/>
    <s v="Dme"/>
    <x v="1"/>
    <n v="13"/>
    <m/>
    <m/>
    <m/>
    <m/>
    <m/>
    <m/>
    <m/>
    <m/>
    <m/>
    <m/>
    <m/>
    <m/>
    <m/>
    <m/>
    <m/>
    <m/>
    <m/>
    <m/>
    <m/>
    <m/>
    <n v="20.71"/>
    <n v="269.23"/>
    <n v="0.26"/>
    <n v="5.3846000000000007"/>
    <n v="5.59556603286903"/>
    <e v="#NUM!"/>
    <e v="#NUM!"/>
    <e v="#NUM!"/>
    <s v="Diadematidae"/>
  </r>
  <r>
    <n v="1"/>
    <x v="0"/>
    <n v="1"/>
    <s v="Luna de Miel"/>
    <n v="2"/>
    <d v="2012-08-17T00:00:00"/>
    <m/>
    <n v="14"/>
    <s v="Ifu"/>
    <x v="2"/>
    <n v="5"/>
    <m/>
    <m/>
    <m/>
    <m/>
    <m/>
    <m/>
    <m/>
    <m/>
    <m/>
    <m/>
    <m/>
    <m/>
    <m/>
    <m/>
    <m/>
    <m/>
    <m/>
    <m/>
    <m/>
    <m/>
    <n v="375"/>
    <n v="1875"/>
    <n v="0.1"/>
    <n v="37.5"/>
    <n v="7.5363639384045111"/>
    <e v="#NUM!"/>
    <e v="#NUM!"/>
    <e v="#NUM!"/>
    <s v="Stichopodidae"/>
  </r>
  <r>
    <n v="1"/>
    <x v="0"/>
    <n v="1"/>
    <s v="Luna de Miel"/>
    <n v="2"/>
    <d v="2012-08-17T00:00:00"/>
    <m/>
    <n v="14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1"/>
    <s v="Luna de Miel"/>
    <n v="3"/>
    <d v="2012-08-17T00:00:00"/>
    <m/>
    <n v="7.6"/>
    <s v="ser"/>
    <x v="0"/>
    <n v="27"/>
    <m/>
    <n v="27"/>
    <m/>
    <m/>
    <m/>
    <m/>
    <m/>
    <m/>
    <m/>
    <m/>
    <m/>
    <m/>
    <m/>
    <m/>
    <m/>
    <m/>
    <m/>
    <m/>
    <m/>
    <n v="1.813E-2"/>
    <n v="3.07552"/>
    <n v="240.45288104189376"/>
    <n v="0.27"/>
    <n v="2.4045288104189377"/>
    <n v="5.482524149527098"/>
    <n v="-4.0101872542153769"/>
    <n v="3.0865386678488438"/>
    <n v="21.901139509122569"/>
    <s v="Pomacentridae"/>
  </r>
  <r>
    <n v="1"/>
    <x v="0"/>
    <n v="1"/>
    <s v="Luna de Miel"/>
    <n v="3"/>
    <d v="2012-08-17T00:00:00"/>
    <m/>
    <n v="7.9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3"/>
    <d v="2012-08-17T00:00:00"/>
    <m/>
    <n v="7.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1"/>
    <s v="Luna de Miel"/>
    <n v="4"/>
    <d v="2012-08-17T00:00:00"/>
    <m/>
    <n v="7.1"/>
    <s v="ser"/>
    <x v="0"/>
    <n v="19"/>
    <m/>
    <n v="19"/>
    <m/>
    <m/>
    <m/>
    <m/>
    <m/>
    <m/>
    <m/>
    <m/>
    <m/>
    <m/>
    <m/>
    <m/>
    <m/>
    <m/>
    <m/>
    <m/>
    <m/>
    <n v="1.813E-2"/>
    <n v="3.07552"/>
    <n v="169.20758295540671"/>
    <n v="9.5000000000000001E-2"/>
    <n v="0.8460379147770335"/>
    <n v="5.1311262626892091"/>
    <n v="-4.0101872542153769"/>
    <n v="2.9722822537016782"/>
    <n v="19.536455903927465"/>
    <s v="Pomacentridae"/>
  </r>
  <r>
    <n v="1"/>
    <x v="0"/>
    <n v="1"/>
    <s v="Luna de Miel"/>
    <n v="4"/>
    <d v="2012-08-17T00:00:00"/>
    <m/>
    <n v="13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4"/>
    <d v="2012-08-17T00:00:00"/>
    <m/>
    <n v="1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1"/>
    <s v="Luna de Miel"/>
    <n v="5"/>
    <d v="2012-08-17T00:00:00"/>
    <m/>
    <n v="8.4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"/>
    <x v="0"/>
    <n v="1"/>
    <s v="Luna de Miel"/>
    <n v="5"/>
    <d v="2012-08-17T00:00:00"/>
    <m/>
    <n v="8.4"/>
    <s v="sgh"/>
    <x v="5"/>
    <n v="1"/>
    <m/>
    <m/>
    <n v="1"/>
    <m/>
    <m/>
    <m/>
    <m/>
    <m/>
    <m/>
    <m/>
    <m/>
    <m/>
    <m/>
    <m/>
    <m/>
    <m/>
    <m/>
    <m/>
    <m/>
    <n v="2.3300000000000001E-2"/>
    <n v="2.919"/>
    <n v="37.088242080395915"/>
    <n v="0.01"/>
    <n v="0.37088242080395917"/>
    <n v="3.6132999943253163"/>
    <n v="-3.7593019184104821"/>
    <n v="2.5257286443082556"/>
    <n v="12.500000000000002"/>
    <s v="Scaridae "/>
  </r>
  <r>
    <n v="1"/>
    <x v="0"/>
    <n v="1"/>
    <s v="Luna de Miel"/>
    <n v="5"/>
    <d v="2012-08-17T00:00:00"/>
    <m/>
    <n v="8.4"/>
    <s v="ser"/>
    <x v="0"/>
    <n v="41"/>
    <m/>
    <n v="41"/>
    <m/>
    <m/>
    <m/>
    <m/>
    <m/>
    <m/>
    <m/>
    <m/>
    <m/>
    <m/>
    <m/>
    <m/>
    <m/>
    <m/>
    <m/>
    <m/>
    <m/>
    <n v="1.813E-2"/>
    <n v="3.07552"/>
    <n v="365.1321526932461"/>
    <n v="0.41"/>
    <n v="3.651321526932461"/>
    <n v="5.9002593502270759"/>
    <n v="-4.0101872542153769"/>
    <n v="3.2223645446761693"/>
    <n v="25.087370311851476"/>
    <s v="Pomacentridae"/>
  </r>
  <r>
    <n v="1"/>
    <x v="0"/>
    <n v="1"/>
    <s v="Luna de Miel"/>
    <n v="5"/>
    <d v="2012-08-17T00:00:00"/>
    <m/>
    <n v="7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1"/>
    <x v="0"/>
    <n v="1"/>
    <s v="Luna de Miel"/>
    <n v="5"/>
    <d v="2012-08-17T00:00:00"/>
    <m/>
    <n v="7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"/>
    <x v="0"/>
    <n v="1"/>
    <s v="Luna de Miel"/>
    <n v="5"/>
    <d v="2012-08-17T00:00:00"/>
    <m/>
    <n v="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1"/>
    <s v="Luna de Miel"/>
    <n v="6"/>
    <d v="2012-08-17T00:00:00"/>
    <m/>
    <n v="9"/>
    <s v="sgh"/>
    <x v="5"/>
    <n v="1"/>
    <m/>
    <m/>
    <n v="1"/>
    <m/>
    <m/>
    <m/>
    <m/>
    <m/>
    <m/>
    <m/>
    <m/>
    <m/>
    <m/>
    <m/>
    <m/>
    <m/>
    <m/>
    <m/>
    <m/>
    <n v="2.3300000000000001E-2"/>
    <n v="2.919"/>
    <n v="37.088242080395915"/>
    <n v="5.0000000000000001E-3"/>
    <n v="0.18544121040197958"/>
    <n v="3.6132999943253163"/>
    <n v="-3.7593019184104821"/>
    <n v="2.5257286443082556"/>
    <n v="12.500000000000002"/>
    <s v="Scaridae "/>
  </r>
  <r>
    <n v="1"/>
    <x v="0"/>
    <n v="1"/>
    <s v="Luna de Miel"/>
    <n v="6"/>
    <d v="2012-08-17T00:00:00"/>
    <m/>
    <n v="9"/>
    <s v="ser"/>
    <x v="0"/>
    <n v="30"/>
    <m/>
    <n v="30"/>
    <m/>
    <m/>
    <m/>
    <m/>
    <m/>
    <m/>
    <m/>
    <m/>
    <m/>
    <m/>
    <m/>
    <m/>
    <m/>
    <m/>
    <m/>
    <m/>
    <m/>
    <n v="1.813E-2"/>
    <n v="3.07552"/>
    <n v="267.16986782432639"/>
    <n v="0.15"/>
    <n v="1.335849339121632"/>
    <n v="5.5878846651849239"/>
    <n v="-4.0101872542153769"/>
    <n v="3.1207964569894848"/>
    <n v="22.664423695230575"/>
    <s v="Pomacentridae"/>
  </r>
  <r>
    <n v="1"/>
    <x v="0"/>
    <n v="1"/>
    <s v="Luna de Miel"/>
    <n v="6"/>
    <d v="2012-08-17T00:00:00"/>
    <m/>
    <n v="7.2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1"/>
    <x v="0"/>
    <n v="1"/>
    <s v="Luna de Miel"/>
    <n v="6"/>
    <d v="2012-08-17T00:00:00"/>
    <m/>
    <n v="7.2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6"/>
    <d v="2012-08-17T00:00:00"/>
    <m/>
    <n v="7.2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1"/>
    <s v="Luna de Miel"/>
    <n v="6"/>
    <d v="2012-08-17T00:00:00"/>
    <m/>
    <n v="7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"/>
    <x v="0"/>
    <n v="2"/>
    <s v="Islote Tijeras"/>
    <n v="1"/>
    <d v="2012-08-17T00:00:00"/>
    <m/>
    <n v="11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1"/>
    <x v="0"/>
    <n v="2"/>
    <s v="Islote Tijeras"/>
    <n v="1"/>
    <d v="2012-08-17T00:00:00"/>
    <m/>
    <n v="11"/>
    <s v="ser"/>
    <x v="0"/>
    <n v="32"/>
    <m/>
    <n v="32"/>
    <m/>
    <m/>
    <m/>
    <m/>
    <m/>
    <m/>
    <m/>
    <m/>
    <m/>
    <m/>
    <m/>
    <m/>
    <m/>
    <m/>
    <m/>
    <m/>
    <m/>
    <n v="1.813E-2"/>
    <n v="3.07552"/>
    <n v="284.98119234594816"/>
    <n v="0.32"/>
    <n v="2.8498119234594816"/>
    <n v="5.652423186322495"/>
    <n v="-4.0101872542153769"/>
    <n v="3.1417810453314794"/>
    <n v="23.14505255884232"/>
    <s v="Pomacentridae"/>
  </r>
  <r>
    <n v="1"/>
    <x v="0"/>
    <n v="2"/>
    <s v="Islote Tijeras"/>
    <n v="1"/>
    <d v="2012-08-17T00:00:00"/>
    <m/>
    <m/>
    <s v="Apl"/>
    <x v="6"/>
    <n v="4"/>
    <m/>
    <m/>
    <m/>
    <m/>
    <m/>
    <m/>
    <m/>
    <m/>
    <m/>
    <m/>
    <m/>
    <m/>
    <m/>
    <m/>
    <m/>
    <m/>
    <m/>
    <m/>
    <m/>
    <m/>
    <n v="566.25"/>
    <n v="2265"/>
    <n v="0.08"/>
    <n v="45.3"/>
    <n v="7.7253300379171348"/>
    <e v="#NUM!"/>
    <e v="#NUM!"/>
    <e v="#NUM!"/>
    <s v="Acanthansteridae"/>
  </r>
  <r>
    <n v="1"/>
    <x v="0"/>
    <n v="2"/>
    <s v="Islote Tijeras"/>
    <n v="1"/>
    <d v="2012-08-17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2"/>
    <s v="Islote Tijeras"/>
    <n v="1"/>
    <d v="2012-08-17T00:00:00"/>
    <m/>
    <m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"/>
    <x v="0"/>
    <n v="2"/>
    <s v="Islote Tijeras"/>
    <n v="1"/>
    <d v="2012-08-17T00:00:00"/>
    <m/>
    <m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"/>
    <x v="0"/>
    <n v="2"/>
    <s v="Islote Tijeras"/>
    <n v="1"/>
    <d v="2012-08-17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2"/>
    <s v="Islote Tijeras"/>
    <n v="2"/>
    <d v="2012-08-17T00:00:00"/>
    <m/>
    <n v="11"/>
    <s v="hpa"/>
    <x v="4"/>
    <n v="3"/>
    <m/>
    <m/>
    <m/>
    <m/>
    <n v="3"/>
    <m/>
    <m/>
    <m/>
    <m/>
    <m/>
    <m/>
    <m/>
    <m/>
    <m/>
    <m/>
    <m/>
    <m/>
    <m/>
    <m/>
    <n v="2.7130000000000001E-2"/>
    <n v="3.0842299999999998"/>
    <n v="1667.7830719779136"/>
    <n v="1.4999999999999999E-2"/>
    <n v="8.3389153598895671"/>
    <n v="7.4192505216900617"/>
    <n v="-3.6071151523112968"/>
    <n v="3.5750789253724133"/>
    <n v="35.697438138074553"/>
    <s v="Pomacanthidae"/>
  </r>
  <r>
    <n v="1"/>
    <x v="0"/>
    <n v="2"/>
    <s v="Islote Tijeras"/>
    <n v="2"/>
    <d v="2012-08-17T00:00:00"/>
    <m/>
    <n v="11"/>
    <s v="ser"/>
    <x v="0"/>
    <n v="19"/>
    <m/>
    <n v="19"/>
    <m/>
    <m/>
    <m/>
    <m/>
    <m/>
    <m/>
    <m/>
    <m/>
    <m/>
    <m/>
    <m/>
    <m/>
    <m/>
    <m/>
    <m/>
    <m/>
    <m/>
    <n v="1.813E-2"/>
    <n v="3.07552"/>
    <n v="169.20758295540671"/>
    <n v="9.5000000000000001E-2"/>
    <n v="0.8460379147770335"/>
    <n v="5.1311262626892091"/>
    <n v="-4.0101872542153769"/>
    <n v="2.9722822537016782"/>
    <n v="19.536455903927465"/>
    <s v="Pomacentridae"/>
  </r>
  <r>
    <n v="1"/>
    <x v="0"/>
    <n v="2"/>
    <s v="Islote Tijeras"/>
    <n v="2"/>
    <d v="2012-08-17T00:00:00"/>
    <m/>
    <m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1"/>
    <x v="0"/>
    <n v="2"/>
    <s v="Islote Tijeras"/>
    <n v="2"/>
    <d v="2012-08-17T00:00:00"/>
    <m/>
    <m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"/>
    <x v="0"/>
    <n v="2"/>
    <s v="Islote Tijeras"/>
    <n v="2"/>
    <d v="2012-08-17T00:00:00"/>
    <m/>
    <m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"/>
    <x v="0"/>
    <n v="2"/>
    <s v="Islote Tijeras"/>
    <n v="3"/>
    <d v="2012-08-17T00:00:00"/>
    <m/>
    <n v="8.4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1"/>
    <x v="0"/>
    <n v="2"/>
    <s v="Islote Tijeras"/>
    <n v="3"/>
    <d v="2012-08-17T00:00:00"/>
    <m/>
    <n v="8.4"/>
    <s v="mro"/>
    <x v="7"/>
    <n v="2"/>
    <m/>
    <n v="1"/>
    <m/>
    <n v="1"/>
    <m/>
    <m/>
    <m/>
    <m/>
    <m/>
    <m/>
    <m/>
    <m/>
    <m/>
    <m/>
    <m/>
    <m/>
    <m/>
    <m/>
    <m/>
    <n v="1.3299999999999999E-2"/>
    <n v="2.97"/>
    <n v="70.696413250420534"/>
    <n v="0.02"/>
    <n v="0.70696413250420531"/>
    <n v="4.2583948396555122"/>
    <n v="-4.319991243754429"/>
    <n v="2.8883454826296098"/>
    <n v="17.963563972379362"/>
    <s v="Serranidae"/>
  </r>
  <r>
    <n v="1"/>
    <x v="0"/>
    <n v="2"/>
    <s v="Islote Tijeras"/>
    <n v="3"/>
    <d v="2012-08-17T00:00:00"/>
    <m/>
    <n v="8.4"/>
    <s v="sgh"/>
    <x v="5"/>
    <n v="4"/>
    <m/>
    <m/>
    <m/>
    <n v="4"/>
    <m/>
    <m/>
    <m/>
    <m/>
    <m/>
    <m/>
    <m/>
    <m/>
    <m/>
    <m/>
    <m/>
    <m/>
    <m/>
    <m/>
    <m/>
    <n v="2.3300000000000001E-2"/>
    <n v="2.919"/>
    <n v="396.13569398691493"/>
    <n v="0.04"/>
    <n v="3.9613569398691495"/>
    <n v="5.9817568141425266"/>
    <n v="-3.7593019184104821"/>
    <n v="3.337121867952384"/>
    <n v="28.13802509903298"/>
    <s v="Scaridae "/>
  </r>
  <r>
    <n v="1"/>
    <x v="0"/>
    <n v="2"/>
    <s v="Islote Tijeras"/>
    <n v="3"/>
    <d v="2012-08-17T00:00:00"/>
    <m/>
    <n v="8.4"/>
    <s v="ser"/>
    <x v="0"/>
    <n v="23"/>
    <m/>
    <n v="23"/>
    <m/>
    <m/>
    <m/>
    <m/>
    <m/>
    <m/>
    <m/>
    <m/>
    <m/>
    <m/>
    <m/>
    <m/>
    <m/>
    <m/>
    <m/>
    <m/>
    <m/>
    <n v="1.813E-2"/>
    <n v="3.07552"/>
    <n v="204.83023199865025"/>
    <n v="0.23"/>
    <n v="2.0483023199865027"/>
    <n v="5.3221814994519185"/>
    <n v="-4.0101872542153769"/>
    <n v="3.034403532952898"/>
    <n v="20.788574501088096"/>
    <s v="Pomacentridae"/>
  </r>
  <r>
    <n v="1"/>
    <x v="0"/>
    <n v="2"/>
    <s v="Islote Tijeras"/>
    <n v="3"/>
    <d v="2012-08-17T00:00:00"/>
    <m/>
    <m/>
    <s v="Apl"/>
    <x v="6"/>
    <n v="8"/>
    <m/>
    <m/>
    <m/>
    <m/>
    <m/>
    <m/>
    <m/>
    <m/>
    <m/>
    <m/>
    <m/>
    <m/>
    <m/>
    <m/>
    <m/>
    <m/>
    <m/>
    <m/>
    <m/>
    <m/>
    <n v="566.25"/>
    <n v="4530"/>
    <n v="0.16"/>
    <n v="90.6"/>
    <n v="8.4184772184770793"/>
    <e v="#NUM!"/>
    <e v="#NUM!"/>
    <e v="#NUM!"/>
    <s v="Acanthansteridae"/>
  </r>
  <r>
    <n v="1"/>
    <x v="0"/>
    <n v="2"/>
    <s v="Islote Tijeras"/>
    <n v="3"/>
    <d v="2012-08-17T00:00:00"/>
    <m/>
    <m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"/>
    <x v="0"/>
    <n v="2"/>
    <s v="Islote Tijeras"/>
    <n v="3"/>
    <d v="2012-08-17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2"/>
    <s v="Islote Tijeras"/>
    <n v="3"/>
    <d v="2012-08-17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2"/>
    <s v="Islote Tijeras"/>
    <n v="4"/>
    <d v="2012-08-17T00:00:00"/>
    <m/>
    <n v="8"/>
    <s v="mro"/>
    <x v="7"/>
    <n v="1"/>
    <m/>
    <n v="1"/>
    <m/>
    <m/>
    <m/>
    <m/>
    <m/>
    <m/>
    <m/>
    <m/>
    <m/>
    <m/>
    <m/>
    <m/>
    <m/>
    <m/>
    <m/>
    <m/>
    <m/>
    <n v="1.3299999999999999E-2"/>
    <n v="2.97"/>
    <n v="5.2818199575478069"/>
    <n v="5.0000000000000001E-3"/>
    <n v="2.6409099787739036E-2"/>
    <n v="1.6642707272560973"/>
    <n v="-4.319991243754429"/>
    <n v="2.0149030205422647"/>
    <n v="7.4999999999999991"/>
    <s v="Serranidae"/>
  </r>
  <r>
    <n v="1"/>
    <x v="0"/>
    <n v="2"/>
    <s v="Islote Tijeras"/>
    <n v="4"/>
    <d v="2012-08-17T00:00:00"/>
    <m/>
    <n v="8"/>
    <s v="sgh"/>
    <x v="5"/>
    <n v="20"/>
    <m/>
    <m/>
    <m/>
    <n v="20"/>
    <m/>
    <m/>
    <m/>
    <m/>
    <m/>
    <m/>
    <m/>
    <m/>
    <m/>
    <m/>
    <m/>
    <m/>
    <m/>
    <m/>
    <m/>
    <n v="2.3300000000000001E-2"/>
    <n v="2.919"/>
    <n v="1980.6784699345747"/>
    <n v="0.1"/>
    <n v="9.903392349672874"/>
    <n v="7.5911947265766271"/>
    <n v="-3.7593019184104821"/>
    <n v="3.888488059262456"/>
    <n v="48.836992038005569"/>
    <s v="Scaridae "/>
  </r>
  <r>
    <n v="1"/>
    <x v="0"/>
    <n v="2"/>
    <s v="Islote Tijeras"/>
    <n v="4"/>
    <d v="2012-08-17T00:00:00"/>
    <m/>
    <n v="8"/>
    <s v="ser"/>
    <x v="0"/>
    <n v="30"/>
    <m/>
    <n v="30"/>
    <m/>
    <m/>
    <m/>
    <m/>
    <m/>
    <m/>
    <m/>
    <m/>
    <m/>
    <m/>
    <m/>
    <m/>
    <m/>
    <m/>
    <m/>
    <m/>
    <m/>
    <n v="1.813E-2"/>
    <n v="3.07552"/>
    <n v="267.16986782432639"/>
    <n v="0.15"/>
    <n v="1.335849339121632"/>
    <n v="5.5878846651849239"/>
    <n v="-4.0101872542153769"/>
    <n v="3.1207964569894848"/>
    <n v="22.664423695230575"/>
    <s v="Pomacentridae"/>
  </r>
  <r>
    <n v="1"/>
    <x v="0"/>
    <n v="2"/>
    <s v="Islote Tijeras"/>
    <n v="4"/>
    <d v="2012-08-17T00:00:00"/>
    <m/>
    <m/>
    <s v="Apl"/>
    <x v="6"/>
    <n v="6"/>
    <m/>
    <m/>
    <m/>
    <m/>
    <m/>
    <m/>
    <m/>
    <m/>
    <m/>
    <m/>
    <m/>
    <m/>
    <m/>
    <m/>
    <m/>
    <m/>
    <m/>
    <m/>
    <m/>
    <m/>
    <n v="566.25"/>
    <n v="3397.5"/>
    <n v="0.12"/>
    <n v="67.95"/>
    <n v="8.1307951460252994"/>
    <e v="#NUM!"/>
    <e v="#NUM!"/>
    <e v="#NUM!"/>
    <s v="Acanthansteridae"/>
  </r>
  <r>
    <n v="1"/>
    <x v="0"/>
    <n v="2"/>
    <s v="Islote Tijeras"/>
    <n v="4"/>
    <d v="2012-08-17T00:00:00"/>
    <m/>
    <m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"/>
    <x v="0"/>
    <n v="2"/>
    <s v="Islote Tijeras"/>
    <n v="4"/>
    <d v="2012-08-17T00:00:00"/>
    <m/>
    <m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"/>
    <x v="0"/>
    <n v="2"/>
    <s v="Islote Tijeras"/>
    <n v="4"/>
    <d v="2012-08-17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2"/>
    <s v="Islote Tijeras"/>
    <n v="5"/>
    <d v="2012-08-17T00:00:00"/>
    <m/>
    <n v="8.1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"/>
    <x v="0"/>
    <n v="2"/>
    <s v="Islote Tijeras"/>
    <n v="5"/>
    <d v="2012-08-17T00:00:00"/>
    <m/>
    <n v="8.1"/>
    <s v="ser"/>
    <x v="0"/>
    <n v="98"/>
    <n v="5"/>
    <n v="75"/>
    <n v="18"/>
    <m/>
    <m/>
    <m/>
    <m/>
    <m/>
    <m/>
    <m/>
    <m/>
    <m/>
    <m/>
    <m/>
    <m/>
    <m/>
    <m/>
    <m/>
    <m/>
    <n v="1.813E-2"/>
    <n v="3.07552"/>
    <n v="1440.7703736964809"/>
    <n v="0.98"/>
    <n v="14.407703736964809"/>
    <n v="7.2729332312520034"/>
    <n v="-4.0101872542153769"/>
    <n v="3.6686870790849615"/>
    <n v="39.200405027803377"/>
    <s v="Pomacentridae"/>
  </r>
  <r>
    <n v="1"/>
    <x v="0"/>
    <n v="2"/>
    <s v="Islote Tijeras"/>
    <n v="5"/>
    <d v="2012-08-17T00:00:00"/>
    <m/>
    <n v="6.2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1"/>
    <x v="0"/>
    <n v="2"/>
    <s v="Islote Tijeras"/>
    <n v="5"/>
    <d v="2012-08-17T00:00:00"/>
    <m/>
    <n v="6.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2"/>
    <s v="Islote Tijeras"/>
    <n v="5"/>
    <d v="2012-08-17T00:00:00"/>
    <m/>
    <n v="6.2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"/>
    <x v="0"/>
    <n v="2"/>
    <s v="Islote Tijeras"/>
    <n v="5"/>
    <d v="2012-08-17T00:00:00"/>
    <m/>
    <n v="6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"/>
    <x v="0"/>
    <n v="2"/>
    <s v="Islote Tijeras"/>
    <n v="6"/>
    <d v="2012-08-17T00:00:00"/>
    <m/>
    <n v="7.5"/>
    <s v="hpa"/>
    <x v="4"/>
    <n v="10"/>
    <n v="3"/>
    <n v="4"/>
    <m/>
    <m/>
    <n v="3"/>
    <m/>
    <m/>
    <m/>
    <m/>
    <m/>
    <m/>
    <m/>
    <m/>
    <m/>
    <m/>
    <m/>
    <m/>
    <m/>
    <m/>
    <n v="2.7130000000000001E-2"/>
    <n v="3.0842299999999998"/>
    <n v="1723.4068581981317"/>
    <n v="0.05"/>
    <n v="8.6170342909906577"/>
    <n v="7.4520583422558726"/>
    <n v="-3.6071151523112968"/>
    <n v="3.5857162061737191"/>
    <n v="36.079188605256775"/>
    <s v="Pomacanthidae"/>
  </r>
  <r>
    <n v="1"/>
    <x v="0"/>
    <n v="2"/>
    <s v="Islote Tijeras"/>
    <n v="6"/>
    <d v="2012-08-17T00:00:00"/>
    <m/>
    <n v="7.5"/>
    <s v="ser"/>
    <x v="0"/>
    <n v="135"/>
    <n v="10"/>
    <n v="125"/>
    <m/>
    <m/>
    <m/>
    <m/>
    <m/>
    <m/>
    <m/>
    <m/>
    <m/>
    <m/>
    <m/>
    <m/>
    <m/>
    <m/>
    <m/>
    <m/>
    <m/>
    <n v="1.813E-2"/>
    <n v="3.07552"/>
    <n v="1116.2435623504"/>
    <n v="0.67500000000000004"/>
    <n v="5.5812178117520004"/>
    <n v="7.017724364962791"/>
    <n v="-4.0101872542153769"/>
    <n v="3.5857063583323039"/>
    <n v="36.078833304878479"/>
    <s v="Pomacentridae"/>
  </r>
  <r>
    <n v="1"/>
    <x v="0"/>
    <n v="2"/>
    <s v="Islote Tijeras"/>
    <n v="6"/>
    <d v="2012-08-17T00:00:00"/>
    <m/>
    <n v="7.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2"/>
    <s v="Islote Tijeras"/>
    <n v="6"/>
    <d v="2012-08-17T00:00:00"/>
    <m/>
    <n v="7.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2"/>
    <s v="Islote Tijeras"/>
    <n v="6"/>
    <d v="2012-08-17T00:00:00"/>
    <m/>
    <n v="7.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3"/>
    <s v="Islote Blanco"/>
    <n v="1"/>
    <d v="2012-08-17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3"/>
    <s v="Islote Blanco"/>
    <n v="1"/>
    <d v="2012-08-17T00:00:00"/>
    <m/>
    <m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"/>
    <x v="0"/>
    <n v="3"/>
    <s v="Islote Blanco"/>
    <n v="1"/>
    <d v="2012-08-17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3"/>
    <s v="Islote Blanco"/>
    <n v="1"/>
    <d v="2012-08-17T00:00:00"/>
    <m/>
    <m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"/>
    <x v="0"/>
    <n v="3"/>
    <s v="Islote Blanco"/>
    <n v="2"/>
    <d v="2012-08-17T00:00:00"/>
    <m/>
    <n v="14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1"/>
    <x v="0"/>
    <n v="3"/>
    <s v="Islote Blanco"/>
    <n v="2"/>
    <d v="2012-08-17T00:00:00"/>
    <m/>
    <n v="1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3"/>
    <s v="Islote Blanco"/>
    <n v="2"/>
    <d v="2012-08-17T00:00:00"/>
    <m/>
    <n v="1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"/>
    <x v="0"/>
    <n v="3"/>
    <s v="Islote Blanco"/>
    <n v="3"/>
    <d v="2012-08-17T00:00:00"/>
    <m/>
    <n v="8.9"/>
    <s v="lar"/>
    <x v="8"/>
    <n v="36"/>
    <m/>
    <m/>
    <m/>
    <n v="36"/>
    <m/>
    <m/>
    <m/>
    <m/>
    <m/>
    <m/>
    <m/>
    <m/>
    <m/>
    <m/>
    <m/>
    <m/>
    <m/>
    <m/>
    <m/>
    <n v="1.7299999999999999E-2"/>
    <n v="3"/>
    <n v="3337.8187499999999"/>
    <n v="0.36"/>
    <n v="33.378187499999996"/>
    <n v="8.1130728037661122"/>
    <n v="-4.0570487774784034"/>
    <n v="4.0567071937481716"/>
    <n v="57.783726855655956"/>
    <s v="Lutjanidae"/>
  </r>
  <r>
    <n v="1"/>
    <x v="0"/>
    <n v="3"/>
    <s v="Islote Blanco"/>
    <n v="3"/>
    <d v="2012-08-17T00:00:00"/>
    <m/>
    <n v="8.9"/>
    <s v="ser"/>
    <x v="0"/>
    <n v="28"/>
    <m/>
    <n v="28"/>
    <m/>
    <m/>
    <m/>
    <m/>
    <m/>
    <m/>
    <m/>
    <m/>
    <m/>
    <m/>
    <m/>
    <m/>
    <m/>
    <m/>
    <m/>
    <m/>
    <m/>
    <n v="1.813E-2"/>
    <n v="3.07552"/>
    <n v="249.35854330270465"/>
    <n v="0.28000000000000003"/>
    <n v="2.4935854330270466"/>
    <n v="5.5188917936979722"/>
    <n v="-4.0101872542153769"/>
    <n v="3.0983635443480613"/>
    <n v="22.161655025312477"/>
    <s v="Pomacentridae"/>
  </r>
  <r>
    <n v="1"/>
    <x v="0"/>
    <n v="3"/>
    <s v="Islote Blanco"/>
    <n v="3"/>
    <d v="2012-08-17T00:00:00"/>
    <m/>
    <m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1"/>
    <x v="0"/>
    <n v="3"/>
    <s v="Islote Blanco"/>
    <n v="3"/>
    <d v="2012-08-17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3"/>
    <s v="Islote Blanco"/>
    <n v="3"/>
    <d v="2012-08-17T00:00:00"/>
    <m/>
    <m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3"/>
    <s v="Islote Blanco"/>
    <n v="4"/>
    <d v="2012-08-17T00:00:00"/>
    <m/>
    <n v="8.6"/>
    <s v="lar"/>
    <x v="8"/>
    <n v="21"/>
    <m/>
    <m/>
    <m/>
    <n v="21"/>
    <m/>
    <m/>
    <m/>
    <m/>
    <m/>
    <m/>
    <m/>
    <m/>
    <m/>
    <m/>
    <m/>
    <m/>
    <m/>
    <m/>
    <m/>
    <n v="1.7299999999999999E-2"/>
    <n v="3"/>
    <n v="1947.0609374999999"/>
    <n v="0.105"/>
    <n v="9.7353046874999993"/>
    <n v="7.5740763030334239"/>
    <n v="-4.0570487774784034"/>
    <n v="3.8770416935039425"/>
    <n v="48.281173086669597"/>
    <s v="Lutjanidae"/>
  </r>
  <r>
    <n v="1"/>
    <x v="0"/>
    <n v="3"/>
    <s v="Islote Blanco"/>
    <n v="4"/>
    <d v="2012-08-17T00:00:00"/>
    <m/>
    <n v="8.6"/>
    <s v="ser"/>
    <x v="0"/>
    <n v="46"/>
    <m/>
    <n v="46"/>
    <m/>
    <m/>
    <m/>
    <m/>
    <m/>
    <m/>
    <m/>
    <m/>
    <m/>
    <m/>
    <m/>
    <m/>
    <m/>
    <m/>
    <m/>
    <m/>
    <m/>
    <n v="1.813E-2"/>
    <n v="3.07552"/>
    <n v="409.6604639973005"/>
    <n v="0.23"/>
    <n v="2.0483023199865027"/>
    <n v="6.0153286800118639"/>
    <n v="-4.0101872542153769"/>
    <n v="3.2597791379107401"/>
    <n v="26.043784422623045"/>
    <s v="Pomacentridae"/>
  </r>
  <r>
    <n v="1"/>
    <x v="0"/>
    <n v="3"/>
    <s v="Islote Blanco"/>
    <n v="4"/>
    <d v="2012-08-17T00:00:00"/>
    <m/>
    <m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"/>
    <x v="0"/>
    <n v="3"/>
    <s v="Islote Blanco"/>
    <n v="4"/>
    <d v="2012-08-17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"/>
    <x v="0"/>
    <n v="4"/>
    <s v="Galeras"/>
    <n v="1"/>
    <d v="2012-08-18T00:00:00"/>
    <m/>
    <n v="8.6999999999999993"/>
    <s v="hpa"/>
    <x v="4"/>
    <n v="5"/>
    <m/>
    <n v="5"/>
    <m/>
    <m/>
    <m/>
    <m/>
    <m/>
    <m/>
    <m/>
    <m/>
    <m/>
    <m/>
    <m/>
    <m/>
    <m/>
    <m/>
    <m/>
    <m/>
    <m/>
    <n v="2.7130000000000001E-2"/>
    <n v="3.0842299999999998"/>
    <n v="67.812537936702867"/>
    <n v="0.05"/>
    <n v="0.67812537936702866"/>
    <n v="4.2167471031698716"/>
    <n v="-3.6071151523112968"/>
    <n v="2.5367311307785636"/>
    <n v="12.638290455253889"/>
    <s v="Pomacanthidae"/>
  </r>
  <r>
    <n v="1"/>
    <x v="0"/>
    <n v="4"/>
    <s v="Galeras"/>
    <n v="1"/>
    <d v="2012-08-18T00:00:00"/>
    <m/>
    <n v="8.6999999999999993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1"/>
    <x v="0"/>
    <n v="4"/>
    <s v="Galeras"/>
    <n v="1"/>
    <d v="2012-08-18T00:00:00"/>
    <m/>
    <n v="8.6999999999999993"/>
    <s v="ser"/>
    <x v="0"/>
    <n v="16"/>
    <m/>
    <n v="16"/>
    <m/>
    <m/>
    <m/>
    <m/>
    <m/>
    <m/>
    <m/>
    <m/>
    <m/>
    <m/>
    <m/>
    <m/>
    <m/>
    <m/>
    <m/>
    <m/>
    <m/>
    <n v="1.813E-2"/>
    <n v="3.07552"/>
    <n v="142.49059617297408"/>
    <n v="0.16"/>
    <n v="1.4249059617297408"/>
    <n v="4.9592760057625496"/>
    <n v="-4.0101872542153769"/>
    <n v="2.9164054403736364"/>
    <n v="18.474759337707368"/>
    <s v="Pomacentridae"/>
  </r>
  <r>
    <n v="1"/>
    <x v="0"/>
    <n v="4"/>
    <s v="Galeras"/>
    <n v="1"/>
    <d v="2012-08-18T00:00:00"/>
    <m/>
    <m/>
    <s v="Dme"/>
    <x v="1"/>
    <n v="13"/>
    <m/>
    <m/>
    <m/>
    <m/>
    <m/>
    <m/>
    <m/>
    <m/>
    <m/>
    <m/>
    <m/>
    <m/>
    <m/>
    <m/>
    <m/>
    <m/>
    <m/>
    <m/>
    <m/>
    <m/>
    <n v="20.71"/>
    <n v="269.23"/>
    <n v="0.26"/>
    <n v="5.3846000000000007"/>
    <n v="5.59556603286903"/>
    <e v="#NUM!"/>
    <e v="#NUM!"/>
    <e v="#NUM!"/>
    <s v="Diadematidae"/>
  </r>
  <r>
    <n v="1"/>
    <x v="0"/>
    <n v="4"/>
    <s v="Galeras"/>
    <n v="2"/>
    <d v="2012-08-18T00:00:00"/>
    <m/>
    <n v="11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1"/>
    <n v="1.8503975070588172"/>
    <n v="5.9137178512377435"/>
    <n v="-3.6071151523112968"/>
    <n v="3.0869400153519808"/>
    <n v="21.909931240932202"/>
    <s v="Pomacanthidae"/>
  </r>
  <r>
    <n v="1"/>
    <x v="0"/>
    <n v="4"/>
    <s v="Galeras"/>
    <n v="2"/>
    <d v="2012-08-18T00:00:00"/>
    <m/>
    <n v="11"/>
    <s v="ser"/>
    <x v="0"/>
    <n v="32"/>
    <m/>
    <n v="32"/>
    <m/>
    <m/>
    <m/>
    <m/>
    <m/>
    <m/>
    <m/>
    <m/>
    <m/>
    <m/>
    <m/>
    <m/>
    <m/>
    <m/>
    <m/>
    <m/>
    <m/>
    <n v="1.813E-2"/>
    <n v="3.07552"/>
    <n v="284.98119234594816"/>
    <n v="0.16"/>
    <n v="1.4249059617297408"/>
    <n v="5.652423186322495"/>
    <n v="-4.0101872542153769"/>
    <n v="3.1417810453314794"/>
    <n v="23.14505255884232"/>
    <s v="Pomacentridae"/>
  </r>
  <r>
    <n v="1"/>
    <x v="0"/>
    <n v="4"/>
    <s v="Galeras"/>
    <n v="2"/>
    <d v="2012-08-18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4"/>
    <s v="Galeras"/>
    <n v="2"/>
    <d v="2012-08-18T00:00:00"/>
    <m/>
    <m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"/>
    <x v="0"/>
    <n v="4"/>
    <s v="Galeras"/>
    <n v="3"/>
    <d v="2012-08-18T00:00:00"/>
    <m/>
    <n v="11"/>
    <s v="hpa"/>
    <x v="4"/>
    <n v="4"/>
    <m/>
    <m/>
    <m/>
    <n v="4"/>
    <m/>
    <m/>
    <m/>
    <m/>
    <m/>
    <m/>
    <m/>
    <m/>
    <m/>
    <m/>
    <m/>
    <m/>
    <m/>
    <m/>
    <m/>
    <n v="2.7130000000000001E-2"/>
    <n v="3.0842299999999998"/>
    <n v="740.15900282352686"/>
    <n v="0.04"/>
    <n v="7.4015900282352689"/>
    <n v="6.606865031797688"/>
    <n v="-3.6071151523112968"/>
    <n v="3.3116791497744935"/>
    <n v="27.431147827564402"/>
    <s v="Pomacanthidae"/>
  </r>
  <r>
    <n v="1"/>
    <x v="0"/>
    <n v="4"/>
    <s v="Galeras"/>
    <n v="3"/>
    <d v="2012-08-18T00:00:00"/>
    <m/>
    <n v="11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1"/>
    <x v="0"/>
    <n v="4"/>
    <s v="Galeras"/>
    <n v="3"/>
    <d v="2012-08-18T00:00:00"/>
    <m/>
    <n v="11"/>
    <s v="sgh"/>
    <x v="5"/>
    <n v="5"/>
    <m/>
    <m/>
    <m/>
    <n v="3"/>
    <m/>
    <n v="2"/>
    <m/>
    <m/>
    <m/>
    <m/>
    <m/>
    <m/>
    <m/>
    <m/>
    <m/>
    <m/>
    <m/>
    <m/>
    <m/>
    <n v="2.3300000000000001E-2"/>
    <n v="2.919"/>
    <n v="1795.1318649532013"/>
    <n v="0.05"/>
    <n v="17.951318649532013"/>
    <n v="7.4928337605936228"/>
    <n v="-3.7593019184104821"/>
    <n v="3.8547912569387135"/>
    <n v="47.218759324084466"/>
    <s v="Scaridae "/>
  </r>
  <r>
    <n v="1"/>
    <x v="0"/>
    <n v="4"/>
    <s v="Galeras"/>
    <n v="3"/>
    <d v="2012-08-18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4"/>
    <s v="Galeras"/>
    <n v="3"/>
    <d v="2012-08-18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4"/>
    <s v="Galeras"/>
    <n v="3"/>
    <d v="2012-08-18T00:00:00"/>
    <m/>
    <m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4"/>
    <s v="Galeras"/>
    <n v="4"/>
    <d v="2012-08-18T00:00:00"/>
    <m/>
    <n v="16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5.0000000000000001E-3"/>
    <n v="2.7796384532965224"/>
    <n v="6.3206382330219526"/>
    <n v="-3.6071151523112968"/>
    <n v="3.2188758248682006"/>
    <n v="24.999999999999996"/>
    <s v="Pomacanthidae"/>
  </r>
  <r>
    <n v="1"/>
    <x v="0"/>
    <n v="4"/>
    <s v="Galeras"/>
    <n v="4"/>
    <d v="2012-08-18T00:00:00"/>
    <m/>
    <n v="16"/>
    <s v="ser"/>
    <x v="0"/>
    <n v="14"/>
    <m/>
    <n v="14"/>
    <m/>
    <m/>
    <m/>
    <m/>
    <m/>
    <m/>
    <m/>
    <m/>
    <m/>
    <m/>
    <m/>
    <m/>
    <m/>
    <m/>
    <m/>
    <m/>
    <m/>
    <n v="1.813E-2"/>
    <n v="3.07552"/>
    <n v="124.67927165135232"/>
    <n v="7.0000000000000007E-2"/>
    <n v="0.62339635825676165"/>
    <n v="4.8257446131380268"/>
    <n v="-4.0101872542153769"/>
    <n v="2.8729879393902182"/>
    <n v="17.689795349439475"/>
    <s v="Pomacentridae"/>
  </r>
  <r>
    <n v="1"/>
    <x v="0"/>
    <n v="4"/>
    <s v="Galeras"/>
    <n v="4"/>
    <d v="2012-08-18T00:00:00"/>
    <m/>
    <m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"/>
    <x v="0"/>
    <n v="4"/>
    <s v="Galeras"/>
    <n v="4"/>
    <d v="2012-08-18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4"/>
    <s v="Galeras"/>
    <n v="4"/>
    <d v="2012-08-18T00:00:00"/>
    <m/>
    <m/>
    <s v="Pma"/>
    <x v="3"/>
    <n v="20"/>
    <m/>
    <m/>
    <m/>
    <m/>
    <m/>
    <m/>
    <m/>
    <m/>
    <m/>
    <m/>
    <m/>
    <m/>
    <m/>
    <m/>
    <m/>
    <m/>
    <m/>
    <m/>
    <m/>
    <m/>
    <n v="33.238461538461536"/>
    <n v="664.76923076923072"/>
    <n v="0.4"/>
    <n v="13.295384615384615"/>
    <n v="6.499439959030342"/>
    <e v="#NUM!"/>
    <e v="#NUM!"/>
    <e v="#NUM!"/>
    <s v="Pteriidae"/>
  </r>
  <r>
    <n v="1"/>
    <x v="0"/>
    <n v="4"/>
    <s v="Galeras"/>
    <n v="5"/>
    <d v="2012-08-18T00:00:00"/>
    <m/>
    <n v="11"/>
    <s v="hpa"/>
    <x v="4"/>
    <n v="3"/>
    <m/>
    <n v="2"/>
    <n v="1"/>
    <m/>
    <m/>
    <m/>
    <m/>
    <m/>
    <m/>
    <m/>
    <m/>
    <m/>
    <m/>
    <m/>
    <m/>
    <m/>
    <m/>
    <m/>
    <m/>
    <n v="2.7130000000000001E-2"/>
    <n v="3.0842299999999998"/>
    <n v="92.674995123846756"/>
    <n v="0.03"/>
    <n v="0.9267499512384676"/>
    <n v="4.5290986964211672"/>
    <n v="-3.6071151523112968"/>
    <n v="2.6380048987048514"/>
    <n v="13.985273717810834"/>
    <s v="Pomacanthidae"/>
  </r>
  <r>
    <n v="1"/>
    <x v="0"/>
    <n v="4"/>
    <s v="Galeras"/>
    <n v="5"/>
    <d v="2012-08-18T00:00:00"/>
    <m/>
    <n v="11"/>
    <s v="sgh"/>
    <x v="5"/>
    <n v="10"/>
    <m/>
    <m/>
    <m/>
    <m/>
    <n v="10"/>
    <m/>
    <m/>
    <m/>
    <m/>
    <m/>
    <m/>
    <m/>
    <m/>
    <m/>
    <m/>
    <m/>
    <m/>
    <m/>
    <m/>
    <n v="2.3300000000000001E-2"/>
    <n v="2.919"/>
    <n v="2805.0642055496237"/>
    <n v="0.1"/>
    <n v="28.050642055496237"/>
    <n v="7.9391817073738427"/>
    <n v="-3.7593019184104821"/>
    <n v="4.0077025096897314"/>
    <n v="55.020316596626408"/>
    <s v="Scaridae "/>
  </r>
  <r>
    <n v="1"/>
    <x v="0"/>
    <n v="4"/>
    <s v="Galeras"/>
    <n v="5"/>
    <d v="2012-08-18T00:00:00"/>
    <m/>
    <n v="11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0.08"/>
    <n v="0.71245298086487041"/>
    <n v="4.2661288252026042"/>
    <n v="-4.0101872542153769"/>
    <n v="2.6910298354157933"/>
    <n v="14.746854936642139"/>
    <s v="Pomacentridae"/>
  </r>
  <r>
    <n v="1"/>
    <x v="0"/>
    <n v="4"/>
    <s v="Galeras"/>
    <n v="5"/>
    <d v="2012-08-18T00:00:00"/>
    <m/>
    <n v="5.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4"/>
    <s v="Galeras"/>
    <n v="5"/>
    <d v="2012-08-18T00:00:00"/>
    <m/>
    <n v="5.5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4"/>
    <s v="Galeras"/>
    <n v="6"/>
    <d v="2012-08-18T00:00:00"/>
    <m/>
    <n v="13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5.0000000000000001E-3"/>
    <n v="0.49516961748364369"/>
    <n v="4.5954624530226358"/>
    <n v="-3.7593019184104821"/>
    <n v="2.8622008809294686"/>
    <n v="17.500000000000004"/>
    <s v="Scaridae "/>
  </r>
  <r>
    <n v="1"/>
    <x v="0"/>
    <n v="4"/>
    <s v="Galeras"/>
    <n v="6"/>
    <d v="2012-08-18T00:00:00"/>
    <m/>
    <n v="13"/>
    <s v="ser"/>
    <x v="0"/>
    <n v="10"/>
    <n v="3"/>
    <n v="7"/>
    <m/>
    <m/>
    <m/>
    <m/>
    <m/>
    <m/>
    <m/>
    <m/>
    <m/>
    <m/>
    <m/>
    <m/>
    <m/>
    <m/>
    <m/>
    <m/>
    <m/>
    <n v="1.813E-2"/>
    <n v="3.07552"/>
    <n v="63.250369750388181"/>
    <n v="0.05"/>
    <n v="0.3162518487519409"/>
    <n v="4.1471009734464825"/>
    <n v="-4.0101872542153769"/>
    <n v="2.6523281356199466"/>
    <n v="14.18702955566741"/>
    <s v="Pomacentridae"/>
  </r>
  <r>
    <n v="1"/>
    <x v="0"/>
    <n v="4"/>
    <s v="Galeras"/>
    <n v="6"/>
    <d v="2012-08-18T00:00:00"/>
    <m/>
    <n v="1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4"/>
    <s v="Galeras"/>
    <n v="6"/>
    <d v="2012-08-18T00:00:00"/>
    <m/>
    <n v="1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5"/>
    <s v="Reinita"/>
    <n v="1"/>
    <d v="2012-08-18T00:00:00"/>
    <m/>
    <n v="6.4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0.02"/>
    <n v="2.5058973065504735"/>
    <n v="5.5238170625921663"/>
    <n v="-3.6071151523112968"/>
    <n v="2.9605224691101064"/>
    <n v="19.308056984013479"/>
    <s v="Pomacanthidae"/>
  </r>
  <r>
    <n v="1"/>
    <x v="0"/>
    <n v="5"/>
    <s v="Reinita"/>
    <n v="1"/>
    <d v="2012-08-18T00:00:00"/>
    <m/>
    <n v="6.4"/>
    <s v="ser"/>
    <x v="0"/>
    <n v="20"/>
    <n v="2"/>
    <n v="18"/>
    <m/>
    <m/>
    <m/>
    <m/>
    <m/>
    <m/>
    <m/>
    <m/>
    <m/>
    <m/>
    <m/>
    <m/>
    <m/>
    <m/>
    <m/>
    <m/>
    <m/>
    <n v="1.813E-2"/>
    <n v="3.07552"/>
    <n v="160.90907664440385"/>
    <n v="0.2"/>
    <n v="1.6090907664440386"/>
    <n v="5.0808394641189025"/>
    <n v="-4.0101872542153769"/>
    <n v="2.9559315882628892"/>
    <n v="19.21961915410597"/>
    <s v="Pomacentridae"/>
  </r>
  <r>
    <n v="1"/>
    <x v="0"/>
    <n v="5"/>
    <s v="Reinita"/>
    <n v="1"/>
    <d v="2012-08-19T00:00:00"/>
    <m/>
    <n v="6.4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1"/>
    <x v="0"/>
    <n v="5"/>
    <s v="Reinita"/>
    <n v="2"/>
    <d v="2012-08-18T00:00:00"/>
    <m/>
    <n v="9.1"/>
    <s v="hpa"/>
    <x v="4"/>
    <n v="3"/>
    <m/>
    <n v="1"/>
    <n v="2"/>
    <m/>
    <m/>
    <m/>
    <m/>
    <m/>
    <m/>
    <m/>
    <m/>
    <m/>
    <m/>
    <m/>
    <m/>
    <m/>
    <m/>
    <m/>
    <m/>
    <n v="2.7130000000000001E-2"/>
    <n v="3.0842299999999998"/>
    <n v="144.66246748567178"/>
    <n v="1.4999999999999999E-2"/>
    <n v="0.72331233742835888"/>
    <n v="4.9744032184142766"/>
    <n v="-3.6071151523112968"/>
    <n v="2.7823859993338935"/>
    <n v="16.157526840521665"/>
    <s v="Pomacanthidae"/>
  </r>
  <r>
    <n v="1"/>
    <x v="0"/>
    <n v="5"/>
    <s v="Reinita"/>
    <n v="2"/>
    <d v="2012-08-18T00:00:00"/>
    <m/>
    <n v="9.1"/>
    <s v="ser"/>
    <x v="0"/>
    <n v="20"/>
    <n v="6"/>
    <n v="14"/>
    <m/>
    <m/>
    <m/>
    <m/>
    <m/>
    <m/>
    <m/>
    <m/>
    <m/>
    <m/>
    <m/>
    <m/>
    <m/>
    <m/>
    <m/>
    <m/>
    <m/>
    <n v="1.813E-2"/>
    <n v="3.07552"/>
    <n v="126.50073950077636"/>
    <n v="0.1"/>
    <n v="0.6325036975038818"/>
    <n v="4.8402481540064279"/>
    <n v="-4.0101872542153769"/>
    <n v="2.8777037405777901"/>
    <n v="17.773413916661045"/>
    <s v="Pomacentridae"/>
  </r>
  <r>
    <n v="1"/>
    <x v="0"/>
    <n v="5"/>
    <s v="Reinita"/>
    <n v="2"/>
    <d v="2012-08-19T00:00:00"/>
    <m/>
    <n v="9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5"/>
    <s v="Reinita"/>
    <n v="2"/>
    <d v="2012-08-19T00:00:00"/>
    <m/>
    <n v="9.1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"/>
    <x v="0"/>
    <n v="5"/>
    <s v="Reinita"/>
    <n v="3"/>
    <d v="2012-08-18T00:00:00"/>
    <m/>
    <n v="9.4"/>
    <s v="hpa"/>
    <x v="4"/>
    <n v="5"/>
    <m/>
    <m/>
    <n v="5"/>
    <m/>
    <m/>
    <m/>
    <m/>
    <m/>
    <m/>
    <m/>
    <m/>
    <m/>
    <m/>
    <m/>
    <m/>
    <m/>
    <m/>
    <m/>
    <m/>
    <n v="2.7130000000000001E-2"/>
    <n v="3.0842299999999998"/>
    <n v="327.74989974582803"/>
    <n v="0.05"/>
    <n v="3.2774989974582804"/>
    <n v="5.7922508167576545"/>
    <n v="-3.6071151523112968"/>
    <n v="3.0475567545445545"/>
    <n v="21.063817425423153"/>
    <s v="Pomacanthidae"/>
  </r>
  <r>
    <n v="1"/>
    <x v="0"/>
    <n v="5"/>
    <s v="Reinita"/>
    <n v="3"/>
    <d v="2012-08-18T00:00:00"/>
    <m/>
    <n v="9.4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0.03"/>
    <n v="0.26716986782432639"/>
    <n v="3.2852995721908784"/>
    <n v="-4.0101872542153769"/>
    <n v="2.372114902977791"/>
    <n v="10.720040171507916"/>
    <s v="Pomacentridae"/>
  </r>
  <r>
    <n v="1"/>
    <x v="0"/>
    <n v="5"/>
    <s v="Reinita"/>
    <n v="3"/>
    <d v="2012-08-19T00:00:00"/>
    <m/>
    <n v="9.4"/>
    <s v="Pma"/>
    <x v="3"/>
    <n v="12"/>
    <m/>
    <m/>
    <m/>
    <m/>
    <m/>
    <m/>
    <m/>
    <m/>
    <m/>
    <m/>
    <m/>
    <m/>
    <m/>
    <m/>
    <m/>
    <m/>
    <m/>
    <m/>
    <m/>
    <m/>
    <n v="33.238461538461536"/>
    <n v="398.86153846153843"/>
    <n v="0.24"/>
    <n v="7.9772307692307685"/>
    <n v="5.9886143352643506"/>
    <e v="#NUM!"/>
    <e v="#NUM!"/>
    <e v="#NUM!"/>
    <s v="Pteriidae"/>
  </r>
  <r>
    <n v="1"/>
    <x v="0"/>
    <n v="5"/>
    <s v="Reinita"/>
    <n v="4"/>
    <d v="2012-08-18T00:00:00"/>
    <m/>
    <n v="9.9"/>
    <s v="ser"/>
    <x v="0"/>
    <n v="13"/>
    <n v="8"/>
    <n v="5"/>
    <m/>
    <m/>
    <m/>
    <m/>
    <m/>
    <m/>
    <m/>
    <m/>
    <m/>
    <m/>
    <m/>
    <m/>
    <m/>
    <m/>
    <m/>
    <m/>
    <m/>
    <n v="1.813E-2"/>
    <n v="3.07552"/>
    <n v="46.95693510328644"/>
    <n v="6.5000000000000002E-2"/>
    <n v="0.2347846755164322"/>
    <n v="3.849230907275913"/>
    <n v="-4.0101872542153769"/>
    <n v="2.555476199631701"/>
    <n v="12.877430425297394"/>
    <s v="Pomacentridae"/>
  </r>
  <r>
    <n v="1"/>
    <x v="0"/>
    <n v="5"/>
    <s v="Reinita"/>
    <n v="4"/>
    <d v="2012-08-19T00:00:00"/>
    <m/>
    <n v="9.9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"/>
    <x v="0"/>
    <n v="5"/>
    <s v="Reinita"/>
    <n v="4"/>
    <d v="2012-08-19T00:00:00"/>
    <m/>
    <n v="9.9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"/>
    <x v="0"/>
    <n v="5"/>
    <s v="Reinita"/>
    <n v="5"/>
    <d v="2012-08-18T00:00:00"/>
    <m/>
    <n v="7.1"/>
    <s v="hpa"/>
    <x v="4"/>
    <n v="5"/>
    <m/>
    <m/>
    <n v="1"/>
    <m/>
    <n v="4"/>
    <m/>
    <m/>
    <m/>
    <m/>
    <m/>
    <m/>
    <m/>
    <m/>
    <m/>
    <m/>
    <m/>
    <m/>
    <m/>
    <m/>
    <n v="2.7130000000000001E-2"/>
    <n v="3.0842299999999998"/>
    <n v="2289.2607425863835"/>
    <n v="0.05"/>
    <n v="22.892607425863833"/>
    <n v="7.7359842245994734"/>
    <n v="-3.6071151523112968"/>
    <n v="3.6777735048653213"/>
    <n v="39.558219765320899"/>
    <s v="Pomacanthidae"/>
  </r>
  <r>
    <n v="1"/>
    <x v="0"/>
    <n v="5"/>
    <s v="Reinita"/>
    <n v="5"/>
    <d v="2012-08-18T00:00:00"/>
    <m/>
    <n v="7.1"/>
    <s v="ser"/>
    <x v="0"/>
    <n v="20"/>
    <m/>
    <n v="20"/>
    <m/>
    <m/>
    <m/>
    <m/>
    <m/>
    <m/>
    <m/>
    <m/>
    <m/>
    <m/>
    <m/>
    <m/>
    <m/>
    <m/>
    <m/>
    <m/>
    <m/>
    <n v="1.813E-2"/>
    <n v="3.07552"/>
    <n v="178.11324521621759"/>
    <n v="0.2"/>
    <n v="1.7811324521621759"/>
    <n v="5.1824195570767593"/>
    <n v="-4.0101872542153769"/>
    <n v="2.9889601795118019"/>
    <n v="19.865015698227889"/>
    <s v="Pomacentridae"/>
  </r>
  <r>
    <n v="1"/>
    <x v="0"/>
    <n v="5"/>
    <s v="Reinita"/>
    <n v="5"/>
    <d v="2012-08-18T00:00:00"/>
    <m/>
    <n v="6.6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5"/>
    <s v="Reinita"/>
    <n v="6"/>
    <d v="2012-08-18T00:00:00"/>
    <m/>
    <n v="7.8"/>
    <s v="hpa"/>
    <x v="4"/>
    <n v="3"/>
    <m/>
    <m/>
    <m/>
    <n v="3"/>
    <m/>
    <m/>
    <m/>
    <m/>
    <m/>
    <m/>
    <m/>
    <m/>
    <m/>
    <m/>
    <m/>
    <m/>
    <m/>
    <m/>
    <m/>
    <n v="2.7130000000000001E-2"/>
    <n v="3.0842299999999998"/>
    <n v="555.11925211764515"/>
    <n v="1.4999999999999999E-2"/>
    <n v="2.7755962605882258"/>
    <n v="6.3191829593459072"/>
    <n v="-3.6071151523112968"/>
    <n v="3.2184039814336818"/>
    <n v="24.988206696652206"/>
    <s v="Pomacanthidae"/>
  </r>
  <r>
    <n v="1"/>
    <x v="0"/>
    <n v="5"/>
    <s v="Reinita"/>
    <n v="6"/>
    <d v="2012-08-18T00:00:00"/>
    <m/>
    <n v="7.8"/>
    <s v="ser"/>
    <x v="0"/>
    <n v="59"/>
    <m/>
    <n v="59"/>
    <m/>
    <m/>
    <m/>
    <m/>
    <m/>
    <m/>
    <m/>
    <m/>
    <m/>
    <m/>
    <m/>
    <m/>
    <m/>
    <m/>
    <m/>
    <m/>
    <m/>
    <n v="1.813E-2"/>
    <n v="3.07552"/>
    <n v="525.43407338784186"/>
    <n v="0.29499999999999998"/>
    <n v="2.6271703669392092"/>
    <n v="6.2642247274284877"/>
    <n v="-4.0101872542153769"/>
    <n v="3.3407072565432401"/>
    <n v="28.239091926850048"/>
    <s v="Pomacentridae"/>
  </r>
  <r>
    <n v="1"/>
    <x v="0"/>
    <n v="5"/>
    <s v="Reinita"/>
    <n v="6"/>
    <d v="2012-08-18T00:00:00"/>
    <m/>
    <n v="5.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6"/>
    <s v="Higuerita"/>
    <n v="1"/>
    <d v="2012-08-19T00:00:00"/>
    <m/>
    <n v="10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1"/>
    <x v="0"/>
    <n v="6"/>
    <s v="Higuerita"/>
    <n v="1"/>
    <d v="2012-08-19T00:00:00"/>
    <m/>
    <n v="10"/>
    <s v="ser"/>
    <x v="0"/>
    <n v="11"/>
    <m/>
    <n v="11"/>
    <m/>
    <m/>
    <m/>
    <m/>
    <m/>
    <m/>
    <m/>
    <m/>
    <m/>
    <m/>
    <m/>
    <m/>
    <m/>
    <m/>
    <m/>
    <m/>
    <m/>
    <n v="1.813E-2"/>
    <n v="3.07552"/>
    <n v="97.962284868919681"/>
    <n v="0.11"/>
    <n v="0.9796228486891968"/>
    <n v="4.5845825563211386"/>
    <n v="-4.0101872542153769"/>
    <n v="2.7945745144029353"/>
    <n v="16.35566817121132"/>
    <s v="Pomacentridae"/>
  </r>
  <r>
    <n v="1"/>
    <x v="0"/>
    <n v="6"/>
    <s v="Higuerita"/>
    <n v="1"/>
    <d v="2012-08-18T00:00:00"/>
    <m/>
    <n v="9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1"/>
    <x v="0"/>
    <n v="6"/>
    <s v="Higuerita"/>
    <n v="1"/>
    <d v="2012-08-18T00:00:00"/>
    <m/>
    <n v="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"/>
    <x v="0"/>
    <n v="6"/>
    <s v="Higuerita"/>
    <n v="1"/>
    <d v="2012-08-18T00:00:00"/>
    <m/>
    <n v="9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1"/>
    <x v="0"/>
    <n v="6"/>
    <s v="Higuerita"/>
    <n v="2"/>
    <d v="2012-08-19T00:00:00"/>
    <m/>
    <n v="12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1"/>
    <n v="5.5592769065930447"/>
    <n v="7.013785413581898"/>
    <n v="-3.6071151523112968"/>
    <n v="3.4436149592907128"/>
    <n v="31.299901772760276"/>
    <s v="Pomacanthidae"/>
  </r>
  <r>
    <n v="1"/>
    <x v="0"/>
    <n v="6"/>
    <s v="Higuerita"/>
    <n v="2"/>
    <d v="2012-08-19T00:00:00"/>
    <m/>
    <n v="12"/>
    <s v="ser"/>
    <x v="0"/>
    <n v="10"/>
    <n v="2"/>
    <n v="8"/>
    <m/>
    <m/>
    <m/>
    <m/>
    <m/>
    <m/>
    <m/>
    <m/>
    <m/>
    <m/>
    <m/>
    <m/>
    <m/>
    <m/>
    <m/>
    <m/>
    <m/>
    <n v="1.813E-2"/>
    <n v="3.07552"/>
    <n v="71.852454036295057"/>
    <n v="0.05"/>
    <n v="0.35926227018147527"/>
    <n v="4.274614766935434"/>
    <n v="-4.0101872542153769"/>
    <n v="2.6937890246692624"/>
    <n v="14.78760048679777"/>
    <s v="Pomacentridae"/>
  </r>
  <r>
    <n v="1"/>
    <x v="0"/>
    <n v="6"/>
    <s v="Higuerita"/>
    <n v="2"/>
    <d v="2012-08-18T00:00:00"/>
    <m/>
    <n v="9"/>
    <s v="Apl"/>
    <x v="6"/>
    <n v="3"/>
    <m/>
    <m/>
    <m/>
    <m/>
    <m/>
    <m/>
    <m/>
    <m/>
    <m/>
    <m/>
    <m/>
    <m/>
    <m/>
    <m/>
    <m/>
    <m/>
    <m/>
    <m/>
    <m/>
    <m/>
    <n v="566.25"/>
    <n v="1698.75"/>
    <n v="0.06"/>
    <n v="33.975000000000001"/>
    <n v="7.4376479654653531"/>
    <e v="#NUM!"/>
    <e v="#NUM!"/>
    <e v="#NUM!"/>
    <s v="Acanthansteridae"/>
  </r>
  <r>
    <n v="1"/>
    <x v="0"/>
    <n v="6"/>
    <s v="Higuerita"/>
    <n v="2"/>
    <d v="2012-08-18T00:00:00"/>
    <m/>
    <n v="9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1"/>
    <x v="0"/>
    <n v="6"/>
    <s v="Higuerita"/>
    <n v="2"/>
    <d v="2012-08-18T00:00:00"/>
    <m/>
    <n v="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"/>
    <x v="0"/>
    <n v="6"/>
    <s v="Higuerita"/>
    <n v="3"/>
    <d v="2012-08-19T00:00:00"/>
    <m/>
    <n v="12"/>
    <s v="hpa"/>
    <x v="4"/>
    <n v="4"/>
    <m/>
    <m/>
    <n v="3"/>
    <m/>
    <n v="1"/>
    <m/>
    <m/>
    <m/>
    <m/>
    <m/>
    <m/>
    <m/>
    <m/>
    <m/>
    <m/>
    <m/>
    <m/>
    <m/>
    <m/>
    <n v="2.7130000000000001E-2"/>
    <n v="3.0842299999999998"/>
    <n v="752.57763050680137"/>
    <n v="0.04"/>
    <n v="7.525776305068014"/>
    <n v="6.6235041547662341"/>
    <n v="-3.6071151523112968"/>
    <n v="3.3170740531923788"/>
    <n v="27.57953613111577"/>
    <s v="Pomacanthidae"/>
  </r>
  <r>
    <n v="1"/>
    <x v="0"/>
    <n v="6"/>
    <s v="Higuerita"/>
    <n v="3"/>
    <d v="2012-08-19T00:00:00"/>
    <m/>
    <n v="12"/>
    <s v="mro"/>
    <x v="7"/>
    <n v="2"/>
    <m/>
    <m/>
    <m/>
    <m/>
    <n v="2"/>
    <m/>
    <m/>
    <m/>
    <m/>
    <m/>
    <m/>
    <m/>
    <m/>
    <m/>
    <m/>
    <m/>
    <m/>
    <m/>
    <m/>
    <n v="1.3299999999999999E-2"/>
    <n v="2.97"/>
    <n v="377.36660298533678"/>
    <n v="0.02"/>
    <n v="3.7736660298533677"/>
    <n v="5.933217136664072"/>
    <n v="-4.319991243754429"/>
    <n v="3.4522587139456231"/>
    <n v="31.571623098854086"/>
    <s v="Serranidae"/>
  </r>
  <r>
    <n v="1"/>
    <x v="0"/>
    <n v="6"/>
    <s v="Higuerita"/>
    <n v="3"/>
    <d v="2012-08-19T00:00:00"/>
    <m/>
    <n v="12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1"/>
    <x v="0"/>
    <n v="6"/>
    <s v="Higuerita"/>
    <n v="3"/>
    <d v="2012-08-19T00:00:00"/>
    <m/>
    <n v="12"/>
    <s v="ser"/>
    <x v="0"/>
    <n v="23"/>
    <m/>
    <n v="23"/>
    <m/>
    <m/>
    <m/>
    <m/>
    <m/>
    <m/>
    <m/>
    <m/>
    <m/>
    <m/>
    <m/>
    <m/>
    <m/>
    <m/>
    <m/>
    <m/>
    <m/>
    <n v="1.813E-2"/>
    <n v="3.07552"/>
    <n v="204.83023199865025"/>
    <n v="0.23"/>
    <n v="2.0483023199865027"/>
    <n v="5.3221814994519185"/>
    <n v="-4.0101872542153769"/>
    <n v="3.034403532952898"/>
    <n v="20.788574501088096"/>
    <s v="Pomacentridae"/>
  </r>
  <r>
    <n v="1"/>
    <x v="0"/>
    <n v="6"/>
    <s v="Higuerita"/>
    <n v="3"/>
    <d v="2012-08-18T00:00:00"/>
    <m/>
    <n v="9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"/>
    <x v="0"/>
    <n v="6"/>
    <s v="Higuerita"/>
    <n v="3"/>
    <d v="2012-08-18T00:00:00"/>
    <m/>
    <n v="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"/>
    <x v="0"/>
    <n v="6"/>
    <s v="Higuerita"/>
    <n v="4"/>
    <d v="2012-08-19T00:00:00"/>
    <m/>
    <n v="11"/>
    <s v="hpa"/>
    <x v="4"/>
    <n v="7"/>
    <m/>
    <m/>
    <n v="2"/>
    <n v="1"/>
    <n v="4"/>
    <m/>
    <m/>
    <m/>
    <m/>
    <m/>
    <m/>
    <m/>
    <m/>
    <m/>
    <m/>
    <m/>
    <m/>
    <m/>
    <m/>
    <n v="2.7130000000000001E-2"/>
    <n v="3.0842299999999998"/>
    <n v="2539.8504732414312"/>
    <n v="3.5000000000000003E-2"/>
    <n v="12.699252366207157"/>
    <n v="7.83986048947716"/>
    <n v="-3.6071151523112968"/>
    <n v="3.711453309833721"/>
    <n v="40.913222930524817"/>
    <s v="Pomacanthidae"/>
  </r>
  <r>
    <n v="1"/>
    <x v="0"/>
    <n v="6"/>
    <s v="Higuerita"/>
    <n v="4"/>
    <d v="2012-08-19T00:00:00"/>
    <m/>
    <n v="11"/>
    <s v="ser"/>
    <x v="0"/>
    <n v="18"/>
    <m/>
    <n v="18"/>
    <m/>
    <m/>
    <m/>
    <m/>
    <m/>
    <m/>
    <m/>
    <m/>
    <m/>
    <m/>
    <m/>
    <m/>
    <m/>
    <m/>
    <m/>
    <m/>
    <m/>
    <n v="1.813E-2"/>
    <n v="3.07552"/>
    <n v="160.30192069459585"/>
    <n v="0.09"/>
    <n v="0.80150960347297928"/>
    <n v="5.0770590414189334"/>
    <n v="-4.0101872542153769"/>
    <n v="2.95470239037116"/>
    <n v="19.196008952539678"/>
    <s v="Pomacentridae"/>
  </r>
  <r>
    <n v="1"/>
    <x v="0"/>
    <n v="6"/>
    <s v="Higuerita"/>
    <n v="4"/>
    <d v="2012-08-18T00:00:00"/>
    <m/>
    <n v="9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6"/>
    <s v="Higuerita"/>
    <n v="4"/>
    <d v="2012-08-18T00:00:00"/>
    <m/>
    <n v="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"/>
    <x v="0"/>
    <n v="6"/>
    <s v="Higuerita"/>
    <n v="5"/>
    <d v="2012-08-19T00:00:00"/>
    <m/>
    <n v="11"/>
    <s v="hpa"/>
    <x v="4"/>
    <n v="3"/>
    <m/>
    <n v="1"/>
    <m/>
    <m/>
    <n v="2"/>
    <m/>
    <m/>
    <m/>
    <m/>
    <m/>
    <m/>
    <m/>
    <m/>
    <m/>
    <m/>
    <m/>
    <m/>
    <m/>
    <m/>
    <n v="2.7130000000000001E-2"/>
    <n v="3.0842299999999998"/>
    <n v="1125.4178889059497"/>
    <n v="0.03"/>
    <n v="11.254178889059496"/>
    <n v="7.0259097024708099"/>
    <n v="-3.6071151523112968"/>
    <n v="3.4475460178981812"/>
    <n v="31.423185680409073"/>
    <s v="Pomacanthidae"/>
  </r>
  <r>
    <n v="1"/>
    <x v="0"/>
    <n v="6"/>
    <s v="Higuerita"/>
    <n v="5"/>
    <d v="2012-08-19T00:00:00"/>
    <m/>
    <n v="11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0.01"/>
    <n v="0.65414593292872725"/>
    <n v="4.1807453726060926"/>
    <n v="-4.319991243754429"/>
    <n v="2.8622008809294686"/>
    <n v="17.500000000000004"/>
    <s v="Serranidae"/>
  </r>
  <r>
    <n v="1"/>
    <x v="0"/>
    <n v="6"/>
    <s v="Higuerita"/>
    <n v="5"/>
    <d v="2012-08-19T00:00:00"/>
    <m/>
    <n v="11"/>
    <s v="ser"/>
    <x v="0"/>
    <n v="36"/>
    <n v="8"/>
    <n v="28"/>
    <m/>
    <m/>
    <m/>
    <m/>
    <m/>
    <m/>
    <m/>
    <m/>
    <m/>
    <m/>
    <m/>
    <m/>
    <m/>
    <m/>
    <m/>
    <m/>
    <m/>
    <n v="1.813E-2"/>
    <n v="3.07552"/>
    <n v="251.78716710193669"/>
    <n v="0.36"/>
    <n v="2.5178716710193667"/>
    <n v="5.5285841556647091"/>
    <n v="-4.0101872542153769"/>
    <n v="3.101514999050595"/>
    <n v="22.231606644042156"/>
    <s v="Pomacentridae"/>
  </r>
  <r>
    <n v="1"/>
    <x v="0"/>
    <n v="6"/>
    <s v="Higuerita"/>
    <n v="5"/>
    <d v="2012-08-19T00:00:00"/>
    <m/>
    <n v="8.4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"/>
    <x v="0"/>
    <n v="6"/>
    <s v="Higuerita"/>
    <n v="5"/>
    <d v="2012-08-19T00:00:00"/>
    <m/>
    <n v="8.4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6"/>
    <s v="Higuerita"/>
    <n v="5"/>
    <d v="2012-08-19T00:00:00"/>
    <m/>
    <n v="8.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"/>
    <x v="0"/>
    <n v="6"/>
    <s v="Higuerita"/>
    <n v="6"/>
    <d v="2012-08-19T00:00:00"/>
    <m/>
    <n v="12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5.0000000000000001E-3"/>
    <n v="0.92519875352940861"/>
    <n v="5.2205706706777981"/>
    <n v="-3.6071151523112968"/>
    <n v="2.8622008809294686"/>
    <n v="17.500000000000004"/>
    <s v="Pomacanthidae"/>
  </r>
  <r>
    <n v="1"/>
    <x v="0"/>
    <n v="6"/>
    <s v="Higuerita"/>
    <n v="6"/>
    <d v="2012-08-19T00:00:00"/>
    <m/>
    <n v="12"/>
    <s v="ser"/>
    <x v="0"/>
    <n v="61"/>
    <m/>
    <n v="61"/>
    <m/>
    <m/>
    <m/>
    <m/>
    <m/>
    <m/>
    <m/>
    <m/>
    <m/>
    <m/>
    <m/>
    <m/>
    <m/>
    <m/>
    <m/>
    <m/>
    <m/>
    <n v="1.813E-2"/>
    <n v="3.07552"/>
    <n v="543.24539790946369"/>
    <n v="0.30499999999999999"/>
    <n v="2.7162269895473186"/>
    <n v="6.2975611476960793"/>
    <n v="-4.0101872542153769"/>
    <n v="3.3515465358415675"/>
    <n v="28.546848246544506"/>
    <s v="Pomacentridae"/>
  </r>
  <r>
    <n v="1"/>
    <x v="0"/>
    <n v="6"/>
    <s v="Higuerita"/>
    <n v="6"/>
    <d v="2012-08-19T00:00:00"/>
    <m/>
    <n v="8.3000000000000007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6"/>
    <s v="Higuerita"/>
    <n v="6"/>
    <d v="2012-08-19T00:00:00"/>
    <m/>
    <n v="8.3000000000000007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"/>
    <x v="0"/>
    <n v="6"/>
    <s v="Higuerita"/>
    <n v="6"/>
    <d v="2012-08-19T00:00:00"/>
    <m/>
    <n v="8.3000000000000007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2"/>
    <x v="1"/>
    <n v="1"/>
    <s v="Cardonal"/>
    <n v="1"/>
    <d v="2011-05-31T00:00:00"/>
    <n v="24"/>
    <n v="4"/>
    <s v="hpa"/>
    <x v="4"/>
    <n v="5"/>
    <m/>
    <m/>
    <m/>
    <n v="5"/>
    <m/>
    <m/>
    <m/>
    <m/>
    <m/>
    <m/>
    <m/>
    <m/>
    <m/>
    <m/>
    <m/>
    <m/>
    <m/>
    <m/>
    <m/>
    <n v="2.7130000000000001E-2"/>
    <n v="3.0842299999999998"/>
    <n v="925.19875352940858"/>
    <n v="4.1666666666666664E-2"/>
    <n v="7.7099896127450718"/>
    <n v="6.8300085831118977"/>
    <n v="-3.6071151523112968"/>
    <n v="3.3840289911657675"/>
    <n v="29.489344395592415"/>
    <s v="Pomacanthidae"/>
  </r>
  <r>
    <n v="2"/>
    <x v="1"/>
    <n v="1"/>
    <s v="Cardonal"/>
    <n v="1"/>
    <d v="2011-05-31T00:00:00"/>
    <n v="24"/>
    <n v="4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8.3333333333333332E-3"/>
    <n v="6.0820312499999994E-2"/>
    <n v="1.9876602841483904"/>
    <n v="-4.0570487774784034"/>
    <n v="2.0149030205422647"/>
    <n v="7.4999999999999991"/>
    <s v="Lutjanidae"/>
  </r>
  <r>
    <n v="2"/>
    <x v="1"/>
    <n v="1"/>
    <s v="Cardonal"/>
    <n v="1"/>
    <d v="2011-05-31T00:00:00"/>
    <n v="24"/>
    <n v="4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"/>
    <s v="Cardonal"/>
    <n v="1"/>
    <d v="2011-05-31T00:00:00"/>
    <n v="24"/>
    <n v="4.5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"/>
    <s v="Cardonal"/>
    <n v="1"/>
    <d v="2011-05-31T00:00:00"/>
    <n v="24"/>
    <n v="4.5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16666666666666666"/>
    <n v="5.5397435897435896"/>
    <n v="5.8062927784703966"/>
    <e v="#NUM!"/>
    <e v="#NUM!"/>
    <e v="#NUM!"/>
    <s v="Pteriidae"/>
  </r>
  <r>
    <n v="2"/>
    <x v="1"/>
    <n v="1"/>
    <s v="Cardonal"/>
    <n v="2"/>
    <d v="2011-05-31T00:00:00"/>
    <n v="24"/>
    <n v="13"/>
    <s v="Pma"/>
    <x v="3"/>
    <n v="14"/>
    <m/>
    <m/>
    <m/>
    <m/>
    <m/>
    <m/>
    <m/>
    <m/>
    <m/>
    <m/>
    <m/>
    <m/>
    <m/>
    <m/>
    <m/>
    <m/>
    <m/>
    <m/>
    <m/>
    <m/>
    <n v="33.238461538461536"/>
    <n v="465.3384615384615"/>
    <n v="0.23333333333333334"/>
    <n v="7.7556410256410251"/>
    <n v="6.1427650150916095"/>
    <e v="#NUM!"/>
    <e v="#NUM!"/>
    <e v="#NUM!"/>
    <s v="Pteriidae"/>
  </r>
  <r>
    <n v="2"/>
    <x v="1"/>
    <n v="1"/>
    <s v="Cardonal"/>
    <n v="3"/>
    <d v="2011-05-31T00:00:00"/>
    <n v="22"/>
    <n v="11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6.6666666666666666E-2"/>
    <n v="2.2158974358974359"/>
    <n v="4.8900020465962415"/>
    <e v="#NUM!"/>
    <e v="#NUM!"/>
    <e v="#NUM!"/>
    <s v="Pteriidae"/>
  </r>
  <r>
    <n v="2"/>
    <x v="1"/>
    <n v="1"/>
    <s v="Cardonal"/>
    <n v="4"/>
    <d v="2011-05-31T00:00:00"/>
    <n v="22"/>
    <n v="4.2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1"/>
    <s v="Cardonal"/>
    <n v="4"/>
    <d v="2011-05-31T00:00:00"/>
    <n v="22"/>
    <n v="4.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6.6666666666666666E-2"/>
    <n v="2.2158974358974359"/>
    <n v="4.8900020465962415"/>
    <e v="#NUM!"/>
    <e v="#NUM!"/>
    <e v="#NUM!"/>
    <s v="Pteriidae"/>
  </r>
  <r>
    <n v="2"/>
    <x v="1"/>
    <n v="1"/>
    <s v="Cardonal"/>
    <n v="5"/>
    <d v="2011-05-31T00:00:00"/>
    <n v="24"/>
    <n v="8.6999999999999993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8.3333333333333332E-3"/>
    <n v="1.5419979225490144"/>
    <n v="5.2205706706777981"/>
    <n v="-3.6071151523112968"/>
    <n v="2.8622008809294686"/>
    <n v="17.500000000000004"/>
    <s v="Pomacanthidae"/>
  </r>
  <r>
    <n v="2"/>
    <x v="1"/>
    <n v="1"/>
    <s v="Cardonal"/>
    <n v="5"/>
    <d v="2011-05-31T00:00:00"/>
    <n v="24"/>
    <n v="8.6999999999999993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8.3333333333333332E-3"/>
    <n v="0.77264322916666661"/>
    <n v="4.5295538653100014"/>
    <n v="-4.0570487774784034"/>
    <n v="2.8622008809294681"/>
    <n v="17.499999999999996"/>
    <s v="Lutjanidae"/>
  </r>
  <r>
    <n v="2"/>
    <x v="1"/>
    <n v="1"/>
    <s v="Cardonal"/>
    <n v="5"/>
    <d v="2011-05-31T00:00:00"/>
    <n v="24"/>
    <n v="8.6999999999999993"/>
    <s v="mro"/>
    <x v="7"/>
    <n v="2"/>
    <m/>
    <m/>
    <n v="1"/>
    <n v="1"/>
    <m/>
    <m/>
    <m/>
    <m/>
    <m/>
    <m/>
    <m/>
    <m/>
    <m/>
    <m/>
    <m/>
    <m/>
    <m/>
    <m/>
    <m/>
    <n v="1.3299999999999999E-2"/>
    <n v="2.97"/>
    <n v="89.495585635682829"/>
    <n v="1.6666666666666666E-2"/>
    <n v="0.74579654696402353"/>
    <n v="4.4941893015580776"/>
    <n v="-4.319991243754429"/>
    <n v="2.9677375573442779"/>
    <n v="19.447870094220566"/>
    <s v="Serranidae"/>
  </r>
  <r>
    <n v="2"/>
    <x v="1"/>
    <n v="1"/>
    <s v="Cardonal"/>
    <n v="5"/>
    <d v="2011-05-31T00:00:00"/>
    <n v="24"/>
    <n v="8.6999999999999993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"/>
    <s v="Cardonal"/>
    <n v="5"/>
    <d v="2011-05-31T00:00:00"/>
    <n v="24"/>
    <n v="8.6999999999999993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8.3333333333333332E-3"/>
    <n v="0.60899417905182573"/>
    <n v="4.2915451732569432"/>
    <n v="-4.2199077851974467"/>
    <n v="2.5257286443082556"/>
    <n v="12.500000000000002"/>
    <s v="Zanclidae"/>
  </r>
  <r>
    <n v="2"/>
    <x v="1"/>
    <n v="1"/>
    <s v="Cardonal"/>
    <n v="5"/>
    <d v="2011-05-31T00:00:00"/>
    <n v="24"/>
    <n v="8.6999999999999993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1"/>
    <s v="Cardonal"/>
    <n v="5"/>
    <d v="2011-05-31T00:00:00"/>
    <n v="24"/>
    <n v="8.699999999999999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"/>
    <s v="Cardonal"/>
    <n v="5"/>
    <d v="2011-05-31T00:00:00"/>
    <n v="24"/>
    <n v="8.6999999999999993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1666666666666667"/>
    <n v="3.8778205128205125"/>
    <n v="5.4496178345316642"/>
    <e v="#NUM!"/>
    <e v="#NUM!"/>
    <e v="#NUM!"/>
    <s v="Pteriidae"/>
  </r>
  <r>
    <n v="2"/>
    <x v="1"/>
    <n v="2"/>
    <s v="Swanny"/>
    <n v="1"/>
    <d v="2011-06-02T00:00:00"/>
    <n v="24"/>
    <n v="6.5"/>
    <s v="hpa"/>
    <x v="4"/>
    <n v="3"/>
    <n v="2"/>
    <n v="1"/>
    <m/>
    <m/>
    <m/>
    <m/>
    <m/>
    <m/>
    <m/>
    <m/>
    <m/>
    <m/>
    <m/>
    <m/>
    <m/>
    <m/>
    <m/>
    <m/>
    <m/>
    <n v="2.7130000000000001E-2"/>
    <n v="3.0842299999999998"/>
    <n v="14.478344834577845"/>
    <n v="2.5000000000000001E-2"/>
    <n v="0.12065287362148204"/>
    <n v="2.6726540734197344"/>
    <n v="-3.6071151523112968"/>
    <n v="2.0360897941239893"/>
    <n v="7.6605960506347683"/>
    <s v="Pomacanthidae"/>
  </r>
  <r>
    <n v="2"/>
    <x v="1"/>
    <n v="2"/>
    <s v="Swanny"/>
    <n v="1"/>
    <d v="2011-06-02T00:00:00"/>
    <n v="24"/>
    <n v="6.5"/>
    <s v="ser"/>
    <x v="0"/>
    <n v="20"/>
    <m/>
    <n v="20"/>
    <m/>
    <m/>
    <m/>
    <m/>
    <m/>
    <m/>
    <m/>
    <m/>
    <m/>
    <m/>
    <m/>
    <m/>
    <m/>
    <m/>
    <m/>
    <m/>
    <m/>
    <n v="1.813E-2"/>
    <n v="3.07552"/>
    <n v="178.11324521621759"/>
    <n v="0.16666666666666666"/>
    <n v="1.48427704346848"/>
    <n v="5.1824195570767593"/>
    <n v="-4.0101872542153769"/>
    <n v="2.9889601795118019"/>
    <n v="19.865015698227889"/>
    <s v="Pomacentridae"/>
  </r>
  <r>
    <n v="2"/>
    <x v="1"/>
    <n v="2"/>
    <s v="Swanny"/>
    <n v="1"/>
    <d v="2011-06-02T00:00:00"/>
    <n v="24"/>
    <n v="6.5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"/>
    <n v="4.1420000000000003"/>
    <n v="5.5155233251954927"/>
    <e v="#NUM!"/>
    <e v="#NUM!"/>
    <e v="#NUM!"/>
    <s v="Diadematidae"/>
  </r>
  <r>
    <n v="2"/>
    <x v="1"/>
    <n v="2"/>
    <s v="Swanny"/>
    <n v="1"/>
    <d v="2011-06-02T00:00:00"/>
    <n v="24"/>
    <n v="6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2"/>
    <s v="Swanny"/>
    <n v="2"/>
    <d v="2011-06-02T00:00:00"/>
    <n v="24"/>
    <n v="6"/>
    <s v="hpa"/>
    <x v="4"/>
    <n v="6"/>
    <n v="2"/>
    <m/>
    <m/>
    <n v="3"/>
    <n v="1"/>
    <m/>
    <m/>
    <m/>
    <m/>
    <m/>
    <m/>
    <m/>
    <m/>
    <m/>
    <m/>
    <m/>
    <m/>
    <m/>
    <m/>
    <n v="2.7130000000000001E-2"/>
    <n v="3.0842299999999998"/>
    <n v="1111.9627800241869"/>
    <n v="0.05"/>
    <n v="9.2663565002015584"/>
    <n v="7.0138820030490834"/>
    <n v="-3.6071151523112968"/>
    <n v="3.4436462764970122"/>
    <n v="31.300882013590364"/>
    <s v="Pomacanthidae"/>
  </r>
  <r>
    <n v="2"/>
    <x v="1"/>
    <n v="2"/>
    <s v="Swanny"/>
    <n v="2"/>
    <d v="2011-06-02T00:00:00"/>
    <n v="24"/>
    <n v="6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2"/>
    <s v="Swanny"/>
    <n v="2"/>
    <d v="2011-06-02T00:00:00"/>
    <n v="24"/>
    <n v="6"/>
    <s v="ser"/>
    <x v="0"/>
    <n v="54"/>
    <n v="7"/>
    <n v="47"/>
    <m/>
    <m/>
    <m/>
    <m/>
    <m/>
    <m/>
    <m/>
    <m/>
    <m/>
    <m/>
    <m/>
    <m/>
    <m/>
    <m/>
    <m/>
    <m/>
    <m/>
    <n v="1.813E-2"/>
    <n v="3.07552"/>
    <n v="420.69117208243938"/>
    <n v="0.45"/>
    <n v="3.5057597673536613"/>
    <n v="6.041899006498106"/>
    <n v="-4.0101872542153769"/>
    <n v="3.2684184335375752"/>
    <n v="26.26975910100467"/>
    <s v="Pomacentridae"/>
  </r>
  <r>
    <n v="2"/>
    <x v="1"/>
    <n v="2"/>
    <s v="Swanny"/>
    <n v="2"/>
    <d v="2011-06-02T00:00:00"/>
    <n v="24"/>
    <n v="6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2"/>
    <s v="Swanny"/>
    <n v="2"/>
    <d v="2011-06-02T00:00:00"/>
    <n v="24"/>
    <n v="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2"/>
    <s v="Swanny"/>
    <n v="3"/>
    <d v="2011-06-02T00:00:00"/>
    <n v="23"/>
    <n v="4.5999999999999996"/>
    <s v="Dme"/>
    <x v="1"/>
    <n v="54"/>
    <m/>
    <m/>
    <m/>
    <m/>
    <m/>
    <m/>
    <m/>
    <m/>
    <m/>
    <m/>
    <m/>
    <m/>
    <m/>
    <m/>
    <m/>
    <m/>
    <m/>
    <m/>
    <m/>
    <m/>
    <n v="20.71"/>
    <n v="1118.3400000000001"/>
    <n v="0.9"/>
    <n v="18.639000000000003"/>
    <n v="7.0196007219717673"/>
    <e v="#NUM!"/>
    <e v="#NUM!"/>
    <e v="#NUM!"/>
    <s v="Diadematidae"/>
  </r>
  <r>
    <n v="2"/>
    <x v="1"/>
    <n v="2"/>
    <s v="Swanny"/>
    <n v="3"/>
    <d v="2011-06-02T00:00:00"/>
    <n v="23"/>
    <n v="4.5999999999999996"/>
    <s v="Ifu"/>
    <x v="2"/>
    <n v="1"/>
    <m/>
    <m/>
    <m/>
    <m/>
    <m/>
    <m/>
    <m/>
    <m/>
    <m/>
    <m/>
    <m/>
    <m/>
    <m/>
    <m/>
    <m/>
    <m/>
    <m/>
    <m/>
    <m/>
    <m/>
    <n v="375"/>
    <n v="375"/>
    <n v="1.6666666666666666E-2"/>
    <n v="6.25"/>
    <n v="5.9269260259704106"/>
    <e v="#NUM!"/>
    <e v="#NUM!"/>
    <e v="#NUM!"/>
    <s v="Stichopodidae"/>
  </r>
  <r>
    <n v="2"/>
    <x v="1"/>
    <n v="2"/>
    <s v="Swanny"/>
    <n v="3"/>
    <d v="2011-06-02T00:00:00"/>
    <n v="23"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2"/>
    <s v="Swanny"/>
    <n v="4"/>
    <d v="2011-06-02T00:00:00"/>
    <n v="24"/>
    <n v="6"/>
    <s v="Dme"/>
    <x v="1"/>
    <n v="46"/>
    <m/>
    <m/>
    <m/>
    <m/>
    <m/>
    <m/>
    <m/>
    <m/>
    <m/>
    <m/>
    <m/>
    <m/>
    <m/>
    <m/>
    <m/>
    <m/>
    <m/>
    <m/>
    <m/>
    <m/>
    <n v="20.71"/>
    <n v="952.66000000000008"/>
    <n v="0.76666666666666672"/>
    <n v="15.877666666666668"/>
    <n v="6.8592580718965879"/>
    <e v="#NUM!"/>
    <e v="#NUM!"/>
    <e v="#NUM!"/>
    <s v="Diadematidae"/>
  </r>
  <r>
    <n v="2"/>
    <x v="1"/>
    <n v="2"/>
    <s v="Swanny"/>
    <n v="4"/>
    <d v="2011-06-02T00:00:00"/>
    <n v="24"/>
    <n v="6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1666666666666667"/>
    <n v="3.8778205128205125"/>
    <n v="5.4496178345316642"/>
    <e v="#NUM!"/>
    <e v="#NUM!"/>
    <e v="#NUM!"/>
    <s v="Pteriidae"/>
  </r>
  <r>
    <n v="2"/>
    <x v="1"/>
    <n v="3"/>
    <s v="Tijeretas"/>
    <n v="1"/>
    <d v="2011-06-01T00:00:00"/>
    <n v="24"/>
    <n v="5.8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1.6666666666666666E-2"/>
    <n v="3.0839958450980287"/>
    <n v="5.9137178512377435"/>
    <n v="-3.6071151523112968"/>
    <n v="3.0869400153519808"/>
    <n v="21.909931240932202"/>
    <s v="Pomacanthidae"/>
  </r>
  <r>
    <n v="2"/>
    <x v="1"/>
    <n v="3"/>
    <s v="Tijeretas"/>
    <n v="1"/>
    <d v="2011-06-01T00:00:00"/>
    <n v="24"/>
    <n v="5.8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1.6666666666666666E-2"/>
    <n v="0.14842770434684799"/>
    <n v="2.8798344640827138"/>
    <n v="-4.0101872542153769"/>
    <n v="2.2402786255001073"/>
    <n v="9.3959488737166268"/>
    <s v="Pomacentridae"/>
  </r>
  <r>
    <n v="2"/>
    <x v="1"/>
    <n v="3"/>
    <s v="Tijeretas"/>
    <n v="1"/>
    <d v="2011-06-01T00:00:00"/>
    <n v="24"/>
    <n v="2.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3"/>
    <s v="Tijeretas"/>
    <n v="1"/>
    <d v="2011-06-01T00:00:00"/>
    <n v="24"/>
    <n v="2.6"/>
    <s v="Dme"/>
    <x v="1"/>
    <n v="4"/>
    <m/>
    <m/>
    <m/>
    <m/>
    <m/>
    <m/>
    <m/>
    <m/>
    <m/>
    <m/>
    <m/>
    <m/>
    <m/>
    <m/>
    <m/>
    <m/>
    <m/>
    <m/>
    <m/>
    <m/>
    <n v="20.71"/>
    <n v="82.84"/>
    <n v="6.6666666666666666E-2"/>
    <n v="1.3806666666666667"/>
    <n v="4.4169110365273836"/>
    <e v="#NUM!"/>
    <e v="#NUM!"/>
    <e v="#NUM!"/>
    <s v="Diadematidae"/>
  </r>
  <r>
    <n v="2"/>
    <x v="1"/>
    <n v="3"/>
    <s v="Tijeretas"/>
    <n v="1"/>
    <d v="2011-06-01T00:00:00"/>
    <n v="24"/>
    <n v="2.6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5"/>
    <n v="4.9857692307692307"/>
    <n v="5.7009322628125698"/>
    <e v="#NUM!"/>
    <e v="#NUM!"/>
    <e v="#NUM!"/>
    <s v="Pteriidae"/>
  </r>
  <r>
    <n v="2"/>
    <x v="1"/>
    <n v="3"/>
    <s v="Tijeretas"/>
    <n v="2"/>
    <d v="2011-06-01T00:00:00"/>
    <n v="23"/>
    <n v="5"/>
    <s v="hpa"/>
    <x v="4"/>
    <n v="4"/>
    <m/>
    <m/>
    <m/>
    <n v="4"/>
    <m/>
    <m/>
    <m/>
    <m/>
    <m/>
    <m/>
    <m/>
    <m/>
    <m/>
    <m/>
    <m/>
    <m/>
    <m/>
    <m/>
    <m/>
    <n v="2.7130000000000001E-2"/>
    <n v="3.0842299999999998"/>
    <n v="740.15900282352686"/>
    <n v="3.3333333333333333E-2"/>
    <n v="6.1679916901960574"/>
    <n v="6.606865031797688"/>
    <n v="-3.6071151523112968"/>
    <n v="3.3116791497744935"/>
    <n v="27.431147827564402"/>
    <s v="Pomacanthidae"/>
  </r>
  <r>
    <n v="2"/>
    <x v="1"/>
    <n v="3"/>
    <s v="Tijeretas"/>
    <n v="2"/>
    <d v="2011-06-01T00:00:00"/>
    <n v="23"/>
    <n v="5"/>
    <s v="mro"/>
    <x v="7"/>
    <n v="4"/>
    <m/>
    <m/>
    <m/>
    <m/>
    <n v="2"/>
    <n v="2"/>
    <m/>
    <m/>
    <m/>
    <m/>
    <m/>
    <m/>
    <m/>
    <m/>
    <m/>
    <m/>
    <m/>
    <m/>
    <m/>
    <n v="1.3299999999999999E-2"/>
    <n v="2.97"/>
    <n v="1402.4606898562683"/>
    <n v="3.3333333333333333E-2"/>
    <n v="11.687172415468902"/>
    <n v="7.2459836083810609"/>
    <n v="-4.319991243754429"/>
    <n v="3.8942676269816463"/>
    <n v="49.12006597521664"/>
    <s v="Serranidae"/>
  </r>
  <r>
    <n v="2"/>
    <x v="1"/>
    <n v="3"/>
    <s v="Tijeretas"/>
    <n v="2"/>
    <d v="2011-06-01T00:00:00"/>
    <n v="23"/>
    <n v="5"/>
    <s v="ser"/>
    <x v="0"/>
    <n v="40"/>
    <n v="1"/>
    <n v="39"/>
    <m/>
    <m/>
    <m/>
    <m/>
    <m/>
    <m/>
    <m/>
    <m/>
    <m/>
    <m/>
    <m/>
    <m/>
    <m/>
    <m/>
    <m/>
    <m/>
    <m/>
    <n v="1.813E-2"/>
    <n v="3.07552"/>
    <n v="347.62440614652832"/>
    <n v="0.33333333333333331"/>
    <n v="2.8968700512210694"/>
    <n v="5.851122604236318"/>
    <n v="-4.0101872542153769"/>
    <n v="3.2063878168412803"/>
    <n v="24.689741089282244"/>
    <s v="Pomacentridae"/>
  </r>
  <r>
    <n v="2"/>
    <x v="1"/>
    <n v="3"/>
    <s v="Tijeretas"/>
    <n v="2"/>
    <d v="2011-06-01T00:00:00"/>
    <n v="23"/>
    <n v="5.099999999999999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3"/>
    <s v="Tijeretas"/>
    <n v="2"/>
    <d v="2011-06-01T00:00:00"/>
    <n v="23"/>
    <n v="5.0999999999999996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3"/>
    <s v="Tijeretas"/>
    <n v="2"/>
    <d v="2011-06-01T00:00:00"/>
    <n v="23"/>
    <n v="5.0999999999999996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"/>
    <n v="3.3238461538461537"/>
    <n v="5.2954671547044061"/>
    <e v="#NUM!"/>
    <e v="#NUM!"/>
    <e v="#NUM!"/>
    <s v="Pteriidae"/>
  </r>
  <r>
    <n v="2"/>
    <x v="1"/>
    <n v="3"/>
    <s v="Tijeretas"/>
    <n v="3"/>
    <d v="2011-06-01T00:00:00"/>
    <n v="23"/>
    <n v="5.4"/>
    <s v="lar"/>
    <x v="8"/>
    <n v="10"/>
    <m/>
    <m/>
    <m/>
    <m/>
    <n v="10"/>
    <m/>
    <m/>
    <m/>
    <m/>
    <m/>
    <m/>
    <m/>
    <m/>
    <m/>
    <m/>
    <m/>
    <m/>
    <m/>
    <m/>
    <n v="1.7299999999999999E-2"/>
    <n v="3"/>
    <n v="2703.125"/>
    <n v="8.3333333333333329E-2"/>
    <n v="22.526041666666668"/>
    <n v="7.9021637901202437"/>
    <n v="-4.0570487774784034"/>
    <n v="3.9864041891995492"/>
    <n v="53.860867250797085"/>
    <s v="Lutjanidae"/>
  </r>
  <r>
    <n v="2"/>
    <x v="1"/>
    <n v="3"/>
    <s v="Tijeretas"/>
    <n v="3"/>
    <d v="2011-06-01T00:00:00"/>
    <n v="23"/>
    <n v="5.4"/>
    <s v="mro"/>
    <x v="7"/>
    <n v="3"/>
    <m/>
    <m/>
    <m/>
    <n v="3"/>
    <m/>
    <m/>
    <m/>
    <m/>
    <m/>
    <m/>
    <m/>
    <m/>
    <m/>
    <m/>
    <m/>
    <m/>
    <m/>
    <m/>
    <m/>
    <n v="1.3299999999999999E-2"/>
    <n v="2.97"/>
    <n v="196.24377987861817"/>
    <n v="2.5000000000000001E-2"/>
    <n v="1.6353648323218182"/>
    <n v="5.2793576612742026"/>
    <n v="-4.319991243754429"/>
    <n v="3.232104008427148"/>
    <n v="25.332901576172077"/>
    <s v="Serranidae"/>
  </r>
  <r>
    <n v="2"/>
    <x v="1"/>
    <n v="3"/>
    <s v="Tijeretas"/>
    <n v="3"/>
    <d v="2011-06-01T00:00:00"/>
    <n v="23"/>
    <n v="5.4"/>
    <s v="sgh"/>
    <x v="5"/>
    <n v="8"/>
    <m/>
    <m/>
    <m/>
    <n v="8"/>
    <m/>
    <m/>
    <m/>
    <m/>
    <m/>
    <m/>
    <m/>
    <m/>
    <m/>
    <m/>
    <m/>
    <m/>
    <m/>
    <m/>
    <m/>
    <n v="2.3300000000000001E-2"/>
    <n v="2.919"/>
    <n v="792.27138797382986"/>
    <n v="6.6666666666666666E-2"/>
    <n v="6.6022615664485818"/>
    <n v="6.674903994702472"/>
    <n v="-3.7593019184104821"/>
    <n v="3.5745823614638419"/>
    <n v="35.679716478999012"/>
    <s v="Scaridae "/>
  </r>
  <r>
    <n v="2"/>
    <x v="1"/>
    <n v="3"/>
    <s v="Tijeretas"/>
    <n v="3"/>
    <d v="2011-06-01T00:00:00"/>
    <n v="23"/>
    <n v="5.4"/>
    <s v="ser"/>
    <x v="0"/>
    <n v="20"/>
    <m/>
    <n v="20"/>
    <m/>
    <m/>
    <m/>
    <m/>
    <m/>
    <m/>
    <m/>
    <m/>
    <m/>
    <m/>
    <m/>
    <m/>
    <m/>
    <m/>
    <m/>
    <m/>
    <m/>
    <n v="1.813E-2"/>
    <n v="3.07552"/>
    <n v="178.11324521621759"/>
    <n v="0.16666666666666666"/>
    <n v="1.48427704346848"/>
    <n v="5.1824195570767593"/>
    <n v="-4.0101872542153769"/>
    <n v="2.9889601795118019"/>
    <n v="19.865015698227889"/>
    <s v="Pomacentridae"/>
  </r>
  <r>
    <n v="2"/>
    <x v="1"/>
    <n v="3"/>
    <s v="Tijeretas"/>
    <n v="3"/>
    <d v="2011-06-01T00:00:00"/>
    <n v="23"/>
    <n v="5.4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3333333333333333"/>
    <n v="4.4317948717948719"/>
    <n v="5.5831492271561869"/>
    <e v="#NUM!"/>
    <e v="#NUM!"/>
    <e v="#NUM!"/>
    <s v="Pteriidae"/>
  </r>
  <r>
    <n v="2"/>
    <x v="1"/>
    <n v="3"/>
    <s v="Tijeretas"/>
    <n v="4"/>
    <d v="2011-06-01T00:00:00"/>
    <n v="23"/>
    <n v="5"/>
    <s v="sgh"/>
    <x v="5"/>
    <n v="4"/>
    <m/>
    <m/>
    <m/>
    <m/>
    <m/>
    <n v="4"/>
    <m/>
    <m/>
    <m/>
    <m/>
    <m/>
    <m/>
    <m/>
    <m/>
    <m/>
    <m/>
    <m/>
    <m/>
    <m/>
    <n v="2.3300000000000001E-2"/>
    <n v="2.919"/>
    <n v="2996.0601889260302"/>
    <n v="3.3333333333333333E-2"/>
    <n v="24.967168241050253"/>
    <n v="8.0050534341970057"/>
    <n v="-3.7593019184104821"/>
    <n v="4.0302690485123289"/>
    <n v="56.276050198065938"/>
    <s v="Scaridae "/>
  </r>
  <r>
    <n v="2"/>
    <x v="1"/>
    <n v="3"/>
    <s v="Tijeretas"/>
    <n v="4"/>
    <d v="2011-06-01T00:00:00"/>
    <n v="23"/>
    <n v="5"/>
    <s v="ser"/>
    <x v="0"/>
    <n v="15"/>
    <n v="5"/>
    <n v="10"/>
    <m/>
    <m/>
    <m/>
    <m/>
    <m/>
    <m/>
    <m/>
    <m/>
    <m/>
    <m/>
    <m/>
    <m/>
    <m/>
    <m/>
    <m/>
    <m/>
    <m/>
    <n v="1.813E-2"/>
    <n v="3.07552"/>
    <n v="90.574512482628819"/>
    <n v="0.125"/>
    <n v="0.75478760402190681"/>
    <n v="4.5061728542949888"/>
    <n v="-4.0101872542153769"/>
    <n v="2.7690797356253141"/>
    <n v="15.943954602949727"/>
    <s v="Pomacentridae"/>
  </r>
  <r>
    <n v="2"/>
    <x v="1"/>
    <n v="3"/>
    <s v="Tijeretas"/>
    <n v="4"/>
    <d v="2011-06-01T00:00:00"/>
    <n v="23"/>
    <n v="2.4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"/>
    <n v="3.3238461538461537"/>
    <n v="5.2954671547044061"/>
    <e v="#NUM!"/>
    <e v="#NUM!"/>
    <e v="#NUM!"/>
    <s v="Pteriidae"/>
  </r>
  <r>
    <n v="2"/>
    <x v="1"/>
    <n v="4"/>
    <s v="San Gabriel"/>
    <n v="1"/>
    <d v="2011-06-03T00:00:00"/>
    <n v="25"/>
    <n v="3.5"/>
    <s v="mro"/>
    <x v="7"/>
    <n v="1"/>
    <m/>
    <m/>
    <n v="1"/>
    <m/>
    <m/>
    <m/>
    <m/>
    <m/>
    <m/>
    <m/>
    <m/>
    <m/>
    <m/>
    <m/>
    <m/>
    <m/>
    <m/>
    <m/>
    <m/>
    <n v="1.3299999999999999E-2"/>
    <n v="2.97"/>
    <n v="24.080992342810109"/>
    <n v="8.3333333333333332E-3"/>
    <n v="0.20067493619008425"/>
    <n v="3.1814228298410905"/>
    <n v="-4.319991243754429"/>
    <n v="2.5257286443082556"/>
    <n v="12.500000000000002"/>
    <s v="Serranidae"/>
  </r>
  <r>
    <n v="2"/>
    <x v="1"/>
    <n v="4"/>
    <s v="San Gabriel"/>
    <n v="1"/>
    <d v="2011-06-03T00:00:00"/>
    <n v="25"/>
    <n v="3.5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1.6666666666666666E-2"/>
    <n v="0.14842770434684799"/>
    <n v="2.8798344640827138"/>
    <n v="-4.0101872542153769"/>
    <n v="2.2402786255001073"/>
    <n v="9.3959488737166268"/>
    <s v="Pomacentridae"/>
  </r>
  <r>
    <n v="2"/>
    <x v="1"/>
    <n v="4"/>
    <s v="San Gabriel"/>
    <n v="1"/>
    <d v="2011-06-03T00:00:00"/>
    <n v="25"/>
    <n v="3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4"/>
    <s v="San Gabriel"/>
    <n v="2"/>
    <d v="2011-06-03T00:00:00"/>
    <n v="23"/>
    <n v="5.5"/>
    <s v="sgh"/>
    <x v="5"/>
    <n v="1"/>
    <n v="1"/>
    <m/>
    <m/>
    <m/>
    <m/>
    <m/>
    <m/>
    <m/>
    <m/>
    <m/>
    <m/>
    <m/>
    <m/>
    <m/>
    <m/>
    <m/>
    <m/>
    <m/>
    <m/>
    <n v="2.3300000000000001E-2"/>
    <n v="2.919"/>
    <n v="0.33802031827377582"/>
    <n v="8.3333333333333332E-3"/>
    <n v="2.8168359856147987E-3"/>
    <n v="-1.0846492720698233"/>
    <n v="-3.7593019184104821"/>
    <n v="0.91629073187415511"/>
    <n v="2.5"/>
    <s v="Scaridae "/>
  </r>
  <r>
    <n v="2"/>
    <x v="1"/>
    <n v="4"/>
    <s v="San Gabriel"/>
    <n v="2"/>
    <d v="2011-06-03T00:00:00"/>
    <n v="23"/>
    <n v="5.5"/>
    <s v="ser"/>
    <x v="0"/>
    <n v="21"/>
    <n v="9"/>
    <n v="12"/>
    <m/>
    <m/>
    <m/>
    <m/>
    <m/>
    <m/>
    <m/>
    <m/>
    <m/>
    <m/>
    <m/>
    <m/>
    <m/>
    <m/>
    <m/>
    <m/>
    <m/>
    <n v="1.813E-2"/>
    <n v="3.07552"/>
    <n v="109.60014890386661"/>
    <n v="0.17499999999999999"/>
    <n v="0.91333457419888842"/>
    <n v="4.6968387331249142"/>
    <n v="-4.0101872542153769"/>
    <n v="2.831074415819208"/>
    <n v="16.963677079878767"/>
    <s v="Pomacentridae"/>
  </r>
  <r>
    <n v="2"/>
    <x v="1"/>
    <n v="4"/>
    <s v="San Gabriel"/>
    <n v="2"/>
    <d v="2011-06-03T00:00:00"/>
    <n v="23"/>
    <n v="5.5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4"/>
    <s v="San Gabriel"/>
    <n v="2"/>
    <d v="2011-06-03T00:00:00"/>
    <n v="23"/>
    <n v="5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4"/>
    <s v="San Gabriel"/>
    <n v="3"/>
    <d v="2011-06-03T00:00:00"/>
    <n v="24"/>
    <n v="3.2"/>
    <s v="hpa"/>
    <x v="4"/>
    <n v="4"/>
    <m/>
    <m/>
    <m/>
    <n v="4"/>
    <m/>
    <m/>
    <m/>
    <m/>
    <m/>
    <m/>
    <m/>
    <m/>
    <m/>
    <m/>
    <m/>
    <m/>
    <m/>
    <m/>
    <m/>
    <n v="2.7130000000000001E-2"/>
    <n v="3.0842299999999998"/>
    <n v="740.15900282352686"/>
    <n v="3.3333333333333333E-2"/>
    <n v="6.1679916901960574"/>
    <n v="6.606865031797688"/>
    <n v="-3.6071151523112968"/>
    <n v="3.3116791497744935"/>
    <n v="27.431147827564402"/>
    <s v="Pomacanthidae"/>
  </r>
  <r>
    <n v="2"/>
    <x v="1"/>
    <n v="4"/>
    <s v="San Gabriel"/>
    <n v="3"/>
    <d v="2011-06-03T00:00:00"/>
    <n v="24"/>
    <n v="3.2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4"/>
    <s v="San Gabriel"/>
    <n v="3"/>
    <d v="2011-06-03T00:00:00"/>
    <n v="24"/>
    <n v="3.5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8.3333333333333329E-2"/>
    <n v="1.7258333333333336"/>
    <n v="4.6400545878415933"/>
    <e v="#NUM!"/>
    <e v="#NUM!"/>
    <e v="#NUM!"/>
    <s v="Diadematidae"/>
  </r>
  <r>
    <n v="2"/>
    <x v="1"/>
    <n v="4"/>
    <s v="San Gabriel"/>
    <n v="3"/>
    <d v="2011-06-03T00:00:00"/>
    <n v="24"/>
    <n v="3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4"/>
    <s v="San Gabriel"/>
    <n v="4"/>
    <d v="2011-06-03T00:00:00"/>
    <n v="23"/>
    <n v="2.2000000000000002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4"/>
    <s v="San Gabriel"/>
    <n v="4"/>
    <d v="2011-06-03T00:00:00"/>
    <n v="23"/>
    <n v="2.200000000000000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4"/>
    <s v="San Gabriel"/>
    <n v="5"/>
    <d v="2011-06-03T00:00:00"/>
    <n v="24"/>
    <n v="3.6"/>
    <s v="ser"/>
    <x v="0"/>
    <n v="36"/>
    <m/>
    <n v="36"/>
    <m/>
    <m/>
    <m/>
    <m/>
    <m/>
    <m/>
    <m/>
    <m/>
    <m/>
    <m/>
    <m/>
    <m/>
    <m/>
    <m/>
    <m/>
    <m/>
    <m/>
    <n v="1.813E-2"/>
    <n v="3.07552"/>
    <n v="320.6038413891917"/>
    <n v="0.3"/>
    <n v="2.6716986782432643"/>
    <n v="5.7702062219788788"/>
    <n v="-4.0101872542153769"/>
    <n v="3.180077995329003"/>
    <n v="24.04862915966261"/>
    <s v="Pomacentridae"/>
  </r>
  <r>
    <n v="2"/>
    <x v="1"/>
    <n v="4"/>
    <s v="San Gabriel"/>
    <n v="5"/>
    <d v="2011-06-03T00:00:00"/>
    <n v="24"/>
    <n v="3.6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4"/>
    <s v="San Gabriel"/>
    <n v="5"/>
    <d v="2011-06-03T00:00:00"/>
    <n v="24"/>
    <n v="3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5"/>
    <s v="Empachado"/>
    <n v="1"/>
    <d v="2011-06-03T00:00:00"/>
    <n v="24"/>
    <n v="24"/>
    <s v="hpa"/>
    <x v="4"/>
    <n v="2"/>
    <m/>
    <n v="1"/>
    <n v="1"/>
    <m/>
    <m/>
    <m/>
    <m/>
    <m/>
    <m/>
    <m/>
    <m/>
    <m/>
    <m/>
    <m/>
    <m/>
    <m/>
    <m/>
    <m/>
    <m/>
    <n v="2.7130000000000001E-2"/>
    <n v="3.0842299999999998"/>
    <n v="79.11248753650618"/>
    <n v="1.6666666666666666E-2"/>
    <n v="0.65927072947088483"/>
    <n v="4.3708707325600136"/>
    <n v="-3.6071151523112968"/>
    <n v="2.5867026404876778"/>
    <n v="13.285890938923762"/>
    <s v="Pomacanthidae"/>
  </r>
  <r>
    <n v="2"/>
    <x v="1"/>
    <n v="5"/>
    <s v="Empachado"/>
    <n v="1"/>
    <d v="2011-06-03T00:00:00"/>
    <n v="24"/>
    <n v="24"/>
    <s v="mro"/>
    <x v="7"/>
    <n v="5"/>
    <m/>
    <m/>
    <m/>
    <n v="1"/>
    <m/>
    <n v="3"/>
    <m/>
    <m/>
    <m/>
    <m/>
    <n v="1"/>
    <m/>
    <m/>
    <m/>
    <m/>
    <m/>
    <m/>
    <m/>
    <m/>
    <n v="1.3299999999999999E-2"/>
    <n v="2.97"/>
    <n v="8751.735614666919"/>
    <n v="4.1666666666666664E-2"/>
    <n v="72.931130122224332"/>
    <n v="9.0770073156436517"/>
    <n v="-4.319991243754429"/>
    <n v="4.5107739257232593"/>
    <n v="90.992212481019024"/>
    <s v="Serranidae"/>
  </r>
  <r>
    <n v="2"/>
    <x v="1"/>
    <n v="5"/>
    <s v="Empachado"/>
    <n v="1"/>
    <d v="2011-06-03T00:00:00"/>
    <n v="24"/>
    <n v="24"/>
    <s v="ser"/>
    <x v="0"/>
    <n v="13"/>
    <m/>
    <n v="13"/>
    <m/>
    <m/>
    <m/>
    <m/>
    <m/>
    <m/>
    <m/>
    <m/>
    <m/>
    <m/>
    <m/>
    <m/>
    <m/>
    <m/>
    <m/>
    <m/>
    <m/>
    <n v="1.813E-2"/>
    <n v="3.07552"/>
    <n v="115.77360939054144"/>
    <n v="0.10833333333333334"/>
    <n v="0.96478007825451195"/>
    <n v="4.7516366409843052"/>
    <n v="-4.0101872542153769"/>
    <n v="2.8488918606283433"/>
    <n v="17.268635179405329"/>
    <s v="Pomacentridae"/>
  </r>
  <r>
    <n v="2"/>
    <x v="1"/>
    <n v="5"/>
    <s v="Empachado"/>
    <n v="1"/>
    <d v="2011-06-03T00:00:00"/>
    <n v="24"/>
    <n v="7.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5"/>
    <s v="Empachado"/>
    <n v="1"/>
    <d v="2011-06-03T00:00:00"/>
    <n v="24"/>
    <n v="7.6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16666666666666666"/>
    <n v="5.5397435897435896"/>
    <n v="5.8062927784703966"/>
    <e v="#NUM!"/>
    <e v="#NUM!"/>
    <e v="#NUM!"/>
    <s v="Pteriidae"/>
  </r>
  <r>
    <n v="2"/>
    <x v="1"/>
    <n v="5"/>
    <s v="Empachado"/>
    <n v="2"/>
    <d v="2011-06-03T00:00:00"/>
    <n v="24"/>
    <n v="5.0999999999999996"/>
    <s v="hpa"/>
    <x v="4"/>
    <n v="3"/>
    <m/>
    <m/>
    <n v="1"/>
    <n v="2"/>
    <m/>
    <m/>
    <m/>
    <m/>
    <m/>
    <m/>
    <m/>
    <m/>
    <m/>
    <m/>
    <m/>
    <m/>
    <m/>
    <m/>
    <m/>
    <n v="2.7130000000000001E-2"/>
    <n v="3.0842299999999998"/>
    <n v="435.62948136092905"/>
    <n v="2.5000000000000001E-2"/>
    <n v="3.6302456780077419"/>
    <n v="6.0767920686605645"/>
    <n v="-3.6071151523112968"/>
    <n v="3.1398135745297404"/>
    <n v="23.099560110934444"/>
    <s v="Pomacanthidae"/>
  </r>
  <r>
    <n v="2"/>
    <x v="1"/>
    <n v="5"/>
    <s v="Empachado"/>
    <n v="2"/>
    <d v="2011-06-03T00:00:00"/>
    <n v="24"/>
    <n v="5.0999999999999996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5"/>
    <s v="Empachado"/>
    <n v="2"/>
    <d v="2011-06-03T00:00:00"/>
    <n v="24"/>
    <n v="5.0999999999999996"/>
    <s v="sgh"/>
    <x v="5"/>
    <n v="6"/>
    <m/>
    <n v="3"/>
    <n v="2"/>
    <m/>
    <n v="1"/>
    <m/>
    <m/>
    <m/>
    <m/>
    <m/>
    <m/>
    <m/>
    <m/>
    <m/>
    <m/>
    <m/>
    <m/>
    <m/>
    <m/>
    <n v="2.3300000000000001E-2"/>
    <n v="2.919"/>
    <n v="379.73136317841312"/>
    <n v="0.05"/>
    <n v="3.1644280264867759"/>
    <n v="5.9394640637170477"/>
    <n v="-3.7593019184104821"/>
    <n v="3.322633087402374"/>
    <n v="27.733278650002006"/>
    <s v="Scaridae "/>
  </r>
  <r>
    <n v="2"/>
    <x v="1"/>
    <n v="5"/>
    <s v="Empachado"/>
    <n v="2"/>
    <d v="2011-06-03T00:00:00"/>
    <n v="24"/>
    <n v="5.0999999999999996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5"/>
    <s v="Empachado"/>
    <n v="2"/>
    <d v="2011-06-03T00:00:00"/>
    <n v="24"/>
    <n v="5.0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5"/>
    <s v="Empachado"/>
    <n v="3"/>
    <d v="2011-06-03T00:00:00"/>
    <n v="23"/>
    <n v="8.6"/>
    <s v="hpa"/>
    <x v="4"/>
    <n v="3"/>
    <m/>
    <m/>
    <m/>
    <m/>
    <n v="1"/>
    <n v="2"/>
    <m/>
    <m/>
    <m/>
    <m/>
    <m/>
    <m/>
    <m/>
    <m/>
    <m/>
    <m/>
    <m/>
    <m/>
    <m/>
    <n v="2.7130000000000001E-2"/>
    <n v="3.0842299999999998"/>
    <n v="3694.5624048077948"/>
    <n v="2.5000000000000001E-2"/>
    <n v="30.788020040064957"/>
    <n v="8.214617397358964"/>
    <n v="-3.6071151523112968"/>
    <n v="3.8329607550896858"/>
    <n v="46.199120221868895"/>
    <s v="Pomacanthidae"/>
  </r>
  <r>
    <n v="2"/>
    <x v="1"/>
    <n v="5"/>
    <s v="Empachado"/>
    <n v="3"/>
    <d v="2011-06-03T00:00:00"/>
    <n v="23"/>
    <n v="8.6"/>
    <s v="ser"/>
    <x v="0"/>
    <n v="4"/>
    <n v="1"/>
    <n v="3"/>
    <m/>
    <m/>
    <m/>
    <m/>
    <m/>
    <m/>
    <m/>
    <m/>
    <m/>
    <m/>
    <m/>
    <m/>
    <m/>
    <m/>
    <m/>
    <m/>
    <m/>
    <n v="1.813E-2"/>
    <n v="3.07552"/>
    <n v="27.020564757336647"/>
    <n v="3.3333333333333333E-2"/>
    <n v="0.2251713729778054"/>
    <n v="3.2965982337694548"/>
    <n v="-4.0101872542153769"/>
    <n v="2.3757886432163771"/>
    <n v="10.759495243913799"/>
    <s v="Pomacentridae"/>
  </r>
  <r>
    <n v="2"/>
    <x v="1"/>
    <n v="5"/>
    <s v="Empachado"/>
    <n v="4"/>
    <d v="2011-06-03T00:00:00"/>
    <n v="24"/>
    <n v="6.1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8.3333333333333332E-3"/>
    <n v="0.54624983290971341"/>
    <n v="4.182812904323554"/>
    <n v="-3.6071151523112968"/>
    <n v="2.5257286443082556"/>
    <n v="12.500000000000002"/>
    <s v="Pomacanthidae"/>
  </r>
  <r>
    <n v="2"/>
    <x v="1"/>
    <n v="5"/>
    <s v="Empachado"/>
    <n v="4"/>
    <d v="2011-06-03T00:00:00"/>
    <n v="24"/>
    <n v="6.1"/>
    <s v="mro"/>
    <x v="7"/>
    <n v="2"/>
    <m/>
    <n v="2"/>
    <m/>
    <m/>
    <m/>
    <m/>
    <m/>
    <m/>
    <m/>
    <m/>
    <m/>
    <m/>
    <m/>
    <m/>
    <m/>
    <m/>
    <m/>
    <m/>
    <m/>
    <n v="1.3299999999999999E-2"/>
    <n v="2.97"/>
    <n v="10.563639915095614"/>
    <n v="1.6666666666666666E-2"/>
    <n v="8.8030332625796778E-2"/>
    <n v="2.3574179078160427"/>
    <n v="-4.319991243754429"/>
    <n v="2.2482859096196872"/>
    <n v="9.4714869296562263"/>
    <s v="Serranidae"/>
  </r>
  <r>
    <n v="2"/>
    <x v="1"/>
    <n v="5"/>
    <s v="Empachado"/>
    <n v="4"/>
    <d v="2011-06-03T00:00:00"/>
    <n v="24"/>
    <n v="6.1"/>
    <s v="sgh"/>
    <x v="5"/>
    <n v="8"/>
    <m/>
    <n v="6"/>
    <m/>
    <n v="2"/>
    <m/>
    <m/>
    <m/>
    <m/>
    <m/>
    <m/>
    <m/>
    <m/>
    <m/>
    <m/>
    <m/>
    <m/>
    <m/>
    <m/>
    <m/>
    <n v="2.3300000000000001E-2"/>
    <n v="2.919"/>
    <n v="248.16476391877532"/>
    <n v="6.6666666666666666E-2"/>
    <n v="2.0680396993231276"/>
    <n v="5.514092896208731"/>
    <n v="-3.7593019184104821"/>
    <n v="3.1769081242272055"/>
    <n v="23.972518798798529"/>
    <s v="Scaridae "/>
  </r>
  <r>
    <n v="2"/>
    <x v="1"/>
    <n v="5"/>
    <s v="Empachado"/>
    <n v="4"/>
    <d v="2011-06-03T00:00:00"/>
    <n v="24"/>
    <n v="6.1"/>
    <s v="ser"/>
    <x v="0"/>
    <n v="4"/>
    <m/>
    <n v="4"/>
    <m/>
    <m/>
    <m/>
    <m/>
    <m/>
    <m/>
    <m/>
    <m/>
    <m/>
    <m/>
    <m/>
    <m/>
    <m/>
    <m/>
    <m/>
    <m/>
    <m/>
    <n v="1.813E-2"/>
    <n v="3.07552"/>
    <n v="35.62264904324352"/>
    <n v="3.3333333333333333E-2"/>
    <n v="0.29685540869369598"/>
    <n v="3.5729816446426592"/>
    <n v="-4.0101872542153769"/>
    <n v="2.4656542304579503"/>
    <n v="11.771180698332907"/>
    <s v="Pomacentridae"/>
  </r>
  <r>
    <n v="2"/>
    <x v="1"/>
    <n v="5"/>
    <s v="Empachado"/>
    <n v="4"/>
    <d v="2011-06-03T00:00:00"/>
    <n v="24"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5"/>
    <s v="Empachado"/>
    <n v="5"/>
    <d v="2011-06-03T00:00:00"/>
    <n v="24"/>
    <n v="4.3"/>
    <s v="lar"/>
    <x v="8"/>
    <n v="2"/>
    <m/>
    <m/>
    <m/>
    <n v="2"/>
    <m/>
    <m/>
    <m/>
    <m/>
    <m/>
    <m/>
    <m/>
    <m/>
    <m/>
    <m/>
    <m/>
    <m/>
    <m/>
    <m/>
    <m/>
    <n v="1.7299999999999999E-2"/>
    <n v="3"/>
    <n v="185.43437499999999"/>
    <n v="1.6666666666666666E-2"/>
    <n v="1.5452864583333332"/>
    <n v="5.2227010458699468"/>
    <n v="-4.0570487774784034"/>
    <n v="3.0932499411161167"/>
    <n v="22.048618373160277"/>
    <s v="Lutjanidae"/>
  </r>
  <r>
    <n v="2"/>
    <x v="1"/>
    <n v="5"/>
    <s v="Empachado"/>
    <n v="5"/>
    <d v="2011-06-03T00:00:00"/>
    <n v="24"/>
    <n v="4.3"/>
    <s v="mro"/>
    <x v="7"/>
    <n v="1"/>
    <m/>
    <m/>
    <n v="1"/>
    <m/>
    <m/>
    <m/>
    <m/>
    <m/>
    <m/>
    <m/>
    <m/>
    <m/>
    <m/>
    <m/>
    <m/>
    <m/>
    <m/>
    <m/>
    <m/>
    <n v="1.3299999999999999E-2"/>
    <n v="2.97"/>
    <n v="24.080992342810109"/>
    <n v="8.3333333333333332E-3"/>
    <n v="0.20067493619008425"/>
    <n v="3.1814228298410905"/>
    <n v="-4.319991243754429"/>
    <n v="2.5257286443082556"/>
    <n v="12.500000000000002"/>
    <s v="Serranidae"/>
  </r>
  <r>
    <n v="2"/>
    <x v="1"/>
    <n v="5"/>
    <s v="Empachado"/>
    <n v="5"/>
    <d v="2011-06-03T00:00:00"/>
    <n v="24"/>
    <n v="4.3"/>
    <s v="ser"/>
    <x v="0"/>
    <n v="11"/>
    <m/>
    <m/>
    <n v="5"/>
    <n v="6"/>
    <m/>
    <m/>
    <m/>
    <m/>
    <m/>
    <m/>
    <m/>
    <m/>
    <m/>
    <m/>
    <m/>
    <m/>
    <m/>
    <m/>
    <m/>
    <n v="1.813E-2"/>
    <n v="3.07552"/>
    <n v="937.92250199768432"/>
    <n v="9.166666666666666E-2"/>
    <n v="7.8160208499807027"/>
    <n v="6.8436673251214133"/>
    <n v="-4.0101872542153769"/>
    <n v="3.5291120133625502"/>
    <n v="34.093679437234385"/>
    <s v="Pomacentridae"/>
  </r>
  <r>
    <n v="2"/>
    <x v="1"/>
    <n v="5"/>
    <s v="Empachado"/>
    <n v="5"/>
    <d v="2011-06-03T00:00:00"/>
    <n v="24"/>
    <n v="4.3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6"/>
    <s v="Gallo"/>
    <n v="1"/>
    <d v="2011-05-31T00:00:00"/>
    <n v="24"/>
    <n v="5.3"/>
    <s v="mro"/>
    <x v="7"/>
    <n v="3"/>
    <m/>
    <m/>
    <m/>
    <m/>
    <m/>
    <n v="3"/>
    <m/>
    <m/>
    <m/>
    <m/>
    <m/>
    <m/>
    <m/>
    <m/>
    <m/>
    <m/>
    <m/>
    <m/>
    <m/>
    <n v="1.3299999999999999E-2"/>
    <n v="2.97"/>
    <n v="1537.6411303063974"/>
    <n v="2.5000000000000001E-2"/>
    <n v="12.813676085886645"/>
    <n v="7.3380047875372405"/>
    <n v="-4.319991243754429"/>
    <n v="3.9252511889870942"/>
    <n v="50.665803152344203"/>
    <s v="Serranidae"/>
  </r>
  <r>
    <n v="2"/>
    <x v="1"/>
    <n v="6"/>
    <s v="Gallo"/>
    <n v="1"/>
    <d v="2011-05-31T00:00:00"/>
    <n v="24"/>
    <n v="5.3"/>
    <s v="sgh"/>
    <x v="5"/>
    <n v="9"/>
    <m/>
    <m/>
    <m/>
    <n v="8"/>
    <n v="1"/>
    <m/>
    <m/>
    <m/>
    <m/>
    <m/>
    <m/>
    <m/>
    <m/>
    <m/>
    <m/>
    <m/>
    <m/>
    <m/>
    <m/>
    <n v="2.3300000000000001E-2"/>
    <n v="2.919"/>
    <n v="1072.7778085287923"/>
    <n v="7.4999999999999997E-2"/>
    <n v="8.9398150710732693"/>
    <n v="6.9780066461912451"/>
    <n v="-3.7593019184104821"/>
    <n v="3.6784202002746582"/>
    <n v="39.5838101581476"/>
    <s v="Scaridae "/>
  </r>
  <r>
    <n v="2"/>
    <x v="1"/>
    <n v="6"/>
    <s v="Gallo"/>
    <n v="1"/>
    <d v="2011-05-31T00:00:00"/>
    <n v="24"/>
    <n v="5.3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5.8333333333333334E-2"/>
    <n v="0.51949696521396804"/>
    <n v="4.1325974325780814"/>
    <n v="-4.0101872542153769"/>
    <n v="2.6476123344323752"/>
    <n v="14.120283848278984"/>
    <s v="Pomacentridae"/>
  </r>
  <r>
    <n v="2"/>
    <x v="1"/>
    <n v="6"/>
    <s v="Gallo"/>
    <n v="1"/>
    <d v="2011-05-31T00:00:00"/>
    <n v="24"/>
    <n v="5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6"/>
    <s v="Gallo"/>
    <n v="2"/>
    <d v="2011-05-31T00:00:00"/>
    <n v="24"/>
    <n v="8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2.5000000000000001E-2"/>
    <n v="6.7578125"/>
    <n v="6.6981909857943078"/>
    <n v="-4.0570487774784034"/>
    <n v="3.5850799210909039"/>
    <n v="36.056239257685206"/>
    <s v="Lutjanidae"/>
  </r>
  <r>
    <n v="2"/>
    <x v="1"/>
    <n v="6"/>
    <s v="Gallo"/>
    <n v="2"/>
    <d v="2011-05-31T00:00:00"/>
    <n v="24"/>
    <n v="8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6"/>
    <s v="Gallo"/>
    <n v="3"/>
    <d v="2011-05-31T00:00:00"/>
    <n v="23"/>
    <n v="9.8000000000000007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8.3333333333333332E-3"/>
    <n v="6.0820312499999994E-2"/>
    <n v="1.9876602841483904"/>
    <n v="-4.0570487774784034"/>
    <n v="2.0149030205422647"/>
    <n v="7.4999999999999991"/>
    <s v="Lutjanidae"/>
  </r>
  <r>
    <n v="2"/>
    <x v="1"/>
    <n v="6"/>
    <s v="Gallo"/>
    <n v="3"/>
    <d v="2011-05-31T00:00:00"/>
    <n v="23"/>
    <n v="9.8000000000000007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6"/>
    <s v="Gallo"/>
    <n v="3"/>
    <d v="2011-05-31T00:00:00"/>
    <n v="23"/>
    <n v="9.8000000000000007"/>
    <s v="ser"/>
    <x v="0"/>
    <n v="10"/>
    <n v="3"/>
    <n v="7"/>
    <m/>
    <m/>
    <m/>
    <m/>
    <m/>
    <m/>
    <m/>
    <m/>
    <m/>
    <m/>
    <m/>
    <m/>
    <m/>
    <m/>
    <m/>
    <m/>
    <m/>
    <n v="1.813E-2"/>
    <n v="3.07552"/>
    <n v="63.250369750388181"/>
    <n v="8.3333333333333329E-2"/>
    <n v="0.52708641458656813"/>
    <n v="4.1471009734464825"/>
    <n v="-4.0101872542153769"/>
    <n v="2.6523281356199466"/>
    <n v="14.18702955566741"/>
    <s v="Pomacentridae"/>
  </r>
  <r>
    <n v="2"/>
    <x v="1"/>
    <n v="6"/>
    <s v="Gallo"/>
    <n v="3"/>
    <d v="2011-05-31T00:00:00"/>
    <n v="23"/>
    <n v="9.800000000000000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6"/>
    <s v="Gallo"/>
    <n v="4"/>
    <d v="2011-05-31T00:00:00"/>
    <n v="24"/>
    <n v="7.5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8.3333333333333332E-3"/>
    <n v="4.6327307554942045"/>
    <n v="6.3206382330219526"/>
    <n v="-3.6071151523112968"/>
    <n v="3.2188758248682006"/>
    <n v="24.999999999999996"/>
    <s v="Pomacanthidae"/>
  </r>
  <r>
    <n v="2"/>
    <x v="1"/>
    <n v="6"/>
    <s v="Gallo"/>
    <n v="4"/>
    <d v="2011-05-31T00:00:00"/>
    <n v="24"/>
    <n v="7.5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6"/>
    <s v="Gallo"/>
    <n v="4"/>
    <d v="2011-05-31T00:00:00"/>
    <n v="24"/>
    <n v="7.5"/>
    <s v="ser"/>
    <x v="0"/>
    <n v="25"/>
    <n v="10"/>
    <n v="14"/>
    <n v="1"/>
    <m/>
    <m/>
    <m/>
    <m/>
    <m/>
    <m/>
    <m/>
    <m/>
    <m/>
    <m/>
    <m/>
    <m/>
    <m/>
    <m/>
    <m/>
    <m/>
    <n v="1.813E-2"/>
    <n v="3.07552"/>
    <n v="170.56659663712264"/>
    <n v="0.20833333333333334"/>
    <n v="1.4213883053093554"/>
    <n v="5.1391258165729239"/>
    <n v="-4.0101872542153769"/>
    <n v="2.9748832947886212"/>
    <n v="19.587337171875003"/>
    <s v="Pomacentridae"/>
  </r>
  <r>
    <n v="2"/>
    <x v="1"/>
    <n v="6"/>
    <s v="Gallo"/>
    <n v="4"/>
    <d v="2011-05-31T00:00:00"/>
    <n v="24"/>
    <n v="7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6"/>
    <s v="Gallo"/>
    <n v="5"/>
    <d v="2011-05-31T00:00:00"/>
    <n v="24"/>
    <n v="11.9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8.3333333333333332E-3"/>
    <n v="0.77264322916666661"/>
    <n v="4.5295538653100014"/>
    <n v="-4.0570487774784034"/>
    <n v="2.8622008809294681"/>
    <n v="17.499999999999996"/>
    <s v="Lutjanidae"/>
  </r>
  <r>
    <n v="2"/>
    <x v="1"/>
    <n v="6"/>
    <s v="Gallo"/>
    <n v="5"/>
    <d v="2011-05-31T00:00:00"/>
    <n v="24"/>
    <n v="11.9"/>
    <s v="sgh"/>
    <x v="5"/>
    <n v="4"/>
    <m/>
    <n v="4"/>
    <m/>
    <m/>
    <m/>
    <m/>
    <m/>
    <m/>
    <m/>
    <m/>
    <m/>
    <m/>
    <m/>
    <m/>
    <m/>
    <m/>
    <m/>
    <m/>
    <m/>
    <n v="2.3300000000000001E-2"/>
    <n v="2.919"/>
    <n v="33.397944616878576"/>
    <n v="3.3333333333333333E-2"/>
    <n v="0.2783162051406548"/>
    <n v="3.5084943596722797"/>
    <n v="-3.7593019184104821"/>
    <n v="2.4898240075651805"/>
    <n v="12.059153613871279"/>
    <s v="Scaridae "/>
  </r>
  <r>
    <n v="2"/>
    <x v="1"/>
    <n v="6"/>
    <s v="Gallo"/>
    <n v="5"/>
    <d v="2011-05-31T00:00:00"/>
    <n v="24"/>
    <n v="11.9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7"/>
    <s v="Bajito"/>
    <n v="1"/>
    <d v="2011-06-01T00:00:00"/>
    <n v="23"/>
    <n v="9.8000000000000007"/>
    <s v="hpa"/>
    <x v="4"/>
    <n v="2"/>
    <m/>
    <n v="1"/>
    <m/>
    <n v="1"/>
    <m/>
    <m/>
    <m/>
    <m/>
    <m/>
    <m/>
    <m/>
    <m/>
    <m/>
    <m/>
    <m/>
    <m/>
    <m/>
    <m/>
    <m/>
    <n v="2.7130000000000001E-2"/>
    <n v="3.0842299999999998"/>
    <n v="198.60225829322229"/>
    <n v="1.6666666666666666E-2"/>
    <n v="1.6550188191101858"/>
    <n v="5.2913041226099784"/>
    <n v="-3.6071151523112968"/>
    <n v="2.8851347905056612"/>
    <n v="17.905980989097031"/>
    <s v="Pomacanthidae"/>
  </r>
  <r>
    <n v="2"/>
    <x v="1"/>
    <n v="7"/>
    <s v="Bajito"/>
    <n v="1"/>
    <d v="2011-06-01T00:00:00"/>
    <n v="23"/>
    <n v="9.8000000000000007"/>
    <s v="mro"/>
    <x v="7"/>
    <n v="5"/>
    <m/>
    <m/>
    <m/>
    <m/>
    <m/>
    <n v="2"/>
    <n v="3"/>
    <m/>
    <m/>
    <m/>
    <m/>
    <m/>
    <m/>
    <m/>
    <m/>
    <m/>
    <m/>
    <m/>
    <m/>
    <n v="1.3299999999999999E-2"/>
    <n v="2.97"/>
    <n v="4268.5952768413081"/>
    <n v="4.1666666666666664E-2"/>
    <n v="35.5716273070109"/>
    <n v="8.3590400771199143"/>
    <n v="-4.319991243754429"/>
    <n v="4.2690341147725066"/>
    <n v="71.452587279682163"/>
    <s v="Serranidae"/>
  </r>
  <r>
    <n v="2"/>
    <x v="1"/>
    <n v="7"/>
    <s v="Bajito"/>
    <n v="1"/>
    <d v="2011-06-01T00:00:00"/>
    <n v="23"/>
    <n v="9.8000000000000007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7"/>
    <s v="Bajito"/>
    <n v="1"/>
    <d v="2011-06-01T00:00:00"/>
    <n v="23"/>
    <n v="9.8000000000000007"/>
    <s v="Pma"/>
    <x v="3"/>
    <n v="16"/>
    <m/>
    <m/>
    <m/>
    <m/>
    <m/>
    <m/>
    <m/>
    <m/>
    <m/>
    <m/>
    <m/>
    <m/>
    <m/>
    <m/>
    <m/>
    <m/>
    <m/>
    <m/>
    <m/>
    <m/>
    <n v="33.238461538461536"/>
    <n v="531.81538461538457"/>
    <n v="0.26666666666666666"/>
    <n v="8.8635897435897437"/>
    <n v="6.2762964077161323"/>
    <e v="#NUM!"/>
    <e v="#NUM!"/>
    <e v="#NUM!"/>
    <s v="Pteriidae"/>
  </r>
  <r>
    <n v="2"/>
    <x v="1"/>
    <n v="7"/>
    <s v="Bajito"/>
    <n v="2"/>
    <d v="2011-06-01T00:00:00"/>
    <n v="23"/>
    <n v="6.8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7"/>
    <s v="Bajito"/>
    <n v="2"/>
    <d v="2011-06-01T00:00:00"/>
    <n v="23"/>
    <n v="6.8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7"/>
    <s v="Bajito"/>
    <n v="2"/>
    <d v="2011-06-01T00:00:00"/>
    <n v="23"/>
    <n v="6.8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7"/>
    <s v="Bajito"/>
    <n v="2"/>
    <d v="2011-06-01T00:00:00"/>
    <n v="23"/>
    <n v="6.8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7"/>
    <s v="Bajito"/>
    <n v="2"/>
    <d v="2011-06-01T00:00:00"/>
    <n v="23"/>
    <n v="6.8"/>
    <s v="Ifu"/>
    <x v="2"/>
    <n v="1"/>
    <m/>
    <m/>
    <m/>
    <m/>
    <m/>
    <m/>
    <m/>
    <m/>
    <m/>
    <m/>
    <m/>
    <m/>
    <m/>
    <m/>
    <m/>
    <m/>
    <m/>
    <m/>
    <m/>
    <m/>
    <n v="375"/>
    <n v="375"/>
    <n v="1.6666666666666666E-2"/>
    <n v="6.25"/>
    <n v="5.9269260259704106"/>
    <e v="#NUM!"/>
    <e v="#NUM!"/>
    <e v="#NUM!"/>
    <s v="Stichopodidae"/>
  </r>
  <r>
    <n v="2"/>
    <x v="1"/>
    <n v="7"/>
    <s v="Bajito"/>
    <n v="2"/>
    <d v="2011-06-01T00:00:00"/>
    <n v="23"/>
    <n v="6.8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7"/>
    <s v="Bajito"/>
    <n v="3"/>
    <d v="2011-06-01T00:00:00"/>
    <n v="24"/>
    <n v="6.7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8.3333333333333332E-3"/>
    <n v="0.54624983290971341"/>
    <n v="4.182812904323554"/>
    <n v="-3.6071151523112968"/>
    <n v="2.5257286443082556"/>
    <n v="12.500000000000002"/>
    <s v="Pomacanthidae"/>
  </r>
  <r>
    <n v="2"/>
    <x v="1"/>
    <n v="7"/>
    <s v="Bajito"/>
    <n v="3"/>
    <d v="2011-06-01T00:00:00"/>
    <n v="24"/>
    <n v="6.7"/>
    <s v="ser"/>
    <x v="0"/>
    <n v="5"/>
    <n v="5"/>
    <m/>
    <m/>
    <m/>
    <m/>
    <m/>
    <m/>
    <m/>
    <m/>
    <m/>
    <m/>
    <m/>
    <m/>
    <m/>
    <m/>
    <m/>
    <m/>
    <m/>
    <m/>
    <n v="1.813E-2"/>
    <n v="3.07552"/>
    <n v="1.5178898745200282"/>
    <n v="4.1666666666666664E-2"/>
    <n v="1.2649082287666901E-2"/>
    <n v="0.41732112991232478"/>
    <n v="-4.0101872542153769"/>
    <n v="1.4395966809280063"/>
    <n v="4.2189938731127583"/>
    <s v="Pomacentridae"/>
  </r>
  <r>
    <n v="2"/>
    <x v="1"/>
    <n v="7"/>
    <s v="Bajito"/>
    <n v="3"/>
    <d v="2011-06-01T00:00:00"/>
    <n v="24"/>
    <n v="6.7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7"/>
    <s v="Bajito"/>
    <n v="3"/>
    <d v="2011-06-01T00:00:00"/>
    <n v="24"/>
    <n v="6.7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1666666666666667"/>
    <n v="3.8778205128205125"/>
    <n v="5.4496178345316642"/>
    <e v="#NUM!"/>
    <e v="#NUM!"/>
    <e v="#NUM!"/>
    <s v="Pteriidae"/>
  </r>
  <r>
    <n v="2"/>
    <x v="1"/>
    <n v="7"/>
    <s v="Bajito"/>
    <n v="4"/>
    <d v="2011-06-01T00:00:00"/>
    <n v="24"/>
    <n v="8.1"/>
    <s v="mro"/>
    <x v="7"/>
    <n v="2"/>
    <m/>
    <m/>
    <m/>
    <m/>
    <n v="1"/>
    <n v="1"/>
    <m/>
    <m/>
    <m/>
    <m/>
    <m/>
    <m/>
    <m/>
    <m/>
    <m/>
    <m/>
    <m/>
    <m/>
    <m/>
    <n v="1.3299999999999999E-2"/>
    <n v="2.97"/>
    <n v="701.23034492813417"/>
    <n v="1.6666666666666666E-2"/>
    <n v="5.8435862077344511"/>
    <n v="6.5528364278211155"/>
    <n v="-4.319991243754429"/>
    <n v="3.6608847379042233"/>
    <n v="38.895740188441138"/>
    <s v="Serranidae"/>
  </r>
  <r>
    <n v="2"/>
    <x v="1"/>
    <n v="7"/>
    <s v="Bajito"/>
    <n v="4"/>
    <d v="2011-06-01T00:00:00"/>
    <n v="24"/>
    <n v="8.1"/>
    <s v="ser"/>
    <x v="0"/>
    <n v="38"/>
    <n v="13"/>
    <n v="5"/>
    <n v="20"/>
    <m/>
    <m/>
    <m/>
    <m/>
    <m/>
    <m/>
    <m/>
    <m/>
    <m/>
    <m/>
    <m/>
    <m/>
    <m/>
    <m/>
    <m/>
    <m/>
    <n v="1.813E-2"/>
    <n v="3.07552"/>
    <n v="905.50572971241172"/>
    <n v="0.31666666666666665"/>
    <n v="7.5458810809367645"/>
    <n v="6.8084936049814297"/>
    <n v="-4.0101872542153769"/>
    <n v="3.5176753391936346"/>
    <n v="33.705982342772941"/>
    <s v="Pomacentridae"/>
  </r>
  <r>
    <n v="2"/>
    <x v="1"/>
    <n v="7"/>
    <s v="Bajito"/>
    <n v="4"/>
    <d v="2011-06-01T00:00:00"/>
    <n v="24"/>
    <n v="8.1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7"/>
    <s v="Bajito"/>
    <n v="4"/>
    <d v="2011-06-01T00:00:00"/>
    <n v="24"/>
    <n v="8.1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7"/>
    <s v="Bajito"/>
    <n v="4"/>
    <d v="2011-06-01T00:00:00"/>
    <n v="24"/>
    <n v="8.1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7"/>
    <s v="Bajito"/>
    <n v="5"/>
    <d v="2011-06-01T00:00:00"/>
    <n v="23"/>
    <n v="11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7"/>
    <s v="Bajito"/>
    <n v="5"/>
    <d v="2011-06-01T00:00:00"/>
    <n v="23"/>
    <n v="11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7"/>
    <s v="Bajito"/>
    <n v="5"/>
    <d v="2011-06-01T00:00:00"/>
    <n v="23"/>
    <n v="11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"/>
    <n v="2.0710000000000002"/>
    <n v="4.8223761446355482"/>
    <e v="#NUM!"/>
    <e v="#NUM!"/>
    <e v="#NUM!"/>
    <s v="Diadematidae"/>
  </r>
  <r>
    <n v="2"/>
    <x v="1"/>
    <n v="7"/>
    <s v="Bajito"/>
    <n v="5"/>
    <d v="2011-06-01T00:00:00"/>
    <n v="23"/>
    <n v="11"/>
    <s v="Ifu"/>
    <x v="2"/>
    <n v="2"/>
    <m/>
    <m/>
    <m/>
    <m/>
    <m/>
    <m/>
    <m/>
    <m/>
    <m/>
    <m/>
    <m/>
    <m/>
    <m/>
    <m/>
    <m/>
    <m/>
    <m/>
    <m/>
    <m/>
    <m/>
    <n v="375"/>
    <n v="750"/>
    <n v="3.3333333333333333E-2"/>
    <n v="12.5"/>
    <n v="6.620073206530356"/>
    <e v="#NUM!"/>
    <e v="#NUM!"/>
    <e v="#NUM!"/>
    <s v="Stichopodidae"/>
  </r>
  <r>
    <n v="2"/>
    <x v="1"/>
    <n v="7"/>
    <s v="Bajito"/>
    <n v="5"/>
    <d v="2011-06-01T00:00:00"/>
    <n v="23"/>
    <n v="11"/>
    <s v="Pma"/>
    <x v="3"/>
    <n v="14"/>
    <m/>
    <m/>
    <m/>
    <m/>
    <m/>
    <m/>
    <m/>
    <m/>
    <m/>
    <m/>
    <m/>
    <m/>
    <m/>
    <m/>
    <m/>
    <m/>
    <m/>
    <m/>
    <m/>
    <m/>
    <n v="33.238461538461536"/>
    <n v="465.3384615384615"/>
    <n v="0.23333333333333334"/>
    <n v="7.7556410256410251"/>
    <n v="6.1427650150916095"/>
    <e v="#NUM!"/>
    <e v="#NUM!"/>
    <e v="#NUM!"/>
    <s v="Pteriidae"/>
  </r>
  <r>
    <n v="2"/>
    <x v="1"/>
    <n v="8"/>
    <s v="Bonanza"/>
    <n v="1"/>
    <d v="2011-06-02T00:00:00"/>
    <n v="22"/>
    <n v="7.6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1.6666666666666666E-2"/>
    <n v="3.0839958450980287"/>
    <n v="5.9137178512377435"/>
    <n v="-3.6071151523112968"/>
    <n v="3.0869400153519808"/>
    <n v="21.909931240932202"/>
    <s v="Pomacanthidae"/>
  </r>
  <r>
    <n v="2"/>
    <x v="1"/>
    <n v="8"/>
    <s v="Bonanza"/>
    <n v="1"/>
    <d v="2011-06-02T00:00:00"/>
    <n v="22"/>
    <n v="7.6"/>
    <s v="mro"/>
    <x v="7"/>
    <n v="2"/>
    <m/>
    <m/>
    <m/>
    <m/>
    <m/>
    <n v="2"/>
    <m/>
    <m/>
    <m/>
    <m/>
    <m/>
    <m/>
    <m/>
    <m/>
    <m/>
    <m/>
    <m/>
    <m/>
    <m/>
    <n v="1.3299999999999999E-2"/>
    <n v="2.97"/>
    <n v="1025.0940868709315"/>
    <n v="1.6666666666666666E-2"/>
    <n v="8.5424507239244285"/>
    <n v="6.9325396794290759"/>
    <n v="-4.319991243754429"/>
    <n v="3.7887309505668365"/>
    <n v="44.200272338395742"/>
    <s v="Serranidae"/>
  </r>
  <r>
    <n v="2"/>
    <x v="1"/>
    <n v="8"/>
    <s v="Bonanza"/>
    <n v="1"/>
    <d v="2011-06-02T00:00:00"/>
    <n v="22"/>
    <n v="7.6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8"/>
    <s v="Bonanza"/>
    <n v="2"/>
    <d v="2011-06-02T00:00:00"/>
    <n v="23"/>
    <n v="7.6"/>
    <s v="hpa"/>
    <x v="4"/>
    <n v="2"/>
    <m/>
    <m/>
    <m/>
    <n v="1"/>
    <n v="1"/>
    <m/>
    <m/>
    <m/>
    <m/>
    <m/>
    <m/>
    <m/>
    <m/>
    <m/>
    <m/>
    <m/>
    <m/>
    <m/>
    <m/>
    <n v="2.7130000000000001E-2"/>
    <n v="3.0842299999999998"/>
    <n v="740.96744136518623"/>
    <n v="1.6666666666666666E-2"/>
    <n v="6.1747286780432189"/>
    <n v="6.607956685552324"/>
    <n v="-3.6071151523112968"/>
    <n v="3.3120330967092664"/>
    <n v="27.440858716723614"/>
    <s v="Pomacanthidae"/>
  </r>
  <r>
    <n v="2"/>
    <x v="1"/>
    <n v="8"/>
    <s v="Bonanza"/>
    <n v="2"/>
    <d v="2011-06-02T00:00:00"/>
    <n v="23"/>
    <n v="7.6"/>
    <s v="sgh"/>
    <x v="5"/>
    <n v="8"/>
    <m/>
    <n v="4"/>
    <n v="3"/>
    <n v="1"/>
    <m/>
    <m/>
    <m/>
    <m/>
    <m/>
    <m/>
    <m/>
    <m/>
    <m/>
    <m/>
    <m/>
    <m/>
    <m/>
    <m/>
    <m/>
    <n v="2.3300000000000001E-2"/>
    <n v="2.919"/>
    <n v="243.69659435479505"/>
    <n v="6.6666666666666666E-2"/>
    <n v="2.0308049529566254"/>
    <n v="5.4959239857891351"/>
    <n v="-3.7593019184104821"/>
    <n v="3.1706837630008966"/>
    <n v="23.823768600023204"/>
    <s v="Scaridae "/>
  </r>
  <r>
    <n v="2"/>
    <x v="1"/>
    <n v="8"/>
    <s v="Bonanza"/>
    <n v="2"/>
    <d v="2011-06-02T00:00:00"/>
    <n v="23"/>
    <n v="7.6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4.1666666666666664E-2"/>
    <n v="0.37106926086712"/>
    <n v="3.7961251959568689"/>
    <n v="-4.0101872542153769"/>
    <n v="2.5382089695961159"/>
    <n v="12.656981619338275"/>
    <s v="Pomacentridae"/>
  </r>
  <r>
    <n v="2"/>
    <x v="1"/>
    <n v="8"/>
    <s v="Bonanza"/>
    <n v="3"/>
    <d v="2011-06-02T00:00:00"/>
    <n v="23"/>
    <n v="6.4"/>
    <s v="hpa"/>
    <x v="4"/>
    <n v="6"/>
    <m/>
    <n v="6"/>
    <m/>
    <m/>
    <m/>
    <m/>
    <m/>
    <m/>
    <m/>
    <m/>
    <m/>
    <m/>
    <m/>
    <m/>
    <m/>
    <m/>
    <m/>
    <m/>
    <m/>
    <n v="2.7130000000000001E-2"/>
    <n v="3.0842299999999998"/>
    <n v="81.375045524043443"/>
    <n v="0.05"/>
    <n v="0.67812537936702866"/>
    <n v="4.3990686599638265"/>
    <n v="-3.6071151523112968"/>
    <n v="2.5958452554689906"/>
    <n v="13.407915687131055"/>
    <s v="Pomacanthidae"/>
  </r>
  <r>
    <n v="2"/>
    <x v="1"/>
    <n v="8"/>
    <s v="Bonanza"/>
    <n v="3"/>
    <d v="2011-06-02T00:00:00"/>
    <n v="23"/>
    <n v="6.4"/>
    <s v="ser"/>
    <x v="0"/>
    <n v="4"/>
    <n v="2"/>
    <n v="2"/>
    <m/>
    <m/>
    <m/>
    <m/>
    <m/>
    <m/>
    <m/>
    <m/>
    <m/>
    <m/>
    <m/>
    <m/>
    <m/>
    <m/>
    <m/>
    <m/>
    <m/>
    <n v="1.813E-2"/>
    <n v="3.07552"/>
    <n v="18.418480471429771"/>
    <n v="3.3333333333333333E-2"/>
    <n v="0.15348733726191474"/>
    <n v="2.9133545340166709"/>
    <n v="-4.0101872542153769"/>
    <n v="2.2511776181693008"/>
    <n v="9.4989153477708648"/>
    <s v="Pomacentridae"/>
  </r>
  <r>
    <n v="2"/>
    <x v="1"/>
    <n v="8"/>
    <s v="Bonanza"/>
    <n v="4"/>
    <d v="2011-06-02T00:00:00"/>
    <n v="23"/>
    <n v="7"/>
    <s v="hpa"/>
    <x v="4"/>
    <n v="3"/>
    <m/>
    <m/>
    <n v="1"/>
    <n v="2"/>
    <m/>
    <m/>
    <m/>
    <m/>
    <m/>
    <m/>
    <m/>
    <m/>
    <m/>
    <m/>
    <m/>
    <m/>
    <m/>
    <m/>
    <m/>
    <n v="2.7130000000000001E-2"/>
    <n v="3.0842299999999998"/>
    <n v="435.62948136092905"/>
    <n v="2.5000000000000001E-2"/>
    <n v="3.6302456780077419"/>
    <n v="6.0767920686605645"/>
    <n v="-3.6071151523112968"/>
    <n v="3.1398135745297404"/>
    <n v="23.099560110934444"/>
    <s v="Pomacanthidae"/>
  </r>
  <r>
    <n v="2"/>
    <x v="1"/>
    <n v="8"/>
    <s v="Bonanza"/>
    <n v="4"/>
    <d v="2011-06-02T00:00:00"/>
    <n v="23"/>
    <n v="7"/>
    <s v="ser"/>
    <x v="0"/>
    <n v="8"/>
    <n v="3"/>
    <n v="5"/>
    <m/>
    <m/>
    <m/>
    <m/>
    <m/>
    <m/>
    <m/>
    <m/>
    <m/>
    <m/>
    <m/>
    <m/>
    <m/>
    <m/>
    <m/>
    <m/>
    <m/>
    <n v="1.813E-2"/>
    <n v="3.07552"/>
    <n v="45.439045228766417"/>
    <n v="6.6666666666666666E-2"/>
    <n v="0.37865871023972014"/>
    <n v="3.8163717625012672"/>
    <n v="-4.0101872542153769"/>
    <n v="2.544792105633078"/>
    <n v="12.740579116092537"/>
    <s v="Pomacentridae"/>
  </r>
  <r>
    <n v="2"/>
    <x v="1"/>
    <n v="8"/>
    <s v="Bonanza"/>
    <n v="4"/>
    <d v="2011-06-02T00:00:00"/>
    <n v="23"/>
    <n v="7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8"/>
    <s v="Bonanza"/>
    <n v="4"/>
    <d v="2011-06-02T00:00:00"/>
    <n v="23"/>
    <n v="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8"/>
    <s v="Bonanza"/>
    <n v="5"/>
    <d v="2011-06-02T00:00:00"/>
    <n v="23"/>
    <n v="7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8.3333333333333332E-3"/>
    <n v="0.28157552083333331"/>
    <n v="3.5201371554463625"/>
    <n v="-4.0570487774784034"/>
    <n v="2.5257286443082552"/>
    <n v="12.499999999999996"/>
    <s v="Lutjanidae"/>
  </r>
  <r>
    <n v="2"/>
    <x v="1"/>
    <n v="8"/>
    <s v="Bonanza"/>
    <n v="5"/>
    <d v="2011-06-02T00:00:00"/>
    <n v="23"/>
    <n v="7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4.1666666666666664E-2"/>
    <n v="0.37106926086712"/>
    <n v="3.7961251959568689"/>
    <n v="-4.0101872542153769"/>
    <n v="2.5382089695961159"/>
    <n v="12.656981619338275"/>
    <s v="Pomacentridae"/>
  </r>
  <r>
    <n v="2"/>
    <x v="1"/>
    <n v="9"/>
    <s v="Islotes"/>
    <n v="1"/>
    <d v="2011-06-01T00:00:00"/>
    <n v="24"/>
    <n v="2.7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1.6666666666666666E-2"/>
    <n v="0.2260417931223429"/>
    <n v="3.3004563712957169"/>
    <n v="-3.6071151523112968"/>
    <n v="2.2396421549647769"/>
    <n v="9.3899705318280837"/>
    <s v="Pomacanthidae"/>
  </r>
  <r>
    <n v="2"/>
    <x v="1"/>
    <n v="9"/>
    <s v="Islotes"/>
    <n v="1"/>
    <d v="2011-06-01T00:00:00"/>
    <n v="24"/>
    <n v="2.7"/>
    <s v="ser"/>
    <x v="0"/>
    <n v="3"/>
    <n v="2"/>
    <n v="1"/>
    <m/>
    <m/>
    <m/>
    <m/>
    <m/>
    <m/>
    <m/>
    <m/>
    <m/>
    <m/>
    <m/>
    <m/>
    <m/>
    <m/>
    <m/>
    <m/>
    <m/>
    <n v="1.813E-2"/>
    <n v="3.07552"/>
    <n v="9.5128182106188905"/>
    <n v="2.5000000000000001E-2"/>
    <n v="7.9273485088490761E-2"/>
    <n v="2.2526401744673463"/>
    <n v="-4.0101872542153769"/>
    <n v="2.0363474887767672"/>
    <n v="7.6625703996527754"/>
    <s v="Pomacentridae"/>
  </r>
  <r>
    <n v="2"/>
    <x v="1"/>
    <n v="9"/>
    <s v="Islotes"/>
    <n v="1"/>
    <d v="2011-06-01T00:00:00"/>
    <n v="24"/>
    <n v="2.7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9"/>
    <s v="Islotes"/>
    <n v="1"/>
    <d v="2011-06-01T00:00:00"/>
    <n v="24"/>
    <n v="2.7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1666666666666667"/>
    <n v="3.8778205128205125"/>
    <n v="5.4496178345316642"/>
    <e v="#NUM!"/>
    <e v="#NUM!"/>
    <e v="#NUM!"/>
    <s v="Pteriidae"/>
  </r>
  <r>
    <n v="2"/>
    <x v="1"/>
    <n v="9"/>
    <s v="Islotes"/>
    <n v="2"/>
    <d v="2011-06-01T00:00:00"/>
    <n v="23"/>
    <n v="10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8.3333333333333332E-3"/>
    <n v="0.54624983290971341"/>
    <n v="4.182812904323554"/>
    <n v="-3.6071151523112968"/>
    <n v="2.5257286443082556"/>
    <n v="12.500000000000002"/>
    <s v="Pomacanthidae"/>
  </r>
  <r>
    <n v="2"/>
    <x v="1"/>
    <n v="9"/>
    <s v="Islotes"/>
    <n v="2"/>
    <d v="2011-06-01T00:00:00"/>
    <n v="23"/>
    <n v="10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9"/>
    <s v="Islotes"/>
    <n v="2"/>
    <d v="2011-06-01T00:00:00"/>
    <n v="23"/>
    <n v="10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1.6666666666666666E-2"/>
    <n v="5.0596329150667608E-3"/>
    <n v="-0.49896960196183038"/>
    <n v="-4.0101872542153769"/>
    <n v="1.1416663368319979"/>
    <n v="3.1319829579055436"/>
    <s v="Pomacentridae"/>
  </r>
  <r>
    <n v="2"/>
    <x v="1"/>
    <n v="9"/>
    <s v="Islotes"/>
    <n v="2"/>
    <d v="2011-06-01T00:00:00"/>
    <n v="23"/>
    <n v="10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9"/>
    <s v="Islotes"/>
    <n v="2"/>
    <d v="2011-06-01T00:00:00"/>
    <n v="23"/>
    <n v="10"/>
    <s v="Ifu"/>
    <x v="2"/>
    <n v="1"/>
    <m/>
    <m/>
    <m/>
    <m/>
    <m/>
    <m/>
    <m/>
    <m/>
    <m/>
    <m/>
    <m/>
    <m/>
    <m/>
    <m/>
    <m/>
    <m/>
    <m/>
    <m/>
    <m/>
    <m/>
    <n v="375"/>
    <n v="375"/>
    <n v="1.6666666666666666E-2"/>
    <n v="6.25"/>
    <n v="5.9269260259704106"/>
    <e v="#NUM!"/>
    <e v="#NUM!"/>
    <e v="#NUM!"/>
    <s v="Stichopodidae"/>
  </r>
  <r>
    <n v="2"/>
    <x v="1"/>
    <n v="9"/>
    <s v="Islotes"/>
    <n v="3"/>
    <d v="2011-06-01T00:00:00"/>
    <n v="22"/>
    <n v="12.6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1.6666666666666666E-2"/>
    <n v="0.2260417931223429"/>
    <n v="3.3004563712957169"/>
    <n v="-3.6071151523112968"/>
    <n v="2.2396421549647769"/>
    <n v="9.3899705318280837"/>
    <s v="Pomacanthidae"/>
  </r>
  <r>
    <n v="2"/>
    <x v="1"/>
    <n v="9"/>
    <s v="Islotes"/>
    <n v="3"/>
    <d v="2011-06-01T00:00:00"/>
    <n v="22"/>
    <n v="12.6"/>
    <s v="lar"/>
    <x v="8"/>
    <n v="20"/>
    <m/>
    <m/>
    <m/>
    <m/>
    <n v="20"/>
    <m/>
    <m/>
    <m/>
    <m/>
    <m/>
    <m/>
    <m/>
    <m/>
    <m/>
    <m/>
    <m/>
    <m/>
    <m/>
    <m/>
    <n v="1.7299999999999999E-2"/>
    <n v="3"/>
    <n v="5406.25"/>
    <n v="0.16666666666666666"/>
    <n v="45.052083333333336"/>
    <n v="8.59531097068019"/>
    <n v="-4.0570487774784034"/>
    <n v="4.2174532493861978"/>
    <n v="67.86044041487267"/>
    <s v="Lutjanidae"/>
  </r>
  <r>
    <n v="2"/>
    <x v="1"/>
    <n v="9"/>
    <s v="Islotes"/>
    <n v="3"/>
    <d v="2011-06-01T00:00:00"/>
    <n v="22"/>
    <n v="12.6"/>
    <s v="mro"/>
    <x v="7"/>
    <n v="10"/>
    <m/>
    <m/>
    <m/>
    <m/>
    <n v="10"/>
    <m/>
    <m/>
    <m/>
    <m/>
    <m/>
    <m/>
    <m/>
    <m/>
    <m/>
    <m/>
    <m/>
    <m/>
    <m/>
    <m/>
    <n v="1.3299999999999999E-2"/>
    <n v="2.97"/>
    <n v="1886.833014926684"/>
    <n v="8.3333333333333329E-2"/>
    <n v="15.723608457722367"/>
    <n v="7.5426550490981725"/>
    <n v="-4.319991243754429"/>
    <n v="3.9941570009604721"/>
    <n v="54.280063290180564"/>
    <s v="Serranidae"/>
  </r>
  <r>
    <n v="2"/>
    <x v="1"/>
    <n v="9"/>
    <s v="Islotes"/>
    <n v="3"/>
    <d v="2011-06-01T00:00:00"/>
    <n v="22"/>
    <n v="12.6"/>
    <s v="sgh"/>
    <x v="5"/>
    <n v="8"/>
    <m/>
    <m/>
    <m/>
    <m/>
    <m/>
    <n v="8"/>
    <m/>
    <m/>
    <m/>
    <m/>
    <m/>
    <m/>
    <m/>
    <m/>
    <m/>
    <m/>
    <m/>
    <m/>
    <m/>
    <n v="2.3300000000000001E-2"/>
    <n v="2.919"/>
    <n v="5992.1203778520603"/>
    <n v="6.6666666666666666E-2"/>
    <n v="49.934336482100505"/>
    <n v="8.6982006147569511"/>
    <n v="-3.7593019184104821"/>
    <n v="4.2677295420237868"/>
    <n v="71.359432957997996"/>
    <s v="Scaridae "/>
  </r>
  <r>
    <n v="2"/>
    <x v="1"/>
    <n v="9"/>
    <s v="Islotes"/>
    <n v="3"/>
    <d v="2011-06-01T00:00:00"/>
    <n v="22"/>
    <n v="12.6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9"/>
    <s v="Islotes"/>
    <n v="3"/>
    <d v="2011-06-01T00:00:00"/>
    <n v="22"/>
    <n v="12.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9"/>
    <s v="Islotes"/>
    <n v="4"/>
    <d v="2011-06-01T00:00:00"/>
    <n v="23"/>
    <n v="9"/>
    <s v="hpa"/>
    <x v="4"/>
    <n v="10"/>
    <m/>
    <m/>
    <m/>
    <n v="10"/>
    <m/>
    <m/>
    <m/>
    <m/>
    <m/>
    <m/>
    <m/>
    <m/>
    <m/>
    <m/>
    <m/>
    <m/>
    <m/>
    <m/>
    <m/>
    <n v="2.7130000000000001E-2"/>
    <n v="3.0842299999999998"/>
    <n v="1850.3975070588172"/>
    <n v="8.3333333333333329E-2"/>
    <n v="15.419979225490144"/>
    <n v="7.5231557636718431"/>
    <n v="-3.6071151523112968"/>
    <n v="3.6087681255882798"/>
    <n v="36.920543317005659"/>
    <s v="Pomacanthidae"/>
  </r>
  <r>
    <n v="2"/>
    <x v="1"/>
    <n v="9"/>
    <s v="Islotes"/>
    <n v="4"/>
    <d v="2011-06-01T00:00:00"/>
    <n v="23"/>
    <n v="9"/>
    <s v="lar"/>
    <x v="8"/>
    <n v="15"/>
    <m/>
    <m/>
    <m/>
    <n v="15"/>
    <m/>
    <m/>
    <m/>
    <m/>
    <m/>
    <m/>
    <m/>
    <m/>
    <m/>
    <m/>
    <m/>
    <m/>
    <m/>
    <m/>
    <m/>
    <n v="1.7299999999999999E-2"/>
    <n v="3"/>
    <n v="1390.7578125"/>
    <n v="0.125"/>
    <n v="11.589648437499999"/>
    <n v="7.237604066412211"/>
    <n v="-4.0570487774784034"/>
    <n v="3.764884281296871"/>
    <n v="43.158711300783196"/>
    <s v="Lutjanidae"/>
  </r>
  <r>
    <n v="2"/>
    <x v="1"/>
    <n v="9"/>
    <s v="Islotes"/>
    <n v="4"/>
    <d v="2011-06-01T00:00:00"/>
    <n v="23"/>
    <n v="9"/>
    <s v="mro"/>
    <x v="7"/>
    <n v="10"/>
    <m/>
    <m/>
    <m/>
    <m/>
    <m/>
    <n v="10"/>
    <m/>
    <m/>
    <m/>
    <m/>
    <m/>
    <m/>
    <m/>
    <m/>
    <m/>
    <m/>
    <m/>
    <m/>
    <m/>
    <n v="1.3299999999999999E-2"/>
    <n v="2.97"/>
    <n v="5125.4704343546573"/>
    <n v="8.3333333333333329E-2"/>
    <n v="42.712253619622146"/>
    <n v="8.5419775918631764"/>
    <n v="-4.319991243754429"/>
    <n v="4.3306292375816851"/>
    <n v="75.992088606252793"/>
    <s v="Serranidae"/>
  </r>
  <r>
    <n v="2"/>
    <x v="1"/>
    <n v="9"/>
    <s v="Islotes"/>
    <n v="4"/>
    <d v="2011-06-01T00:00:00"/>
    <n v="23"/>
    <n v="9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8.3333333333333332E-3"/>
    <n v="12.998762315733009"/>
    <n v="7.3523458892290821"/>
    <n v="-3.7593019184104821"/>
    <n v="3.8066624897703196"/>
    <n v="44.999999999999993"/>
    <s v="Scaridae "/>
  </r>
  <r>
    <n v="2"/>
    <x v="1"/>
    <n v="9"/>
    <s v="Islotes"/>
    <n v="4"/>
    <d v="2011-06-01T00:00:00"/>
    <n v="23"/>
    <n v="9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5.8333333333333334E-2"/>
    <n v="0.51949696521396804"/>
    <n v="4.1325974325780814"/>
    <n v="-4.0101872542153769"/>
    <n v="2.6476123344323752"/>
    <n v="14.120283848278984"/>
    <s v="Pomacentridae"/>
  </r>
  <r>
    <n v="2"/>
    <x v="1"/>
    <n v="9"/>
    <s v="Islotes"/>
    <n v="4"/>
    <d v="2011-06-01T00:00:00"/>
    <n v="23"/>
    <n v="8.3000000000000007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8.3333333333333329E-2"/>
    <n v="1.7258333333333336"/>
    <n v="4.6400545878415933"/>
    <e v="#NUM!"/>
    <e v="#NUM!"/>
    <e v="#NUM!"/>
    <s v="Diadematidae"/>
  </r>
  <r>
    <n v="2"/>
    <x v="1"/>
    <n v="9"/>
    <s v="Islotes"/>
    <n v="4"/>
    <d v="2011-06-01T00:00:00"/>
    <n v="23"/>
    <n v="8.3000000000000007"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18333333333333332"/>
    <n v="6.0937179487179485"/>
    <n v="5.9016029582747214"/>
    <e v="#NUM!"/>
    <e v="#NUM!"/>
    <e v="#NUM!"/>
    <s v="Pteriidae"/>
  </r>
  <r>
    <n v="2"/>
    <x v="1"/>
    <n v="9"/>
    <s v="Islotes"/>
    <n v="5"/>
    <d v="2011-06-01T00:00:00"/>
    <n v="23"/>
    <n v="8"/>
    <s v="hpa"/>
    <x v="4"/>
    <n v="7"/>
    <m/>
    <n v="2"/>
    <m/>
    <n v="5"/>
    <m/>
    <m/>
    <m/>
    <m/>
    <m/>
    <m/>
    <m/>
    <m/>
    <m/>
    <m/>
    <m/>
    <m/>
    <m/>
    <m/>
    <m/>
    <n v="2.7130000000000001E-2"/>
    <n v="3.0842299999999998"/>
    <n v="952.32376870408973"/>
    <n v="5.8333333333333334E-2"/>
    <n v="7.9360314058674142"/>
    <n v="6.8589050701493548"/>
    <n v="-3.6071151523112968"/>
    <n v="3.3933981001613538"/>
    <n v="29.766931619368499"/>
    <s v="Pomacanthidae"/>
  </r>
  <r>
    <n v="2"/>
    <x v="1"/>
    <n v="9"/>
    <s v="Islotes"/>
    <n v="5"/>
    <d v="2011-06-01T00:00:00"/>
    <n v="23"/>
    <n v="8"/>
    <s v="mro"/>
    <x v="7"/>
    <n v="3"/>
    <m/>
    <m/>
    <m/>
    <n v="3"/>
    <m/>
    <m/>
    <m/>
    <m/>
    <m/>
    <m/>
    <m/>
    <m/>
    <m/>
    <m/>
    <m/>
    <m/>
    <m/>
    <m/>
    <m/>
    <n v="1.3299999999999999E-2"/>
    <n v="2.97"/>
    <n v="196.24377987861817"/>
    <n v="2.5000000000000001E-2"/>
    <n v="1.6353648323218182"/>
    <n v="5.2793576612742026"/>
    <n v="-4.319991243754429"/>
    <n v="3.232104008427148"/>
    <n v="25.332901576172077"/>
    <s v="Serranidae"/>
  </r>
  <r>
    <n v="2"/>
    <x v="1"/>
    <n v="9"/>
    <s v="Islotes"/>
    <n v="5"/>
    <d v="2011-06-01T00:00:00"/>
    <n v="23"/>
    <n v="8"/>
    <s v="ser"/>
    <x v="0"/>
    <n v="4"/>
    <m/>
    <n v="4"/>
    <m/>
    <m/>
    <m/>
    <m/>
    <m/>
    <m/>
    <m/>
    <m/>
    <m/>
    <m/>
    <m/>
    <m/>
    <m/>
    <m/>
    <m/>
    <m/>
    <m/>
    <n v="1.813E-2"/>
    <n v="3.07552"/>
    <n v="35.62264904324352"/>
    <n v="3.3333333333333333E-2"/>
    <n v="0.29685540869369598"/>
    <n v="3.5729816446426592"/>
    <n v="-4.0101872542153769"/>
    <n v="2.4656542304579503"/>
    <n v="11.771180698332907"/>
    <s v="Pomacentridae"/>
  </r>
  <r>
    <n v="2"/>
    <x v="1"/>
    <n v="9"/>
    <s v="Islotes"/>
    <n v="5"/>
    <d v="2011-06-01T00:00:00"/>
    <n v="23"/>
    <n v="8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9"/>
    <s v="Islotes"/>
    <n v="5"/>
    <d v="2011-06-01T00:00:00"/>
    <n v="23"/>
    <n v="8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9"/>
    <s v="Islotes"/>
    <n v="5"/>
    <d v="2011-06-01T00:00:00"/>
    <n v="23"/>
    <n v="8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6.6666666666666666E-2"/>
    <n v="2.2158974358974359"/>
    <n v="4.8900020465962415"/>
    <e v="#NUM!"/>
    <e v="#NUM!"/>
    <e v="#NUM!"/>
    <s v="Pteriidae"/>
  </r>
  <r>
    <n v="2"/>
    <x v="1"/>
    <n v="9"/>
    <s v="Islotes"/>
    <n v="6"/>
    <d v="2011-06-01T00:00:00"/>
    <n v="23"/>
    <n v="12.3"/>
    <s v="hpa"/>
    <x v="4"/>
    <n v="1"/>
    <m/>
    <m/>
    <m/>
    <m/>
    <m/>
    <n v="1"/>
    <m/>
    <m/>
    <m/>
    <m/>
    <m/>
    <m/>
    <m/>
    <m/>
    <m/>
    <m/>
    <m/>
    <m/>
    <m/>
    <n v="2.7130000000000001E-2"/>
    <n v="3.0842299999999998"/>
    <n v="1569.3173570742451"/>
    <n v="8.3333333333333332E-3"/>
    <n v="13.077644642285376"/>
    <n v="7.3583959993761976"/>
    <n v="-3.6071151523112968"/>
    <n v="3.555348061489414"/>
    <n v="35.000000000000007"/>
    <s v="Pomacanthidae"/>
  </r>
  <r>
    <n v="2"/>
    <x v="1"/>
    <n v="9"/>
    <s v="Islotes"/>
    <n v="6"/>
    <d v="2011-06-01T00:00:00"/>
    <n v="23"/>
    <n v="12.3"/>
    <s v="mro"/>
    <x v="7"/>
    <n v="4"/>
    <m/>
    <m/>
    <m/>
    <m/>
    <n v="2"/>
    <n v="1"/>
    <m/>
    <m/>
    <m/>
    <n v="1"/>
    <m/>
    <m/>
    <m/>
    <m/>
    <m/>
    <m/>
    <m/>
    <m/>
    <m/>
    <n v="1.3299999999999999E-2"/>
    <n v="2.97"/>
    <n v="5819.1948378376692"/>
    <n v="3.3333333333333333E-2"/>
    <n v="48.493290315313907"/>
    <n v="8.6689171871409219"/>
    <n v="-4.319991243754429"/>
    <n v="4.3733698420523064"/>
    <n v="79.310445561427443"/>
    <s v="Serranidae"/>
  </r>
  <r>
    <n v="2"/>
    <x v="1"/>
    <n v="9"/>
    <s v="Islotes"/>
    <n v="6"/>
    <d v="2011-06-01T00:00:00"/>
    <n v="23"/>
    <n v="12.3"/>
    <s v="Dme"/>
    <x v="1"/>
    <n v="4"/>
    <m/>
    <m/>
    <m/>
    <m/>
    <m/>
    <m/>
    <m/>
    <m/>
    <m/>
    <m/>
    <m/>
    <m/>
    <m/>
    <m/>
    <m/>
    <m/>
    <m/>
    <m/>
    <m/>
    <m/>
    <n v="20.71"/>
    <n v="82.84"/>
    <n v="6.6666666666666666E-2"/>
    <n v="1.3806666666666667"/>
    <n v="4.4169110365273836"/>
    <e v="#NUM!"/>
    <e v="#NUM!"/>
    <e v="#NUM!"/>
    <s v="Diadematidae"/>
  </r>
  <r>
    <n v="2"/>
    <x v="1"/>
    <n v="9"/>
    <s v="Islotes"/>
    <n v="6"/>
    <d v="2011-06-01T00:00:00"/>
    <n v="23"/>
    <n v="12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9"/>
    <s v="Islotes"/>
    <n v="7"/>
    <d v="2011-06-01T00:00:00"/>
    <n v="23"/>
    <n v="19.5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1.6666666666666666E-2"/>
    <n v="3.0839958450980287"/>
    <n v="5.9137178512377435"/>
    <n v="-3.6071151523112968"/>
    <n v="3.0869400153519808"/>
    <n v="21.909931240932202"/>
    <s v="Pomacanthidae"/>
  </r>
  <r>
    <n v="2"/>
    <x v="1"/>
    <n v="9"/>
    <s v="Islotes"/>
    <n v="7"/>
    <d v="2011-06-01T00:00:00"/>
    <n v="23"/>
    <n v="19.5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9"/>
    <s v="Islotes"/>
    <n v="7"/>
    <d v="2011-06-01T00:00:00"/>
    <n v="23"/>
    <n v="19.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9"/>
    <s v="Islotes"/>
    <n v="8"/>
    <d v="2011-06-01T00:00:00"/>
    <n v="23"/>
    <n v="11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9"/>
    <s v="Islotes"/>
    <n v="8"/>
    <d v="2011-06-01T00:00:00"/>
    <n v="23"/>
    <n v="11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9"/>
    <s v="Islotes"/>
    <n v="8"/>
    <d v="2011-06-01T00:00:00"/>
    <n v="23"/>
    <n v="1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9"/>
    <s v="Islotes"/>
    <n v="9"/>
    <d v="2011-06-01T00:00:00"/>
    <n v="22"/>
    <n v="20"/>
    <s v="hpa"/>
    <x v="4"/>
    <n v="2"/>
    <m/>
    <n v="1"/>
    <m/>
    <n v="1"/>
    <m/>
    <m/>
    <m/>
    <m/>
    <m/>
    <m/>
    <m/>
    <m/>
    <m/>
    <m/>
    <m/>
    <m/>
    <m/>
    <m/>
    <m/>
    <n v="2.7130000000000001E-2"/>
    <n v="3.0842299999999998"/>
    <n v="198.60225829322229"/>
    <n v="1.6666666666666666E-2"/>
    <n v="1.6550188191101858"/>
    <n v="5.2913041226099784"/>
    <n v="-3.6071151523112968"/>
    <n v="2.8851347905056612"/>
    <n v="17.905980989097031"/>
    <s v="Pomacanthidae"/>
  </r>
  <r>
    <n v="2"/>
    <x v="1"/>
    <n v="9"/>
    <s v="Islotes"/>
    <n v="9"/>
    <d v="2011-06-01T00:00:00"/>
    <n v="22"/>
    <n v="20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9"/>
    <s v="Islotes"/>
    <n v="10"/>
    <d v="2011-06-01T00:00:00"/>
    <n v="24"/>
    <n v="14.5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9"/>
    <s v="Islotes"/>
    <n v="10"/>
    <d v="2011-06-01T00:00:00"/>
    <n v="24"/>
    <n v="14.5"/>
    <s v="ser"/>
    <x v="0"/>
    <n v="6"/>
    <m/>
    <m/>
    <n v="6"/>
    <m/>
    <m/>
    <m/>
    <m/>
    <m/>
    <m/>
    <m/>
    <m/>
    <m/>
    <m/>
    <m/>
    <m/>
    <m/>
    <m/>
    <m/>
    <m/>
    <n v="1.813E-2"/>
    <n v="3.07552"/>
    <n v="257.10927142038156"/>
    <n v="0.05"/>
    <n v="2.1425772618365131"/>
    <n v="5.549501175155604"/>
    <n v="-4.0101872542153769"/>
    <n v="3.1083161317016246"/>
    <n v="22.383322083483744"/>
    <s v="Pomacentridae"/>
  </r>
  <r>
    <n v="2"/>
    <x v="1"/>
    <n v="9"/>
    <s v="Islotes"/>
    <n v="10"/>
    <d v="2011-06-01T00:00:00"/>
    <n v="24"/>
    <n v="14.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0"/>
    <s v="Pailebote"/>
    <n v="1"/>
    <d v="2011-06-02T00:00:00"/>
    <n v="21"/>
    <n v="16.8"/>
    <s v="hpa"/>
    <x v="4"/>
    <n v="5"/>
    <m/>
    <m/>
    <n v="2"/>
    <n v="3"/>
    <m/>
    <m/>
    <m/>
    <m/>
    <m/>
    <m/>
    <m/>
    <m/>
    <m/>
    <m/>
    <m/>
    <m/>
    <m/>
    <m/>
    <m/>
    <n v="2.7130000000000001E-2"/>
    <n v="3.0842299999999998"/>
    <n v="686.21921201597638"/>
    <n v="4.1666666666666664E-2"/>
    <n v="5.7184934334664694"/>
    <n v="6.5311971277240222"/>
    <n v="-3.6071151523112968"/>
    <n v="3.2871453426091177"/>
    <n v="26.766345744943301"/>
    <s v="Pomacanthidae"/>
  </r>
  <r>
    <n v="2"/>
    <x v="1"/>
    <n v="10"/>
    <s v="Pailebote"/>
    <n v="1"/>
    <d v="2011-06-02T00:00:00"/>
    <n v="21"/>
    <n v="16.8"/>
    <s v="lar"/>
    <x v="8"/>
    <n v="2"/>
    <m/>
    <n v="1"/>
    <n v="1"/>
    <m/>
    <m/>
    <m/>
    <m/>
    <m/>
    <m/>
    <m/>
    <m/>
    <m/>
    <m/>
    <m/>
    <m/>
    <m/>
    <m/>
    <m/>
    <m/>
    <n v="1.7299999999999999E-2"/>
    <n v="3"/>
    <n v="41.087499999999999"/>
    <n v="1.6666666666666666E-2"/>
    <n v="0.34239583333333334"/>
    <n v="3.7157039389903379"/>
    <n v="-4.0570487774784034"/>
    <n v="2.590917572156247"/>
    <n v="13.342008243609721"/>
    <s v="Lutjanidae"/>
  </r>
  <r>
    <n v="2"/>
    <x v="1"/>
    <n v="10"/>
    <s v="Pailebote"/>
    <n v="2"/>
    <d v="2011-06-02T00:00:00"/>
    <n v="23"/>
    <n v="11.2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0"/>
    <s v="Pailebote"/>
    <n v="2"/>
    <d v="2011-06-02T00:00:00"/>
    <n v="21"/>
    <n v="10.3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0"/>
    <s v="Pailebote"/>
    <n v="2"/>
    <d v="2011-06-02T00:00:00"/>
    <n v="21"/>
    <n v="10.3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10"/>
    <s v="Pailebote"/>
    <n v="3"/>
    <d v="2011-06-02T00:00:00"/>
    <n v="22"/>
    <n v="12.7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8.3333333333333332E-3"/>
    <n v="1.5419979225490144"/>
    <n v="5.2205706706777981"/>
    <n v="-3.6071151523112968"/>
    <n v="2.8622008809294686"/>
    <n v="17.500000000000004"/>
    <s v="Pomacanthidae"/>
  </r>
  <r>
    <n v="2"/>
    <x v="1"/>
    <n v="10"/>
    <s v="Pailebote"/>
    <n v="3"/>
    <d v="2011-06-02T00:00:00"/>
    <n v="22"/>
    <n v="12.7"/>
    <s v="lar"/>
    <x v="8"/>
    <n v="2"/>
    <m/>
    <m/>
    <n v="1"/>
    <n v="1"/>
    <m/>
    <m/>
    <m/>
    <m/>
    <m/>
    <m/>
    <m/>
    <m/>
    <m/>
    <m/>
    <m/>
    <m/>
    <m/>
    <m/>
    <m/>
    <n v="1.7299999999999999E-2"/>
    <n v="3"/>
    <n v="126.50624999999999"/>
    <n v="1.6666666666666666E-2"/>
    <n v="1.05421875"/>
    <n v="4.8402917140617081"/>
    <n v="-4.0570487774784034"/>
    <n v="2.9657801638467038"/>
    <n v="19.409840191640765"/>
    <s v="Lutjanidae"/>
  </r>
  <r>
    <n v="2"/>
    <x v="1"/>
    <n v="10"/>
    <s v="Pailebote"/>
    <n v="3"/>
    <d v="2011-06-02T00:00:00"/>
    <n v="22"/>
    <n v="12.7"/>
    <s v="mro"/>
    <x v="7"/>
    <n v="2"/>
    <m/>
    <m/>
    <n v="1"/>
    <n v="1"/>
    <m/>
    <m/>
    <m/>
    <m/>
    <m/>
    <m/>
    <m/>
    <m/>
    <m/>
    <m/>
    <m/>
    <m/>
    <m/>
    <m/>
    <m/>
    <n v="1.3299999999999999E-2"/>
    <n v="2.97"/>
    <n v="89.495585635682829"/>
    <n v="1.6666666666666666E-2"/>
    <n v="0.74579654696402353"/>
    <n v="4.4941893015580776"/>
    <n v="-4.319991243754429"/>
    <n v="2.9677375573442779"/>
    <n v="19.447870094220566"/>
    <s v="Serranidae"/>
  </r>
  <r>
    <n v="2"/>
    <x v="1"/>
    <n v="10"/>
    <s v="Pailebote"/>
    <n v="3"/>
    <d v="2011-06-02T00:00:00"/>
    <n v="22"/>
    <n v="12.7"/>
    <s v="ser"/>
    <x v="0"/>
    <n v="16"/>
    <m/>
    <n v="16"/>
    <m/>
    <m/>
    <m/>
    <m/>
    <m/>
    <m/>
    <m/>
    <m/>
    <m/>
    <m/>
    <m/>
    <m/>
    <m/>
    <m/>
    <m/>
    <m/>
    <m/>
    <n v="1.813E-2"/>
    <n v="3.07552"/>
    <n v="142.49059617297408"/>
    <n v="0.13333333333333333"/>
    <n v="1.1874216347747839"/>
    <n v="4.9592760057625496"/>
    <n v="-4.0101872542153769"/>
    <n v="2.9164054403736364"/>
    <n v="18.474759337707368"/>
    <s v="Pomacentridae"/>
  </r>
  <r>
    <n v="2"/>
    <x v="1"/>
    <n v="10"/>
    <s v="Pailebote"/>
    <n v="3"/>
    <d v="2011-06-02T00:00:00"/>
    <n v="22"/>
    <n v="12.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0"/>
    <s v="Pailebote"/>
    <n v="4"/>
    <d v="2011-06-02T00:00:00"/>
    <n v="22"/>
    <n v="11.4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1.6666666666666666E-2"/>
    <n v="2.088247755458728"/>
    <n v="5.5238170625921663"/>
    <n v="-3.6071151523112968"/>
    <n v="2.9605224691101064"/>
    <n v="19.308056984013479"/>
    <s v="Pomacanthidae"/>
  </r>
  <r>
    <n v="2"/>
    <x v="1"/>
    <n v="10"/>
    <s v="Pailebote"/>
    <n v="4"/>
    <d v="2011-06-02T00:00:00"/>
    <n v="22"/>
    <n v="11.4"/>
    <s v="ser"/>
    <x v="0"/>
    <n v="14"/>
    <n v="5"/>
    <n v="9"/>
    <m/>
    <m/>
    <m/>
    <m/>
    <m/>
    <m/>
    <m/>
    <m/>
    <m/>
    <m/>
    <m/>
    <m/>
    <m/>
    <m/>
    <m/>
    <m/>
    <m/>
    <n v="1.813E-2"/>
    <n v="3.07552"/>
    <n v="81.668850221817948"/>
    <n v="0.11666666666666667"/>
    <n v="0.6805737518484829"/>
    <n v="4.4026726589291947"/>
    <n v="-4.0101872542153769"/>
    <n v="2.7354268264048267"/>
    <n v="15.416322125198649"/>
    <s v="Pomacentridae"/>
  </r>
  <r>
    <n v="2"/>
    <x v="1"/>
    <n v="10"/>
    <s v="Pailebote"/>
    <n v="5"/>
    <d v="2011-06-02T00:00:00"/>
    <n v="21"/>
    <n v="14.3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8.3333333333333332E-3"/>
    <n v="2.3375535046246863"/>
    <n v="5.6365966143797968"/>
    <n v="-3.7593019184104821"/>
    <n v="3.218875824868201"/>
    <n v="25.000000000000007"/>
    <s v="Scaridae "/>
  </r>
  <r>
    <n v="2"/>
    <x v="1"/>
    <n v="10"/>
    <s v="Pailebote"/>
    <n v="5"/>
    <d v="2011-06-02T00:00:00"/>
    <n v="21"/>
    <n v="14.3"/>
    <s v="ser"/>
    <x v="0"/>
    <n v="8"/>
    <n v="3"/>
    <n v="5"/>
    <m/>
    <m/>
    <m/>
    <m/>
    <m/>
    <m/>
    <m/>
    <m/>
    <m/>
    <m/>
    <m/>
    <m/>
    <m/>
    <m/>
    <m/>
    <m/>
    <m/>
    <n v="1.813E-2"/>
    <n v="3.07552"/>
    <n v="45.439045228766417"/>
    <n v="6.6666666666666666E-2"/>
    <n v="0.37865871023972014"/>
    <n v="3.8163717625012672"/>
    <n v="-4.0101872542153769"/>
    <n v="2.544792105633078"/>
    <n v="12.740579116092537"/>
    <s v="Pomacentridae"/>
  </r>
  <r>
    <n v="2"/>
    <x v="1"/>
    <n v="10"/>
    <s v="Pailebote"/>
    <n v="5"/>
    <d v="2011-06-02T00:00:00"/>
    <n v="21"/>
    <n v="14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0"/>
    <s v="Pailebote"/>
    <n v="6"/>
    <d v="2011-06-02T00:00:00"/>
    <n v="22"/>
    <n v="7.3"/>
    <s v="hpa"/>
    <x v="4"/>
    <n v="3"/>
    <m/>
    <n v="1"/>
    <m/>
    <m/>
    <m/>
    <n v="2"/>
    <m/>
    <m/>
    <m/>
    <m/>
    <m/>
    <m/>
    <m/>
    <m/>
    <m/>
    <m/>
    <m/>
    <m/>
    <m/>
    <n v="2.7130000000000001E-2"/>
    <n v="3.0842299999999998"/>
    <n v="3152.1972217358307"/>
    <n v="2.5000000000000001E-2"/>
    <n v="26.268310181131923"/>
    <n v="8.0558550193679892"/>
    <n v="-3.6071151523112968"/>
    <n v="3.7814852237606424"/>
    <n v="43.88116671246695"/>
    <s v="Pomacanthidae"/>
  </r>
  <r>
    <n v="2"/>
    <x v="1"/>
    <n v="10"/>
    <s v="Pailebote"/>
    <n v="6"/>
    <d v="2011-06-02T00:00:00"/>
    <n v="22"/>
    <n v="7.3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4.1666666666666664E-2"/>
    <n v="0.37106926086712"/>
    <n v="3.7961251959568689"/>
    <n v="-4.0101872542153769"/>
    <n v="2.5382089695961159"/>
    <n v="12.656981619338275"/>
    <s v="Pomacentridae"/>
  </r>
  <r>
    <n v="2"/>
    <x v="1"/>
    <n v="10"/>
    <s v="Pailebote"/>
    <n v="6"/>
    <d v="2011-06-02T00:00:00"/>
    <n v="22"/>
    <n v="7.3"/>
    <s v="Dme"/>
    <x v="1"/>
    <n v="2"/>
    <m/>
    <m/>
    <m/>
    <m/>
    <m/>
    <m/>
    <m/>
    <m/>
    <m/>
    <m/>
    <m/>
    <m/>
    <m/>
    <m/>
    <m/>
    <m/>
    <m/>
    <m/>
    <m/>
    <m/>
    <n v="20.71"/>
    <n v="41.42"/>
    <n v="3.3333333333333333E-2"/>
    <n v="0.69033333333333335"/>
    <n v="3.7237638559674382"/>
    <e v="#NUM!"/>
    <e v="#NUM!"/>
    <e v="#NUM!"/>
    <s v="Diadematidae"/>
  </r>
  <r>
    <n v="2"/>
    <x v="1"/>
    <n v="10"/>
    <s v="Pailebote"/>
    <n v="7"/>
    <d v="2011-06-02T00:00:00"/>
    <n v="21"/>
    <n v="10.6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1.6666666666666666E-2"/>
    <n v="2.088247755458728"/>
    <n v="5.5238170625921663"/>
    <n v="-3.6071151523112968"/>
    <n v="2.9605224691101064"/>
    <n v="19.308056984013479"/>
    <s v="Pomacanthidae"/>
  </r>
  <r>
    <n v="2"/>
    <x v="1"/>
    <n v="10"/>
    <s v="Pailebote"/>
    <n v="7"/>
    <d v="2011-06-02T00:00:00"/>
    <n v="21"/>
    <n v="10.6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10"/>
    <s v="Pailebote"/>
    <n v="7"/>
    <d v="2011-06-02T00:00:00"/>
    <n v="21"/>
    <n v="10.6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8.3333333333333332E-3"/>
    <n v="6.2417920602625632"/>
    <n v="6.6187590730771149"/>
    <n v="-3.7593019184104821"/>
    <n v="3.5553480614894131"/>
    <n v="34.999999999999979"/>
    <s v="Scaridae "/>
  </r>
  <r>
    <n v="2"/>
    <x v="1"/>
    <n v="10"/>
    <s v="Pailebote"/>
    <n v="7"/>
    <d v="2011-06-02T00:00:00"/>
    <n v="21"/>
    <n v="10.6"/>
    <s v="ser"/>
    <x v="0"/>
    <n v="5"/>
    <n v="1"/>
    <n v="4"/>
    <m/>
    <m/>
    <m/>
    <m/>
    <m/>
    <m/>
    <m/>
    <m/>
    <m/>
    <m/>
    <m/>
    <m/>
    <m/>
    <m/>
    <m/>
    <m/>
    <m/>
    <n v="1.813E-2"/>
    <n v="3.07552"/>
    <n v="35.926227018147529"/>
    <n v="4.1666666666666664E-2"/>
    <n v="0.29938522515122939"/>
    <n v="3.5814675863754881"/>
    <n v="-4.0101872542153769"/>
    <n v="2.4684134197114194"/>
    <n v="11.803704462592849"/>
    <s v="Pomacentridae"/>
  </r>
  <r>
    <n v="2"/>
    <x v="1"/>
    <n v="10"/>
    <s v="Pailebote"/>
    <n v="8"/>
    <d v="2011-06-02T00:00:00"/>
    <n v="22"/>
    <n v="7.6"/>
    <s v="hpa"/>
    <x v="4"/>
    <n v="4"/>
    <m/>
    <m/>
    <m/>
    <n v="2"/>
    <n v="2"/>
    <m/>
    <m/>
    <m/>
    <m/>
    <m/>
    <m/>
    <m/>
    <m/>
    <m/>
    <m/>
    <m/>
    <m/>
    <m/>
    <m/>
    <n v="2.7130000000000001E-2"/>
    <n v="3.0842299999999998"/>
    <n v="1481.9348827303725"/>
    <n v="3.3333333333333333E-2"/>
    <n v="12.349457356086438"/>
    <n v="7.3011038661122694"/>
    <n v="-3.6071151523112968"/>
    <n v="3.5367722311317791"/>
    <n v="34.35584729574569"/>
    <s v="Pomacanthidae"/>
  </r>
  <r>
    <n v="2"/>
    <x v="1"/>
    <n v="10"/>
    <s v="Pailebote"/>
    <n v="8"/>
    <d v="2011-06-02T00:00:00"/>
    <n v="22"/>
    <n v="7.6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0"/>
    <s v="Pailebote"/>
    <n v="8"/>
    <d v="2011-06-02T00:00:00"/>
    <n v="22"/>
    <n v="7.6"/>
    <s v="ser"/>
    <x v="0"/>
    <n v="7"/>
    <n v="3"/>
    <n v="4"/>
    <m/>
    <m/>
    <m/>
    <m/>
    <m/>
    <m/>
    <m/>
    <m/>
    <m/>
    <m/>
    <m/>
    <m/>
    <m/>
    <m/>
    <m/>
    <m/>
    <m/>
    <n v="1.813E-2"/>
    <n v="3.07552"/>
    <n v="36.533382967955539"/>
    <n v="5.8333333333333334E-2"/>
    <n v="0.30444485806629618"/>
    <n v="3.5982264444568042"/>
    <n v="-4.0101872542153769"/>
    <n v="2.4738625333836817"/>
    <n v="11.868199751456201"/>
    <s v="Pomacentridae"/>
  </r>
  <r>
    <n v="2"/>
    <x v="1"/>
    <n v="10"/>
    <s v="Pailebote"/>
    <n v="8"/>
    <d v="2011-06-02T00:00:00"/>
    <n v="22"/>
    <n v="7.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0"/>
    <s v="Pailebote"/>
    <n v="8"/>
    <d v="2011-06-02T00:00:00"/>
    <n v="22"/>
    <n v="7.6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10"/>
    <s v="Pailebote"/>
    <n v="8"/>
    <d v="2011-06-02T00:00:00"/>
    <n v="22"/>
    <n v="7.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10"/>
    <s v="Pailebote"/>
    <n v="9"/>
    <d v="2011-06-02T00:00:00"/>
    <n v="24"/>
    <n v="8.5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8.3333333333333332E-3"/>
    <n v="4.6327307554942045"/>
    <n v="6.3206382330219526"/>
    <n v="-3.6071151523112968"/>
    <n v="3.2188758248682006"/>
    <n v="24.999999999999996"/>
    <s v="Pomacanthidae"/>
  </r>
  <r>
    <n v="2"/>
    <x v="1"/>
    <n v="10"/>
    <s v="Pailebote"/>
    <n v="9"/>
    <d v="2011-06-02T00:00:00"/>
    <n v="24"/>
    <n v="8.5"/>
    <s v="ser"/>
    <x v="0"/>
    <n v="7"/>
    <n v="1"/>
    <n v="5"/>
    <n v="1"/>
    <m/>
    <m/>
    <m/>
    <m/>
    <m/>
    <m/>
    <m/>
    <m/>
    <m/>
    <m/>
    <m/>
    <m/>
    <m/>
    <m/>
    <m/>
    <m/>
    <n v="1.813E-2"/>
    <n v="3.07552"/>
    <n v="87.683434515688674"/>
    <n v="5.8333333333333334E-2"/>
    <n v="0.73069528763073899"/>
    <n v="4.4737329934600121"/>
    <n v="-4.0101872542153769"/>
    <n v="2.7585319710733107"/>
    <n v="15.776665338638415"/>
    <s v="Pomacentridae"/>
  </r>
  <r>
    <n v="2"/>
    <x v="1"/>
    <n v="10"/>
    <s v="Pailebote"/>
    <n v="9"/>
    <d v="2011-06-02T00:00:00"/>
    <n v="24"/>
    <n v="8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0"/>
    <s v="Pailebote"/>
    <n v="10"/>
    <d v="2011-06-02T00:00:00"/>
    <n v="22"/>
    <n v="9"/>
    <s v="hpa"/>
    <x v="4"/>
    <n v="3"/>
    <m/>
    <n v="1"/>
    <m/>
    <n v="2"/>
    <m/>
    <m/>
    <m/>
    <m/>
    <m/>
    <m/>
    <m/>
    <m/>
    <m/>
    <m/>
    <m/>
    <m/>
    <m/>
    <m/>
    <m/>
    <n v="2.7130000000000001E-2"/>
    <n v="3.0842299999999998"/>
    <n v="383.64200899910401"/>
    <n v="2.5000000000000001E-2"/>
    <n v="3.1970167416591999"/>
    <n v="5.9497098495239245"/>
    <n v="-3.6071151523112968"/>
    <n v="3.0986097022061334"/>
    <n v="22.167110962328177"/>
    <s v="Pomacanthidae"/>
  </r>
  <r>
    <n v="2"/>
    <x v="1"/>
    <n v="10"/>
    <s v="Pailebote"/>
    <n v="10"/>
    <d v="2011-06-02T00:00:00"/>
    <n v="22"/>
    <n v="9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10"/>
    <s v="Pailebote"/>
    <n v="10"/>
    <d v="2011-06-02T00:00:00"/>
    <n v="22"/>
    <n v="9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0"/>
    <s v="Pailebote"/>
    <n v="10"/>
    <d v="2011-06-02T00:00:00"/>
    <n v="22"/>
    <n v="9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6.6666666666666666E-2"/>
    <n v="0.59371081738739195"/>
    <n v="4.2661288252026042"/>
    <n v="-4.0101872542153769"/>
    <n v="2.6910298354157933"/>
    <n v="14.746854936642139"/>
    <s v="Pomacentridae"/>
  </r>
  <r>
    <n v="2"/>
    <x v="1"/>
    <n v="10"/>
    <s v="Pailebote"/>
    <n v="10"/>
    <d v="2011-06-02T00:00:00"/>
    <n v="22"/>
    <n v="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1"/>
    <s v="Punta Lobos"/>
    <n v="1"/>
    <d v="2011-06-02T00:00:00"/>
    <n v="23"/>
    <n v="10.6"/>
    <s v="hpa"/>
    <x v="4"/>
    <n v="3"/>
    <m/>
    <m/>
    <n v="1"/>
    <n v="2"/>
    <m/>
    <m/>
    <m/>
    <m/>
    <m/>
    <m/>
    <m/>
    <m/>
    <m/>
    <m/>
    <m/>
    <m/>
    <m/>
    <m/>
    <m/>
    <n v="2.7130000000000001E-2"/>
    <n v="3.0842299999999998"/>
    <n v="435.62948136092905"/>
    <n v="2.5000000000000001E-2"/>
    <n v="3.6302456780077419"/>
    <n v="6.0767920686605645"/>
    <n v="-3.6071151523112968"/>
    <n v="3.1398135745297404"/>
    <n v="23.099560110934444"/>
    <s v="Pomacanthidae"/>
  </r>
  <r>
    <n v="2"/>
    <x v="1"/>
    <n v="11"/>
    <s v="Punta Lobos"/>
    <n v="1"/>
    <d v="2011-06-02T00:00:00"/>
    <n v="23"/>
    <n v="10.6"/>
    <s v="lar"/>
    <x v="8"/>
    <n v="2"/>
    <m/>
    <m/>
    <m/>
    <m/>
    <n v="2"/>
    <m/>
    <m/>
    <m/>
    <m/>
    <m/>
    <m/>
    <m/>
    <m/>
    <m/>
    <m/>
    <m/>
    <m/>
    <m/>
    <m/>
    <n v="1.7299999999999999E-2"/>
    <n v="3"/>
    <n v="540.625"/>
    <n v="1.6666666666666666E-2"/>
    <n v="4.505208333333333"/>
    <n v="6.2927258776861441"/>
    <n v="-4.0570487774784034"/>
    <n v="3.4499248850548496"/>
    <n v="31.498026247371843"/>
    <s v="Lutjanidae"/>
  </r>
  <r>
    <n v="2"/>
    <x v="1"/>
    <n v="11"/>
    <s v="Punta Lobos"/>
    <n v="1"/>
    <d v="2011-06-02T00:00:00"/>
    <n v="23"/>
    <n v="10.6"/>
    <s v="ser"/>
    <x v="0"/>
    <n v="11"/>
    <n v="1"/>
    <n v="10"/>
    <m/>
    <m/>
    <m/>
    <m/>
    <m/>
    <m/>
    <m/>
    <m/>
    <m/>
    <m/>
    <m/>
    <m/>
    <m/>
    <m/>
    <m/>
    <m/>
    <m/>
    <n v="1.813E-2"/>
    <n v="3.07552"/>
    <n v="89.360200583012798"/>
    <n v="9.166666666666666E-2"/>
    <n v="0.74466833819177336"/>
    <n v="4.4926753994206106"/>
    <n v="-4.0101872542153769"/>
    <n v="2.7646910615557649"/>
    <n v="15.874135102396446"/>
    <s v="Pomacentridae"/>
  </r>
  <r>
    <n v="2"/>
    <x v="1"/>
    <n v="11"/>
    <s v="Punta Lobos"/>
    <n v="1"/>
    <d v="2011-06-02T00:00:00"/>
    <n v="23"/>
    <n v="10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1"/>
    <s v="Punta Lobos"/>
    <n v="2"/>
    <d v="2011-06-02T00:00:00"/>
    <n v="23"/>
    <n v="8"/>
    <s v="hpa"/>
    <x v="4"/>
    <n v="2"/>
    <m/>
    <n v="1"/>
    <n v="1"/>
    <m/>
    <m/>
    <m/>
    <m/>
    <m/>
    <m/>
    <m/>
    <m/>
    <m/>
    <m/>
    <m/>
    <m/>
    <m/>
    <m/>
    <m/>
    <m/>
    <n v="2.7130000000000001E-2"/>
    <n v="3.0842299999999998"/>
    <n v="79.11248753650618"/>
    <n v="1.6666666666666666E-2"/>
    <n v="0.65927072947088483"/>
    <n v="4.3708707325600136"/>
    <n v="-3.6071151523112968"/>
    <n v="2.5867026404876778"/>
    <n v="13.285890938923762"/>
    <s v="Pomacanthidae"/>
  </r>
  <r>
    <n v="2"/>
    <x v="1"/>
    <n v="11"/>
    <s v="Punta Lobos"/>
    <n v="2"/>
    <d v="2011-06-02T00:00:00"/>
    <n v="23"/>
    <n v="8"/>
    <s v="ser"/>
    <x v="0"/>
    <n v="19"/>
    <n v="3"/>
    <n v="16"/>
    <m/>
    <m/>
    <m/>
    <m/>
    <m/>
    <m/>
    <m/>
    <m/>
    <m/>
    <m/>
    <m/>
    <m/>
    <m/>
    <m/>
    <m/>
    <m/>
    <m/>
    <n v="1.813E-2"/>
    <n v="3.07552"/>
    <n v="143.4013300976861"/>
    <n v="0.15833333333333333"/>
    <n v="1.1950110841473842"/>
    <n v="4.9656472035596453"/>
    <n v="-4.0101872542153769"/>
    <n v="2.9184770242999631"/>
    <n v="18.513071021427123"/>
    <s v="Pomacentridae"/>
  </r>
  <r>
    <n v="2"/>
    <x v="1"/>
    <n v="11"/>
    <s v="Punta Lobos"/>
    <n v="2"/>
    <d v="2011-06-02T00:00:00"/>
    <n v="23"/>
    <n v="9.1999999999999993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3333333333333333"/>
    <n v="2.7613333333333334"/>
    <n v="5.110058217087329"/>
    <e v="#NUM!"/>
    <e v="#NUM!"/>
    <e v="#NUM!"/>
    <s v="Diadematidae"/>
  </r>
  <r>
    <n v="2"/>
    <x v="1"/>
    <n v="11"/>
    <s v="Punta Lobos"/>
    <n v="2"/>
    <d v="2011-06-02T00:00:00"/>
    <n v="23"/>
    <n v="9.1999999999999993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1"/>
    <s v="Punta Lobos"/>
    <n v="3"/>
    <d v="2011-06-02T00:00:00"/>
    <n v="23"/>
    <n v="7.6"/>
    <s v="hpa"/>
    <x v="4"/>
    <n v="4"/>
    <m/>
    <m/>
    <n v="1"/>
    <n v="2"/>
    <n v="1"/>
    <m/>
    <m/>
    <m/>
    <m/>
    <m/>
    <m/>
    <m/>
    <m/>
    <m/>
    <m/>
    <m/>
    <m/>
    <m/>
    <m/>
    <n v="2.7130000000000001E-2"/>
    <n v="3.0842299999999998"/>
    <n v="991.55717202023357"/>
    <n v="3.3333333333333333E-2"/>
    <n v="8.2629764335019456"/>
    <n v="6.8992766084459483"/>
    <n v="-3.6071151523112968"/>
    <n v="3.4064877654251613"/>
    <n v="30.159132076616331"/>
    <s v="Pomacanthidae"/>
  </r>
  <r>
    <n v="2"/>
    <x v="1"/>
    <n v="11"/>
    <s v="Punta Lobos"/>
    <n v="3"/>
    <d v="2011-06-02T00:00:00"/>
    <n v="23"/>
    <n v="7.6"/>
    <s v="ser"/>
    <x v="0"/>
    <n v="16"/>
    <n v="1"/>
    <n v="15"/>
    <m/>
    <m/>
    <m/>
    <m/>
    <m/>
    <m/>
    <m/>
    <m/>
    <m/>
    <m/>
    <m/>
    <m/>
    <m/>
    <m/>
    <m/>
    <m/>
    <m/>
    <n v="1.813E-2"/>
    <n v="3.07552"/>
    <n v="133.88851188706721"/>
    <n v="0.13333333333333333"/>
    <n v="1.1157375990588934"/>
    <n v="4.8970074528033312"/>
    <n v="-4.0101872542153769"/>
    <n v="2.8961589282523628"/>
    <n v="18.104471070780662"/>
    <s v="Pomacentridae"/>
  </r>
  <r>
    <n v="2"/>
    <x v="1"/>
    <n v="11"/>
    <s v="Punta Lobos"/>
    <n v="3"/>
    <d v="2011-06-02T00:00:00"/>
    <n v="23"/>
    <n v="7.6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5"/>
    <n v="3.1065"/>
    <n v="5.2278412527437119"/>
    <e v="#NUM!"/>
    <e v="#NUM!"/>
    <e v="#NUM!"/>
    <s v="Diadematidae"/>
  </r>
  <r>
    <n v="2"/>
    <x v="1"/>
    <n v="11"/>
    <s v="Punta Lobos"/>
    <n v="3"/>
    <d v="2011-06-02T00:00:00"/>
    <n v="23"/>
    <n v="7.6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3333333333333333"/>
    <n v="4.4317948717948719"/>
    <n v="5.5831492271561869"/>
    <e v="#NUM!"/>
    <e v="#NUM!"/>
    <e v="#NUM!"/>
    <s v="Pteriidae"/>
  </r>
  <r>
    <n v="2"/>
    <x v="1"/>
    <n v="11"/>
    <s v="Punta Lobos"/>
    <n v="4"/>
    <d v="2011-06-02T00:00:00"/>
    <n v="22"/>
    <n v="6.9"/>
    <s v="hpa"/>
    <x v="4"/>
    <n v="5"/>
    <m/>
    <m/>
    <m/>
    <n v="5"/>
    <m/>
    <m/>
    <m/>
    <m/>
    <m/>
    <m/>
    <m/>
    <m/>
    <m/>
    <m/>
    <m/>
    <m/>
    <m/>
    <m/>
    <m/>
    <n v="2.7130000000000001E-2"/>
    <n v="3.0842299999999998"/>
    <n v="925.19875352940858"/>
    <n v="4.1666666666666664E-2"/>
    <n v="7.7099896127450718"/>
    <n v="6.8300085831118977"/>
    <n v="-3.6071151523112968"/>
    <n v="3.3840289911657675"/>
    <n v="29.489344395592415"/>
    <s v="Pomacanthidae"/>
  </r>
  <r>
    <n v="2"/>
    <x v="1"/>
    <n v="11"/>
    <s v="Punta Lobos"/>
    <n v="4"/>
    <d v="2011-06-02T00:00:00"/>
    <n v="22"/>
    <n v="6.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1"/>
    <s v="Punta Lobos"/>
    <n v="5"/>
    <d v="2011-06-02T00:00:00"/>
    <n v="22"/>
    <n v="9.8000000000000007"/>
    <s v="hpa"/>
    <x v="4"/>
    <n v="12"/>
    <m/>
    <m/>
    <n v="5"/>
    <n v="7"/>
    <m/>
    <m/>
    <m/>
    <m/>
    <m/>
    <m/>
    <m/>
    <m/>
    <m/>
    <m/>
    <m/>
    <m/>
    <m/>
    <m/>
    <m/>
    <n v="2.7130000000000001E-2"/>
    <n v="3.0842299999999998"/>
    <n v="1623.0281546870001"/>
    <n v="0.1"/>
    <n v="13.525234622391668"/>
    <n v="7.3920489146758968"/>
    <n v="-3.6071151523112968"/>
    <n v="3.5662593473856341"/>
    <n v="35.383986087707761"/>
    <s v="Pomacanthidae"/>
  </r>
  <r>
    <n v="2"/>
    <x v="1"/>
    <n v="11"/>
    <s v="Punta Lobos"/>
    <n v="5"/>
    <d v="2011-06-02T00:00:00"/>
    <n v="22"/>
    <n v="9.8000000000000007"/>
    <s v="lar"/>
    <x v="8"/>
    <n v="4"/>
    <m/>
    <m/>
    <m/>
    <m/>
    <n v="4"/>
    <m/>
    <m/>
    <m/>
    <m/>
    <m/>
    <m/>
    <m/>
    <m/>
    <m/>
    <m/>
    <m/>
    <m/>
    <m/>
    <m/>
    <n v="1.7299999999999999E-2"/>
    <n v="3"/>
    <n v="1081.25"/>
    <n v="3.3333333333333333E-2"/>
    <n v="9.0104166666666661"/>
    <n v="6.9858730582460895"/>
    <n v="-4.0570487774784034"/>
    <n v="3.6809739452414973"/>
    <n v="39.685026299204978"/>
    <s v="Lutjanidae"/>
  </r>
  <r>
    <n v="2"/>
    <x v="1"/>
    <n v="11"/>
    <s v="Punta Lobos"/>
    <n v="5"/>
    <d v="2011-06-02T00:00:00"/>
    <n v="22"/>
    <n v="9.8000000000000007"/>
    <s v="ser"/>
    <x v="0"/>
    <n v="14"/>
    <n v="4"/>
    <n v="10"/>
    <m/>
    <m/>
    <m/>
    <m/>
    <m/>
    <m/>
    <m/>
    <m/>
    <m/>
    <m/>
    <m/>
    <m/>
    <m/>
    <m/>
    <m/>
    <m/>
    <m/>
    <n v="1.813E-2"/>
    <n v="3.07552"/>
    <n v="90.270934507724817"/>
    <n v="0.11666666666666667"/>
    <n v="0.75225778756437345"/>
    <n v="4.5028155316185563"/>
    <n v="-4.0101872542153769"/>
    <n v="2.767988107973264"/>
    <n v="15.926559237580477"/>
    <s v="Pomacentridae"/>
  </r>
  <r>
    <n v="2"/>
    <x v="1"/>
    <n v="11"/>
    <s v="Punta Lobos"/>
    <n v="5"/>
    <d v="2011-06-02T00:00:00"/>
    <n v="22"/>
    <n v="9.8000000000000007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1"/>
    <s v="Punta Lobos"/>
    <n v="5"/>
    <d v="2011-06-02T00:00:00"/>
    <n v="22"/>
    <n v="9.8000000000000007"/>
    <s v="Dme"/>
    <x v="1"/>
    <n v="4"/>
    <m/>
    <m/>
    <m/>
    <m/>
    <m/>
    <m/>
    <m/>
    <m/>
    <m/>
    <m/>
    <m/>
    <m/>
    <m/>
    <m/>
    <m/>
    <m/>
    <m/>
    <m/>
    <m/>
    <m/>
    <n v="20.71"/>
    <n v="82.84"/>
    <n v="6.6666666666666666E-2"/>
    <n v="1.3806666666666667"/>
    <n v="4.4169110365273836"/>
    <e v="#NUM!"/>
    <e v="#NUM!"/>
    <e v="#NUM!"/>
    <s v="Diadematidae"/>
  </r>
  <r>
    <n v="2"/>
    <x v="1"/>
    <n v="11"/>
    <s v="Punta Lobos"/>
    <n v="5"/>
    <d v="2011-06-02T00:00:00"/>
    <n v="22"/>
    <n v="9.800000000000000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1"/>
    <s v="Punta Lobos"/>
    <n v="6"/>
    <d v="2011-06-02T00:00:00"/>
    <n v="21"/>
    <n v="16.5"/>
    <s v="hpa"/>
    <x v="4"/>
    <n v="2"/>
    <m/>
    <m/>
    <n v="2"/>
    <m/>
    <m/>
    <m/>
    <m/>
    <m/>
    <m/>
    <m/>
    <m/>
    <m/>
    <m/>
    <m/>
    <m/>
    <m/>
    <m/>
    <m/>
    <m/>
    <n v="2.7130000000000001E-2"/>
    <n v="3.0842299999999998"/>
    <n v="131.09995989833121"/>
    <n v="1.6666666666666666E-2"/>
    <n v="1.0924996658194268"/>
    <n v="4.8759600848834994"/>
    <n v="-3.6071151523112968"/>
    <n v="2.7504677787307683"/>
    <n v="15.64995088638015"/>
    <s v="Pomacanthidae"/>
  </r>
  <r>
    <n v="2"/>
    <x v="1"/>
    <n v="11"/>
    <s v="Punta Lobos"/>
    <n v="6"/>
    <d v="2011-06-02T00:00:00"/>
    <n v="21"/>
    <n v="16.5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8.3333333333333332E-3"/>
    <n v="6.2417920602625632"/>
    <n v="6.6187590730771149"/>
    <n v="-3.7593019184104821"/>
    <n v="3.5553480614894131"/>
    <n v="34.999999999999979"/>
    <s v="Scaridae "/>
  </r>
  <r>
    <n v="2"/>
    <x v="1"/>
    <n v="11"/>
    <s v="Punta Lobos"/>
    <n v="6"/>
    <d v="2011-06-02T00:00:00"/>
    <n v="21"/>
    <n v="16.5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2.5000000000000001E-2"/>
    <n v="0.22264155652027201"/>
    <n v="3.2852995721908784"/>
    <n v="-4.0101872542153769"/>
    <n v="2.372114902977791"/>
    <n v="10.720040171507916"/>
    <s v="Pomacentridae"/>
  </r>
  <r>
    <n v="2"/>
    <x v="1"/>
    <n v="11"/>
    <s v="Punta Lobos"/>
    <n v="6"/>
    <d v="2011-06-02T00:00:00"/>
    <n v="21"/>
    <n v="16.5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1.6666666666666666E-2"/>
    <n v="3.7851230687596868"/>
    <n v="6.1185701440067151"/>
    <n v="-4.2199077851974467"/>
    <n v="3.0678886403763204"/>
    <n v="21.496467952874479"/>
    <s v="Zanclidae"/>
  </r>
  <r>
    <n v="2"/>
    <x v="1"/>
    <n v="11"/>
    <s v="Punta Lobos"/>
    <n v="7"/>
    <d v="2011-06-02T00:00:00"/>
    <n v="21"/>
    <n v="17.399999999999999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8.3333333333333332E-3"/>
    <n v="0.11302089656117145"/>
    <n v="2.6073091907357715"/>
    <n v="-3.6071151523112968"/>
    <n v="2.0149030205422647"/>
    <n v="7.4999999999999991"/>
    <s v="Pomacanthidae"/>
  </r>
  <r>
    <n v="2"/>
    <x v="1"/>
    <n v="11"/>
    <s v="Punta Lobos"/>
    <n v="7"/>
    <d v="2011-06-02T00:00:00"/>
    <n v="21"/>
    <n v="17.399999999999999"/>
    <s v="lar"/>
    <x v="8"/>
    <n v="2"/>
    <m/>
    <m/>
    <m/>
    <m/>
    <n v="2"/>
    <m/>
    <m/>
    <m/>
    <m/>
    <m/>
    <m/>
    <m/>
    <m/>
    <m/>
    <m/>
    <m/>
    <m/>
    <m/>
    <m/>
    <n v="1.7299999999999999E-2"/>
    <n v="3"/>
    <n v="540.625"/>
    <n v="1.6666666666666666E-2"/>
    <n v="4.505208333333333"/>
    <n v="6.2927258776861441"/>
    <n v="-4.0570487774784034"/>
    <n v="3.4499248850548496"/>
    <n v="31.498026247371843"/>
    <s v="Lutjanidae"/>
  </r>
  <r>
    <n v="2"/>
    <x v="1"/>
    <n v="11"/>
    <s v="Punta Lobos"/>
    <n v="7"/>
    <d v="2011-06-02T00:00:00"/>
    <n v="21"/>
    <n v="17.399999999999999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11"/>
    <s v="Punta Lobos"/>
    <n v="8"/>
    <d v="2011-06-02T00:00:00"/>
    <n v="21"/>
    <n v="14.6"/>
    <s v="hpa"/>
    <x v="4"/>
    <n v="3"/>
    <m/>
    <m/>
    <m/>
    <n v="1"/>
    <n v="2"/>
    <m/>
    <m/>
    <m/>
    <m/>
    <m/>
    <m/>
    <m/>
    <m/>
    <m/>
    <m/>
    <m/>
    <m/>
    <m/>
    <m/>
    <n v="2.7130000000000001E-2"/>
    <n v="3.0842299999999998"/>
    <n v="1296.8951320244907"/>
    <n v="2.5000000000000001E-2"/>
    <n v="10.807459433537423"/>
    <n v="7.1677283267873388"/>
    <n v="-3.6071151523112968"/>
    <n v="3.4935278753849861"/>
    <n v="32.901816709646134"/>
    <s v="Pomacanthidae"/>
  </r>
  <r>
    <n v="2"/>
    <x v="1"/>
    <n v="11"/>
    <s v="Punta Lobos"/>
    <n v="8"/>
    <d v="2011-06-02T00:00:00"/>
    <n v="21"/>
    <n v="14.6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8.3333333333333332E-3"/>
    <n v="4.2712253619622143"/>
    <n v="6.2393924988691305"/>
    <n v="-4.319991243754429"/>
    <n v="3.555348061489414"/>
    <n v="35.000000000000007"/>
    <s v="Serranidae"/>
  </r>
  <r>
    <n v="2"/>
    <x v="1"/>
    <n v="11"/>
    <s v="Punta Lobos"/>
    <n v="8"/>
    <d v="2011-06-02T00:00:00"/>
    <n v="21"/>
    <n v="14.6"/>
    <s v="ser"/>
    <x v="0"/>
    <n v="2"/>
    <n v="1"/>
    <n v="1"/>
    <m/>
    <m/>
    <m/>
    <m/>
    <m/>
    <m/>
    <m/>
    <m/>
    <m/>
    <m/>
    <m/>
    <m/>
    <m/>
    <m/>
    <m/>
    <m/>
    <m/>
    <n v="1.813E-2"/>
    <n v="3.07552"/>
    <n v="9.2092402357148853"/>
    <n v="1.6666666666666666E-2"/>
    <n v="7.6743668630957371E-2"/>
    <n v="2.2202073534567259"/>
    <n v="-4.0101872542153769"/>
    <n v="2.0258020132114578"/>
    <n v="7.5821895229301388"/>
    <s v="Pomacentridae"/>
  </r>
  <r>
    <n v="2"/>
    <x v="1"/>
    <n v="11"/>
    <s v="Punta Lobos"/>
    <n v="8"/>
    <d v="2011-06-02T00:00:00"/>
    <n v="21"/>
    <n v="14.6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8.3333333333333332E-3"/>
    <n v="1.8925615343798434"/>
    <n v="5.4254229634467697"/>
    <n v="-4.2199077851974467"/>
    <n v="2.8622008809294686"/>
    <n v="17.500000000000004"/>
    <s v="Zanclidae"/>
  </r>
  <r>
    <n v="2"/>
    <x v="1"/>
    <n v="11"/>
    <s v="Punta Lobos"/>
    <n v="9"/>
    <d v="2011-06-02T00:00:00"/>
    <n v="21"/>
    <n v="11.6"/>
    <s v="hpa"/>
    <x v="4"/>
    <n v="3"/>
    <m/>
    <m/>
    <n v="2"/>
    <n v="1"/>
    <m/>
    <m/>
    <m/>
    <m/>
    <m/>
    <m/>
    <m/>
    <m/>
    <m/>
    <m/>
    <m/>
    <m/>
    <m/>
    <m/>
    <m/>
    <n v="2.7130000000000001E-2"/>
    <n v="3.0842299999999998"/>
    <n v="316.13971060421295"/>
    <n v="2.5000000000000001E-2"/>
    <n v="2.6344975883684412"/>
    <n v="5.7561842380449368"/>
    <n v="-3.6071151523112968"/>
    <n v="3.0358628864761172"/>
    <n v="20.818934528147015"/>
    <s v="Pomacanthidae"/>
  </r>
  <r>
    <n v="2"/>
    <x v="1"/>
    <n v="11"/>
    <s v="Punta Lobos"/>
    <n v="9"/>
    <d v="2011-06-02T00:00:00"/>
    <n v="21"/>
    <n v="11.6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1.6666666666666666E-2"/>
    <n v="5.0596329150667608E-3"/>
    <n v="-0.49896960196183038"/>
    <n v="-4.0101872542153769"/>
    <n v="1.1416663368319979"/>
    <n v="3.1319829579055436"/>
    <s v="Pomacentridae"/>
  </r>
  <r>
    <n v="2"/>
    <x v="1"/>
    <n v="11"/>
    <s v="Punta Lobos"/>
    <n v="10"/>
    <d v="2011-06-02T00:00:00"/>
    <n v="22"/>
    <n v="14.6"/>
    <s v="hpa"/>
    <x v="4"/>
    <n v="2"/>
    <m/>
    <m/>
    <m/>
    <m/>
    <n v="1"/>
    <n v="1"/>
    <m/>
    <m/>
    <m/>
    <m/>
    <m/>
    <m/>
    <m/>
    <m/>
    <m/>
    <m/>
    <m/>
    <m/>
    <m/>
    <n v="2.7130000000000001E-2"/>
    <n v="3.0842299999999998"/>
    <n v="2125.2450477335497"/>
    <n v="1.6666666666666666E-2"/>
    <n v="17.710375397779579"/>
    <n v="7.6616423912905658"/>
    <n v="-3.6071151523112968"/>
    <n v="3.6536696496700518"/>
    <n v="38.616113968026966"/>
    <s v="Pomacanthidae"/>
  </r>
  <r>
    <n v="2"/>
    <x v="1"/>
    <n v="11"/>
    <s v="Punta Lobos"/>
    <n v="10"/>
    <d v="2011-06-02T00:00:00"/>
    <n v="22"/>
    <n v="14.6"/>
    <s v="lar"/>
    <x v="8"/>
    <n v="1"/>
    <m/>
    <m/>
    <m/>
    <m/>
    <m/>
    <n v="1"/>
    <m/>
    <m/>
    <m/>
    <m/>
    <m/>
    <m/>
    <m/>
    <m/>
    <m/>
    <m/>
    <m/>
    <m/>
    <m/>
    <n v="1.7299999999999999E-2"/>
    <n v="3"/>
    <n v="741.73749999999995"/>
    <n v="8.3333333333333332E-3"/>
    <n v="6.1811458333333329"/>
    <n v="6.6089954069898376"/>
    <n v="-4.0570487774784034"/>
    <n v="3.5553480614894135"/>
    <n v="34.999999999999993"/>
    <s v="Lutjanidae"/>
  </r>
  <r>
    <n v="2"/>
    <x v="1"/>
    <n v="11"/>
    <s v="Punta Lobos"/>
    <n v="10"/>
    <d v="2011-06-02T00:00:00"/>
    <n v="22"/>
    <n v="14.6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1"/>
    <s v="Punta Lobos"/>
    <n v="10"/>
    <d v="2011-06-02T00:00:00"/>
    <n v="22"/>
    <n v="14.6"/>
    <s v="zco"/>
    <x v="9"/>
    <n v="5"/>
    <m/>
    <m/>
    <m/>
    <n v="3"/>
    <n v="2"/>
    <m/>
    <m/>
    <m/>
    <m/>
    <m/>
    <m/>
    <m/>
    <m/>
    <m/>
    <m/>
    <m/>
    <m/>
    <m/>
    <m/>
    <n v="1.47E-2"/>
    <n v="3.3698999999999999"/>
    <n v="2192.3252881781027"/>
    <n v="4.1666666666666664E-2"/>
    <n v="18.269377401484189"/>
    <n v="7.6927180349494986"/>
    <n v="-4.2199077851974467"/>
    <n v="3.5350087005985182"/>
    <n v="34.295313102681128"/>
    <s v="Zanclidae"/>
  </r>
  <r>
    <n v="2"/>
    <x v="1"/>
    <n v="11"/>
    <s v="Punta Lobos"/>
    <n v="10"/>
    <d v="2011-06-02T00:00:00"/>
    <n v="22"/>
    <n v="14.5"/>
    <s v="Ifu"/>
    <x v="2"/>
    <n v="1"/>
    <m/>
    <m/>
    <m/>
    <m/>
    <m/>
    <m/>
    <m/>
    <m/>
    <m/>
    <m/>
    <m/>
    <m/>
    <m/>
    <m/>
    <m/>
    <m/>
    <m/>
    <m/>
    <m/>
    <m/>
    <n v="375"/>
    <n v="375"/>
    <n v="1.6666666666666666E-2"/>
    <n v="6.25"/>
    <n v="5.9269260259704106"/>
    <e v="#NUM!"/>
    <e v="#NUM!"/>
    <e v="#NUM!"/>
    <s v="Stichopodidae"/>
  </r>
  <r>
    <n v="2"/>
    <x v="1"/>
    <n v="12"/>
    <s v="Ballena"/>
    <n v="1"/>
    <d v="2011-06-03T00:00:00"/>
    <n v="23"/>
    <n v="9"/>
    <s v="ser"/>
    <x v="0"/>
    <n v="16"/>
    <m/>
    <n v="16"/>
    <m/>
    <m/>
    <m/>
    <m/>
    <m/>
    <m/>
    <m/>
    <m/>
    <m/>
    <m/>
    <m/>
    <m/>
    <m/>
    <m/>
    <m/>
    <m/>
    <m/>
    <n v="1.813E-2"/>
    <n v="3.07552"/>
    <n v="142.49059617297408"/>
    <n v="0.13333333333333333"/>
    <n v="1.1874216347747839"/>
    <n v="4.9592760057625496"/>
    <n v="-4.0101872542153769"/>
    <n v="2.9164054403736364"/>
    <n v="18.474759337707368"/>
    <s v="Pomacentridae"/>
  </r>
  <r>
    <n v="2"/>
    <x v="1"/>
    <n v="12"/>
    <s v="Ballena"/>
    <n v="1"/>
    <d v="2011-06-03T00:00:00"/>
    <n v="23"/>
    <n v="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2"/>
    <s v="Ballena"/>
    <n v="2"/>
    <d v="2011-06-03T00:00:00"/>
    <n v="23"/>
    <n v="5.6"/>
    <s v="hpa"/>
    <x v="4"/>
    <n v="6"/>
    <m/>
    <m/>
    <m/>
    <n v="6"/>
    <m/>
    <m/>
    <m/>
    <m/>
    <m/>
    <m/>
    <m/>
    <m/>
    <m/>
    <m/>
    <m/>
    <m/>
    <m/>
    <m/>
    <m/>
    <n v="2.7130000000000001E-2"/>
    <n v="3.0842299999999998"/>
    <n v="1110.2385042352903"/>
    <n v="0.05"/>
    <n v="9.2519875352940861"/>
    <n v="7.0123301399058526"/>
    <n v="-3.6071151523112968"/>
    <n v="3.443143115856194"/>
    <n v="31.285136603305787"/>
    <s v="Pomacanthidae"/>
  </r>
  <r>
    <n v="2"/>
    <x v="1"/>
    <n v="12"/>
    <s v="Ballena"/>
    <n v="2"/>
    <d v="2011-06-03T00:00:00"/>
    <n v="23"/>
    <n v="5.6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2"/>
    <s v="Ballena"/>
    <n v="2"/>
    <d v="2011-06-03T00:00:00"/>
    <n v="23"/>
    <n v="5.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2"/>
    <s v="Ballena"/>
    <n v="2"/>
    <d v="2011-06-03T00:00:00"/>
    <n v="23"/>
    <n v="5.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12"/>
    <s v="Ballena"/>
    <n v="3"/>
    <d v="2011-06-03T00:00:00"/>
    <n v="22"/>
    <n v="5.3"/>
    <s v="hpa"/>
    <x v="4"/>
    <n v="14"/>
    <m/>
    <m/>
    <m/>
    <n v="12"/>
    <n v="2"/>
    <m/>
    <m/>
    <m/>
    <m/>
    <m/>
    <m/>
    <m/>
    <m/>
    <m/>
    <m/>
    <m/>
    <m/>
    <m/>
    <m/>
    <n v="2.7130000000000001E-2"/>
    <n v="3.0842299999999998"/>
    <n v="3332.3323897891896"/>
    <n v="0.11666666666666667"/>
    <n v="27.769436581576581"/>
    <n v="8.111427755150844"/>
    <n v="-3.6071151523112968"/>
    <n v="3.7995035738132827"/>
    <n v="44.678999161886416"/>
    <s v="Pomacanthidae"/>
  </r>
  <r>
    <n v="2"/>
    <x v="1"/>
    <n v="12"/>
    <s v="Ballena"/>
    <n v="3"/>
    <d v="2011-06-03T00:00:00"/>
    <n v="22"/>
    <n v="5.3"/>
    <s v="ser"/>
    <x v="0"/>
    <n v="17"/>
    <m/>
    <n v="17"/>
    <m/>
    <m/>
    <m/>
    <m/>
    <m/>
    <m/>
    <m/>
    <m/>
    <m/>
    <m/>
    <m/>
    <m/>
    <m/>
    <m/>
    <m/>
    <m/>
    <m/>
    <n v="1.813E-2"/>
    <n v="3.07552"/>
    <n v="151.39625843378496"/>
    <n v="0.14166666666666666"/>
    <n v="1.261635486948208"/>
    <n v="5.0199006275789841"/>
    <n v="-4.0101872542153769"/>
    <n v="2.9361174311317635"/>
    <n v="18.842546623869506"/>
    <s v="Pomacentridae"/>
  </r>
  <r>
    <n v="2"/>
    <x v="1"/>
    <n v="12"/>
    <s v="Ballena"/>
    <n v="3"/>
    <d v="2011-06-03T00:00:00"/>
    <n v="22"/>
    <n v="5.9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12"/>
    <s v="Ballena"/>
    <n v="3"/>
    <d v="2011-06-03T00:00:00"/>
    <n v="22"/>
    <n v="5.9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3333333333333333"/>
    <n v="4.4317948717948719"/>
    <n v="5.5831492271561869"/>
    <e v="#NUM!"/>
    <e v="#NUM!"/>
    <e v="#NUM!"/>
    <s v="Pteriidae"/>
  </r>
  <r>
    <n v="2"/>
    <x v="1"/>
    <n v="12"/>
    <s v="Ballena"/>
    <n v="4"/>
    <d v="2011-06-03T00:00:00"/>
    <n v="23"/>
    <n v="10"/>
    <s v="lar"/>
    <x v="8"/>
    <n v="2"/>
    <m/>
    <m/>
    <m/>
    <n v="1"/>
    <m/>
    <n v="1"/>
    <m/>
    <m/>
    <m/>
    <m/>
    <m/>
    <m/>
    <m/>
    <m/>
    <m/>
    <m/>
    <m/>
    <m/>
    <m/>
    <n v="1.7299999999999999E-2"/>
    <n v="3"/>
    <n v="834.45468749999998"/>
    <n v="1.6666666666666666E-2"/>
    <n v="6.9537890624999994"/>
    <n v="6.7267784426462205"/>
    <n v="-4.0570487774784034"/>
    <n v="3.5946090733748748"/>
    <n v="36.40146690340832"/>
    <s v="Lutjanidae"/>
  </r>
  <r>
    <n v="2"/>
    <x v="1"/>
    <n v="12"/>
    <s v="Ballena"/>
    <n v="4"/>
    <d v="2011-06-03T00:00:00"/>
    <n v="23"/>
    <n v="10"/>
    <s v="ser"/>
    <x v="0"/>
    <n v="6"/>
    <m/>
    <n v="6"/>
    <m/>
    <m/>
    <m/>
    <m/>
    <m/>
    <m/>
    <m/>
    <m/>
    <m/>
    <m/>
    <m/>
    <m/>
    <m/>
    <m/>
    <m/>
    <m/>
    <m/>
    <n v="1.813E-2"/>
    <n v="3.07552"/>
    <n v="53.433973564865283"/>
    <n v="0.05"/>
    <n v="0.44528311304054402"/>
    <n v="3.9784467527508234"/>
    <n v="-4.0101872542153769"/>
    <n v="2.5974905079356336"/>
    <n v="13.429993250090241"/>
    <s v="Pomacentridae"/>
  </r>
  <r>
    <n v="2"/>
    <x v="1"/>
    <n v="12"/>
    <s v="Ballena"/>
    <n v="4"/>
    <d v="2011-06-03T00:00:00"/>
    <n v="23"/>
    <n v="10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2"/>
    <s v="Ballena"/>
    <n v="4"/>
    <d v="2011-06-03T00:00:00"/>
    <n v="23"/>
    <n v="10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2"/>
    <s v="Ballena"/>
    <n v="4"/>
    <d v="2011-06-03T00:00:00"/>
    <n v="23"/>
    <n v="10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12"/>
    <s v="Ballena"/>
    <n v="5"/>
    <d v="2011-06-03T00:00:00"/>
    <n v="22"/>
    <n v="10.1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1.6666666666666666E-2"/>
    <n v="3.0839958450980287"/>
    <n v="5.9137178512377435"/>
    <n v="-3.6071151523112968"/>
    <n v="3.0869400153519808"/>
    <n v="21.909931240932202"/>
    <s v="Pomacanthidae"/>
  </r>
  <r>
    <n v="2"/>
    <x v="1"/>
    <n v="12"/>
    <s v="Ballena"/>
    <n v="5"/>
    <d v="2011-06-03T00:00:00"/>
    <n v="22"/>
    <n v="10.1"/>
    <s v="ser"/>
    <x v="0"/>
    <n v="4"/>
    <n v="1"/>
    <n v="3"/>
    <m/>
    <m/>
    <m/>
    <m/>
    <m/>
    <m/>
    <m/>
    <m/>
    <m/>
    <m/>
    <m/>
    <m/>
    <m/>
    <m/>
    <m/>
    <m/>
    <m/>
    <n v="1.813E-2"/>
    <n v="3.07552"/>
    <n v="27.020564757336647"/>
    <n v="3.3333333333333333E-2"/>
    <n v="0.2251713729778054"/>
    <n v="3.2965982337694548"/>
    <n v="-4.0101872542153769"/>
    <n v="2.3757886432163771"/>
    <n v="10.759495243913799"/>
    <s v="Pomacentridae"/>
  </r>
  <r>
    <n v="2"/>
    <x v="1"/>
    <n v="12"/>
    <s v="Ballena"/>
    <n v="5"/>
    <d v="2011-06-03T00:00:00"/>
    <n v="22"/>
    <n v="10.19999999999999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2"/>
    <s v="Ballena"/>
    <n v="6"/>
    <d v="2011-06-03T00:00:00"/>
    <n v="22"/>
    <n v="18.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1.6666666666666666E-2"/>
    <n v="0.55397435897435898"/>
    <n v="3.5037076854763507"/>
    <e v="#NUM!"/>
    <e v="#NUM!"/>
    <e v="#NUM!"/>
    <s v="Pteriidae"/>
  </r>
  <r>
    <n v="2"/>
    <x v="1"/>
    <n v="12"/>
    <s v="Ballena"/>
    <n v="7"/>
    <d v="2011-06-03T00:00:00"/>
    <n v="22"/>
    <n v="12.2"/>
    <s v="hpa"/>
    <x v="4"/>
    <n v="2"/>
    <m/>
    <m/>
    <m/>
    <n v="1"/>
    <n v="1"/>
    <m/>
    <m/>
    <m/>
    <m/>
    <m/>
    <m/>
    <m/>
    <m/>
    <m/>
    <m/>
    <m/>
    <m/>
    <m/>
    <m/>
    <n v="2.7130000000000001E-2"/>
    <n v="3.0842299999999998"/>
    <n v="740.96744136518623"/>
    <n v="1.6666666666666666E-2"/>
    <n v="6.1747286780432189"/>
    <n v="6.607956685552324"/>
    <n v="-3.6071151523112968"/>
    <n v="3.3120330967092664"/>
    <n v="27.440858716723614"/>
    <s v="Pomacanthidae"/>
  </r>
  <r>
    <n v="2"/>
    <x v="1"/>
    <n v="12"/>
    <s v="Ballena"/>
    <n v="7"/>
    <d v="2011-06-03T00:00:00"/>
    <n v="22"/>
    <n v="12.2"/>
    <s v="lar"/>
    <x v="8"/>
    <n v="3"/>
    <m/>
    <m/>
    <m/>
    <m/>
    <n v="1"/>
    <n v="2"/>
    <m/>
    <m/>
    <m/>
    <m/>
    <m/>
    <m/>
    <m/>
    <m/>
    <m/>
    <m/>
    <m/>
    <m/>
    <m/>
    <n v="1.7299999999999999E-2"/>
    <n v="3"/>
    <n v="1753.7874999999999"/>
    <n v="2.5000000000000001E-2"/>
    <n v="14.614895833333332"/>
    <n v="7.4695330139393104"/>
    <n v="-4.0570487774784034"/>
    <n v="3.8421939304725714"/>
    <n v="46.627660149096464"/>
    <s v="Lutjanidae"/>
  </r>
  <r>
    <n v="2"/>
    <x v="1"/>
    <n v="12"/>
    <s v="Ballena"/>
    <n v="7"/>
    <d v="2011-06-03T00:00:00"/>
    <n v="22"/>
    <n v="12.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2"/>
    <s v="Ballena"/>
    <n v="7"/>
    <d v="2011-06-03T00:00:00"/>
    <n v="22"/>
    <n v="12.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12"/>
    <s v="Ballena"/>
    <n v="8"/>
    <d v="2011-06-03T00:00:00"/>
    <n v="23"/>
    <n v="16.8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1.6666666666666666E-2"/>
    <n v="2.088247755458728"/>
    <n v="5.5238170625921663"/>
    <n v="-3.6071151523112968"/>
    <n v="2.9605224691101064"/>
    <n v="19.308056984013479"/>
    <s v="Pomacanthidae"/>
  </r>
  <r>
    <n v="2"/>
    <x v="1"/>
    <n v="12"/>
    <s v="Ballena"/>
    <n v="8"/>
    <d v="2011-06-03T00:00:00"/>
    <n v="23"/>
    <n v="16.8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8.3333333333333332E-3"/>
    <n v="0.77264322916666661"/>
    <n v="4.5295538653100014"/>
    <n v="-4.0570487774784034"/>
    <n v="2.8622008809294681"/>
    <n v="17.499999999999996"/>
    <s v="Lutjanidae"/>
  </r>
  <r>
    <n v="2"/>
    <x v="1"/>
    <n v="12"/>
    <s v="Ballena"/>
    <n v="8"/>
    <d v="2011-06-03T00:00:00"/>
    <n v="23"/>
    <n v="16.8"/>
    <s v="mro"/>
    <x v="7"/>
    <n v="2"/>
    <m/>
    <m/>
    <m/>
    <n v="2"/>
    <m/>
    <m/>
    <m/>
    <m/>
    <m/>
    <m/>
    <m/>
    <m/>
    <m/>
    <m/>
    <m/>
    <m/>
    <m/>
    <m/>
    <m/>
    <n v="1.3299999999999999E-2"/>
    <n v="2.97"/>
    <n v="130.82918658574545"/>
    <n v="1.6666666666666666E-2"/>
    <n v="1.0902432215478788"/>
    <n v="4.873892553166038"/>
    <n v="-4.319991243754429"/>
    <n v="3.0955837700068911"/>
    <n v="22.100136169197867"/>
    <s v="Serranidae"/>
  </r>
  <r>
    <n v="2"/>
    <x v="1"/>
    <n v="12"/>
    <s v="Ballena"/>
    <n v="8"/>
    <d v="2011-06-03T00:00:00"/>
    <n v="23"/>
    <n v="16.8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3.3333333333333333E-2"/>
    <n v="1.107948717948718"/>
    <n v="4.1968548660362961"/>
    <e v="#NUM!"/>
    <e v="#NUM!"/>
    <e v="#NUM!"/>
    <s v="Pteriidae"/>
  </r>
  <r>
    <n v="2"/>
    <x v="1"/>
    <n v="12"/>
    <s v="Ballena"/>
    <n v="9"/>
    <d v="2011-06-03T00:00:00"/>
    <n v="23"/>
    <n v="11"/>
    <s v="lar"/>
    <x v="8"/>
    <n v="2"/>
    <m/>
    <m/>
    <m/>
    <m/>
    <m/>
    <n v="2"/>
    <m/>
    <m/>
    <m/>
    <m/>
    <m/>
    <m/>
    <m/>
    <m/>
    <m/>
    <m/>
    <m/>
    <m/>
    <m/>
    <n v="1.7299999999999999E-2"/>
    <n v="3"/>
    <n v="1483.4749999999999"/>
    <n v="1.6666666666666666E-2"/>
    <n v="12.362291666666666"/>
    <n v="7.3021425875497821"/>
    <n v="-4.0570487774784034"/>
    <n v="3.7863971216760617"/>
    <n v="44.09723674632054"/>
    <s v="Lutjanidae"/>
  </r>
  <r>
    <n v="2"/>
    <x v="1"/>
    <n v="12"/>
    <s v="Ballena"/>
    <n v="9"/>
    <d v="2011-06-03T00:00:00"/>
    <n v="23"/>
    <n v="11"/>
    <s v="ser"/>
    <x v="0"/>
    <n v="6"/>
    <m/>
    <m/>
    <m/>
    <n v="6"/>
    <m/>
    <m/>
    <m/>
    <m/>
    <m/>
    <m/>
    <m/>
    <m/>
    <m/>
    <m/>
    <m/>
    <m/>
    <m/>
    <m/>
    <m/>
    <n v="1.813E-2"/>
    <n v="3.07552"/>
    <n v="723.66477581403296"/>
    <n v="0.05"/>
    <n v="6.0305397984502749"/>
    <n v="6.5843282683288775"/>
    <n v="-4.0101872542153769"/>
    <n v="3.444788368322838"/>
    <n v="31.336650916877254"/>
    <s v="Pomacentridae"/>
  </r>
  <r>
    <n v="2"/>
    <x v="1"/>
    <n v="12"/>
    <s v="Ballena"/>
    <n v="10"/>
    <d v="2011-06-03T00:00:00"/>
    <n v="22"/>
    <n v="14.6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12"/>
    <s v="Ballena"/>
    <n v="10"/>
    <d v="2011-06-03T00:00:00"/>
    <n v="22"/>
    <n v="14.6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12"/>
    <s v="Ballena"/>
    <n v="10"/>
    <d v="2011-06-03T00:00:00"/>
    <n v="22"/>
    <n v="14.6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12"/>
    <s v="Ballena"/>
    <n v="10"/>
    <d v="2011-06-03T00:00:00"/>
    <n v="22"/>
    <n v="14.6"/>
    <s v="Ifu"/>
    <x v="2"/>
    <n v="2"/>
    <m/>
    <m/>
    <m/>
    <m/>
    <m/>
    <m/>
    <m/>
    <m/>
    <m/>
    <m/>
    <m/>
    <m/>
    <m/>
    <m/>
    <m/>
    <m/>
    <m/>
    <m/>
    <m/>
    <m/>
    <n v="375"/>
    <n v="750"/>
    <n v="3.3333333333333333E-2"/>
    <n v="12.5"/>
    <n v="6.620073206530356"/>
    <e v="#NUM!"/>
    <e v="#NUM!"/>
    <e v="#NUM!"/>
    <s v="Stichopodidae"/>
  </r>
  <r>
    <n v="2"/>
    <x v="1"/>
    <n v="12"/>
    <s v="Ballena"/>
    <n v="10"/>
    <d v="2011-06-03T00:00:00"/>
    <n v="22"/>
    <n v="14.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3"/>
    <s v="Muellecitos"/>
    <n v="1"/>
    <d v="2011-06-01T00:00:00"/>
    <n v="23"/>
    <n v="16.399999999999999"/>
    <s v="hpa"/>
    <x v="4"/>
    <n v="3"/>
    <m/>
    <m/>
    <n v="1"/>
    <n v="2"/>
    <m/>
    <m/>
    <m/>
    <m/>
    <m/>
    <m/>
    <m/>
    <m/>
    <m/>
    <m/>
    <m/>
    <m/>
    <m/>
    <m/>
    <m/>
    <n v="2.7130000000000001E-2"/>
    <n v="3.0842299999999998"/>
    <n v="435.62948136092905"/>
    <n v="2.5000000000000001E-2"/>
    <n v="3.6302456780077419"/>
    <n v="6.0767920686605645"/>
    <n v="-3.6071151523112968"/>
    <n v="3.1398135745297404"/>
    <n v="23.099560110934444"/>
    <s v="Pomacanthidae"/>
  </r>
  <r>
    <n v="2"/>
    <x v="1"/>
    <n v="13"/>
    <s v="Muellecitos"/>
    <n v="1"/>
    <d v="2011-06-01T00:00:00"/>
    <n v="23"/>
    <n v="16.399999999999999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13"/>
    <s v="Muellecitos"/>
    <n v="1"/>
    <d v="2011-06-03T00:00:00"/>
    <n v="23"/>
    <n v="17.5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3"/>
    <s v="Muellecitos"/>
    <n v="1"/>
    <d v="2011-06-03T00:00:00"/>
    <n v="23"/>
    <n v="17.5"/>
    <s v="Pma"/>
    <x v="3"/>
    <n v="15"/>
    <m/>
    <m/>
    <m/>
    <m/>
    <m/>
    <m/>
    <m/>
    <m/>
    <m/>
    <m/>
    <m/>
    <m/>
    <m/>
    <m/>
    <m/>
    <m/>
    <m/>
    <m/>
    <m/>
    <m/>
    <n v="33.238461538461536"/>
    <n v="498.57692307692304"/>
    <n v="0.25"/>
    <n v="8.309615384615384"/>
    <n v="6.2117578865785603"/>
    <e v="#NUM!"/>
    <e v="#NUM!"/>
    <e v="#NUM!"/>
    <s v="Pteriidae"/>
  </r>
  <r>
    <n v="2"/>
    <x v="1"/>
    <n v="13"/>
    <s v="Muellecitos"/>
    <n v="2"/>
    <d v="2011-06-01T00:00:00"/>
    <n v="23"/>
    <n v="14.6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8.3333333333333332E-3"/>
    <n v="0.11302089656117145"/>
    <n v="2.6073091907357715"/>
    <n v="-3.6071151523112968"/>
    <n v="2.0149030205422647"/>
    <n v="7.4999999999999991"/>
    <s v="Pomacanthidae"/>
  </r>
  <r>
    <n v="2"/>
    <x v="1"/>
    <n v="13"/>
    <s v="Muellecitos"/>
    <n v="2"/>
    <d v="2011-06-01T00:00:00"/>
    <n v="23"/>
    <n v="14.6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8.3333333333333332E-3"/>
    <n v="0.82528269580607272"/>
    <n v="4.5954624530226358"/>
    <n v="-3.7593019184104821"/>
    <n v="2.8622008809294686"/>
    <n v="17.500000000000004"/>
    <s v="Scaridae "/>
  </r>
  <r>
    <n v="2"/>
    <x v="1"/>
    <n v="13"/>
    <s v="Muellecitos"/>
    <n v="2"/>
    <d v="2011-06-01T00:00:00"/>
    <n v="23"/>
    <n v="14.6"/>
    <s v="ser"/>
    <x v="0"/>
    <n v="8"/>
    <n v="5"/>
    <n v="3"/>
    <m/>
    <m/>
    <m/>
    <m/>
    <m/>
    <m/>
    <m/>
    <m/>
    <m/>
    <m/>
    <m/>
    <m/>
    <m/>
    <m/>
    <m/>
    <m/>
    <m/>
    <n v="1.813E-2"/>
    <n v="3.07552"/>
    <n v="28.234876656952672"/>
    <n v="6.6666666666666666E-2"/>
    <n v="0.23529063880793893"/>
    <n v="3.340557974670161"/>
    <n v="-4.0101872542153769"/>
    <n v="2.3900820768148274"/>
    <n v="10.914389724624403"/>
    <s v="Pomacentridae"/>
  </r>
  <r>
    <n v="2"/>
    <x v="1"/>
    <n v="13"/>
    <s v="Muellecitos"/>
    <n v="2"/>
    <d v="2011-06-03T00:00:00"/>
    <n v="23"/>
    <n v="19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5"/>
    <n v="1.0355000000000001"/>
    <n v="4.1292289640756028"/>
    <e v="#NUM!"/>
    <e v="#NUM!"/>
    <e v="#NUM!"/>
    <s v="Diadematidae"/>
  </r>
  <r>
    <n v="2"/>
    <x v="1"/>
    <n v="13"/>
    <s v="Muellecitos"/>
    <n v="2"/>
    <d v="2011-06-03T00:00:00"/>
    <n v="23"/>
    <n v="19"/>
    <s v="Ifu"/>
    <x v="2"/>
    <n v="3"/>
    <m/>
    <m/>
    <m/>
    <m/>
    <m/>
    <m/>
    <m/>
    <m/>
    <m/>
    <m/>
    <m/>
    <m/>
    <m/>
    <m/>
    <m/>
    <m/>
    <m/>
    <m/>
    <m/>
    <m/>
    <n v="375"/>
    <n v="1125"/>
    <n v="0.05"/>
    <n v="18.75"/>
    <n v="7.0255383146385206"/>
    <e v="#NUM!"/>
    <e v="#NUM!"/>
    <e v="#NUM!"/>
    <s v="Stichopodidae"/>
  </r>
  <r>
    <n v="2"/>
    <x v="1"/>
    <n v="13"/>
    <s v="Muellecitos"/>
    <n v="2"/>
    <d v="2011-06-03T00:00:00"/>
    <n v="23"/>
    <n v="19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16666666666666666"/>
    <n v="5.5397435897435896"/>
    <n v="5.8062927784703966"/>
    <e v="#NUM!"/>
    <e v="#NUM!"/>
    <e v="#NUM!"/>
    <s v="Pteriidae"/>
  </r>
  <r>
    <n v="2"/>
    <x v="1"/>
    <n v="13"/>
    <s v="Muellecitos"/>
    <n v="3"/>
    <d v="2011-06-01T00:00:00"/>
    <n v="23"/>
    <n v="15.4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8.3333333333333332E-3"/>
    <n v="0.54624983290971341"/>
    <n v="4.182812904323554"/>
    <n v="-3.6071151523112968"/>
    <n v="2.5257286443082556"/>
    <n v="12.500000000000002"/>
    <s v="Pomacanthidae"/>
  </r>
  <r>
    <n v="2"/>
    <x v="1"/>
    <n v="13"/>
    <s v="Muellecitos"/>
    <n v="3"/>
    <d v="2011-06-01T00:00:00"/>
    <n v="23"/>
    <n v="15.4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3"/>
    <s v="Muellecitos"/>
    <n v="3"/>
    <d v="2011-06-01T00:00:00"/>
    <n v="23"/>
    <n v="15.4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1.6666666666666666E-2"/>
    <n v="5.0596329150667608E-3"/>
    <n v="-0.49896960196183038"/>
    <n v="-4.0101872542153769"/>
    <n v="1.1416663368319979"/>
    <n v="3.1319829579055436"/>
    <s v="Pomacentridae"/>
  </r>
  <r>
    <n v="2"/>
    <x v="1"/>
    <n v="13"/>
    <s v="Muellecitos"/>
    <n v="3"/>
    <d v="2011-06-03T00:00:00"/>
    <n v="23"/>
    <n v="15.4"/>
    <s v="Dme"/>
    <x v="1"/>
    <n v="2"/>
    <m/>
    <m/>
    <m/>
    <m/>
    <m/>
    <m/>
    <m/>
    <m/>
    <m/>
    <m/>
    <m/>
    <m/>
    <m/>
    <m/>
    <m/>
    <m/>
    <m/>
    <m/>
    <m/>
    <m/>
    <n v="20.71"/>
    <n v="41.42"/>
    <n v="3.3333333333333333E-2"/>
    <n v="0.69033333333333335"/>
    <n v="3.7237638559674382"/>
    <e v="#NUM!"/>
    <e v="#NUM!"/>
    <e v="#NUM!"/>
    <s v="Diadematidae"/>
  </r>
  <r>
    <n v="2"/>
    <x v="1"/>
    <n v="13"/>
    <s v="Muellecitos"/>
    <n v="3"/>
    <d v="2011-06-03T00:00:00"/>
    <n v="23"/>
    <n v="15.4"/>
    <s v="Pma"/>
    <x v="3"/>
    <n v="13"/>
    <m/>
    <m/>
    <m/>
    <m/>
    <m/>
    <m/>
    <m/>
    <m/>
    <m/>
    <m/>
    <m/>
    <m/>
    <m/>
    <m/>
    <m/>
    <m/>
    <m/>
    <m/>
    <m/>
    <m/>
    <n v="33.238461538461536"/>
    <n v="432.09999999999997"/>
    <n v="0.21666666666666667"/>
    <n v="7.2016666666666662"/>
    <n v="6.068657042937887"/>
    <e v="#NUM!"/>
    <e v="#NUM!"/>
    <e v="#NUM!"/>
    <s v="Pteriidae"/>
  </r>
  <r>
    <n v="2"/>
    <x v="1"/>
    <n v="13"/>
    <s v="Muellecitos"/>
    <n v="4"/>
    <d v="2011-06-01T00:00:00"/>
    <n v="23"/>
    <n v="12.1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1.6666666666666666E-2"/>
    <n v="9.2654615109884091"/>
    <n v="7.013785413581898"/>
    <n v="-3.6071151523112968"/>
    <n v="3.4436149592907128"/>
    <n v="31.299901772760276"/>
    <s v="Pomacanthidae"/>
  </r>
  <r>
    <n v="2"/>
    <x v="1"/>
    <n v="13"/>
    <s v="Muellecitos"/>
    <n v="4"/>
    <d v="2011-06-01T00:00:00"/>
    <n v="23"/>
    <n v="12.1"/>
    <s v="lar"/>
    <x v="8"/>
    <n v="7"/>
    <m/>
    <m/>
    <m/>
    <m/>
    <m/>
    <n v="7"/>
    <m/>
    <m/>
    <m/>
    <m/>
    <m/>
    <m/>
    <m/>
    <m/>
    <m/>
    <m/>
    <m/>
    <m/>
    <m/>
    <n v="1.7299999999999999E-2"/>
    <n v="3"/>
    <n v="5192.1624999999995"/>
    <n v="5.8333333333333334E-2"/>
    <n v="43.268020833333331"/>
    <n v="8.554905556045151"/>
    <n v="-4.0570487774784034"/>
    <n v="4.2039847778411845"/>
    <n v="66.952591397033601"/>
    <s v="Lutjanidae"/>
  </r>
  <r>
    <n v="2"/>
    <x v="1"/>
    <n v="13"/>
    <s v="Muellecitos"/>
    <n v="4"/>
    <d v="2011-06-01T00:00:00"/>
    <n v="23"/>
    <n v="12.1"/>
    <s v="ser"/>
    <x v="0"/>
    <n v="10"/>
    <m/>
    <n v="10"/>
    <m/>
    <m/>
    <m/>
    <m/>
    <m/>
    <m/>
    <m/>
    <m/>
    <m/>
    <m/>
    <m/>
    <m/>
    <m/>
    <m/>
    <m/>
    <m/>
    <m/>
    <n v="1.813E-2"/>
    <n v="3.07552"/>
    <n v="89.056622608108796"/>
    <n v="8.3333333333333329E-2"/>
    <n v="0.74213852173424"/>
    <n v="4.4892723765168139"/>
    <n v="-4.0101872542153769"/>
    <n v="2.7635845745539585"/>
    <n v="15.856580292116471"/>
    <s v="Pomacentridae"/>
  </r>
  <r>
    <n v="2"/>
    <x v="1"/>
    <n v="13"/>
    <s v="Muellecitos"/>
    <n v="4"/>
    <d v="2011-06-03T00:00:00"/>
    <n v="23"/>
    <n v="12.1"/>
    <s v="Ifu"/>
    <x v="2"/>
    <n v="3"/>
    <m/>
    <m/>
    <m/>
    <m/>
    <m/>
    <m/>
    <m/>
    <m/>
    <m/>
    <m/>
    <m/>
    <m/>
    <m/>
    <m/>
    <m/>
    <m/>
    <m/>
    <m/>
    <m/>
    <m/>
    <n v="375"/>
    <n v="1125"/>
    <n v="0.05"/>
    <n v="18.75"/>
    <n v="7.0255383146385206"/>
    <e v="#NUM!"/>
    <e v="#NUM!"/>
    <e v="#NUM!"/>
    <s v="Stichopodidae"/>
  </r>
  <r>
    <n v="2"/>
    <x v="1"/>
    <n v="13"/>
    <s v="Muellecitos"/>
    <n v="4"/>
    <d v="2011-06-03T00:00:00"/>
    <n v="23"/>
    <n v="12.1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"/>
    <n v="3.3238461538461537"/>
    <n v="5.2954671547044061"/>
    <e v="#NUM!"/>
    <e v="#NUM!"/>
    <e v="#NUM!"/>
    <s v="Pteriidae"/>
  </r>
  <r>
    <n v="2"/>
    <x v="1"/>
    <n v="13"/>
    <s v="Muellecitos"/>
    <n v="5"/>
    <d v="2011-06-01T00:00:00"/>
    <n v="23"/>
    <n v="11"/>
    <s v="hpa"/>
    <x v="4"/>
    <n v="4"/>
    <m/>
    <m/>
    <m/>
    <n v="4"/>
    <m/>
    <m/>
    <m/>
    <m/>
    <m/>
    <m/>
    <m/>
    <m/>
    <m/>
    <m/>
    <m/>
    <m/>
    <m/>
    <m/>
    <m/>
    <n v="2.7130000000000001E-2"/>
    <n v="3.0842299999999998"/>
    <n v="740.15900282352686"/>
    <n v="3.3333333333333333E-2"/>
    <n v="6.1679916901960574"/>
    <n v="6.606865031797688"/>
    <n v="-3.6071151523112968"/>
    <n v="3.3116791497744935"/>
    <n v="27.431147827564402"/>
    <s v="Pomacanthidae"/>
  </r>
  <r>
    <n v="2"/>
    <x v="1"/>
    <n v="13"/>
    <s v="Muellecitos"/>
    <n v="5"/>
    <d v="2011-06-01T00:00:00"/>
    <n v="23"/>
    <n v="11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3"/>
    <s v="Muellecitos"/>
    <n v="5"/>
    <d v="2011-06-01T00:00:00"/>
    <n v="23"/>
    <n v="11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1.6666666666666666E-2"/>
    <n v="0.14842770434684799"/>
    <n v="2.8798344640827138"/>
    <n v="-4.0101872542153769"/>
    <n v="2.2402786255001073"/>
    <n v="9.3959488737166268"/>
    <s v="Pomacentridae"/>
  </r>
  <r>
    <n v="2"/>
    <x v="1"/>
    <n v="13"/>
    <s v="Muellecitos"/>
    <n v="5"/>
    <d v="2011-06-03T00:00:00"/>
    <n v="23"/>
    <n v="20"/>
    <s v="Ifu"/>
    <x v="2"/>
    <n v="2"/>
    <m/>
    <m/>
    <m/>
    <m/>
    <m/>
    <m/>
    <m/>
    <m/>
    <m/>
    <m/>
    <m/>
    <m/>
    <m/>
    <m/>
    <m/>
    <m/>
    <m/>
    <m/>
    <m/>
    <m/>
    <n v="375"/>
    <n v="750"/>
    <n v="3.3333333333333333E-2"/>
    <n v="12.5"/>
    <n v="6.620073206530356"/>
    <e v="#NUM!"/>
    <e v="#NUM!"/>
    <e v="#NUM!"/>
    <s v="Stichopodidae"/>
  </r>
  <r>
    <n v="2"/>
    <x v="1"/>
    <n v="13"/>
    <s v="Muellecitos"/>
    <n v="5"/>
    <d v="2011-06-03T00:00:00"/>
    <n v="23"/>
    <n v="20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13"/>
    <s v="Muellecitos"/>
    <n v="6"/>
    <d v="2011-06-01T00:00:00"/>
    <n v="24"/>
    <n v="10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8.3333333333333332E-3"/>
    <n v="2.2526041666666665"/>
    <n v="5.5995786971261987"/>
    <n v="-4.0570487774784034"/>
    <n v="3.2188758248682006"/>
    <n v="24.999999999999996"/>
    <s v="Lutjanidae"/>
  </r>
  <r>
    <n v="2"/>
    <x v="1"/>
    <n v="13"/>
    <s v="Muellecitos"/>
    <n v="6"/>
    <d v="2011-06-01T00:00:00"/>
    <n v="24"/>
    <n v="10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2.5000000000000001E-2"/>
    <n v="7.0126605138740583"/>
    <n v="6.7352089030479059"/>
    <n v="-3.7593019184104821"/>
    <n v="3.5952418024866009"/>
    <n v="36.424506459357879"/>
    <s v="Scaridae "/>
  </r>
  <r>
    <n v="2"/>
    <x v="1"/>
    <n v="13"/>
    <s v="Muellecitos"/>
    <n v="6"/>
    <d v="2011-06-01T00:00:00"/>
    <n v="24"/>
    <n v="10"/>
    <s v="ser"/>
    <x v="0"/>
    <n v="13"/>
    <n v="7"/>
    <n v="6"/>
    <m/>
    <m/>
    <m/>
    <m/>
    <m/>
    <m/>
    <m/>
    <m/>
    <m/>
    <m/>
    <m/>
    <m/>
    <m/>
    <m/>
    <m/>
    <m/>
    <m/>
    <n v="1.813E-2"/>
    <n v="3.07552"/>
    <n v="55.559019389193324"/>
    <n v="0.10833333333333334"/>
    <n v="0.46299182824327773"/>
    <n v="4.017445868147834"/>
    <n v="-4.0101872542153769"/>
    <n v="2.6101710027452953"/>
    <n v="13.601376525702641"/>
    <s v="Pomacentridae"/>
  </r>
  <r>
    <n v="2"/>
    <x v="1"/>
    <n v="13"/>
    <s v="Muellecitos"/>
    <n v="6"/>
    <d v="2011-06-03T00:00:00"/>
    <n v="24"/>
    <n v="14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3"/>
    <s v="Muellecitos"/>
    <n v="6"/>
    <d v="2011-06-03T00:00:00"/>
    <n v="24"/>
    <n v="14.1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8.3333333333333329E-2"/>
    <n v="2.7698717948717948"/>
    <n v="5.1131455979104512"/>
    <e v="#NUM!"/>
    <e v="#NUM!"/>
    <e v="#NUM!"/>
    <s v="Pteriidae"/>
  </r>
  <r>
    <n v="2"/>
    <x v="1"/>
    <n v="13"/>
    <s v="Muellecitos"/>
    <n v="7"/>
    <d v="2011-06-01T00:00:00"/>
    <n v="24"/>
    <n v="7"/>
    <s v="hpa"/>
    <x v="4"/>
    <n v="4"/>
    <m/>
    <m/>
    <n v="2"/>
    <n v="2"/>
    <m/>
    <m/>
    <m/>
    <m/>
    <m/>
    <m/>
    <m/>
    <m/>
    <m/>
    <m/>
    <m/>
    <m/>
    <m/>
    <m/>
    <m/>
    <n v="2.7130000000000001E-2"/>
    <n v="3.0842299999999998"/>
    <n v="501.17946131009467"/>
    <n v="3.3333333333333333E-2"/>
    <n v="4.176495510917456"/>
    <n v="6.2169642431521117"/>
    <n v="-3.6071151523112968"/>
    <n v="3.1852616035326191"/>
    <n v="24.173611480899215"/>
    <s v="Pomacanthidae"/>
  </r>
  <r>
    <n v="2"/>
    <x v="1"/>
    <n v="13"/>
    <s v="Muellecitos"/>
    <n v="7"/>
    <d v="2011-06-01T00:00:00"/>
    <n v="24"/>
    <n v="7"/>
    <s v="ser"/>
    <x v="0"/>
    <n v="8"/>
    <n v="8"/>
    <m/>
    <m/>
    <m/>
    <m/>
    <m/>
    <m/>
    <m/>
    <m/>
    <m/>
    <m/>
    <m/>
    <m/>
    <m/>
    <m/>
    <m/>
    <m/>
    <m/>
    <m/>
    <n v="1.813E-2"/>
    <n v="3.07552"/>
    <n v="2.428623799232045"/>
    <n v="6.6666666666666666E-2"/>
    <n v="2.0238531660267043E-2"/>
    <n v="0.88732475915806019"/>
    <n v="-4.0101872542153769"/>
    <n v="1.592417546747684"/>
    <n v="4.9156183122140487"/>
    <s v="Pomacentridae"/>
  </r>
  <r>
    <n v="2"/>
    <x v="1"/>
    <n v="13"/>
    <s v="Muellecitos"/>
    <n v="7"/>
    <d v="2011-06-03T00:00:00"/>
    <n v="24"/>
    <n v="7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1.6666666666666666E-2"/>
    <n v="9.4375"/>
    <n v="6.339035676797244"/>
    <e v="#NUM!"/>
    <e v="#NUM!"/>
    <e v="#NUM!"/>
    <s v="Acanthansteridae"/>
  </r>
  <r>
    <n v="2"/>
    <x v="1"/>
    <n v="13"/>
    <s v="Muellecitos"/>
    <n v="7"/>
    <d v="2011-06-03T00:00:00"/>
    <n v="24"/>
    <n v="7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16666666666666666"/>
    <n v="3.4516666666666671"/>
    <n v="5.3332017684015387"/>
    <e v="#NUM!"/>
    <e v="#NUM!"/>
    <e v="#NUM!"/>
    <s v="Diadematidae"/>
  </r>
  <r>
    <n v="2"/>
    <x v="1"/>
    <n v="13"/>
    <s v="Muellecitos"/>
    <n v="8"/>
    <d v="2011-06-01T00:00:00"/>
    <n v="23"/>
    <n v="5.4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8.3333333333333332E-3"/>
    <n v="1.5723608457722367"/>
    <n v="5.2400699561041266"/>
    <n v="-4.319991243754429"/>
    <n v="3.2188758248682001"/>
    <n v="24.999999999999986"/>
    <s v="Serranidae"/>
  </r>
  <r>
    <n v="2"/>
    <x v="1"/>
    <n v="13"/>
    <s v="Muellecitos"/>
    <n v="8"/>
    <d v="2011-06-01T00:00:00"/>
    <n v="23"/>
    <n v="5.4"/>
    <s v="ser"/>
    <x v="0"/>
    <n v="1"/>
    <m/>
    <n v="1"/>
    <m/>
    <m/>
    <m/>
    <m/>
    <m/>
    <m/>
    <m/>
    <m/>
    <m/>
    <m/>
    <m/>
    <m/>
    <m/>
    <m/>
    <m/>
    <m/>
    <m/>
    <n v="1.813E-2"/>
    <n v="3.07552"/>
    <n v="8.90566226081088"/>
    <n v="8.3333333333333332E-3"/>
    <n v="7.4213852173423994E-2"/>
    <n v="2.1866872835227684"/>
    <n v="-4.0101872542153769"/>
    <n v="2.0149030205422642"/>
    <n v="7.4999999999999956"/>
    <s v="Pomacentridae"/>
  </r>
  <r>
    <n v="2"/>
    <x v="1"/>
    <n v="13"/>
    <s v="Muellecitos"/>
    <n v="8"/>
    <d v="2011-06-03T00:00:00"/>
    <n v="23"/>
    <n v="6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3"/>
    <s v="Muellecitos"/>
    <n v="8"/>
    <d v="2011-06-03T00:00:00"/>
    <n v="23"/>
    <n v="6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6.6666666666666666E-2"/>
    <n v="2.2158974358974359"/>
    <n v="4.8900020465962415"/>
    <e v="#NUM!"/>
    <e v="#NUM!"/>
    <e v="#NUM!"/>
    <s v="Pteriidae"/>
  </r>
  <r>
    <n v="2"/>
    <x v="1"/>
    <n v="13"/>
    <s v="Muellecitos"/>
    <n v="9"/>
    <d v="2011-06-01T00:00:00"/>
    <n v="23"/>
    <n v="6.1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8.3333333333333332E-3"/>
    <n v="4.6327307554942045"/>
    <n v="6.3206382330219526"/>
    <n v="-3.6071151523112968"/>
    <n v="3.2188758248682006"/>
    <n v="24.999999999999996"/>
    <s v="Pomacanthidae"/>
  </r>
  <r>
    <n v="2"/>
    <x v="1"/>
    <n v="13"/>
    <s v="Muellecitos"/>
    <n v="9"/>
    <d v="2011-06-01T00:00:00"/>
    <n v="23"/>
    <n v="6.1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13"/>
    <s v="Muellecitos"/>
    <n v="9"/>
    <d v="2011-06-01T00:00:00"/>
    <n v="23"/>
    <n v="6.1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1.6666666666666666E-2"/>
    <n v="5.0596329150667608E-3"/>
    <n v="-0.49896960196183038"/>
    <n v="-4.0101872542153769"/>
    <n v="1.1416663368319979"/>
    <n v="3.1319829579055436"/>
    <s v="Pomacentridae"/>
  </r>
  <r>
    <n v="2"/>
    <x v="1"/>
    <n v="13"/>
    <s v="Muellecitos"/>
    <n v="9"/>
    <d v="2011-06-03T00:00:00"/>
    <n v="23"/>
    <n v="6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1.6666666666666666E-2"/>
    <n v="0.34516666666666668"/>
    <n v="3.0306166754074928"/>
    <e v="#NUM!"/>
    <e v="#NUM!"/>
    <e v="#NUM!"/>
    <s v="Diadematidae"/>
  </r>
  <r>
    <n v="2"/>
    <x v="1"/>
    <n v="13"/>
    <s v="Muellecitos"/>
    <n v="9"/>
    <d v="2011-06-03T00:00:00"/>
    <n v="23"/>
    <n v="6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5"/>
    <n v="1.6619230769230768"/>
    <n v="4.6023199741444607"/>
    <e v="#NUM!"/>
    <e v="#NUM!"/>
    <e v="#NUM!"/>
    <s v="Pteriidae"/>
  </r>
  <r>
    <n v="2"/>
    <x v="1"/>
    <n v="13"/>
    <s v="Muellecitos"/>
    <n v="10"/>
    <d v="2011-06-01T00:00:00"/>
    <n v="23"/>
    <n v="10"/>
    <s v="hpa"/>
    <x v="4"/>
    <n v="2"/>
    <m/>
    <m/>
    <n v="2"/>
    <m/>
    <m/>
    <m/>
    <m/>
    <m/>
    <m/>
    <m/>
    <m/>
    <m/>
    <m/>
    <m/>
    <m/>
    <m/>
    <m/>
    <m/>
    <m/>
    <n v="2.7130000000000001E-2"/>
    <n v="3.0842299999999998"/>
    <n v="131.09995989833121"/>
    <n v="1.6666666666666666E-2"/>
    <n v="1.0924996658194268"/>
    <n v="4.8759600848834994"/>
    <n v="-3.6071151523112968"/>
    <n v="2.7504677787307683"/>
    <n v="15.64995088638015"/>
    <s v="Pomacanthidae"/>
  </r>
  <r>
    <n v="2"/>
    <x v="1"/>
    <n v="13"/>
    <s v="Muellecitos"/>
    <n v="10"/>
    <d v="2011-06-01T00:00:00"/>
    <n v="23"/>
    <n v="10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8.3333333333333332E-3"/>
    <n v="0.54512161077393939"/>
    <n v="4.1807453726060926"/>
    <n v="-4.319991243754429"/>
    <n v="2.8622008809294686"/>
    <n v="17.500000000000004"/>
    <s v="Serranidae"/>
  </r>
  <r>
    <n v="2"/>
    <x v="1"/>
    <n v="13"/>
    <s v="Muellecitos"/>
    <n v="10"/>
    <d v="2011-06-01T00:00:00"/>
    <n v="23"/>
    <n v="10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1.6666666666666666E-2"/>
    <n v="0.14842770434684799"/>
    <n v="2.8798344640827138"/>
    <n v="-4.0101872542153769"/>
    <n v="2.2402786255001073"/>
    <n v="9.3959488737166268"/>
    <s v="Pomacentridae"/>
  </r>
  <r>
    <n v="2"/>
    <x v="1"/>
    <n v="13"/>
    <s v="Muellecitos"/>
    <n v="10"/>
    <d v="2011-06-03T00:00:00"/>
    <n v="23"/>
    <n v="10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3.3333333333333333E-2"/>
    <n v="18.875"/>
    <n v="7.0321828573571894"/>
    <e v="#NUM!"/>
    <e v="#NUM!"/>
    <e v="#NUM!"/>
    <s v="Acanthansteridae"/>
  </r>
  <r>
    <n v="2"/>
    <x v="1"/>
    <n v="13"/>
    <s v="Muellecitos"/>
    <n v="10"/>
    <d v="2011-06-03T00:00:00"/>
    <n v="23"/>
    <n v="10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"/>
    <n v="4.1420000000000003"/>
    <n v="5.5155233251954927"/>
    <e v="#NUM!"/>
    <e v="#NUM!"/>
    <e v="#NUM!"/>
    <s v="Diadematidae"/>
  </r>
  <r>
    <n v="2"/>
    <x v="1"/>
    <n v="13"/>
    <s v="Muellecitos"/>
    <n v="10"/>
    <d v="2011-06-03T00:00:00"/>
    <n v="23"/>
    <n v="10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16666666666666666"/>
    <n v="5.5397435897435896"/>
    <n v="5.8062927784703966"/>
    <e v="#NUM!"/>
    <e v="#NUM!"/>
    <e v="#NUM!"/>
    <s v="Pteriidae"/>
  </r>
  <r>
    <n v="3"/>
    <x v="2"/>
    <n v="1"/>
    <s v="Las Casitas"/>
    <n v="1"/>
    <d v="2011-08-16T00:00:00"/>
    <n v="30"/>
    <n v="10"/>
    <s v="sgh"/>
    <x v="5"/>
    <n v="5"/>
    <m/>
    <m/>
    <m/>
    <n v="2"/>
    <n v="2"/>
    <m/>
    <n v="1"/>
    <m/>
    <m/>
    <m/>
    <m/>
    <m/>
    <m/>
    <m/>
    <m/>
    <m/>
    <m/>
    <m/>
    <m/>
    <n v="2.3300000000000001E-2"/>
    <n v="2.919"/>
    <n v="2318.932165991343"/>
    <n v="0.05"/>
    <n v="23.189321659913432"/>
    <n v="7.7488620854225019"/>
    <n v="-3.7593019184104821"/>
    <n v="3.9425022281031121"/>
    <n v="51.547423473740352"/>
    <s v="Scaridae "/>
  </r>
  <r>
    <n v="3"/>
    <x v="2"/>
    <n v="1"/>
    <s v="Las Casitas"/>
    <n v="1"/>
    <d v="2011-08-16T00:00:00"/>
    <n v="30"/>
    <n v="10"/>
    <s v="ser"/>
    <x v="0"/>
    <n v="18"/>
    <n v="5"/>
    <n v="13"/>
    <m/>
    <m/>
    <m/>
    <m/>
    <m/>
    <m/>
    <m/>
    <m/>
    <m/>
    <m/>
    <m/>
    <m/>
    <m/>
    <m/>
    <m/>
    <m/>
    <m/>
    <n v="1.813E-2"/>
    <n v="3.07552"/>
    <n v="117.29149926506146"/>
    <n v="0.18"/>
    <n v="1.1729149926506146"/>
    <n v="4.7646622829997733"/>
    <n v="-4.0101872542153769"/>
    <n v="2.853127125564181"/>
    <n v="17.341927521156418"/>
    <s v="Pomacentridae"/>
  </r>
  <r>
    <n v="3"/>
    <x v="2"/>
    <n v="1"/>
    <s v="Las Casitas"/>
    <n v="1"/>
    <d v="2011-08-16T00:00:00"/>
    <n v="30"/>
    <n v="1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2"/>
    <d v="2011-08-16T00:00:00"/>
    <n v="30"/>
    <n v="7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"/>
    <s v="Las Casitas"/>
    <n v="2"/>
    <d v="2011-08-16T00:00:00"/>
    <n v="30"/>
    <n v="7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1"/>
    <s v="Las Casitas"/>
    <n v="2"/>
    <d v="2011-08-16T00:00:00"/>
    <n v="30"/>
    <n v="7"/>
    <s v="ser"/>
    <x v="0"/>
    <n v="33"/>
    <n v="8"/>
    <n v="25"/>
    <m/>
    <m/>
    <m/>
    <m/>
    <m/>
    <m/>
    <m/>
    <m/>
    <m/>
    <m/>
    <m/>
    <m/>
    <m/>
    <m/>
    <m/>
    <m/>
    <m/>
    <n v="1.813E-2"/>
    <n v="3.07552"/>
    <n v="225.07018031950403"/>
    <n v="0.33"/>
    <n v="2.2507018031950405"/>
    <n v="5.4164122661009486"/>
    <n v="-4.0101872542153769"/>
    <n v="3.0650425034843951"/>
    <n v="21.435373045863667"/>
    <s v="Pomacentridae"/>
  </r>
  <r>
    <n v="3"/>
    <x v="2"/>
    <n v="1"/>
    <s v="Las Casitas"/>
    <n v="2"/>
    <d v="2011-08-16T00:00:00"/>
    <n v="30"/>
    <n v="7"/>
    <s v="zco"/>
    <x v="9"/>
    <n v="2"/>
    <m/>
    <m/>
    <m/>
    <n v="1"/>
    <n v="1"/>
    <m/>
    <m/>
    <m/>
    <m/>
    <m/>
    <m/>
    <m/>
    <m/>
    <m/>
    <m/>
    <m/>
    <m/>
    <m/>
    <m/>
    <n v="1.47E-2"/>
    <n v="3.3698999999999999"/>
    <n v="982.60895202626091"/>
    <n v="0.02"/>
    <n v="9.8260895202626095"/>
    <n v="6.8902112302428753"/>
    <n v="-4.2199077851974467"/>
    <n v="3.296869051141079"/>
    <n v="27.027883386625273"/>
    <s v="Zanclidae"/>
  </r>
  <r>
    <n v="3"/>
    <x v="2"/>
    <n v="1"/>
    <s v="Las Casitas"/>
    <n v="2"/>
    <d v="2011-08-16T00:00:00"/>
    <n v="30"/>
    <n v="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3"/>
    <d v="2011-08-16T00:00:00"/>
    <n v="30"/>
    <n v="8.1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"/>
    <s v="Las Casitas"/>
    <n v="3"/>
    <d v="2011-08-16T00:00:00"/>
    <n v="30"/>
    <n v="8.1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1"/>
    <s v="Las Casitas"/>
    <n v="3"/>
    <d v="2011-08-16T00:00:00"/>
    <n v="30"/>
    <n v="8.1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0.03"/>
    <n v="0.26716986782432639"/>
    <n v="3.2852995721908784"/>
    <n v="-4.0101872542153769"/>
    <n v="2.372114902977791"/>
    <n v="10.720040171507916"/>
    <s v="Pomacentridae"/>
  </r>
  <r>
    <n v="3"/>
    <x v="2"/>
    <n v="1"/>
    <s v="Las Casitas"/>
    <n v="3"/>
    <d v="2011-08-16T00:00:00"/>
    <n v="30"/>
    <n v="8.1"/>
    <s v="zco"/>
    <x v="9"/>
    <n v="3"/>
    <m/>
    <n v="3"/>
    <m/>
    <m/>
    <m/>
    <m/>
    <m/>
    <m/>
    <m/>
    <m/>
    <m/>
    <m/>
    <m/>
    <m/>
    <m/>
    <m/>
    <m/>
    <m/>
    <m/>
    <n v="1.47E-2"/>
    <n v="3.3698999999999999"/>
    <n v="39.201938315425444"/>
    <n v="0.03"/>
    <n v="0.39201938315425444"/>
    <n v="3.6687261923960408"/>
    <n v="-4.2199077851974467"/>
    <n v="2.3409104061228785"/>
    <n v="10.39069200755595"/>
    <s v="Zanclidae"/>
  </r>
  <r>
    <n v="3"/>
    <x v="2"/>
    <n v="1"/>
    <s v="Las Casitas"/>
    <n v="3"/>
    <d v="2011-08-16T00:00:00"/>
    <n v="30"/>
    <n v="7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4"/>
    <d v="2011-08-16T00:00:00"/>
    <n v="30"/>
    <n v="5.0999999999999996"/>
    <s v="sgh"/>
    <x v="5"/>
    <n v="2"/>
    <m/>
    <m/>
    <m/>
    <n v="1"/>
    <n v="1"/>
    <m/>
    <m/>
    <m/>
    <m/>
    <m/>
    <m/>
    <m/>
    <m/>
    <m/>
    <m/>
    <m/>
    <m/>
    <m/>
    <m/>
    <n v="2.3300000000000001E-2"/>
    <n v="2.919"/>
    <n v="379.54034405169108"/>
    <n v="0.02"/>
    <n v="3.7954034405169108"/>
    <n v="5.9389608996219465"/>
    <n v="-3.7593019184104821"/>
    <n v="3.3224607118987421"/>
    <n v="27.728498524127488"/>
    <s v="Scaridae "/>
  </r>
  <r>
    <n v="3"/>
    <x v="2"/>
    <n v="1"/>
    <s v="Las Casitas"/>
    <n v="4"/>
    <d v="2011-08-16T00:00:00"/>
    <n v="30"/>
    <n v="5.0999999999999996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0.02"/>
    <n v="0.1781132452162176"/>
    <n v="2.8798344640827138"/>
    <n v="-4.0101872542153769"/>
    <n v="2.2402786255001073"/>
    <n v="9.3959488737166268"/>
    <s v="Pomacentridae"/>
  </r>
  <r>
    <n v="3"/>
    <x v="2"/>
    <n v="1"/>
    <s v="Las Casitas"/>
    <n v="4"/>
    <d v="2011-08-16T00:00:00"/>
    <n v="30"/>
    <n v="5.0999999999999996"/>
    <s v="zco"/>
    <x v="9"/>
    <n v="4"/>
    <m/>
    <n v="1"/>
    <n v="3"/>
    <m/>
    <m/>
    <m/>
    <m/>
    <m/>
    <m/>
    <m/>
    <m/>
    <m/>
    <m/>
    <m/>
    <m/>
    <m/>
    <m/>
    <m/>
    <m/>
    <n v="1.47E-2"/>
    <n v="3.3698999999999999"/>
    <n v="232.30521723046576"/>
    <n v="0.04"/>
    <n v="2.3230521723046578"/>
    <n v="5.4480520985446788"/>
    <n v="-4.2199077851974467"/>
    <n v="2.8689159570735407"/>
    <n v="17.617909274333037"/>
    <s v="Zanclidae"/>
  </r>
  <r>
    <n v="3"/>
    <x v="2"/>
    <n v="1"/>
    <s v="Las Casitas"/>
    <n v="4"/>
    <d v="2011-08-16T00:00:00"/>
    <n v="30"/>
    <n v="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5"/>
    <d v="2011-08-16T00:00:00"/>
    <n v="30"/>
    <n v="10.6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"/>
    <s v="Las Casitas"/>
    <n v="5"/>
    <d v="2011-08-16T00:00:00"/>
    <n v="30"/>
    <n v="10.6"/>
    <s v="ser"/>
    <x v="0"/>
    <n v="11"/>
    <n v="11"/>
    <m/>
    <m/>
    <m/>
    <m/>
    <m/>
    <m/>
    <m/>
    <m/>
    <m/>
    <m/>
    <m/>
    <m/>
    <m/>
    <m/>
    <m/>
    <m/>
    <m/>
    <m/>
    <n v="1.813E-2"/>
    <n v="3.07552"/>
    <n v="3.3393577239440617"/>
    <n v="0.11"/>
    <n v="3.3393577239440614E-2"/>
    <n v="1.2057784902765949"/>
    <n v="-4.0101872542153769"/>
    <n v="1.6959622257348259"/>
    <n v="5.4518893904037755"/>
    <s v="Pomacentridae"/>
  </r>
  <r>
    <n v="3"/>
    <x v="2"/>
    <n v="1"/>
    <s v="Las Casitas"/>
    <n v="5"/>
    <d v="2011-08-16T00:00:00"/>
    <n v="30"/>
    <n v="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1"/>
    <s v="Las Casitas"/>
    <n v="6"/>
    <d v="2011-08-16T00:00:00"/>
    <n v="30"/>
    <n v="8.5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3"/>
    <x v="2"/>
    <n v="1"/>
    <s v="Las Casitas"/>
    <n v="6"/>
    <d v="2011-08-16T00:00:00"/>
    <n v="30"/>
    <n v="8.5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0.08"/>
    <n v="0.71245298086487041"/>
    <n v="4.2661288252026042"/>
    <n v="-4.0101872542153769"/>
    <n v="2.6910298354157933"/>
    <n v="14.746854936642139"/>
    <s v="Pomacentridae"/>
  </r>
  <r>
    <n v="3"/>
    <x v="2"/>
    <n v="1"/>
    <s v="Las Casitas"/>
    <n v="6"/>
    <d v="2011-08-16T00:00:00"/>
    <n v="30"/>
    <n v="8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"/>
    <s v="Las Casitas"/>
    <n v="7"/>
    <d v="2011-11-13T00:00:00"/>
    <n v="27"/>
    <n v="7"/>
    <s v="ser"/>
    <x v="0"/>
    <n v="16"/>
    <n v="9"/>
    <n v="7"/>
    <m/>
    <m/>
    <m/>
    <m/>
    <m/>
    <m/>
    <m/>
    <m/>
    <m/>
    <m/>
    <m/>
    <m/>
    <m/>
    <m/>
    <m/>
    <m/>
    <m/>
    <n v="1.813E-2"/>
    <n v="3.07552"/>
    <n v="65.071837599812213"/>
    <n v="0.16"/>
    <n v="0.6507183759981221"/>
    <n v="4.1754918534617946"/>
    <n v="-4.0101872542153769"/>
    <n v="2.6615593810728497"/>
    <n v="14.318599852272474"/>
    <s v="Pomacentridae"/>
  </r>
  <r>
    <n v="3"/>
    <x v="2"/>
    <n v="1"/>
    <s v="Las Casitas"/>
    <n v="7"/>
    <d v="2011-11-13T00:00:00"/>
    <n v="27"/>
    <n v="7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3"/>
    <x v="2"/>
    <n v="1"/>
    <s v="Las Casitas"/>
    <n v="8"/>
    <d v="2011-11-13T00:00:00"/>
    <n v="27"/>
    <n v="5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3"/>
    <x v="2"/>
    <n v="1"/>
    <s v="Las Casitas"/>
    <n v="8"/>
    <d v="2011-11-13T00:00:00"/>
    <n v="27"/>
    <n v="5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3"/>
    <x v="2"/>
    <n v="1"/>
    <s v="Las Casitas"/>
    <n v="8"/>
    <d v="2011-11-13T00:00:00"/>
    <n v="27"/>
    <n v="5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3"/>
    <x v="2"/>
    <n v="1"/>
    <s v="Las Casitas"/>
    <n v="8"/>
    <d v="2011-11-13T00:00:00"/>
    <n v="27"/>
    <n v="5"/>
    <s v="ser"/>
    <x v="0"/>
    <n v="22"/>
    <n v="12"/>
    <n v="10"/>
    <m/>
    <m/>
    <m/>
    <m/>
    <m/>
    <m/>
    <m/>
    <m/>
    <m/>
    <m/>
    <m/>
    <m/>
    <m/>
    <m/>
    <m/>
    <m/>
    <m/>
    <n v="1.813E-2"/>
    <n v="3.07552"/>
    <n v="92.69955830695686"/>
    <n v="0.22"/>
    <n v="0.92699558306956864"/>
    <n v="4.5293637078027107"/>
    <n v="-4.0101872542153769"/>
    <n v="2.7766202014677472"/>
    <n v="16.064633865149627"/>
    <s v="Pomacentridae"/>
  </r>
  <r>
    <n v="3"/>
    <x v="2"/>
    <n v="1"/>
    <s v="Las Casitas"/>
    <n v="8"/>
    <d v="2011-11-13T00:00:00"/>
    <n v="27"/>
    <n v="5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3"/>
    <x v="2"/>
    <n v="1"/>
    <s v="Las Casitas"/>
    <n v="8"/>
    <d v="2011-11-13T00:00:00"/>
    <n v="27"/>
    <n v="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1"/>
    <s v="Las Casitas"/>
    <n v="9"/>
    <d v="2011-11-13T00:00:00"/>
    <n v="27"/>
    <n v="5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"/>
    <s v="Las Casitas"/>
    <n v="9"/>
    <d v="2011-11-13T00:00:00"/>
    <n v="27"/>
    <n v="5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0.01"/>
    <n v="1.8868330149266839"/>
    <n v="5.2400699561041266"/>
    <n v="-4.319991243754429"/>
    <n v="3.2188758248682001"/>
    <n v="24.999999999999986"/>
    <s v="Serranidae"/>
  </r>
  <r>
    <n v="3"/>
    <x v="2"/>
    <n v="1"/>
    <s v="Las Casitas"/>
    <n v="9"/>
    <d v="2011-11-13T00:00:00"/>
    <n v="27"/>
    <n v="5"/>
    <s v="sgh"/>
    <x v="5"/>
    <n v="3"/>
    <m/>
    <m/>
    <m/>
    <m/>
    <m/>
    <n v="3"/>
    <m/>
    <m/>
    <m/>
    <m/>
    <m/>
    <m/>
    <m/>
    <m/>
    <m/>
    <m/>
    <m/>
    <m/>
    <m/>
    <n v="2.3300000000000001E-2"/>
    <n v="2.919"/>
    <n v="2247.0451416945225"/>
    <n v="0.03"/>
    <n v="22.470451416945224"/>
    <n v="7.7173713617452249"/>
    <n v="-3.7593019184104821"/>
    <n v="3.9317140391078129"/>
    <n v="50.994309043100984"/>
    <s v="Scaridae "/>
  </r>
  <r>
    <n v="3"/>
    <x v="2"/>
    <n v="1"/>
    <s v="Las Casitas"/>
    <n v="9"/>
    <d v="2011-11-13T00:00:00"/>
    <n v="27"/>
    <n v="5"/>
    <s v="ser"/>
    <x v="0"/>
    <n v="16"/>
    <n v="11"/>
    <n v="5"/>
    <m/>
    <m/>
    <m/>
    <m/>
    <m/>
    <m/>
    <m/>
    <m/>
    <m/>
    <m/>
    <m/>
    <m/>
    <m/>
    <m/>
    <m/>
    <m/>
    <m/>
    <n v="1.813E-2"/>
    <n v="3.07552"/>
    <n v="47.86766902799846"/>
    <n v="0.16"/>
    <n v="0.47867669027998461"/>
    <n v="3.8684403084231076"/>
    <n v="-4.0101872542153769"/>
    <n v="2.561722103136538"/>
    <n v="12.95811331961497"/>
    <s v="Pomacentridae"/>
  </r>
  <r>
    <n v="3"/>
    <x v="2"/>
    <n v="1"/>
    <s v="Las Casitas"/>
    <n v="9"/>
    <d v="2011-11-13T00:00:00"/>
    <n v="27"/>
    <n v="5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3"/>
    <x v="2"/>
    <n v="1"/>
    <s v="Las Casitas"/>
    <n v="9"/>
    <d v="2011-11-13T00:00:00"/>
    <n v="27"/>
    <n v="5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3"/>
    <x v="2"/>
    <n v="1"/>
    <s v="Las Casitas"/>
    <n v="10"/>
    <d v="2011-11-13T00:00:00"/>
    <n v="27"/>
    <n v="33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1"/>
    <s v="Las Casitas"/>
    <n v="10"/>
    <d v="2011-11-13T00:00:00"/>
    <n v="27"/>
    <n v="33"/>
    <s v="ser"/>
    <x v="0"/>
    <n v="12"/>
    <m/>
    <n v="12"/>
    <m/>
    <m/>
    <m/>
    <m/>
    <m/>
    <m/>
    <m/>
    <m/>
    <m/>
    <m/>
    <m/>
    <m/>
    <m/>
    <m/>
    <m/>
    <m/>
    <m/>
    <n v="1.813E-2"/>
    <n v="3.07552"/>
    <n v="106.86794712973057"/>
    <n v="0.12"/>
    <n v="1.0686794712973056"/>
    <n v="4.6715939333107688"/>
    <n v="-4.0101872542153769"/>
    <n v="2.8228661128934767"/>
    <n v="16.82500399362765"/>
    <s v="Pomacentridae"/>
  </r>
  <r>
    <n v="3"/>
    <x v="2"/>
    <n v="1"/>
    <s v="Las Casitas"/>
    <n v="10"/>
    <d v="2011-11-13T00:00:00"/>
    <n v="27"/>
    <n v="33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1"/>
    <s v="Las Casitas"/>
    <n v="11"/>
    <d v="2011-11-13T00:00:00"/>
    <n v="27"/>
    <n v="35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0.08"/>
    <n v="0.71245298086487041"/>
    <n v="4.2661288252026042"/>
    <n v="-4.0101872542153769"/>
    <n v="2.6910298354157933"/>
    <n v="14.746854936642139"/>
    <s v="Pomacentridae"/>
  </r>
  <r>
    <n v="3"/>
    <x v="2"/>
    <n v="1"/>
    <s v="Las Casitas"/>
    <n v="11"/>
    <d v="2011-11-13T00:00:00"/>
    <n v="27"/>
    <n v="35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3"/>
    <x v="2"/>
    <n v="1"/>
    <s v="Las Casitas"/>
    <n v="11"/>
    <d v="2011-11-13T00:00:00"/>
    <n v="27"/>
    <n v="3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1"/>
    <s v="Las Casitas"/>
    <n v="11"/>
    <d v="2011-11-13T00:00:00"/>
    <n v="27"/>
    <n v="3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1"/>
    <s v="Las Casitas"/>
    <n v="11"/>
    <d v="2011-11-13T00:00:00"/>
    <n v="27"/>
    <n v="3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1"/>
    <s v="Las Casitas"/>
    <n v="11"/>
    <d v="2011-11-13T00:00:00"/>
    <n v="27"/>
    <n v="3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"/>
    <s v="Las Casitas"/>
    <n v="11"/>
    <d v="2011-11-13T00:00:00"/>
    <n v="27"/>
    <n v="3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"/>
    <s v="Las Casitas"/>
    <n v="11"/>
    <d v="2011-11-13T00:00:00"/>
    <n v="27"/>
    <n v="3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"/>
    <s v="Las Casitas"/>
    <n v="12"/>
    <d v="2011-11-13T00:00:00"/>
    <n v="27"/>
    <n v="40"/>
    <s v="zco"/>
    <x v="9"/>
    <n v="1"/>
    <m/>
    <m/>
    <m/>
    <m/>
    <n v="1"/>
    <m/>
    <m/>
    <m/>
    <m/>
    <m/>
    <m/>
    <m/>
    <m/>
    <m/>
    <m/>
    <m/>
    <m/>
    <m/>
    <m/>
    <n v="1.47E-2"/>
    <n v="3.3698999999999999"/>
    <n v="755.50156790067967"/>
    <n v="0.01"/>
    <n v="7.5550156790067966"/>
    <n v="6.6273818570259015"/>
    <n v="-4.2199077851974467"/>
    <n v="3.2188758248682006"/>
    <n v="24.999999999999996"/>
    <s v="Zanclidae"/>
  </r>
  <r>
    <n v="3"/>
    <x v="2"/>
    <n v="1"/>
    <s v="Las Casitas"/>
    <n v="12"/>
    <d v="2011-11-13T00:00:00"/>
    <n v="27"/>
    <n v="4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"/>
    <s v="Las Casitas"/>
    <n v="12"/>
    <d v="2011-11-13T00:00:00"/>
    <n v="27"/>
    <n v="4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2"/>
    <s v="Los Chopitos"/>
    <n v="1"/>
    <d v="2011-08-16T00:00:00"/>
    <n v="30"/>
    <n v="3.5"/>
    <s v="ser"/>
    <x v="0"/>
    <n v="35"/>
    <n v="10"/>
    <n v="25"/>
    <m/>
    <m/>
    <m/>
    <m/>
    <m/>
    <m/>
    <m/>
    <m/>
    <m/>
    <m/>
    <m/>
    <m/>
    <m/>
    <m/>
    <m/>
    <m/>
    <m/>
    <n v="1.813E-2"/>
    <n v="3.07552"/>
    <n v="225.67733626931204"/>
    <n v="0.35"/>
    <n v="2.2567733626931203"/>
    <n v="5.4191062634927114"/>
    <n v="-4.0101872542153769"/>
    <n v="3.0659184520692726"/>
    <n v="21.454157556481167"/>
    <s v="Pomacentridae"/>
  </r>
  <r>
    <n v="3"/>
    <x v="2"/>
    <n v="2"/>
    <s v="Los Chopitos"/>
    <n v="1"/>
    <d v="2011-08-16T00:00:00"/>
    <n v="30"/>
    <n v="3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2"/>
    <s v="Los Chopitos"/>
    <n v="2"/>
    <d v="2011-08-16T00:00:00"/>
    <n v="30"/>
    <n v="4.5"/>
    <s v="mro"/>
    <x v="7"/>
    <n v="5"/>
    <m/>
    <m/>
    <m/>
    <m/>
    <m/>
    <n v="5"/>
    <m/>
    <m/>
    <m/>
    <m/>
    <m/>
    <m/>
    <m/>
    <m/>
    <m/>
    <m/>
    <m/>
    <m/>
    <m/>
    <n v="1.3299999999999999E-2"/>
    <n v="2.97"/>
    <n v="2562.7352171773286"/>
    <n v="0.05"/>
    <n v="25.627352171773286"/>
    <n v="7.848830411303231"/>
    <n v="-4.319991243754429"/>
    <n v="4.0972463485042621"/>
    <n v="60.174360032356816"/>
    <s v="Serranidae"/>
  </r>
  <r>
    <n v="3"/>
    <x v="2"/>
    <n v="2"/>
    <s v="Los Chopitos"/>
    <n v="2"/>
    <d v="2011-08-16T00:00:00"/>
    <n v="30"/>
    <n v="4.5"/>
    <s v="sgh"/>
    <x v="5"/>
    <n v="4"/>
    <m/>
    <m/>
    <m/>
    <n v="4"/>
    <m/>
    <m/>
    <m/>
    <m/>
    <m/>
    <m/>
    <m/>
    <m/>
    <m/>
    <m/>
    <m/>
    <m/>
    <m/>
    <m/>
    <m/>
    <n v="2.3300000000000001E-2"/>
    <n v="2.919"/>
    <n v="396.13569398691493"/>
    <n v="0.04"/>
    <n v="3.9613569398691495"/>
    <n v="5.9817568141425266"/>
    <n v="-3.7593019184104821"/>
    <n v="3.337121867952384"/>
    <n v="28.13802509903298"/>
    <s v="Scaridae "/>
  </r>
  <r>
    <n v="3"/>
    <x v="2"/>
    <n v="2"/>
    <s v="Los Chopitos"/>
    <n v="2"/>
    <d v="2011-08-16T00:00:00"/>
    <n v="30"/>
    <n v="4.5"/>
    <s v="ser"/>
    <x v="0"/>
    <n v="40"/>
    <n v="10"/>
    <n v="30"/>
    <m/>
    <m/>
    <m/>
    <m/>
    <m/>
    <m/>
    <m/>
    <m/>
    <m/>
    <m/>
    <m/>
    <m/>
    <m/>
    <m/>
    <m/>
    <m/>
    <m/>
    <n v="1.813E-2"/>
    <n v="3.07552"/>
    <n v="270.20564757336643"/>
    <n v="0.4"/>
    <n v="2.7020564757336643"/>
    <n v="5.5991833267635007"/>
    <n v="-4.0101872542153769"/>
    <n v="3.1244701972280713"/>
    <n v="22.747840031701934"/>
    <s v="Pomacentridae"/>
  </r>
  <r>
    <n v="3"/>
    <x v="2"/>
    <n v="2"/>
    <s v="Los Chopitos"/>
    <n v="2"/>
    <d v="2011-08-16T00:00:00"/>
    <n v="30"/>
    <n v="4.5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0.01"/>
    <n v="2.271073841255812"/>
    <n v="5.4254229634467697"/>
    <n v="-4.2199077851974467"/>
    <n v="2.8622008809294686"/>
    <n v="17.500000000000004"/>
    <s v="Zanclidae"/>
  </r>
  <r>
    <n v="3"/>
    <x v="2"/>
    <n v="2"/>
    <s v="Los Chopitos"/>
    <n v="2"/>
    <d v="2011-08-16T00:00:00"/>
    <n v="30"/>
    <n v="4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2"/>
    <s v="Los Chopitos"/>
    <n v="3"/>
    <d v="2011-08-16T00:00:00"/>
    <n v="30"/>
    <n v="3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2"/>
    <s v="Los Chopitos"/>
    <n v="3"/>
    <d v="2011-08-16T00:00:00"/>
    <n v="30"/>
    <n v="3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2"/>
    <s v="Los Chopitos"/>
    <n v="3"/>
    <d v="2011-08-16T00:00:00"/>
    <n v="30"/>
    <n v="3"/>
    <s v="ser"/>
    <x v="0"/>
    <n v="2"/>
    <n v="1"/>
    <n v="1"/>
    <m/>
    <m/>
    <m/>
    <m/>
    <m/>
    <m/>
    <m/>
    <m/>
    <m/>
    <m/>
    <m/>
    <m/>
    <m/>
    <m/>
    <m/>
    <m/>
    <m/>
    <n v="1.813E-2"/>
    <n v="3.07552"/>
    <n v="9.2092402357148853"/>
    <n v="0.02"/>
    <n v="9.2092402357148856E-2"/>
    <n v="2.2202073534567259"/>
    <n v="-4.0101872542153769"/>
    <n v="2.0258020132114578"/>
    <n v="7.5821895229301388"/>
    <s v="Pomacentridae"/>
  </r>
  <r>
    <n v="3"/>
    <x v="2"/>
    <n v="2"/>
    <s v="Los Chopitos"/>
    <n v="3"/>
    <d v="2011-08-16T00:00:00"/>
    <n v="30"/>
    <n v="4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2"/>
    <s v="Los Chopitos"/>
    <n v="4"/>
    <d v="2011-08-16T00:00:00"/>
    <n v="30"/>
    <n v="3.6"/>
    <s v="sgh"/>
    <x v="5"/>
    <n v="2"/>
    <m/>
    <m/>
    <m/>
    <n v="2"/>
    <m/>
    <m/>
    <m/>
    <m/>
    <m/>
    <m/>
    <m/>
    <m/>
    <m/>
    <m/>
    <m/>
    <m/>
    <m/>
    <m/>
    <m/>
    <n v="2.3300000000000001E-2"/>
    <n v="2.919"/>
    <n v="198.06784699345747"/>
    <n v="0.02"/>
    <n v="1.9806784699345747"/>
    <n v="5.2886096335825812"/>
    <n v="-3.7593019184104821"/>
    <n v="3.099661374440926"/>
    <n v="22.190435760324245"/>
    <s v="Scaridae "/>
  </r>
  <r>
    <n v="3"/>
    <x v="2"/>
    <n v="2"/>
    <s v="Los Chopitos"/>
    <n v="4"/>
    <d v="2011-08-16T00:00:00"/>
    <n v="30"/>
    <n v="3.6"/>
    <s v="ser"/>
    <x v="0"/>
    <n v="5"/>
    <n v="3"/>
    <n v="2"/>
    <m/>
    <m/>
    <m/>
    <m/>
    <m/>
    <m/>
    <m/>
    <m/>
    <m/>
    <m/>
    <m/>
    <m/>
    <m/>
    <m/>
    <m/>
    <m/>
    <m/>
    <n v="1.813E-2"/>
    <n v="3.07552"/>
    <n v="18.722058446333776"/>
    <n v="0.05"/>
    <n v="0.18722058446333775"/>
    <n v="2.9297024247443693"/>
    <n v="-4.0101872542153769"/>
    <n v="2.2564931065184899"/>
    <n v="9.5495411528703027"/>
    <s v="Pomacentridae"/>
  </r>
  <r>
    <n v="3"/>
    <x v="2"/>
    <n v="2"/>
    <s v="Los Chopitos"/>
    <n v="5"/>
    <d v="2011-08-16T00:00:00"/>
    <n v="30"/>
    <n v="3.9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2"/>
    <s v="Los Chopitos"/>
    <n v="5"/>
    <d v="2011-08-16T00:00:00"/>
    <n v="30"/>
    <n v="3.9"/>
    <s v="ser"/>
    <x v="0"/>
    <n v="9"/>
    <n v="9"/>
    <m/>
    <m/>
    <m/>
    <m/>
    <m/>
    <m/>
    <m/>
    <m/>
    <m/>
    <m/>
    <m/>
    <m/>
    <m/>
    <m/>
    <m/>
    <m/>
    <m/>
    <m/>
    <n v="1.813E-2"/>
    <n v="3.07552"/>
    <n v="2.7322017741360507"/>
    <n v="0.09"/>
    <n v="2.7322017741360508E-2"/>
    <n v="1.0051077948144438"/>
    <n v="-4.0101872542153769"/>
    <n v="1.6307144967452074"/>
    <n v="5.1075227234997094"/>
    <s v="Pomacentridae"/>
  </r>
  <r>
    <n v="3"/>
    <x v="2"/>
    <n v="2"/>
    <s v="Los Chopitos"/>
    <n v="5"/>
    <d v="2011-08-16T00:00:00"/>
    <n v="30"/>
    <n v="5.5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2"/>
    <s v="Los Chopitos"/>
    <n v="5"/>
    <d v="2011-08-16T00:00:00"/>
    <n v="30"/>
    <n v="5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2"/>
    <s v="Los Chopitos"/>
    <n v="6"/>
    <d v="2011-08-16T00:00:00"/>
    <n v="30"/>
    <n v="5.5"/>
    <s v="ser"/>
    <x v="0"/>
    <n v="8"/>
    <n v="8"/>
    <m/>
    <m/>
    <m/>
    <m/>
    <m/>
    <m/>
    <m/>
    <m/>
    <m/>
    <m/>
    <m/>
    <m/>
    <m/>
    <m/>
    <m/>
    <m/>
    <m/>
    <m/>
    <n v="1.813E-2"/>
    <n v="3.07552"/>
    <n v="2.428623799232045"/>
    <n v="0.08"/>
    <n v="2.428623799232045E-2"/>
    <n v="0.88732475915806019"/>
    <n v="-4.0101872542153769"/>
    <n v="1.592417546747684"/>
    <n v="4.9156183122140487"/>
    <s v="Pomacentridae"/>
  </r>
  <r>
    <n v="3"/>
    <x v="2"/>
    <n v="2"/>
    <s v="Los Chopitos"/>
    <n v="7"/>
    <d v="2011-11-13T00:00:00"/>
    <n v="27"/>
    <n v="4"/>
    <s v="sgh"/>
    <x v="5"/>
    <n v="6"/>
    <m/>
    <m/>
    <m/>
    <n v="3"/>
    <m/>
    <m/>
    <n v="3"/>
    <m/>
    <m/>
    <m/>
    <m/>
    <m/>
    <m/>
    <m/>
    <m/>
    <m/>
    <m/>
    <m/>
    <m/>
    <n v="2.3300000000000001E-2"/>
    <n v="2.919"/>
    <n v="4976.6562041540692"/>
    <n v="0.06"/>
    <n v="49.766562041540695"/>
    <n v="8.5125134995496019"/>
    <n v="-3.7593019184104821"/>
    <n v="4.2041162788489501"/>
    <n v="66.961396309189553"/>
    <s v="Scaridae "/>
  </r>
  <r>
    <n v="3"/>
    <x v="2"/>
    <n v="2"/>
    <s v="Los Chopitos"/>
    <n v="7"/>
    <d v="2011-11-13T00:00:00"/>
    <n v="27"/>
    <n v="4"/>
    <s v="ser"/>
    <x v="0"/>
    <n v="65"/>
    <n v="40"/>
    <n v="25"/>
    <m/>
    <m/>
    <m/>
    <m/>
    <m/>
    <m/>
    <m/>
    <m/>
    <m/>
    <m/>
    <m/>
    <m/>
    <m/>
    <m/>
    <m/>
    <m/>
    <m/>
    <n v="1.813E-2"/>
    <n v="3.07552"/>
    <n v="234.78467551643223"/>
    <n v="0.65"/>
    <n v="2.3478467551643223"/>
    <n v="5.4586688197100131"/>
    <n v="-4.0101872542153769"/>
    <n v="3.0787821486855527"/>
    <n v="21.731920026306224"/>
    <s v="Pomacentridae"/>
  </r>
  <r>
    <n v="3"/>
    <x v="2"/>
    <n v="2"/>
    <s v="Los Chopitos"/>
    <n v="7"/>
    <d v="2011-11-13T00:00:00"/>
    <n v="27"/>
    <n v="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2"/>
    <s v="Los Chopitos"/>
    <n v="8"/>
    <d v="2011-11-13T00:00:00"/>
    <n v="27"/>
    <n v="4"/>
    <s v="ser"/>
    <x v="0"/>
    <n v="35"/>
    <n v="10"/>
    <n v="25"/>
    <m/>
    <m/>
    <m/>
    <m/>
    <m/>
    <m/>
    <m/>
    <m/>
    <m/>
    <m/>
    <m/>
    <m/>
    <m/>
    <m/>
    <m/>
    <m/>
    <m/>
    <n v="1.813E-2"/>
    <n v="3.07552"/>
    <n v="225.67733626931204"/>
    <n v="0.35"/>
    <n v="2.2567733626931203"/>
    <n v="5.4191062634927114"/>
    <n v="-4.0101872542153769"/>
    <n v="3.0659184520692726"/>
    <n v="21.454157556481167"/>
    <s v="Pomacentridae"/>
  </r>
  <r>
    <n v="3"/>
    <x v="2"/>
    <n v="2"/>
    <s v="Los Chopitos"/>
    <n v="8"/>
    <d v="2011-11-13T00:00:00"/>
    <n v="27"/>
    <n v="4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3"/>
    <x v="2"/>
    <n v="2"/>
    <s v="Los Chopitos"/>
    <n v="8"/>
    <d v="2011-11-13T00:00:00"/>
    <n v="27"/>
    <n v="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2"/>
    <s v="Los Chopitos"/>
    <n v="9"/>
    <d v="2011-11-13T00:00:00"/>
    <n v="27"/>
    <n v="4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0.01"/>
    <n v="1.8868330149266839"/>
    <n v="5.2400699561041266"/>
    <n v="-4.319991243754429"/>
    <n v="3.2188758248682001"/>
    <n v="24.999999999999986"/>
    <s v="Serranidae"/>
  </r>
  <r>
    <n v="3"/>
    <x v="2"/>
    <n v="2"/>
    <s v="Los Chopitos"/>
    <n v="9"/>
    <d v="2011-11-13T00:00:00"/>
    <n v="27"/>
    <n v="4"/>
    <s v="sgh"/>
    <x v="5"/>
    <n v="9"/>
    <m/>
    <m/>
    <m/>
    <m/>
    <m/>
    <n v="9"/>
    <m/>
    <m/>
    <m/>
    <m/>
    <m/>
    <m/>
    <m/>
    <m/>
    <m/>
    <m/>
    <m/>
    <m/>
    <m/>
    <n v="2.3300000000000001E-2"/>
    <n v="2.919"/>
    <n v="6741.1354250835675"/>
    <n v="0.09"/>
    <n v="67.411354250835672"/>
    <n v="8.8159836504133349"/>
    <n v="-3.7593019184104821"/>
    <n v="4.3080800167262137"/>
    <n v="74.297701565236977"/>
    <s v="Scaridae "/>
  </r>
  <r>
    <n v="3"/>
    <x v="2"/>
    <n v="2"/>
    <s v="Los Chopitos"/>
    <n v="9"/>
    <d v="2011-11-13T00:00:00"/>
    <n v="27"/>
    <n v="4"/>
    <s v="ser"/>
    <x v="0"/>
    <n v="50"/>
    <n v="20"/>
    <n v="30"/>
    <m/>
    <m/>
    <m/>
    <m/>
    <m/>
    <m/>
    <m/>
    <m/>
    <m/>
    <m/>
    <m/>
    <m/>
    <m/>
    <m/>
    <m/>
    <m/>
    <m/>
    <n v="1.813E-2"/>
    <n v="3.07552"/>
    <n v="273.24142732240648"/>
    <n v="0.5"/>
    <n v="2.7324142732240646"/>
    <n v="5.6103557535449493"/>
    <n v="-4.0101872542153769"/>
    <n v="3.128102892441059"/>
    <n v="22.83062627885224"/>
    <s v="Pomacentridae"/>
  </r>
  <r>
    <n v="3"/>
    <x v="2"/>
    <n v="2"/>
    <s v="Los Chopitos"/>
    <n v="9"/>
    <d v="2011-11-13T00:00:00"/>
    <n v="27"/>
    <n v="4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3"/>
    <x v="2"/>
    <n v="2"/>
    <s v="Los Chopitos"/>
    <n v="10"/>
    <d v="2011-11-13T00:00:00"/>
    <n v="26"/>
    <n v="19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2"/>
    <s v="Los Chopitos"/>
    <n v="10"/>
    <d v="2011-11-13T00:00:00"/>
    <n v="26"/>
    <n v="1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2"/>
    <s v="Los Chopitos"/>
    <n v="11"/>
    <d v="2011-11-13T00:00:00"/>
    <n v="27"/>
    <n v="18"/>
    <s v="ser"/>
    <x v="0"/>
    <n v="12"/>
    <n v="12"/>
    <m/>
    <m/>
    <m/>
    <m/>
    <m/>
    <m/>
    <m/>
    <m/>
    <m/>
    <m/>
    <m/>
    <m/>
    <m/>
    <m/>
    <m/>
    <m/>
    <m/>
    <m/>
    <n v="1.813E-2"/>
    <n v="3.07552"/>
    <n v="3.6429356988480674"/>
    <n v="0.12"/>
    <n v="3.6429356988480675E-2"/>
    <n v="1.2927898672662246"/>
    <n v="-4.0101872542153769"/>
    <n v="1.7242538242253673"/>
    <n v="5.6083346645425527"/>
    <s v="Pomacentridae"/>
  </r>
  <r>
    <n v="3"/>
    <x v="2"/>
    <n v="2"/>
    <s v="Los Chopitos"/>
    <n v="11"/>
    <d v="2011-11-13T00:00:00"/>
    <n v="27"/>
    <n v="18"/>
    <s v="zco"/>
    <x v="9"/>
    <n v="2"/>
    <m/>
    <n v="2"/>
    <m/>
    <m/>
    <m/>
    <m/>
    <m/>
    <m/>
    <m/>
    <m/>
    <m/>
    <m/>
    <m/>
    <m/>
    <m/>
    <m/>
    <m/>
    <m/>
    <m/>
    <n v="1.47E-2"/>
    <n v="3.3698999999999999"/>
    <n v="26.134625543616963"/>
    <n v="0.02"/>
    <n v="0.26134625543616963"/>
    <n v="3.2632610842878762"/>
    <n v="-4.2199077851974467"/>
    <n v="2.2205907799891165"/>
    <n v="9.2127719798033443"/>
    <s v="Zanclidae"/>
  </r>
  <r>
    <n v="3"/>
    <x v="2"/>
    <n v="2"/>
    <s v="Los Chopitos"/>
    <n v="11"/>
    <d v="2011-11-13T00:00:00"/>
    <n v="27"/>
    <n v="18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2"/>
    <s v="Los Chopitos"/>
    <n v="11"/>
    <d v="2011-11-13T00:00:00"/>
    <n v="27"/>
    <n v="18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3"/>
    <x v="2"/>
    <n v="2"/>
    <s v="Los Chopitos"/>
    <n v="12"/>
    <d v="2011-11-13T00:00:00"/>
    <n v="27"/>
    <n v="19"/>
    <s v="sgh"/>
    <x v="5"/>
    <n v="6"/>
    <m/>
    <m/>
    <m/>
    <n v="1"/>
    <n v="3"/>
    <n v="2"/>
    <m/>
    <m/>
    <m/>
    <m/>
    <m/>
    <m/>
    <m/>
    <m/>
    <m/>
    <m/>
    <m/>
    <m/>
    <m/>
    <n v="2.3300000000000001E-2"/>
    <n v="2.919"/>
    <n v="2438.5832796246309"/>
    <n v="0.06"/>
    <n v="24.385832796246309"/>
    <n v="7.7991725265557177"/>
    <n v="-3.7593019184104821"/>
    <n v="3.95973773380137"/>
    <n v="52.443569969575158"/>
    <s v="Scaridae "/>
  </r>
  <r>
    <n v="3"/>
    <x v="2"/>
    <n v="2"/>
    <s v="Los Chopitos"/>
    <n v="12"/>
    <d v="2011-11-13T00:00:00"/>
    <n v="27"/>
    <n v="19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3"/>
    <x v="2"/>
    <n v="2"/>
    <s v="Los Chopitos"/>
    <n v="12"/>
    <d v="2011-11-13T00:00:00"/>
    <n v="27"/>
    <n v="19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2"/>
    <s v="Los Chopitos"/>
    <n v="12"/>
    <d v="2011-11-13T00:00:00"/>
    <n v="27"/>
    <n v="1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3"/>
    <s v="El Cien"/>
    <n v="1"/>
    <d v="2011-08-17T00:00:00"/>
    <n v="28"/>
    <n v="27"/>
    <s v="hpa"/>
    <x v="4"/>
    <n v="3"/>
    <m/>
    <n v="1"/>
    <m/>
    <n v="2"/>
    <m/>
    <m/>
    <m/>
    <m/>
    <m/>
    <m/>
    <m/>
    <m/>
    <m/>
    <m/>
    <m/>
    <m/>
    <m/>
    <m/>
    <m/>
    <n v="2.7130000000000001E-2"/>
    <n v="3.0842299999999998"/>
    <n v="383.64200899910401"/>
    <n v="0.03"/>
    <n v="3.8364200899910399"/>
    <n v="5.9497098495239245"/>
    <n v="-3.6071151523112968"/>
    <n v="3.0986097022061334"/>
    <n v="22.167110962328177"/>
    <s v="Pomacanthidae"/>
  </r>
  <r>
    <n v="3"/>
    <x v="2"/>
    <n v="3"/>
    <s v="El Cien"/>
    <n v="1"/>
    <d v="2011-08-17T00:00:00"/>
    <n v="28"/>
    <n v="27"/>
    <s v="lar"/>
    <x v="8"/>
    <n v="70"/>
    <m/>
    <m/>
    <m/>
    <m/>
    <n v="70"/>
    <m/>
    <m/>
    <m/>
    <m/>
    <m/>
    <m/>
    <m/>
    <m/>
    <m/>
    <m/>
    <m/>
    <m/>
    <m/>
    <m/>
    <n v="1.7299999999999999E-2"/>
    <n v="3"/>
    <n v="18921.875"/>
    <n v="0.7"/>
    <n v="189.21875"/>
    <n v="9.8480739391755581"/>
    <n v="-4.0570487774784034"/>
    <n v="4.6350409055513202"/>
    <n v="103.0321324952139"/>
    <s v="Lutjanidae"/>
  </r>
  <r>
    <n v="3"/>
    <x v="2"/>
    <n v="3"/>
    <s v="El Cien"/>
    <n v="1"/>
    <d v="2011-08-16T00:00:00"/>
    <n v="28"/>
    <n v="27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3"/>
    <s v="El Cien"/>
    <n v="2"/>
    <d v="2011-08-17T00:00:00"/>
    <n v="28"/>
    <n v="27"/>
    <s v="hpa"/>
    <x v="4"/>
    <n v="4"/>
    <m/>
    <n v="1"/>
    <m/>
    <n v="3"/>
    <m/>
    <m/>
    <m/>
    <m/>
    <m/>
    <m/>
    <m/>
    <m/>
    <m/>
    <m/>
    <m/>
    <m/>
    <m/>
    <m/>
    <m/>
    <n v="2.7130000000000001E-2"/>
    <n v="3.0842299999999998"/>
    <n v="568.68175970498567"/>
    <n v="0.04"/>
    <n v="5.6868175970498562"/>
    <n v="6.3433209801303425"/>
    <n v="-3.6071151523112968"/>
    <n v="3.2262302527508133"/>
    <n v="25.184538452666605"/>
    <s v="Pomacanthidae"/>
  </r>
  <r>
    <n v="3"/>
    <x v="2"/>
    <n v="3"/>
    <s v="El Cien"/>
    <n v="2"/>
    <d v="2011-08-17T00:00:00"/>
    <n v="28"/>
    <n v="27"/>
    <s v="lar"/>
    <x v="8"/>
    <n v="20"/>
    <m/>
    <m/>
    <m/>
    <m/>
    <n v="20"/>
    <m/>
    <m/>
    <m/>
    <m/>
    <m/>
    <m/>
    <m/>
    <m/>
    <m/>
    <m/>
    <m/>
    <m/>
    <m/>
    <m/>
    <n v="1.7299999999999999E-2"/>
    <n v="3"/>
    <n v="5406.25"/>
    <n v="0.2"/>
    <n v="54.0625"/>
    <n v="8.59531097068019"/>
    <n v="-4.0570487774784034"/>
    <n v="4.2174532493861978"/>
    <n v="67.86044041487267"/>
    <s v="Lutjanidae"/>
  </r>
  <r>
    <n v="3"/>
    <x v="2"/>
    <n v="3"/>
    <s v="El Cien"/>
    <n v="2"/>
    <d v="2011-08-17T00:00:00"/>
    <n v="28"/>
    <n v="27"/>
    <s v="mro"/>
    <x v="7"/>
    <n v="35"/>
    <m/>
    <m/>
    <m/>
    <m/>
    <n v="15"/>
    <n v="20"/>
    <m/>
    <m/>
    <m/>
    <m/>
    <m/>
    <m/>
    <m/>
    <m/>
    <m/>
    <m/>
    <m/>
    <m/>
    <m/>
    <n v="1.3299999999999999E-2"/>
    <n v="2.97"/>
    <n v="13081.190391099341"/>
    <n v="0.35"/>
    <n v="130.81190391099341"/>
    <n v="9.478930629364001"/>
    <n v="-4.319991243754429"/>
    <n v="4.6461016407806159"/>
    <n v="104.17806940242329"/>
    <s v="Serranidae"/>
  </r>
  <r>
    <n v="3"/>
    <x v="2"/>
    <n v="3"/>
    <s v="El Cien"/>
    <n v="2"/>
    <d v="2011-08-17T00:00:00"/>
    <n v="28"/>
    <n v="27"/>
    <s v="sgh"/>
    <x v="5"/>
    <n v="3"/>
    <m/>
    <m/>
    <m/>
    <m/>
    <m/>
    <m/>
    <n v="3"/>
    <m/>
    <m/>
    <m/>
    <m/>
    <m/>
    <m/>
    <m/>
    <m/>
    <m/>
    <m/>
    <m/>
    <m/>
    <n v="2.3300000000000001E-2"/>
    <n v="2.919"/>
    <n v="4679.5544336638832"/>
    <n v="0.03"/>
    <n v="46.795544336638834"/>
    <n v="8.4509581778971921"/>
    <n v="-3.7593019184104821"/>
    <n v="4.1830284673887199"/>
    <n v="65.564111626844181"/>
    <s v="Scaridae "/>
  </r>
  <r>
    <n v="3"/>
    <x v="2"/>
    <n v="3"/>
    <s v="El Cien"/>
    <n v="2"/>
    <d v="2011-08-16T00:00:00"/>
    <n v="28"/>
    <n v="27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3"/>
    <x v="2"/>
    <n v="3"/>
    <s v="El Cien"/>
    <n v="3"/>
    <d v="2011-08-17T00:00:00"/>
    <n v="28"/>
    <n v="23.6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3"/>
    <x v="2"/>
    <n v="3"/>
    <s v="El Cien"/>
    <n v="3"/>
    <d v="2011-08-16T00:00:00"/>
    <n v="28"/>
    <n v="2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3"/>
    <s v="El Cien"/>
    <n v="4"/>
    <d v="2011-08-17T00:00:00"/>
    <n v="28"/>
    <n v="23.3"/>
    <s v="hpa"/>
    <x v="4"/>
    <n v="3"/>
    <m/>
    <n v="3"/>
    <m/>
    <m/>
    <m/>
    <m/>
    <m/>
    <m/>
    <m/>
    <m/>
    <m/>
    <m/>
    <m/>
    <m/>
    <m/>
    <m/>
    <m/>
    <m/>
    <m/>
    <n v="2.7130000000000001E-2"/>
    <n v="3.0842299999999998"/>
    <n v="40.687522762021722"/>
    <n v="0.03"/>
    <n v="0.40687522762021722"/>
    <n v="3.7059214794038811"/>
    <n v="-3.6071151523112968"/>
    <n v="2.3711061210464779"/>
    <n v="10.709231441422371"/>
    <s v="Pomacanthidae"/>
  </r>
  <r>
    <n v="3"/>
    <x v="2"/>
    <n v="3"/>
    <s v="El Cien"/>
    <n v="4"/>
    <d v="2011-08-17T00:00:00"/>
    <n v="28"/>
    <n v="23.3"/>
    <s v="mro"/>
    <x v="7"/>
    <n v="2"/>
    <m/>
    <m/>
    <m/>
    <n v="1"/>
    <m/>
    <m/>
    <m/>
    <m/>
    <n v="1"/>
    <m/>
    <m/>
    <m/>
    <m/>
    <m/>
    <m/>
    <m/>
    <m/>
    <m/>
    <m/>
    <n v="1.3299999999999999E-2"/>
    <n v="2.97"/>
    <n v="3287.999065864276"/>
    <n v="0.02"/>
    <n v="32.879990658642761"/>
    <n v="8.0980344720714914"/>
    <n v="-4.319991243754429"/>
    <n v="4.1811534396720269"/>
    <n v="65.441292281145451"/>
    <s v="Serranidae"/>
  </r>
  <r>
    <n v="3"/>
    <x v="2"/>
    <n v="3"/>
    <s v="El Cien"/>
    <n v="4"/>
    <d v="2011-08-16T00:00:00"/>
    <n v="28"/>
    <n v="23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3"/>
    <s v="El Cien"/>
    <n v="5"/>
    <d v="2011-11-15T00:00:00"/>
    <n v="27"/>
    <n v="27"/>
    <s v="hpa"/>
    <x v="4"/>
    <n v="3"/>
    <m/>
    <m/>
    <m/>
    <n v="1"/>
    <n v="2"/>
    <m/>
    <m/>
    <m/>
    <m/>
    <m/>
    <m/>
    <m/>
    <m/>
    <m/>
    <m/>
    <m/>
    <m/>
    <m/>
    <m/>
    <n v="2.7130000000000001E-2"/>
    <n v="3.0842299999999998"/>
    <n v="1296.8951320244907"/>
    <n v="0.03"/>
    <n v="12.968951320244907"/>
    <n v="7.1677283267873388"/>
    <n v="-3.6071151523112968"/>
    <n v="3.4935278753849861"/>
    <n v="32.901816709646134"/>
    <s v="Pomacanthidae"/>
  </r>
  <r>
    <n v="3"/>
    <x v="2"/>
    <n v="3"/>
    <s v="El Cien"/>
    <n v="5"/>
    <d v="2011-11-15T00:00:00"/>
    <n v="27"/>
    <n v="27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3"/>
    <x v="2"/>
    <n v="3"/>
    <s v="El Cien"/>
    <n v="6"/>
    <d v="2011-11-15T00:00:00"/>
    <n v="27"/>
    <n v="27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3"/>
    <x v="2"/>
    <n v="3"/>
    <s v="El Cien"/>
    <n v="6"/>
    <d v="2011-11-15T00:00:00"/>
    <n v="27"/>
    <n v="27"/>
    <s v="lar"/>
    <x v="8"/>
    <n v="150"/>
    <m/>
    <m/>
    <m/>
    <m/>
    <n v="150"/>
    <m/>
    <m/>
    <m/>
    <m/>
    <m/>
    <m/>
    <m/>
    <m/>
    <m/>
    <m/>
    <m/>
    <m/>
    <m/>
    <m/>
    <n v="1.7299999999999999E-2"/>
    <n v="3"/>
    <n v="40546.875"/>
    <n v="1.5"/>
    <n v="405.46875"/>
    <n v="10.610213991222453"/>
    <n v="-4.0570487774784034"/>
    <n v="4.8890875895669526"/>
    <n v="132.83232114782638"/>
    <s v="Lutjanidae"/>
  </r>
  <r>
    <n v="3"/>
    <x v="2"/>
    <n v="3"/>
    <s v="El Cien"/>
    <n v="6"/>
    <d v="2011-11-15T00:00:00"/>
    <n v="27"/>
    <n v="27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3"/>
    <x v="2"/>
    <n v="3"/>
    <s v="El Cien"/>
    <n v="6"/>
    <d v="2011-11-15T00:00:00"/>
    <n v="27"/>
    <n v="27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0.01"/>
    <n v="15.598514778879609"/>
    <n v="7.3523458892290821"/>
    <n v="-3.7593019184104821"/>
    <n v="3.8066624897703196"/>
    <n v="44.999999999999993"/>
    <s v="Scaridae "/>
  </r>
  <r>
    <n v="3"/>
    <x v="2"/>
    <n v="3"/>
    <s v="El Cien"/>
    <n v="6"/>
    <d v="2011-11-15T00:00:00"/>
    <n v="27"/>
    <n v="82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3"/>
    <x v="2"/>
    <n v="4"/>
    <s v="Los Frailes"/>
    <n v="1"/>
    <d v="2011-08-17T00:00:00"/>
    <n v="30"/>
    <n v="10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3"/>
    <x v="2"/>
    <n v="4"/>
    <s v="Los Frailes"/>
    <n v="1"/>
    <d v="2011-08-17T00:00:00"/>
    <n v="30"/>
    <n v="10"/>
    <s v="ser"/>
    <x v="0"/>
    <n v="12"/>
    <n v="10"/>
    <n v="2"/>
    <m/>
    <m/>
    <m/>
    <m/>
    <m/>
    <m/>
    <m/>
    <m/>
    <m/>
    <m/>
    <m/>
    <m/>
    <m/>
    <m/>
    <m/>
    <m/>
    <m/>
    <n v="1.813E-2"/>
    <n v="3.07552"/>
    <n v="20.847104270661816"/>
    <n v="0.12"/>
    <n v="0.20847104270661818"/>
    <n v="3.0372150546984367"/>
    <n v="-4.0101872542153769"/>
    <n v="2.291450651894253"/>
    <n v="9.8892731736166848"/>
    <s v="Pomacentridae"/>
  </r>
  <r>
    <n v="3"/>
    <x v="2"/>
    <n v="4"/>
    <s v="Los Frailes"/>
    <n v="1"/>
    <d v="2011-08-17T00:00:00"/>
    <n v="30"/>
    <n v="10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0.02"/>
    <n v="4.542147682511624"/>
    <n v="6.1185701440067151"/>
    <n v="-4.2199077851974467"/>
    <n v="3.0678886403763204"/>
    <n v="21.496467952874479"/>
    <s v="Zanclidae"/>
  </r>
  <r>
    <n v="3"/>
    <x v="2"/>
    <n v="4"/>
    <s v="Los Frailes"/>
    <n v="2"/>
    <d v="2011-08-17T00:00:00"/>
    <n v="30"/>
    <n v="10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4"/>
    <s v="Los Frailes"/>
    <n v="2"/>
    <d v="2011-08-17T00:00:00"/>
    <n v="30"/>
    <n v="10"/>
    <s v="mro"/>
    <x v="7"/>
    <n v="3"/>
    <m/>
    <m/>
    <m/>
    <m/>
    <n v="3"/>
    <m/>
    <m/>
    <m/>
    <m/>
    <m/>
    <m/>
    <m/>
    <m/>
    <m/>
    <m/>
    <m/>
    <m/>
    <m/>
    <m/>
    <n v="1.3299999999999999E-2"/>
    <n v="2.97"/>
    <n v="566.04990447800515"/>
    <n v="0.03"/>
    <n v="5.6604990447800514"/>
    <n v="6.3386822447722366"/>
    <n v="-4.319991243754429"/>
    <n v="3.5887789523658808"/>
    <n v="36.18985939453156"/>
    <s v="Serranidae"/>
  </r>
  <r>
    <n v="3"/>
    <x v="2"/>
    <n v="4"/>
    <s v="Los Frailes"/>
    <n v="2"/>
    <d v="2011-08-17T00:00:00"/>
    <n v="30"/>
    <n v="10"/>
    <s v="ser"/>
    <x v="0"/>
    <n v="33"/>
    <n v="25"/>
    <n v="8"/>
    <m/>
    <m/>
    <m/>
    <m/>
    <m/>
    <m/>
    <m/>
    <m/>
    <m/>
    <m/>
    <m/>
    <m/>
    <m/>
    <m/>
    <m/>
    <m/>
    <m/>
    <n v="1.813E-2"/>
    <n v="3.07552"/>
    <n v="78.834747459087183"/>
    <n v="0.33"/>
    <n v="0.78834747459087184"/>
    <n v="4.3673538572732298"/>
    <n v="-4.0101872542153769"/>
    <n v="2.7239429792323273"/>
    <n v="15.240296100437579"/>
    <s v="Pomacentridae"/>
  </r>
  <r>
    <n v="3"/>
    <x v="2"/>
    <n v="4"/>
    <s v="Los Frailes"/>
    <n v="2"/>
    <d v="2011-08-17T00:00:00"/>
    <n v="30"/>
    <n v="10"/>
    <s v="zco"/>
    <x v="9"/>
    <n v="3"/>
    <m/>
    <m/>
    <m/>
    <n v="2"/>
    <n v="1"/>
    <m/>
    <m/>
    <m/>
    <m/>
    <m/>
    <m/>
    <m/>
    <m/>
    <m/>
    <m/>
    <m/>
    <m/>
    <m/>
    <m/>
    <n v="1.47E-2"/>
    <n v="3.3698999999999999"/>
    <n v="1209.7163361518421"/>
    <n v="0.03"/>
    <n v="12.097163361518421"/>
    <n v="7.0981411781747292"/>
    <n v="-4.2199077851974467"/>
    <n v="3.3585711633497066"/>
    <n v="28.748085201824697"/>
    <s v="Zanclidae"/>
  </r>
  <r>
    <n v="3"/>
    <x v="2"/>
    <n v="4"/>
    <s v="Los Frailes"/>
    <n v="3"/>
    <d v="2011-08-17T00:00:00"/>
    <n v="30"/>
    <n v="8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4"/>
    <s v="Los Frailes"/>
    <n v="3"/>
    <d v="2011-08-17T00:00:00"/>
    <n v="30"/>
    <n v="8"/>
    <s v="ser"/>
    <x v="0"/>
    <n v="3"/>
    <m/>
    <n v="3"/>
    <m/>
    <m/>
    <m/>
    <m/>
    <m/>
    <m/>
    <m/>
    <m/>
    <m/>
    <m/>
    <m/>
    <m/>
    <m/>
    <m/>
    <m/>
    <m/>
    <m/>
    <n v="1.813E-2"/>
    <n v="3.07552"/>
    <n v="26.716986782432642"/>
    <n v="0.03"/>
    <n v="0.26716986782432639"/>
    <n v="3.2852995721908784"/>
    <n v="-4.0101872542153769"/>
    <n v="2.372114902977791"/>
    <n v="10.720040171507916"/>
    <s v="Pomacentridae"/>
  </r>
  <r>
    <n v="3"/>
    <x v="2"/>
    <n v="4"/>
    <s v="Los Frailes"/>
    <n v="4"/>
    <d v="2011-08-17T00:00:00"/>
    <n v="30"/>
    <n v="6.4"/>
    <s v="ser"/>
    <x v="0"/>
    <n v="7"/>
    <n v="3"/>
    <n v="4"/>
    <m/>
    <m/>
    <m/>
    <m/>
    <m/>
    <m/>
    <m/>
    <m/>
    <m/>
    <m/>
    <m/>
    <m/>
    <m/>
    <m/>
    <m/>
    <m/>
    <m/>
    <n v="1.813E-2"/>
    <n v="3.07552"/>
    <n v="36.533382967955539"/>
    <n v="7.0000000000000007E-2"/>
    <n v="0.36533382967955541"/>
    <n v="3.5982264444568042"/>
    <n v="-4.0101872542153769"/>
    <n v="2.4738625333836817"/>
    <n v="11.868199751456201"/>
    <s v="Pomacentridae"/>
  </r>
  <r>
    <n v="3"/>
    <x v="2"/>
    <n v="4"/>
    <s v="Los Frailes"/>
    <n v="4"/>
    <d v="2011-08-17T00:00:00"/>
    <n v="30"/>
    <n v="6.4"/>
    <s v="zco"/>
    <x v="9"/>
    <n v="2"/>
    <m/>
    <n v="2"/>
    <m/>
    <m/>
    <m/>
    <m/>
    <m/>
    <m/>
    <m/>
    <m/>
    <m/>
    <m/>
    <m/>
    <m/>
    <m/>
    <m/>
    <m/>
    <m/>
    <m/>
    <n v="1.47E-2"/>
    <n v="3.3698999999999999"/>
    <n v="26.134625543616963"/>
    <n v="0.02"/>
    <n v="0.26134625543616963"/>
    <n v="3.2632610842878762"/>
    <n v="-4.2199077851974467"/>
    <n v="2.2205907799891165"/>
    <n v="9.2127719798033443"/>
    <s v="Zanclidae"/>
  </r>
  <r>
    <n v="3"/>
    <x v="2"/>
    <n v="4"/>
    <s v="Los Frailes"/>
    <n v="5"/>
    <d v="2011-08-17T00:00:00"/>
    <n v="30"/>
    <n v="9.1999999999999993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4"/>
    <s v="Los Frailes"/>
    <n v="5"/>
    <d v="2011-08-17T00:00:00"/>
    <n v="30"/>
    <n v="9.1999999999999993"/>
    <s v="ser"/>
    <x v="0"/>
    <n v="16"/>
    <n v="16"/>
    <m/>
    <m/>
    <m/>
    <m/>
    <m/>
    <m/>
    <m/>
    <m/>
    <m/>
    <m/>
    <m/>
    <m/>
    <m/>
    <m/>
    <m/>
    <m/>
    <m/>
    <m/>
    <n v="1.813E-2"/>
    <n v="3.07552"/>
    <n v="4.8572475984640899"/>
    <n v="0.16"/>
    <n v="4.85724759846409E-2"/>
    <n v="1.5804719397180056"/>
    <n v="-4.0101872542153769"/>
    <n v="1.817793151705527"/>
    <n v="6.1582531125691258"/>
    <s v="Pomacentridae"/>
  </r>
  <r>
    <n v="3"/>
    <x v="2"/>
    <n v="4"/>
    <s v="Los Frailes"/>
    <n v="5"/>
    <d v="2011-08-17T00:00:00"/>
    <n v="30"/>
    <n v="6.5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3"/>
    <x v="2"/>
    <n v="4"/>
    <s v="Los Frailes"/>
    <n v="5"/>
    <d v="2011-08-17T00:00:00"/>
    <n v="30"/>
    <n v="6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4"/>
    <s v="Los Frailes"/>
    <n v="6"/>
    <d v="2011-08-17T00:00:00"/>
    <n v="30"/>
    <n v="9.1999999999999993"/>
    <s v="ser"/>
    <x v="0"/>
    <n v="11"/>
    <n v="11"/>
    <m/>
    <m/>
    <m/>
    <m/>
    <m/>
    <m/>
    <m/>
    <m/>
    <m/>
    <m/>
    <m/>
    <m/>
    <m/>
    <m/>
    <m/>
    <m/>
    <m/>
    <m/>
    <n v="1.813E-2"/>
    <n v="3.07552"/>
    <n v="3.3393577239440617"/>
    <n v="0.11"/>
    <n v="3.3393577239440614E-2"/>
    <n v="1.2057784902765949"/>
    <n v="-4.0101872542153769"/>
    <n v="1.6959622257348259"/>
    <n v="5.4518893904037755"/>
    <s v="Pomacentridae"/>
  </r>
  <r>
    <n v="3"/>
    <x v="2"/>
    <n v="4"/>
    <s v="Los Frailes"/>
    <n v="6"/>
    <d v="2011-08-17T00:00:00"/>
    <n v="30"/>
    <n v="9.1999999999999993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3"/>
    <x v="2"/>
    <n v="4"/>
    <s v="Los Frailes"/>
    <n v="6"/>
    <d v="2011-08-17T00:00:00"/>
    <n v="30"/>
    <n v="6.5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3"/>
    <x v="2"/>
    <n v="4"/>
    <s v="Los Frailes"/>
    <n v="6"/>
    <d v="2011-08-17T00:00:00"/>
    <n v="30"/>
    <n v="6.5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3"/>
    <x v="2"/>
    <n v="4"/>
    <s v="Los Frailes"/>
    <n v="6"/>
    <d v="2011-08-17T00:00:00"/>
    <n v="30"/>
    <n v="6.5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3"/>
    <x v="2"/>
    <n v="4"/>
    <s v="Los Frailes"/>
    <n v="7"/>
    <d v="2011-11-15T00:00:00"/>
    <n v="27"/>
    <n v="8"/>
    <s v="mro"/>
    <x v="7"/>
    <n v="7"/>
    <m/>
    <m/>
    <m/>
    <m/>
    <m/>
    <n v="7"/>
    <m/>
    <m/>
    <m/>
    <m/>
    <m/>
    <m/>
    <m/>
    <m/>
    <m/>
    <m/>
    <m/>
    <m/>
    <m/>
    <n v="1.3299999999999999E-2"/>
    <n v="2.97"/>
    <n v="3587.8293040482604"/>
    <n v="7.0000000000000007E-2"/>
    <n v="35.878293040482603"/>
    <n v="8.1853026479244431"/>
    <n v="-4.319991243754429"/>
    <n v="4.2105366638649393"/>
    <n v="67.392697332450055"/>
    <s v="Serranidae"/>
  </r>
  <r>
    <n v="3"/>
    <x v="2"/>
    <n v="4"/>
    <s v="Los Frailes"/>
    <n v="7"/>
    <d v="2011-11-15T00:00:00"/>
    <n v="27"/>
    <n v="8"/>
    <s v="ser"/>
    <x v="0"/>
    <n v="24"/>
    <n v="11"/>
    <n v="13"/>
    <m/>
    <m/>
    <m/>
    <m/>
    <m/>
    <m/>
    <m/>
    <m/>
    <m/>
    <m/>
    <m/>
    <m/>
    <m/>
    <m/>
    <m/>
    <m/>
    <m/>
    <n v="1.813E-2"/>
    <n v="3.07552"/>
    <n v="119.1129671144855"/>
    <n v="0.24"/>
    <n v="1.1911296711448549"/>
    <n v="4.7800723462910097"/>
    <n v="-4.0101872542153769"/>
    <n v="2.8581376809470873"/>
    <n v="17.429038263800066"/>
    <s v="Pomacentridae"/>
  </r>
  <r>
    <n v="3"/>
    <x v="2"/>
    <n v="4"/>
    <s v="Los Frailes"/>
    <n v="7"/>
    <d v="2011-11-15T00:00:00"/>
    <n v="27"/>
    <n v="6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4"/>
    <s v="Los Frailes"/>
    <n v="8"/>
    <d v="2011-11-15T00:00:00"/>
    <n v="27"/>
    <n v="8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4"/>
    <s v="Los Frailes"/>
    <n v="8"/>
    <d v="2011-11-15T00:00:00"/>
    <n v="27"/>
    <n v="8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0.01"/>
    <n v="2.703125"/>
    <n v="5.5995786971261987"/>
    <n v="-4.0570487774784034"/>
    <n v="3.2188758248682006"/>
    <n v="24.999999999999996"/>
    <s v="Lutjanidae"/>
  </r>
  <r>
    <n v="3"/>
    <x v="2"/>
    <n v="4"/>
    <s v="Los Frailes"/>
    <n v="8"/>
    <d v="2011-11-15T00:00:00"/>
    <n v="27"/>
    <n v="8"/>
    <s v="mro"/>
    <x v="7"/>
    <n v="3"/>
    <m/>
    <m/>
    <m/>
    <m/>
    <m/>
    <n v="2"/>
    <n v="1"/>
    <m/>
    <m/>
    <m/>
    <m/>
    <m/>
    <m/>
    <m/>
    <m/>
    <m/>
    <m/>
    <m/>
    <m/>
    <n v="1.3299999999999999E-2"/>
    <n v="2.97"/>
    <n v="2106.2611501943902"/>
    <n v="0.03"/>
    <n v="21.062611501943902"/>
    <n v="7.6526696879474976"/>
    <n v="-4.319991243754429"/>
    <n v="4.0311989669030055"/>
    <n v="56.328406671950795"/>
    <s v="Serranidae"/>
  </r>
  <r>
    <n v="3"/>
    <x v="2"/>
    <n v="4"/>
    <s v="Los Frailes"/>
    <n v="8"/>
    <d v="2011-11-15T00:00:00"/>
    <n v="27"/>
    <n v="8"/>
    <s v="ser"/>
    <x v="0"/>
    <n v="42"/>
    <n v="20"/>
    <n v="20"/>
    <n v="2"/>
    <m/>
    <m/>
    <m/>
    <m/>
    <m/>
    <m/>
    <m/>
    <m/>
    <m/>
    <m/>
    <m/>
    <m/>
    <m/>
    <m/>
    <m/>
    <m/>
    <n v="1.813E-2"/>
    <n v="3.07552"/>
    <n v="269.8878951877582"/>
    <n v="0.42"/>
    <n v="2.6988789518775822"/>
    <n v="5.5980066697694362"/>
    <n v="-4.0101872542153769"/>
    <n v="3.1240876092448802"/>
    <n v="22.739138646091174"/>
    <s v="Pomacentridae"/>
  </r>
  <r>
    <n v="3"/>
    <x v="2"/>
    <n v="4"/>
    <s v="Los Frailes"/>
    <n v="8"/>
    <d v="2011-11-15T00:00:00"/>
    <n v="27"/>
    <n v="8"/>
    <s v="zco"/>
    <x v="9"/>
    <n v="3"/>
    <m/>
    <m/>
    <m/>
    <n v="1"/>
    <n v="2"/>
    <m/>
    <m/>
    <m/>
    <m/>
    <m/>
    <m/>
    <m/>
    <m/>
    <m/>
    <m/>
    <m/>
    <m/>
    <m/>
    <m/>
    <n v="1.47E-2"/>
    <n v="3.3698999999999999"/>
    <n v="1738.1105199269405"/>
    <n v="0.03"/>
    <n v="17.381105199269406"/>
    <n v="7.4605538940952405"/>
    <n v="-4.2199077851974467"/>
    <n v="3.4661152198263117"/>
    <n v="32.012140447244334"/>
    <s v="Zanclidae"/>
  </r>
  <r>
    <n v="3"/>
    <x v="2"/>
    <n v="4"/>
    <s v="Los Frailes"/>
    <n v="9"/>
    <d v="2011-11-15T00:00:00"/>
    <n v="27"/>
    <n v="8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3"/>
    <x v="2"/>
    <n v="4"/>
    <s v="Los Frailes"/>
    <n v="9"/>
    <d v="2011-11-15T00:00:00"/>
    <n v="27"/>
    <n v="8"/>
    <s v="ser"/>
    <x v="0"/>
    <n v="55"/>
    <n v="35"/>
    <n v="20"/>
    <m/>
    <m/>
    <m/>
    <m/>
    <m/>
    <m/>
    <m/>
    <m/>
    <m/>
    <m/>
    <m/>
    <m/>
    <m/>
    <m/>
    <m/>
    <m/>
    <m/>
    <n v="1.813E-2"/>
    <n v="3.07552"/>
    <n v="188.73847433785778"/>
    <n v="0.55000000000000004"/>
    <n v="1.8873847433785778"/>
    <n v="5.2403623231540193"/>
    <n v="-4.0101872542153769"/>
    <n v="3.0078001695223557"/>
    <n v="20.242820136539905"/>
    <s v="Pomacentridae"/>
  </r>
  <r>
    <n v="3"/>
    <x v="2"/>
    <n v="4"/>
    <s v="Los Frailes"/>
    <n v="10"/>
    <d v="2011-11-15T00:00:00"/>
    <n v="27"/>
    <n v="32"/>
    <s v="ser"/>
    <x v="0"/>
    <n v="12"/>
    <m/>
    <n v="12"/>
    <m/>
    <m/>
    <m/>
    <m/>
    <m/>
    <m/>
    <m/>
    <m/>
    <m/>
    <m/>
    <m/>
    <m/>
    <m/>
    <m/>
    <m/>
    <m/>
    <m/>
    <n v="1.813E-2"/>
    <n v="3.07552"/>
    <n v="106.86794712973057"/>
    <n v="0.12"/>
    <n v="1.0686794712973056"/>
    <n v="4.6715939333107688"/>
    <n v="-4.0101872542153769"/>
    <n v="2.8228661128934767"/>
    <n v="16.82500399362765"/>
    <s v="Pomacentridae"/>
  </r>
  <r>
    <n v="3"/>
    <x v="2"/>
    <n v="4"/>
    <s v="Los Frailes"/>
    <n v="10"/>
    <d v="2011-11-15T00:00:00"/>
    <n v="27"/>
    <n v="32"/>
    <s v="ser"/>
    <x v="0"/>
    <n v="19"/>
    <m/>
    <n v="19"/>
    <m/>
    <m/>
    <m/>
    <m/>
    <m/>
    <m/>
    <m/>
    <m/>
    <m/>
    <m/>
    <m/>
    <m/>
    <m/>
    <m/>
    <m/>
    <m/>
    <m/>
    <n v="1.813E-2"/>
    <n v="3.07552"/>
    <n v="169.20758295540671"/>
    <n v="0.19"/>
    <n v="1.692075829554067"/>
    <n v="5.1311262626892091"/>
    <n v="-4.0101872542153769"/>
    <n v="2.9722822537016782"/>
    <n v="19.536455903927465"/>
    <s v="Pomacentridae"/>
  </r>
  <r>
    <n v="3"/>
    <x v="2"/>
    <n v="4"/>
    <s v="Los Frailes"/>
    <n v="10"/>
    <d v="2011-11-15T00:00:00"/>
    <n v="27"/>
    <n v="3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4"/>
    <s v="Los Frailes"/>
    <n v="12"/>
    <d v="2011-11-15T00:00:00"/>
    <n v="27"/>
    <n v="32"/>
    <s v="zco"/>
    <x v="9"/>
    <n v="1"/>
    <m/>
    <m/>
    <m/>
    <m/>
    <n v="1"/>
    <m/>
    <m/>
    <m/>
    <m/>
    <m/>
    <m/>
    <m/>
    <m/>
    <m/>
    <m/>
    <m/>
    <m/>
    <m/>
    <m/>
    <n v="1.47E-2"/>
    <n v="3.3698999999999999"/>
    <n v="755.50156790067967"/>
    <n v="0.01"/>
    <n v="7.5550156790067966"/>
    <n v="6.6273818570259015"/>
    <n v="-4.2199077851974467"/>
    <n v="3.2188758248682006"/>
    <n v="24.999999999999996"/>
    <s v="Zanclidae"/>
  </r>
  <r>
    <n v="3"/>
    <x v="2"/>
    <n v="5"/>
    <s v="Arbolitos"/>
    <n v="1"/>
    <d v="2011-08-17T00:00:00"/>
    <n v="31"/>
    <n v="3"/>
    <s v="sgh"/>
    <x v="5"/>
    <n v="7"/>
    <m/>
    <m/>
    <m/>
    <m/>
    <n v="3"/>
    <n v="4"/>
    <m/>
    <m/>
    <m/>
    <m/>
    <m/>
    <m/>
    <m/>
    <m/>
    <m/>
    <m/>
    <m/>
    <m/>
    <m/>
    <n v="2.3300000000000001E-2"/>
    <n v="2.919"/>
    <n v="3837.5794505909171"/>
    <n v="7.0000000000000007E-2"/>
    <n v="38.37579450590917"/>
    <n v="8.2525970954181798"/>
    <n v="-3.7593019184104821"/>
    <n v="4.1150733175158143"/>
    <n v="61.256705287573219"/>
    <s v="Scaridae "/>
  </r>
  <r>
    <n v="3"/>
    <x v="2"/>
    <n v="5"/>
    <s v="Arbolitos"/>
    <n v="1"/>
    <d v="2011-08-17T00:00:00"/>
    <n v="31"/>
    <n v="3"/>
    <s v="ser"/>
    <x v="0"/>
    <n v="48"/>
    <n v="13"/>
    <n v="35"/>
    <m/>
    <m/>
    <m/>
    <m/>
    <m/>
    <m/>
    <m/>
    <m/>
    <m/>
    <m/>
    <m/>
    <m/>
    <m/>
    <m/>
    <m/>
    <m/>
    <m/>
    <n v="1.813E-2"/>
    <n v="3.07552"/>
    <n v="315.64469280213285"/>
    <n v="0.48"/>
    <n v="3.1564469280213285"/>
    <n v="5.7546171911197206"/>
    <n v="-4.0101872542153769"/>
    <n v="3.175009248951429"/>
    <n v="23.927041167393337"/>
    <s v="Pomacentridae"/>
  </r>
  <r>
    <n v="3"/>
    <x v="2"/>
    <n v="5"/>
    <s v="Arbolitos"/>
    <n v="1"/>
    <d v="2011-08-17T00:00:00"/>
    <n v="31"/>
    <n v="3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0.01"/>
    <n v="2.271073841255812"/>
    <n v="5.4254229634467697"/>
    <n v="-4.2199077851974467"/>
    <n v="2.8622008809294686"/>
    <n v="17.500000000000004"/>
    <s v="Zanclidae"/>
  </r>
  <r>
    <n v="3"/>
    <x v="2"/>
    <n v="5"/>
    <s v="Arbolitos"/>
    <n v="1"/>
    <d v="2011-08-17T00:00:00"/>
    <n v="31"/>
    <n v="3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3"/>
    <x v="2"/>
    <n v="5"/>
    <s v="Arbolitos"/>
    <n v="2"/>
    <d v="2011-08-17T00:00:00"/>
    <n v="31"/>
    <n v="3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3"/>
    <x v="2"/>
    <n v="5"/>
    <s v="Arbolitos"/>
    <n v="2"/>
    <d v="2011-08-17T00:00:00"/>
    <n v="31"/>
    <n v="3"/>
    <s v="sgh"/>
    <x v="5"/>
    <n v="4"/>
    <m/>
    <m/>
    <m/>
    <m/>
    <n v="1"/>
    <n v="3"/>
    <m/>
    <m/>
    <m/>
    <m/>
    <m/>
    <m/>
    <m/>
    <m/>
    <m/>
    <m/>
    <m/>
    <m/>
    <m/>
    <n v="2.3300000000000001E-2"/>
    <n v="2.919"/>
    <n v="2527.551562249485"/>
    <n v="0.04"/>
    <n v="25.275515622494851"/>
    <n v="7.8350063511808949"/>
    <n v="-3.7593019184104821"/>
    <n v="3.9720137956804988"/>
    <n v="53.091338367187767"/>
    <s v="Scaridae "/>
  </r>
  <r>
    <n v="3"/>
    <x v="2"/>
    <n v="5"/>
    <s v="Arbolitos"/>
    <n v="2"/>
    <d v="2011-08-17T00:00:00"/>
    <n v="31"/>
    <n v="3"/>
    <s v="ser"/>
    <x v="0"/>
    <n v="24"/>
    <n v="12"/>
    <n v="12"/>
    <m/>
    <m/>
    <m/>
    <m/>
    <m/>
    <m/>
    <m/>
    <m/>
    <m/>
    <m/>
    <m/>
    <m/>
    <m/>
    <m/>
    <m/>
    <m/>
    <m/>
    <n v="1.813E-2"/>
    <n v="3.07552"/>
    <n v="110.51088282857863"/>
    <n v="0.24"/>
    <n v="1.1051088282857864"/>
    <n v="4.7051140032447263"/>
    <n v="-4.0101872542153769"/>
    <n v="2.8337651055626703"/>
    <n v="17.009382533832188"/>
    <s v="Pomacentridae"/>
  </r>
  <r>
    <n v="3"/>
    <x v="2"/>
    <n v="5"/>
    <s v="Arbolitos"/>
    <n v="2"/>
    <d v="2011-08-17T00:00:00"/>
    <n v="31"/>
    <n v="3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3"/>
    <x v="2"/>
    <n v="5"/>
    <s v="Arbolitos"/>
    <n v="3"/>
    <d v="2011-08-17T00:00:00"/>
    <n v="30"/>
    <n v="2.5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3"/>
    <x v="2"/>
    <n v="5"/>
    <s v="Arbolitos"/>
    <n v="3"/>
    <d v="2011-08-17T00:00:00"/>
    <n v="30"/>
    <n v="2.5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5"/>
    <s v="Arbolitos"/>
    <n v="3"/>
    <d v="2011-08-17T00:00:00"/>
    <n v="30"/>
    <n v="2.5"/>
    <s v="ser"/>
    <x v="0"/>
    <n v="3"/>
    <n v="3"/>
    <m/>
    <m/>
    <m/>
    <m/>
    <m/>
    <m/>
    <m/>
    <m/>
    <m/>
    <m/>
    <m/>
    <m/>
    <m/>
    <m/>
    <m/>
    <m/>
    <m/>
    <m/>
    <n v="1.813E-2"/>
    <n v="3.07552"/>
    <n v="0.91073392471201686"/>
    <n v="0.03"/>
    <n v="9.1073392471201688E-3"/>
    <n v="-9.3504493853665993E-2"/>
    <n v="-4.0101872542153769"/>
    <n v="1.2735026143096813"/>
    <n v="3.573346723835972"/>
    <s v="Pomacentridae"/>
  </r>
  <r>
    <n v="3"/>
    <x v="2"/>
    <n v="5"/>
    <s v="Arbolitos"/>
    <n v="3"/>
    <d v="2011-08-17T00:00:00"/>
    <n v="30"/>
    <n v="2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5"/>
    <s v="Arbolitos"/>
    <n v="4"/>
    <d v="2011-08-17T00:00:00"/>
    <n v="30"/>
    <n v="2.8"/>
    <s v="sgh"/>
    <x v="5"/>
    <n v="2"/>
    <m/>
    <m/>
    <m/>
    <n v="1"/>
    <n v="1"/>
    <m/>
    <m/>
    <m/>
    <m/>
    <m/>
    <m/>
    <m/>
    <m/>
    <m/>
    <m/>
    <m/>
    <m/>
    <m/>
    <m/>
    <n v="2.3300000000000001E-2"/>
    <n v="2.919"/>
    <n v="379.54034405169108"/>
    <n v="0.02"/>
    <n v="3.7954034405169108"/>
    <n v="5.9389608996219465"/>
    <n v="-3.7593019184104821"/>
    <n v="3.3224607118987421"/>
    <n v="27.728498524127488"/>
    <s v="Scaridae "/>
  </r>
  <r>
    <n v="3"/>
    <x v="2"/>
    <n v="5"/>
    <s v="Arbolitos"/>
    <n v="4"/>
    <d v="2011-08-17T00:00:00"/>
    <n v="30"/>
    <n v="2.8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0.02"/>
    <n v="0.1781132452162176"/>
    <n v="2.8798344640827138"/>
    <n v="-4.0101872542153769"/>
    <n v="2.2402786255001073"/>
    <n v="9.3959488737166268"/>
    <s v="Pomacentridae"/>
  </r>
  <r>
    <n v="3"/>
    <x v="2"/>
    <n v="5"/>
    <s v="Arbolitos"/>
    <n v="4"/>
    <d v="2011-08-17T00:00:00"/>
    <n v="30"/>
    <n v="2.200000000000000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5"/>
    <s v="Arbolitos"/>
    <n v="4"/>
    <d v="2011-08-17T00:00:00"/>
    <n v="30"/>
    <n v="2.200000000000000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5"/>
    <s v="Arbolitos"/>
    <n v="5"/>
    <d v="2011-08-17T00:00:00"/>
    <n v="30"/>
    <n v="2.8"/>
    <s v="sgh"/>
    <x v="5"/>
    <n v="4"/>
    <m/>
    <m/>
    <m/>
    <m/>
    <m/>
    <n v="2"/>
    <n v="2"/>
    <m/>
    <m/>
    <m/>
    <m/>
    <m/>
    <m/>
    <m/>
    <m/>
    <m/>
    <m/>
    <m/>
    <m/>
    <n v="2.3300000000000001E-2"/>
    <n v="2.919"/>
    <n v="4617.7330502389368"/>
    <n v="0.04"/>
    <n v="46.177330502389367"/>
    <n v="8.4376591818856284"/>
    <n v="-3.7593019184104821"/>
    <n v="4.1784724564221003"/>
    <n v="65.266080247896511"/>
    <s v="Scaridae "/>
  </r>
  <r>
    <n v="3"/>
    <x v="2"/>
    <n v="5"/>
    <s v="Arbolitos"/>
    <n v="5"/>
    <d v="2011-08-17T00:00:00"/>
    <n v="30"/>
    <n v="2.8"/>
    <s v="ser"/>
    <x v="0"/>
    <n v="5"/>
    <n v="5"/>
    <m/>
    <m/>
    <m/>
    <m/>
    <m/>
    <m/>
    <m/>
    <m/>
    <m/>
    <m/>
    <m/>
    <m/>
    <m/>
    <m/>
    <m/>
    <m/>
    <m/>
    <m/>
    <n v="1.813E-2"/>
    <n v="3.07552"/>
    <n v="1.5178898745200282"/>
    <n v="0.05"/>
    <n v="1.5178898745200281E-2"/>
    <n v="0.41732112991232478"/>
    <n v="-4.0101872542153769"/>
    <n v="1.4395966809280063"/>
    <n v="4.2189938731127583"/>
    <s v="Pomacentridae"/>
  </r>
  <r>
    <n v="3"/>
    <x v="2"/>
    <n v="5"/>
    <s v="Arbolitos"/>
    <n v="6"/>
    <d v="2011-08-17T00:00:00"/>
    <n v="30"/>
    <n v="3"/>
    <s v="ser"/>
    <x v="0"/>
    <n v="1"/>
    <n v="1"/>
    <m/>
    <m/>
    <m/>
    <m/>
    <m/>
    <m/>
    <m/>
    <m/>
    <m/>
    <m/>
    <m/>
    <m/>
    <m/>
    <m/>
    <m/>
    <m/>
    <m/>
    <m/>
    <n v="1.813E-2"/>
    <n v="3.07552"/>
    <n v="0.30357797490400562"/>
    <n v="0.01"/>
    <n v="3.0357797490400563E-3"/>
    <n v="-1.1921167825217758"/>
    <n v="-4.0101872542153769"/>
    <n v="0.916290731874155"/>
    <n v="2.5"/>
    <s v="Pomacentridae"/>
  </r>
  <r>
    <n v="3"/>
    <x v="2"/>
    <n v="5"/>
    <s v="Arbolitos"/>
    <n v="6"/>
    <d v="2011-08-17T00:00:00"/>
    <n v="30"/>
    <n v="2.8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5"/>
    <s v="Arbolitos"/>
    <n v="6"/>
    <d v="2011-08-17T00:00:00"/>
    <n v="30"/>
    <n v="2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5"/>
    <s v="Arbolitos"/>
    <n v="7"/>
    <d v="2011-11-14T00:00:00"/>
    <n v="27"/>
    <n v="4"/>
    <s v="ser"/>
    <x v="0"/>
    <n v="40"/>
    <n v="20"/>
    <n v="20"/>
    <m/>
    <m/>
    <m/>
    <m/>
    <m/>
    <m/>
    <m/>
    <m/>
    <m/>
    <m/>
    <m/>
    <m/>
    <m/>
    <m/>
    <m/>
    <m/>
    <m/>
    <n v="1.813E-2"/>
    <n v="3.07552"/>
    <n v="184.18480471429771"/>
    <n v="0.4"/>
    <n v="1.8418480471429772"/>
    <n v="5.2159396270107168"/>
    <n v="-4.0101872542153769"/>
    <n v="2.9998591721809951"/>
    <n v="20.082708519992835"/>
    <s v="Pomacentridae"/>
  </r>
  <r>
    <n v="3"/>
    <x v="2"/>
    <n v="5"/>
    <s v="Arbolitos"/>
    <n v="8"/>
    <d v="2011-11-14T00:00:00"/>
    <n v="27"/>
    <n v="4"/>
    <s v="sgh"/>
    <x v="5"/>
    <n v="8"/>
    <m/>
    <m/>
    <m/>
    <m/>
    <m/>
    <n v="8"/>
    <m/>
    <m/>
    <m/>
    <m/>
    <m/>
    <m/>
    <m/>
    <m/>
    <m/>
    <m/>
    <m/>
    <m/>
    <m/>
    <n v="2.3300000000000001E-2"/>
    <n v="2.919"/>
    <n v="5992.1203778520603"/>
    <n v="0.08"/>
    <n v="59.921203778520606"/>
    <n v="8.6982006147569511"/>
    <n v="-3.7593019184104821"/>
    <n v="4.2677295420237868"/>
    <n v="71.359432957997996"/>
    <s v="Scaridae "/>
  </r>
  <r>
    <n v="3"/>
    <x v="2"/>
    <n v="5"/>
    <s v="Arbolitos"/>
    <n v="8"/>
    <d v="2011-11-14T00:00:00"/>
    <n v="27"/>
    <n v="4"/>
    <s v="ser"/>
    <x v="0"/>
    <n v="45"/>
    <n v="30"/>
    <n v="15"/>
    <m/>
    <m/>
    <m/>
    <m/>
    <m/>
    <m/>
    <m/>
    <m/>
    <m/>
    <m/>
    <m/>
    <m/>
    <m/>
    <m/>
    <m/>
    <m/>
    <m/>
    <n v="1.813E-2"/>
    <n v="3.07552"/>
    <n v="142.69227315928336"/>
    <n v="0.45"/>
    <n v="1.4269227315928337"/>
    <n v="4.9606903755695564"/>
    <n v="-4.0101872542153769"/>
    <n v="2.9168653202661448"/>
    <n v="18.483257461954175"/>
    <s v="Pomacentridae"/>
  </r>
  <r>
    <n v="3"/>
    <x v="2"/>
    <n v="5"/>
    <s v="Arbolitos"/>
    <n v="8"/>
    <d v="2011-11-14T00:00:00"/>
    <n v="27"/>
    <n v="4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3"/>
    <x v="2"/>
    <n v="5"/>
    <s v="Arbolitos"/>
    <n v="9"/>
    <d v="2011-11-14T00:00:00"/>
    <n v="27"/>
    <n v="4"/>
    <s v="sgh"/>
    <x v="5"/>
    <n v="12"/>
    <m/>
    <m/>
    <m/>
    <n v="8"/>
    <n v="1"/>
    <n v="3"/>
    <m/>
    <m/>
    <m/>
    <m/>
    <m/>
    <m/>
    <m/>
    <m/>
    <m/>
    <m/>
    <m/>
    <m/>
    <m/>
    <n v="2.3300000000000001E-2"/>
    <n v="2.919"/>
    <n v="3319.8229502233148"/>
    <n v="0.12"/>
    <n v="33.198229502233147"/>
    <n v="8.107666732242544"/>
    <n v="-3.7593019184104821"/>
    <n v="4.065422627835912"/>
    <n v="58.289538098956164"/>
    <s v="Scaridae "/>
  </r>
  <r>
    <n v="3"/>
    <x v="2"/>
    <n v="5"/>
    <s v="Arbolitos"/>
    <n v="9"/>
    <d v="2011-11-14T00:00:00"/>
    <n v="27"/>
    <n v="4"/>
    <s v="ser"/>
    <x v="0"/>
    <n v="20"/>
    <n v="20"/>
    <m/>
    <m/>
    <m/>
    <m/>
    <m/>
    <m/>
    <m/>
    <m/>
    <m/>
    <m/>
    <m/>
    <m/>
    <m/>
    <m/>
    <m/>
    <m/>
    <m/>
    <m/>
    <n v="1.813E-2"/>
    <n v="3.07552"/>
    <n v="6.0715594980801129"/>
    <n v="0.2"/>
    <n v="6.0715594980801126E-2"/>
    <n v="1.8036154910322153"/>
    <n v="-4.0101872542153769"/>
    <n v="1.8903478908436921"/>
    <n v="6.6216718994092956"/>
    <s v="Pomacentridae"/>
  </r>
  <r>
    <n v="3"/>
    <x v="2"/>
    <n v="5"/>
    <s v="Arbolitos"/>
    <n v="9"/>
    <d v="2011-11-14T00:00:00"/>
    <n v="27"/>
    <n v="4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0.01"/>
    <n v="2.271073841255812"/>
    <n v="5.4254229634467697"/>
    <n v="-4.2199077851974467"/>
    <n v="2.8622008809294686"/>
    <n v="17.500000000000004"/>
    <s v="Zanclidae"/>
  </r>
  <r>
    <n v="3"/>
    <x v="2"/>
    <n v="5"/>
    <s v="Arbolitos"/>
    <n v="9"/>
    <d v="2011-11-14T00:00:00"/>
    <n v="27"/>
    <n v="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5"/>
    <s v="Arbolitos"/>
    <n v="9"/>
    <d v="2011-11-14T00:00:00"/>
    <n v="27"/>
    <n v="4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5"/>
    <s v="Arbolitos"/>
    <n v="10"/>
    <d v="2011-11-14T00:00:00"/>
    <n v="27"/>
    <n v="10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3"/>
    <x v="2"/>
    <n v="5"/>
    <s v="Arbolitos"/>
    <n v="10"/>
    <d v="2011-11-14T00:00:00"/>
    <n v="27"/>
    <n v="10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3"/>
    <x v="2"/>
    <n v="5"/>
    <s v="Arbolitos"/>
    <n v="11"/>
    <d v="2011-11-14T00:00:00"/>
    <n v="27"/>
    <n v="10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3"/>
    <x v="2"/>
    <n v="6"/>
    <s v="Tinajitas"/>
    <n v="1"/>
    <d v="2011-08-17T00:00:00"/>
    <n v="30"/>
    <n v="4.5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0.03"/>
    <n v="8.109375"/>
    <n v="6.6981909857943078"/>
    <n v="-4.0570487774784034"/>
    <n v="3.5850799210909039"/>
    <n v="36.056239257685206"/>
    <s v="Lutjanidae"/>
  </r>
  <r>
    <n v="3"/>
    <x v="2"/>
    <n v="6"/>
    <s v="Tinajitas"/>
    <n v="1"/>
    <d v="2011-08-17T00:00:00"/>
    <n v="30"/>
    <n v="4.5"/>
    <s v="sgh"/>
    <x v="5"/>
    <n v="12"/>
    <m/>
    <m/>
    <m/>
    <n v="2"/>
    <n v="7"/>
    <n v="3"/>
    <m/>
    <m/>
    <m/>
    <m/>
    <m/>
    <m/>
    <m/>
    <m/>
    <m/>
    <m/>
    <m/>
    <m/>
    <m/>
    <n v="2.3300000000000001E-2"/>
    <n v="2.919"/>
    <n v="4408.6579325727162"/>
    <n v="0.12"/>
    <n v="44.086579325727165"/>
    <n v="8.3913255984453876"/>
    <n v="-3.7593019184104821"/>
    <n v="4.1625993548666909"/>
    <n v="64.238283865981742"/>
    <s v="Scaridae "/>
  </r>
  <r>
    <n v="3"/>
    <x v="2"/>
    <n v="6"/>
    <s v="Tinajitas"/>
    <n v="1"/>
    <d v="2011-08-17T00:00:00"/>
    <n v="30"/>
    <n v="4.5"/>
    <s v="ser"/>
    <x v="0"/>
    <n v="17"/>
    <m/>
    <n v="17"/>
    <m/>
    <m/>
    <m/>
    <m/>
    <m/>
    <m/>
    <m/>
    <m/>
    <m/>
    <m/>
    <m/>
    <m/>
    <m/>
    <m/>
    <m/>
    <m/>
    <m/>
    <n v="1.813E-2"/>
    <n v="3.07552"/>
    <n v="151.39625843378496"/>
    <n v="0.17"/>
    <n v="1.5139625843378497"/>
    <n v="5.0199006275789841"/>
    <n v="-4.0101872542153769"/>
    <n v="2.9361174311317635"/>
    <n v="18.842546623869506"/>
    <s v="Pomacentridae"/>
  </r>
  <r>
    <n v="3"/>
    <x v="2"/>
    <n v="6"/>
    <s v="Tinajitas"/>
    <n v="1"/>
    <d v="2011-08-17T00:00:00"/>
    <n v="30"/>
    <n v="4.5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3"/>
    <x v="2"/>
    <n v="6"/>
    <s v="Tinajitas"/>
    <n v="1"/>
    <d v="2011-08-17T00:00:00"/>
    <n v="30"/>
    <n v="4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6"/>
    <s v="Tinajitas"/>
    <n v="2"/>
    <d v="2011-08-17T00:00:00"/>
    <n v="30"/>
    <n v="4.5"/>
    <s v="ser"/>
    <x v="0"/>
    <n v="4"/>
    <m/>
    <n v="4"/>
    <m/>
    <m/>
    <m/>
    <m/>
    <m/>
    <m/>
    <m/>
    <m/>
    <m/>
    <m/>
    <m/>
    <m/>
    <m/>
    <m/>
    <m/>
    <m/>
    <m/>
    <n v="1.813E-2"/>
    <n v="3.07552"/>
    <n v="35.62264904324352"/>
    <n v="0.04"/>
    <n v="0.35622649043243521"/>
    <n v="3.5729816446426592"/>
    <n v="-4.0101872542153769"/>
    <n v="2.4656542304579503"/>
    <n v="11.771180698332907"/>
    <s v="Pomacentridae"/>
  </r>
  <r>
    <n v="3"/>
    <x v="2"/>
    <n v="6"/>
    <s v="Tinajitas"/>
    <n v="2"/>
    <d v="2011-08-17T00:00:00"/>
    <n v="30"/>
    <n v="4.5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3"/>
    <x v="2"/>
    <n v="6"/>
    <s v="Tinajitas"/>
    <n v="3"/>
    <d v="2011-08-17T00:00:00"/>
    <n v="30"/>
    <n v="4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3"/>
    <x v="2"/>
    <n v="6"/>
    <s v="Tinajitas"/>
    <n v="3"/>
    <d v="2011-08-17T00:00:00"/>
    <n v="30"/>
    <n v="4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3"/>
    <x v="2"/>
    <n v="6"/>
    <s v="Tinajitas"/>
    <n v="3"/>
    <d v="2011-08-17T00:00:00"/>
    <n v="30"/>
    <n v="4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6"/>
    <s v="Tinajitas"/>
    <n v="3"/>
    <d v="2011-08-17T00:00:00"/>
    <n v="30"/>
    <n v="4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3"/>
    <x v="2"/>
    <n v="6"/>
    <s v="Tinajitas"/>
    <n v="3"/>
    <d v="2011-08-17T00:00:00"/>
    <n v="30"/>
    <n v="6.2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3"/>
    <x v="2"/>
    <n v="6"/>
    <s v="Tinajitas"/>
    <n v="3"/>
    <d v="2011-08-17T00:00:00"/>
    <n v="30"/>
    <n v="6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6"/>
    <s v="Tinajitas"/>
    <n v="4"/>
    <d v="2011-08-17T00:00:00"/>
    <n v="30"/>
    <n v="4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6"/>
    <s v="Tinajitas"/>
    <n v="4"/>
    <d v="2011-08-17T00:00:00"/>
    <n v="30"/>
    <n v="4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6"/>
    <s v="Tinajitas"/>
    <n v="4"/>
    <d v="2011-08-17T00:00:00"/>
    <n v="30"/>
    <n v="4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0.05"/>
    <n v="0.44528311304054397"/>
    <n v="3.7961251959568689"/>
    <n v="-4.0101872542153769"/>
    <n v="2.5382089695961159"/>
    <n v="12.656981619338275"/>
    <s v="Pomacentridae"/>
  </r>
  <r>
    <n v="3"/>
    <x v="2"/>
    <n v="6"/>
    <s v="Tinajitas"/>
    <n v="4"/>
    <d v="2011-08-17T00:00:00"/>
    <n v="30"/>
    <n v="4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0.05"/>
    <n v="0.44528311304054397"/>
    <n v="3.7961251959568689"/>
    <n v="-4.0101872542153769"/>
    <n v="2.5382089695961159"/>
    <n v="12.656981619338275"/>
    <s v="Pomacentridae"/>
  </r>
  <r>
    <n v="3"/>
    <x v="2"/>
    <n v="6"/>
    <s v="Tinajitas"/>
    <n v="5"/>
    <d v="2011-08-17T00:00:00"/>
    <n v="30"/>
    <n v="3.3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7.0000000000000007E-2"/>
    <n v="0.62339635825676165"/>
    <n v="4.1325974325780814"/>
    <n v="-4.0101872542153769"/>
    <n v="2.6476123344323752"/>
    <n v="14.120283848278984"/>
    <s v="Pomacentridae"/>
  </r>
  <r>
    <n v="3"/>
    <x v="2"/>
    <n v="6"/>
    <s v="Tinajitas"/>
    <n v="5"/>
    <d v="2011-08-17T00:00:00"/>
    <n v="30"/>
    <n v="3.3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7.0000000000000007E-2"/>
    <n v="0.62339635825676165"/>
    <n v="4.1325974325780814"/>
    <n v="-4.0101872542153769"/>
    <n v="2.6476123344323752"/>
    <n v="14.120283848278984"/>
    <s v="Pomacentridae"/>
  </r>
  <r>
    <n v="3"/>
    <x v="2"/>
    <n v="6"/>
    <s v="Tinajitas"/>
    <n v="5"/>
    <d v="2011-08-17T00:00:00"/>
    <n v="30"/>
    <n v="3.4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3"/>
    <x v="2"/>
    <n v="6"/>
    <s v="Tinajitas"/>
    <n v="5"/>
    <d v="2011-08-17T00:00:00"/>
    <n v="30"/>
    <n v="3.4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3"/>
    <x v="2"/>
    <n v="6"/>
    <s v="Tinajitas"/>
    <n v="5"/>
    <d v="2011-08-17T00:00:00"/>
    <n v="30"/>
    <n v="3.4"/>
    <s v="Ifu"/>
    <x v="2"/>
    <n v="3"/>
    <m/>
    <m/>
    <m/>
    <m/>
    <m/>
    <m/>
    <m/>
    <m/>
    <m/>
    <m/>
    <m/>
    <m/>
    <m/>
    <m/>
    <m/>
    <m/>
    <m/>
    <m/>
    <m/>
    <m/>
    <n v="375"/>
    <n v="1125"/>
    <n v="0.06"/>
    <n v="22.5"/>
    <n v="7.0255383146385206"/>
    <e v="#NUM!"/>
    <e v="#NUM!"/>
    <e v="#NUM!"/>
    <s v="Stichopodidae"/>
  </r>
  <r>
    <n v="3"/>
    <x v="2"/>
    <n v="6"/>
    <s v="Tinajitas"/>
    <n v="5"/>
    <d v="2011-08-17T00:00:00"/>
    <n v="30"/>
    <n v="3.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6"/>
    <s v="Tinajitas"/>
    <n v="6"/>
    <d v="2011-08-17T00:00:00"/>
    <n v="30"/>
    <n v="3.3"/>
    <s v="sgh"/>
    <x v="5"/>
    <n v="2"/>
    <m/>
    <m/>
    <m/>
    <m/>
    <m/>
    <m/>
    <n v="2"/>
    <m/>
    <m/>
    <m/>
    <m/>
    <m/>
    <m/>
    <m/>
    <m/>
    <m/>
    <m/>
    <m/>
    <m/>
    <n v="2.3300000000000001E-2"/>
    <n v="2.919"/>
    <n v="3119.702955775922"/>
    <n v="0.02"/>
    <n v="31.197029557759219"/>
    <n v="8.0454930697890266"/>
    <n v="-3.7593019184104821"/>
    <n v="4.0441229832817776"/>
    <n v="57.061120526548066"/>
    <s v="Scaridae "/>
  </r>
  <r>
    <n v="3"/>
    <x v="2"/>
    <n v="6"/>
    <s v="Tinajitas"/>
    <n v="6"/>
    <d v="2011-08-17T00:00:00"/>
    <n v="30"/>
    <n v="3.3"/>
    <s v="sgh"/>
    <x v="5"/>
    <n v="2"/>
    <m/>
    <m/>
    <m/>
    <m/>
    <m/>
    <m/>
    <n v="2"/>
    <m/>
    <m/>
    <m/>
    <m/>
    <m/>
    <m/>
    <m/>
    <m/>
    <m/>
    <m/>
    <m/>
    <m/>
    <n v="2.3300000000000001E-2"/>
    <n v="2.919"/>
    <n v="3119.702955775922"/>
    <n v="0.02"/>
    <n v="31.197029557759219"/>
    <n v="8.0454930697890266"/>
    <n v="-3.7593019184104821"/>
    <n v="4.0441229832817776"/>
    <n v="57.061120526548066"/>
    <s v="Scaridae "/>
  </r>
  <r>
    <n v="3"/>
    <x v="2"/>
    <n v="6"/>
    <s v="Tinajitas"/>
    <n v="6"/>
    <d v="2011-08-17T00:00:00"/>
    <n v="30"/>
    <n v="3.3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3"/>
    <x v="2"/>
    <n v="6"/>
    <s v="Tinajitas"/>
    <n v="6"/>
    <d v="2011-08-17T00:00:00"/>
    <n v="30"/>
    <n v="3.3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3"/>
    <x v="2"/>
    <n v="6"/>
    <s v="Tinajitas"/>
    <n v="7"/>
    <d v="2011-11-14T00:00:00"/>
    <n v="27"/>
    <n v="3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3"/>
    <x v="2"/>
    <n v="6"/>
    <s v="Tinajitas"/>
    <n v="7"/>
    <d v="2011-11-14T00:00:00"/>
    <n v="27"/>
    <n v="3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3"/>
    <x v="2"/>
    <n v="6"/>
    <s v="Tinajitas"/>
    <n v="8"/>
    <d v="2011-11-14T00:00:00"/>
    <n v="27"/>
    <n v="3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3"/>
    <x v="2"/>
    <n v="6"/>
    <s v="Tinajitas"/>
    <n v="8"/>
    <d v="2011-11-14T00:00:00"/>
    <n v="27"/>
    <n v="3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3"/>
    <x v="2"/>
    <n v="6"/>
    <s v="Tinajitas"/>
    <n v="10"/>
    <d v="2011-11-14T00:00:00"/>
    <n v="27"/>
    <n v="13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3"/>
    <x v="2"/>
    <n v="6"/>
    <s v="Tinajitas"/>
    <n v="10"/>
    <d v="2011-11-14T00:00:00"/>
    <n v="27"/>
    <n v="13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3"/>
    <x v="2"/>
    <n v="6"/>
    <s v="Tinajitas"/>
    <n v="11"/>
    <d v="2011-11-14T00:00:00"/>
    <n v="27"/>
    <n v="13"/>
    <s v="ser"/>
    <x v="0"/>
    <n v="6"/>
    <n v="6"/>
    <m/>
    <m/>
    <m/>
    <m/>
    <m/>
    <m/>
    <m/>
    <m/>
    <m/>
    <m/>
    <m/>
    <m/>
    <m/>
    <m/>
    <m/>
    <m/>
    <m/>
    <m/>
    <n v="1.813E-2"/>
    <n v="3.07552"/>
    <n v="1.8214678494240337"/>
    <n v="0.06"/>
    <n v="1.8214678494240338E-2"/>
    <n v="0.59964268670627929"/>
    <n v="-4.0101872542153769"/>
    <n v="1.4988782192675243"/>
    <n v="4.4766644166967486"/>
    <s v="Pomacentridae"/>
  </r>
  <r>
    <n v="3"/>
    <x v="2"/>
    <n v="6"/>
    <s v="Tinajitas"/>
    <n v="11"/>
    <d v="2011-11-14T00:00:00"/>
    <n v="27"/>
    <n v="13"/>
    <s v="ser"/>
    <x v="0"/>
    <n v="6"/>
    <n v="6"/>
    <m/>
    <m/>
    <m/>
    <m/>
    <m/>
    <m/>
    <m/>
    <m/>
    <m/>
    <m/>
    <m/>
    <m/>
    <m/>
    <m/>
    <m/>
    <m/>
    <m/>
    <m/>
    <n v="1.813E-2"/>
    <n v="3.07552"/>
    <n v="1.8214678494240337"/>
    <n v="0.06"/>
    <n v="1.8214678494240338E-2"/>
    <n v="0.59964268670627929"/>
    <n v="-4.0101872542153769"/>
    <n v="1.4988782192675243"/>
    <n v="4.4766644166967486"/>
    <s v="Pomacentridae"/>
  </r>
  <r>
    <n v="3"/>
    <x v="2"/>
    <n v="7"/>
    <s v="Las Tachuelas"/>
    <n v="1"/>
    <d v="2011-08-18T00:00:00"/>
    <n v="30"/>
    <n v="5"/>
    <s v="hpa"/>
    <x v="4"/>
    <n v="5"/>
    <m/>
    <m/>
    <m/>
    <n v="4"/>
    <n v="1"/>
    <m/>
    <m/>
    <m/>
    <m/>
    <m/>
    <m/>
    <m/>
    <m/>
    <m/>
    <m/>
    <m/>
    <m/>
    <m/>
    <m/>
    <n v="2.7130000000000001E-2"/>
    <n v="3.0842299999999998"/>
    <n v="1296.0866934828314"/>
    <n v="0.05"/>
    <n v="12.960866934828314"/>
    <n v="7.1671047677944433"/>
    <n v="-3.6071151523112968"/>
    <n v="3.4933256988310664"/>
    <n v="32.895165406117549"/>
    <s v="Pomacanthidae"/>
  </r>
  <r>
    <n v="3"/>
    <x v="2"/>
    <n v="7"/>
    <s v="Las Tachuelas"/>
    <n v="1"/>
    <d v="2011-08-18T00:00:00"/>
    <n v="30"/>
    <n v="5"/>
    <s v="ser"/>
    <x v="0"/>
    <n v="40"/>
    <n v="15"/>
    <n v="25"/>
    <m/>
    <m/>
    <m/>
    <m/>
    <m/>
    <m/>
    <m/>
    <m/>
    <m/>
    <m/>
    <m/>
    <m/>
    <m/>
    <m/>
    <m/>
    <m/>
    <m/>
    <n v="1.813E-2"/>
    <n v="3.07552"/>
    <n v="227.19522614383209"/>
    <n v="0.4"/>
    <n v="2.271952261438321"/>
    <n v="5.4258096749353681"/>
    <n v="-4.0101872542153769"/>
    <n v="3.0680980546869292"/>
    <n v="21.500970092281111"/>
    <s v="Pomacentridae"/>
  </r>
  <r>
    <n v="3"/>
    <x v="2"/>
    <n v="7"/>
    <s v="Las Tachuelas"/>
    <n v="1"/>
    <d v="2011-08-18T00:00:00"/>
    <n v="30"/>
    <n v="5"/>
    <s v="zco"/>
    <x v="9"/>
    <n v="2"/>
    <m/>
    <m/>
    <m/>
    <n v="1"/>
    <n v="1"/>
    <m/>
    <m/>
    <m/>
    <m/>
    <m/>
    <m/>
    <m/>
    <m/>
    <m/>
    <m/>
    <m/>
    <m/>
    <m/>
    <m/>
    <n v="1.47E-2"/>
    <n v="3.3698999999999999"/>
    <n v="982.60895202626091"/>
    <n v="0.02"/>
    <n v="9.8260895202626095"/>
    <n v="6.8902112302428753"/>
    <n v="-4.2199077851974467"/>
    <n v="3.296869051141079"/>
    <n v="27.027883386625273"/>
    <s v="Zanclidae"/>
  </r>
  <r>
    <n v="3"/>
    <x v="2"/>
    <n v="7"/>
    <s v="Las Tachuelas"/>
    <n v="1"/>
    <d v="2011-08-18T00:00:00"/>
    <n v="30"/>
    <n v="5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3"/>
    <x v="2"/>
    <n v="7"/>
    <s v="Las Tachuelas"/>
    <n v="2"/>
    <d v="2011-08-18T00:00:00"/>
    <n v="30"/>
    <n v="5"/>
    <s v="hpa"/>
    <x v="4"/>
    <n v="7"/>
    <m/>
    <m/>
    <n v="4"/>
    <n v="3"/>
    <m/>
    <m/>
    <m/>
    <m/>
    <m/>
    <m/>
    <m/>
    <m/>
    <m/>
    <m/>
    <m/>
    <m/>
    <m/>
    <m/>
    <m/>
    <n v="2.7130000000000001E-2"/>
    <n v="3.0842299999999998"/>
    <n v="817.31917191430762"/>
    <n v="7.0000000000000007E-2"/>
    <n v="8.1731917191430767"/>
    <n v="6.7060296818687712"/>
    <n v="-3.6071151523112968"/>
    <n v="3.3438313077105368"/>
    <n v="28.327450241032295"/>
    <s v="Pomacanthidae"/>
  </r>
  <r>
    <n v="3"/>
    <x v="2"/>
    <n v="7"/>
    <s v="Las Tachuelas"/>
    <n v="2"/>
    <d v="2011-08-18T00:00:00"/>
    <n v="30"/>
    <n v="5"/>
    <s v="ser"/>
    <x v="0"/>
    <n v="40"/>
    <n v="15"/>
    <n v="25"/>
    <m/>
    <m/>
    <m/>
    <m/>
    <m/>
    <m/>
    <m/>
    <m/>
    <m/>
    <m/>
    <m/>
    <m/>
    <m/>
    <m/>
    <m/>
    <m/>
    <m/>
    <n v="1.813E-2"/>
    <n v="3.07552"/>
    <n v="227.19522614383209"/>
    <n v="0.4"/>
    <n v="2.271952261438321"/>
    <n v="5.4258096749353681"/>
    <n v="-4.0101872542153769"/>
    <n v="3.0680980546869292"/>
    <n v="21.500970092281111"/>
    <s v="Pomacentridae"/>
  </r>
  <r>
    <n v="3"/>
    <x v="2"/>
    <n v="7"/>
    <s v="Las Tachuelas"/>
    <n v="2"/>
    <d v="2011-08-18T00:00:00"/>
    <n v="30"/>
    <n v="5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3"/>
    <x v="2"/>
    <n v="7"/>
    <s v="Las Tachuelas"/>
    <n v="3"/>
    <d v="2011-08-18T00:00:00"/>
    <n v="30"/>
    <n v="5"/>
    <s v="ser"/>
    <x v="0"/>
    <n v="5"/>
    <m/>
    <n v="5"/>
    <m/>
    <m/>
    <m/>
    <m/>
    <m/>
    <m/>
    <m/>
    <m/>
    <m/>
    <m/>
    <m/>
    <m/>
    <m/>
    <m/>
    <m/>
    <m/>
    <m/>
    <n v="1.813E-2"/>
    <n v="3.07552"/>
    <n v="44.528311304054398"/>
    <n v="0.05"/>
    <n v="0.44528311304054397"/>
    <n v="3.7961251959568689"/>
    <n v="-4.0101872542153769"/>
    <n v="2.5382089695961159"/>
    <n v="12.656981619338275"/>
    <s v="Pomacentridae"/>
  </r>
  <r>
    <n v="3"/>
    <x v="2"/>
    <n v="7"/>
    <s v="Las Tachuelas"/>
    <n v="3"/>
    <d v="2011-08-18T00:00:00"/>
    <n v="30"/>
    <n v="7.6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3"/>
    <x v="2"/>
    <n v="7"/>
    <s v="Las Tachuelas"/>
    <n v="3"/>
    <d v="2011-08-18T00:00:00"/>
    <n v="30"/>
    <n v="7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7"/>
    <s v="Las Tachuelas"/>
    <n v="4"/>
    <d v="2011-08-18T00:00:00"/>
    <n v="30"/>
    <n v="7.5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7"/>
    <s v="Las Tachuelas"/>
    <n v="4"/>
    <d v="2011-08-18T00:00:00"/>
    <n v="30"/>
    <n v="7.5"/>
    <s v="mro"/>
    <x v="7"/>
    <n v="2"/>
    <m/>
    <m/>
    <n v="2"/>
    <m/>
    <m/>
    <m/>
    <m/>
    <m/>
    <m/>
    <m/>
    <m/>
    <m/>
    <m/>
    <m/>
    <m/>
    <m/>
    <m/>
    <m/>
    <m/>
    <n v="1.3299999999999999E-2"/>
    <n v="2.97"/>
    <n v="48.161984685620219"/>
    <n v="0.02"/>
    <n v="0.48161984685620218"/>
    <n v="3.8745700104010359"/>
    <n v="-4.319991243754429"/>
    <n v="2.7591115333856782"/>
    <n v="15.785811549427049"/>
    <s v="Serranidae"/>
  </r>
  <r>
    <n v="3"/>
    <x v="2"/>
    <n v="7"/>
    <s v="Las Tachuelas"/>
    <n v="4"/>
    <d v="2011-08-18T00:00:00"/>
    <n v="30"/>
    <n v="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7"/>
    <s v="Las Tachuelas"/>
    <n v="5"/>
    <d v="2011-08-18T00:00:00"/>
    <n v="30"/>
    <n v="4"/>
    <s v="ser"/>
    <x v="0"/>
    <n v="18"/>
    <n v="1"/>
    <n v="17"/>
    <m/>
    <m/>
    <m/>
    <m/>
    <m/>
    <m/>
    <m/>
    <m/>
    <m/>
    <m/>
    <m/>
    <m/>
    <m/>
    <m/>
    <m/>
    <m/>
    <m/>
    <n v="1.813E-2"/>
    <n v="3.07552"/>
    <n v="151.69983640868898"/>
    <n v="0.18"/>
    <n v="1.5169983640868898"/>
    <n v="5.0219038079668845"/>
    <n v="-4.0101872542153769"/>
    <n v="2.9367687617645992"/>
    <n v="18.854823349355943"/>
    <s v="Pomacentridae"/>
  </r>
  <r>
    <n v="3"/>
    <x v="2"/>
    <n v="7"/>
    <s v="Las Tachuelas"/>
    <n v="5"/>
    <d v="2011-08-18T00:00:00"/>
    <n v="30"/>
    <n v="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3"/>
    <x v="2"/>
    <n v="7"/>
    <s v="Las Tachuelas"/>
    <n v="6"/>
    <d v="2011-08-18T00:00:00"/>
    <n v="30"/>
    <n v="5.4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7"/>
    <s v="Las Tachuelas"/>
    <n v="6"/>
    <d v="2011-08-18T00:00:00"/>
    <n v="30"/>
    <n v="5.4"/>
    <s v="mro"/>
    <x v="7"/>
    <n v="1"/>
    <m/>
    <m/>
    <m/>
    <n v="1"/>
    <m/>
    <m/>
    <m/>
    <m/>
    <m/>
    <m/>
    <m/>
    <m/>
    <m/>
    <m/>
    <m/>
    <m/>
    <m/>
    <m/>
    <m/>
    <n v="1.3299999999999999E-2"/>
    <n v="2.97"/>
    <n v="65.414593292872723"/>
    <n v="0.01"/>
    <n v="0.65414593292872725"/>
    <n v="4.1807453726060926"/>
    <n v="-4.319991243754429"/>
    <n v="2.8622008809294686"/>
    <n v="17.500000000000004"/>
    <s v="Serranidae"/>
  </r>
  <r>
    <n v="3"/>
    <x v="2"/>
    <n v="7"/>
    <s v="Las Tachuelas"/>
    <n v="6"/>
    <d v="2011-08-18T00:00:00"/>
    <n v="30"/>
    <n v="5.4"/>
    <s v="ser"/>
    <x v="0"/>
    <n v="24"/>
    <n v="24"/>
    <m/>
    <m/>
    <m/>
    <m/>
    <m/>
    <m/>
    <m/>
    <m/>
    <m/>
    <m/>
    <m/>
    <m/>
    <m/>
    <m/>
    <m/>
    <m/>
    <m/>
    <m/>
    <n v="1.813E-2"/>
    <n v="3.07552"/>
    <n v="7.2858713976961349"/>
    <n v="0.24"/>
    <n v="7.2858713976961351E-2"/>
    <n v="1.98593704782617"/>
    <n v="-4.0101872542153769"/>
    <n v="1.9496294291832104"/>
    <n v="7.0260834366312723"/>
    <s v="Pomacentridae"/>
  </r>
  <r>
    <n v="3"/>
    <x v="2"/>
    <n v="7"/>
    <s v="Las Tachuelas"/>
    <n v="6"/>
    <d v="2011-11-16T00:00:00"/>
    <n v="27"/>
    <n v="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7"/>
    <s v="Las Tachuelas"/>
    <n v="7"/>
    <d v="2011-11-16T00:00:00"/>
    <n v="27"/>
    <n v="6"/>
    <s v="ser"/>
    <x v="0"/>
    <n v="75"/>
    <n v="50"/>
    <n v="25"/>
    <m/>
    <m/>
    <m/>
    <m/>
    <m/>
    <m/>
    <m/>
    <m/>
    <m/>
    <m/>
    <m/>
    <m/>
    <m/>
    <m/>
    <m/>
    <m/>
    <m/>
    <n v="1.813E-2"/>
    <n v="3.07552"/>
    <n v="237.82045526547228"/>
    <n v="0.75"/>
    <n v="2.3782045526547226"/>
    <n v="5.4715159993355469"/>
    <n v="-4.0101872542153769"/>
    <n v="3.0829593868844696"/>
    <n v="21.82288930066051"/>
    <s v="Pomacentridae"/>
  </r>
  <r>
    <n v="3"/>
    <x v="2"/>
    <n v="7"/>
    <s v="Las Tachuelas"/>
    <n v="7"/>
    <d v="2011-11-16T00:00:00"/>
    <n v="27"/>
    <n v="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7"/>
    <s v="Las Tachuelas"/>
    <n v="8"/>
    <d v="2011-11-16T00:00:00"/>
    <n v="27"/>
    <n v="6"/>
    <s v="hpa"/>
    <x v="4"/>
    <n v="3"/>
    <m/>
    <m/>
    <m/>
    <n v="1"/>
    <n v="2"/>
    <m/>
    <m/>
    <m/>
    <m/>
    <m/>
    <m/>
    <m/>
    <m/>
    <m/>
    <m/>
    <m/>
    <m/>
    <m/>
    <m/>
    <n v="2.7130000000000001E-2"/>
    <n v="3.0842299999999998"/>
    <n v="1296.8951320244907"/>
    <n v="0.03"/>
    <n v="12.968951320244907"/>
    <n v="7.1677283267873388"/>
    <n v="-3.6071151523112968"/>
    <n v="3.4935278753849861"/>
    <n v="32.901816709646134"/>
    <s v="Pomacanthidae"/>
  </r>
  <r>
    <n v="3"/>
    <x v="2"/>
    <n v="7"/>
    <s v="Las Tachuelas"/>
    <n v="8"/>
    <d v="2011-11-16T00:00:00"/>
    <n v="27"/>
    <n v="6"/>
    <s v="ser"/>
    <x v="0"/>
    <n v="50"/>
    <n v="25"/>
    <n v="25"/>
    <m/>
    <m/>
    <m/>
    <m/>
    <m/>
    <m/>
    <m/>
    <m/>
    <m/>
    <m/>
    <m/>
    <m/>
    <m/>
    <m/>
    <m/>
    <m/>
    <m/>
    <n v="1.813E-2"/>
    <n v="3.07552"/>
    <n v="230.23100589287213"/>
    <n v="0.5"/>
    <n v="2.3023100589287213"/>
    <n v="5.4390831783249265"/>
    <n v="-4.0101872542153769"/>
    <n v="3.0724139113191598"/>
    <n v="21.593965730224188"/>
    <s v="Pomacentridae"/>
  </r>
  <r>
    <n v="3"/>
    <x v="2"/>
    <n v="7"/>
    <s v="Las Tachuelas"/>
    <n v="8"/>
    <d v="2011-11-16T00:00:00"/>
    <n v="27"/>
    <n v="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7"/>
    <s v="Las Tachuelas"/>
    <n v="9"/>
    <d v="2011-11-16T00:00:00"/>
    <n v="27"/>
    <n v="5"/>
    <s v="hpa"/>
    <x v="4"/>
    <n v="5"/>
    <m/>
    <n v="1"/>
    <m/>
    <n v="4"/>
    <m/>
    <m/>
    <m/>
    <m/>
    <m/>
    <m/>
    <m/>
    <m/>
    <m/>
    <m/>
    <m/>
    <m/>
    <m/>
    <m/>
    <m/>
    <n v="2.7130000000000001E-2"/>
    <n v="3.0842299999999998"/>
    <n v="753.72151041086738"/>
    <n v="0.05"/>
    <n v="7.5372151041086735"/>
    <n v="6.6250229501938875"/>
    <n v="-3.6071151523112968"/>
    <n v="3.3175664922866273"/>
    <n v="27.593120717424139"/>
    <s v="Pomacanthidae"/>
  </r>
  <r>
    <n v="3"/>
    <x v="2"/>
    <n v="7"/>
    <s v="Las Tachuelas"/>
    <n v="9"/>
    <d v="2011-11-16T00:00:00"/>
    <n v="27"/>
    <n v="5"/>
    <s v="mro"/>
    <x v="7"/>
    <n v="8"/>
    <m/>
    <m/>
    <m/>
    <n v="3"/>
    <n v="5"/>
    <m/>
    <m/>
    <m/>
    <m/>
    <m/>
    <m/>
    <m/>
    <m/>
    <m/>
    <m/>
    <m/>
    <m/>
    <m/>
    <m/>
    <n v="1.3299999999999999E-2"/>
    <n v="2.97"/>
    <n v="1139.6602873419602"/>
    <n v="0.08"/>
    <n v="11.396602873419601"/>
    <n v="7.0384855034199534"/>
    <n v="-4.319991243754429"/>
    <n v="3.8244029451765593"/>
    <n v="45.80544383928882"/>
    <s v="Serranidae"/>
  </r>
  <r>
    <n v="3"/>
    <x v="2"/>
    <n v="7"/>
    <s v="Las Tachuelas"/>
    <n v="9"/>
    <d v="2011-11-16T00:00:00"/>
    <n v="27"/>
    <n v="5"/>
    <s v="ser"/>
    <x v="0"/>
    <n v="73"/>
    <n v="50"/>
    <n v="23"/>
    <m/>
    <m/>
    <m/>
    <m/>
    <m/>
    <m/>
    <m/>
    <m/>
    <m/>
    <m/>
    <m/>
    <m/>
    <m/>
    <m/>
    <m/>
    <m/>
    <m/>
    <n v="1.813E-2"/>
    <n v="3.07552"/>
    <n v="220.00913074385053"/>
    <n v="0.73"/>
    <n v="2.2000913074385053"/>
    <n v="5.3936690488722592"/>
    <n v="-4.0101872542153769"/>
    <n v="3.0576475858026075"/>
    <n v="21.277444879295427"/>
    <s v="Pomacentridae"/>
  </r>
  <r>
    <n v="3"/>
    <x v="2"/>
    <n v="7"/>
    <s v="Tachuelas"/>
    <n v="9"/>
    <d v="2011-11-16T00:00:00"/>
    <n v="22"/>
    <n v="1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7"/>
    <s v="Las Tachuelas"/>
    <n v="10"/>
    <d v="2011-11-16T00:00:00"/>
    <n v="22"/>
    <n v="19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7"/>
    <s v="Las Tachuelas"/>
    <n v="10"/>
    <d v="2011-11-16T00:00:00"/>
    <n v="22"/>
    <n v="19"/>
    <s v="ser"/>
    <x v="0"/>
    <n v="15"/>
    <n v="15"/>
    <m/>
    <m/>
    <m/>
    <m/>
    <m/>
    <m/>
    <m/>
    <m/>
    <m/>
    <m/>
    <m/>
    <m/>
    <m/>
    <m/>
    <m/>
    <m/>
    <m/>
    <m/>
    <n v="1.813E-2"/>
    <n v="3.07552"/>
    <n v="4.5536696235600846"/>
    <n v="0.15"/>
    <n v="4.5536696235600846E-2"/>
    <n v="1.5159334185804345"/>
    <n v="-4.0101872542153769"/>
    <n v="1.7968085633635325"/>
    <n v="6.0303711737486054"/>
    <s v="Pomacentridae"/>
  </r>
  <r>
    <n v="3"/>
    <x v="2"/>
    <n v="7"/>
    <s v="Tachuelas"/>
    <n v="10"/>
    <d v="2011-11-16T00:00:00"/>
    <n v="22"/>
    <n v="1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7"/>
    <s v="Las Tachuelas"/>
    <n v="11"/>
    <d v="2011-11-16T00:00:00"/>
    <n v="22"/>
    <n v="19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0.01"/>
    <n v="1.8868330149266839"/>
    <n v="5.2400699561041266"/>
    <n v="-4.319991243754429"/>
    <n v="3.2188758248682001"/>
    <n v="24.999999999999986"/>
    <s v="Serranidae"/>
  </r>
  <r>
    <n v="3"/>
    <x v="2"/>
    <n v="7"/>
    <s v="Las Tachuelas"/>
    <n v="11"/>
    <d v="2011-11-16T00:00:00"/>
    <n v="22"/>
    <n v="19"/>
    <s v="ser"/>
    <x v="0"/>
    <n v="40"/>
    <n v="40"/>
    <m/>
    <m/>
    <m/>
    <m/>
    <m/>
    <m/>
    <m/>
    <m/>
    <m/>
    <m/>
    <m/>
    <m/>
    <m/>
    <m/>
    <m/>
    <m/>
    <m/>
    <m/>
    <n v="1.813E-2"/>
    <n v="3.07552"/>
    <n v="12.143118996160226"/>
    <n v="0.4"/>
    <n v="0.12143118996160225"/>
    <n v="2.4967626715921605"/>
    <n v="-4.0101872542153769"/>
    <n v="2.1157234958015354"/>
    <n v="8.2955854167167811"/>
    <s v="Pomacentridae"/>
  </r>
  <r>
    <n v="3"/>
    <x v="2"/>
    <n v="7"/>
    <s v="Tachuelas"/>
    <n v="11"/>
    <d v="2011-11-16T00:00:00"/>
    <n v="22"/>
    <n v="1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8"/>
    <s v="Los Morros"/>
    <n v="1"/>
    <d v="2011-08-18T00:00:00"/>
    <n v="30"/>
    <n v="12"/>
    <s v="hpa"/>
    <x v="4"/>
    <n v="8"/>
    <n v="1"/>
    <n v="1"/>
    <m/>
    <n v="2"/>
    <n v="4"/>
    <m/>
    <m/>
    <m/>
    <m/>
    <m/>
    <m/>
    <m/>
    <m/>
    <m/>
    <m/>
    <m/>
    <m/>
    <m/>
    <m/>
    <n v="2.7130000000000001E-2"/>
    <n v="3.0842299999999998"/>
    <n v="2607.8106902599407"/>
    <n v="0.08"/>
    <n v="26.078106902599405"/>
    <n v="7.8662663323213868"/>
    <n v="-3.6071151523112968"/>
    <n v="3.7200148771760486"/>
    <n v="41.265008010833043"/>
    <s v="Pomacanthidae"/>
  </r>
  <r>
    <n v="3"/>
    <x v="2"/>
    <n v="8"/>
    <s v="Los Morros"/>
    <n v="1"/>
    <d v="2011-08-18T00:00:00"/>
    <n v="30"/>
    <n v="12"/>
    <s v="lar"/>
    <x v="8"/>
    <n v="50"/>
    <m/>
    <m/>
    <m/>
    <m/>
    <m/>
    <n v="50"/>
    <m/>
    <m/>
    <m/>
    <m/>
    <m/>
    <m/>
    <m/>
    <m/>
    <m/>
    <m/>
    <m/>
    <m/>
    <m/>
    <n v="1.7299999999999999E-2"/>
    <n v="3"/>
    <n v="37086.875"/>
    <n v="0.5"/>
    <n v="370.86874999999998"/>
    <n v="10.521018412417984"/>
    <n v="-4.0570487774784034"/>
    <n v="4.8593557299654622"/>
    <n v="128.9411024524135"/>
    <s v="Lutjanidae"/>
  </r>
  <r>
    <n v="3"/>
    <x v="2"/>
    <n v="8"/>
    <s v="Los Morros"/>
    <n v="1"/>
    <d v="2011-08-18T00:00:00"/>
    <n v="30"/>
    <n v="12"/>
    <s v="mro"/>
    <x v="7"/>
    <n v="14"/>
    <m/>
    <m/>
    <m/>
    <m/>
    <n v="1"/>
    <n v="7"/>
    <n v="4"/>
    <n v="2"/>
    <m/>
    <m/>
    <m/>
    <m/>
    <m/>
    <m/>
    <m/>
    <m/>
    <m/>
    <m/>
    <m/>
    <n v="1.3299999999999999E-2"/>
    <n v="2.97"/>
    <n v="12025.450353735607"/>
    <n v="0.14000000000000001"/>
    <n v="120.25450353735607"/>
    <n v="9.3947805457267783"/>
    <n v="-4.319991243754429"/>
    <n v="4.6177682792866017"/>
    <n v="101.26777835727702"/>
    <s v="Serranidae"/>
  </r>
  <r>
    <n v="3"/>
    <x v="2"/>
    <n v="8"/>
    <s v="Los Morros"/>
    <n v="1"/>
    <d v="2011-08-18T00:00:00"/>
    <n v="30"/>
    <n v="12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8"/>
    <s v="Los Morros"/>
    <n v="1"/>
    <d v="2011-08-18T00:00:00"/>
    <n v="30"/>
    <n v="1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8"/>
    <s v="Los Morros"/>
    <n v="2"/>
    <d v="2011-08-18T00:00:00"/>
    <n v="30"/>
    <n v="12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8"/>
    <s v="Los Morros"/>
    <n v="2"/>
    <d v="2011-08-18T00:00:00"/>
    <n v="30"/>
    <n v="12"/>
    <s v="mro"/>
    <x v="7"/>
    <n v="4"/>
    <m/>
    <m/>
    <m/>
    <m/>
    <n v="1"/>
    <m/>
    <n v="3"/>
    <m/>
    <m/>
    <m/>
    <m/>
    <m/>
    <m/>
    <m/>
    <m/>
    <m/>
    <m/>
    <m/>
    <m/>
    <n v="1.3299999999999999E-2"/>
    <n v="2.97"/>
    <n v="3432.1844914630451"/>
    <n v="0.04"/>
    <n v="34.321844914630454"/>
    <n v="8.1409522154168386"/>
    <n v="-4.319991243754429"/>
    <n v="4.195603858306824"/>
    <n v="66.393811929505461"/>
    <s v="Serranidae"/>
  </r>
  <r>
    <n v="3"/>
    <x v="2"/>
    <n v="8"/>
    <s v="Los Morros"/>
    <n v="2"/>
    <d v="2011-08-18T00:00:00"/>
    <n v="30"/>
    <n v="12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3"/>
    <x v="2"/>
    <n v="8"/>
    <s v="Los Morros"/>
    <n v="2"/>
    <d v="2011-08-18T00:00:00"/>
    <n v="30"/>
    <n v="1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8"/>
    <s v="Los Morros"/>
    <n v="3"/>
    <d v="2011-08-18T00:00:00"/>
    <n v="30"/>
    <n v="14.5"/>
    <s v="hpa"/>
    <x v="4"/>
    <n v="3"/>
    <m/>
    <n v="1"/>
    <n v="2"/>
    <m/>
    <m/>
    <m/>
    <m/>
    <m/>
    <m/>
    <m/>
    <m/>
    <m/>
    <m/>
    <m/>
    <m/>
    <m/>
    <m/>
    <m/>
    <m/>
    <n v="2.7130000000000001E-2"/>
    <n v="3.0842299999999998"/>
    <n v="144.66246748567178"/>
    <n v="0.03"/>
    <n v="1.4466246748567178"/>
    <n v="4.9744032184142766"/>
    <n v="-3.6071151523112968"/>
    <n v="2.7823859993338935"/>
    <n v="16.157526840521665"/>
    <s v="Pomacanthidae"/>
  </r>
  <r>
    <n v="3"/>
    <x v="2"/>
    <n v="8"/>
    <s v="Los Morros"/>
    <n v="3"/>
    <d v="2011-08-18T00:00:00"/>
    <n v="30"/>
    <n v="1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8"/>
    <s v="Los Morros"/>
    <n v="4"/>
    <d v="2011-08-18T00:00:00"/>
    <n v="30"/>
    <n v="13.8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8"/>
    <s v="Los Morros"/>
    <n v="4"/>
    <d v="2011-08-18T00:00:00"/>
    <n v="30"/>
    <n v="13.8"/>
    <s v="mro"/>
    <x v="7"/>
    <n v="8"/>
    <m/>
    <m/>
    <n v="8"/>
    <m/>
    <m/>
    <m/>
    <m/>
    <m/>
    <m/>
    <m/>
    <m/>
    <m/>
    <m/>
    <m/>
    <m/>
    <m/>
    <m/>
    <m/>
    <m/>
    <n v="1.3299999999999999E-2"/>
    <n v="2.97"/>
    <n v="192.64793874248087"/>
    <n v="0.08"/>
    <n v="1.9264793874248087"/>
    <n v="5.2608643715209267"/>
    <n v="-4.319991243754429"/>
    <n v="3.2258773115405237"/>
    <n v="25.17565135958748"/>
    <s v="Serranidae"/>
  </r>
  <r>
    <n v="3"/>
    <x v="2"/>
    <n v="8"/>
    <s v="Los Morros"/>
    <n v="5"/>
    <d v="2011-08-18T00:00:00"/>
    <n v="30"/>
    <n v="13.4"/>
    <s v="hpa"/>
    <x v="4"/>
    <n v="5"/>
    <m/>
    <m/>
    <m/>
    <n v="5"/>
    <m/>
    <m/>
    <m/>
    <m/>
    <m/>
    <m/>
    <m/>
    <m/>
    <m/>
    <m/>
    <m/>
    <m/>
    <m/>
    <m/>
    <m/>
    <n v="2.7130000000000001E-2"/>
    <n v="3.0842299999999998"/>
    <n v="925.19875352940858"/>
    <n v="0.05"/>
    <n v="9.2519875352940861"/>
    <n v="6.8300085831118977"/>
    <n v="-3.6071151523112968"/>
    <n v="3.3840289911657675"/>
    <n v="29.489344395592415"/>
    <s v="Pomacanthidae"/>
  </r>
  <r>
    <n v="3"/>
    <x v="2"/>
    <n v="8"/>
    <s v="Los Morros"/>
    <n v="6"/>
    <d v="2011-08-18T00:00:00"/>
    <n v="30"/>
    <n v="13.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8"/>
    <s v="Los Morros"/>
    <n v="6"/>
    <d v="2011-08-18T00:00:00"/>
    <n v="30"/>
    <n v="13.8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8"/>
    <s v="Los Morros"/>
    <n v="7"/>
    <d v="2011-11-15T00:00:00"/>
    <n v="27"/>
    <n v="14"/>
    <s v="hpa"/>
    <x v="4"/>
    <n v="6"/>
    <m/>
    <m/>
    <m/>
    <n v="3"/>
    <n v="3"/>
    <m/>
    <m/>
    <m/>
    <m/>
    <m/>
    <m/>
    <m/>
    <m/>
    <m/>
    <m/>
    <m/>
    <m/>
    <m/>
    <m/>
    <n v="2.7130000000000001E-2"/>
    <n v="3.0842299999999998"/>
    <n v="2222.9023240955585"/>
    <n v="0.06"/>
    <n v="22.229023240955584"/>
    <n v="7.706568974220434"/>
    <n v="-3.6071151523112968"/>
    <n v="3.66823619721348"/>
    <n v="39.182734259835442"/>
    <s v="Pomacanthidae"/>
  </r>
  <r>
    <n v="3"/>
    <x v="2"/>
    <n v="8"/>
    <s v="Los Morros"/>
    <n v="7"/>
    <d v="2011-11-15T00:00:00"/>
    <n v="27"/>
    <n v="14"/>
    <s v="lar"/>
    <x v="8"/>
    <n v="350"/>
    <m/>
    <m/>
    <m/>
    <m/>
    <m/>
    <n v="350"/>
    <m/>
    <m/>
    <m/>
    <m/>
    <m/>
    <m/>
    <m/>
    <m/>
    <m/>
    <m/>
    <m/>
    <m/>
    <m/>
    <n v="1.7299999999999999E-2"/>
    <n v="3"/>
    <n v="259608.12499999997"/>
    <n v="3.5"/>
    <n v="2596.0812499999997"/>
    <n v="12.466928561473296"/>
    <n v="-4.0570487774784034"/>
    <n v="5.5079924463172327"/>
    <n v="246.65545562227103"/>
    <s v="Lutjanidae"/>
  </r>
  <r>
    <n v="3"/>
    <x v="2"/>
    <n v="8"/>
    <s v="Los Morros"/>
    <n v="7"/>
    <d v="2011-11-15T00:00:00"/>
    <n v="27"/>
    <n v="14"/>
    <s v="mro"/>
    <x v="7"/>
    <n v="5"/>
    <m/>
    <m/>
    <m/>
    <m/>
    <n v="3"/>
    <m/>
    <n v="2"/>
    <m/>
    <m/>
    <m/>
    <m/>
    <m/>
    <m/>
    <m/>
    <m/>
    <m/>
    <m/>
    <m/>
    <m/>
    <n v="1.3299999999999999E-2"/>
    <n v="2.97"/>
    <n v="2728.3840311249232"/>
    <n v="0.05"/>
    <n v="27.283840311249232"/>
    <n v="7.9114647829284133"/>
    <n v="-4.319991243754429"/>
    <n v="4.118335362519475"/>
    <n v="61.456853686058373"/>
    <s v="Serranidae"/>
  </r>
  <r>
    <n v="3"/>
    <x v="2"/>
    <n v="8"/>
    <s v="Los Morros"/>
    <n v="8"/>
    <d v="2011-11-15T00:00:00"/>
    <n v="27"/>
    <n v="14"/>
    <s v="hpa"/>
    <x v="4"/>
    <n v="4"/>
    <m/>
    <n v="1"/>
    <m/>
    <n v="3"/>
    <m/>
    <m/>
    <m/>
    <m/>
    <m/>
    <m/>
    <m/>
    <m/>
    <m/>
    <m/>
    <m/>
    <m/>
    <m/>
    <m/>
    <m/>
    <n v="2.7130000000000001E-2"/>
    <n v="3.0842299999999998"/>
    <n v="568.68175970498567"/>
    <n v="0.04"/>
    <n v="5.6868175970498562"/>
    <n v="6.3433209801303425"/>
    <n v="-3.6071151523112968"/>
    <n v="3.2262302527508133"/>
    <n v="25.184538452666605"/>
    <s v="Pomacanthidae"/>
  </r>
  <r>
    <n v="3"/>
    <x v="2"/>
    <n v="8"/>
    <s v="Los Morros"/>
    <n v="8"/>
    <d v="2011-11-15T00:00:00"/>
    <n v="27"/>
    <n v="14"/>
    <s v="lar"/>
    <x v="8"/>
    <n v="200"/>
    <m/>
    <m/>
    <m/>
    <m/>
    <m/>
    <n v="200"/>
    <m/>
    <m/>
    <m/>
    <m/>
    <m/>
    <m/>
    <m/>
    <m/>
    <m/>
    <m/>
    <m/>
    <m/>
    <m/>
    <n v="1.7299999999999999E-2"/>
    <n v="3"/>
    <n v="148347.5"/>
    <n v="2"/>
    <n v="1483.4749999999999"/>
    <n v="11.907312773537875"/>
    <n v="-4.0570487774784034"/>
    <n v="5.3214538503387594"/>
    <n v="204.68124167490066"/>
    <s v="Lutjanidae"/>
  </r>
  <r>
    <n v="3"/>
    <x v="2"/>
    <n v="8"/>
    <s v="Los Morros"/>
    <n v="8"/>
    <d v="2011-11-15T00:00:00"/>
    <n v="27"/>
    <n v="14"/>
    <s v="mro"/>
    <x v="7"/>
    <n v="2"/>
    <m/>
    <m/>
    <m/>
    <n v="1"/>
    <n v="1"/>
    <m/>
    <m/>
    <m/>
    <m/>
    <m/>
    <m/>
    <m/>
    <m/>
    <m/>
    <m/>
    <m/>
    <m/>
    <m/>
    <m/>
    <n v="1.3299999999999999E-2"/>
    <n v="2.97"/>
    <n v="254.09789478554111"/>
    <n v="0.02"/>
    <n v="2.540978947855411"/>
    <n v="5.5377196053077018"/>
    <n v="-4.319991243754429"/>
    <n v="3.3190945619737811"/>
    <n v="27.635317160108183"/>
    <s v="Serranidae"/>
  </r>
  <r>
    <n v="3"/>
    <x v="2"/>
    <n v="8"/>
    <s v="Los Morros"/>
    <n v="8"/>
    <d v="2011-11-15T00:00:00"/>
    <n v="27"/>
    <n v="1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8"/>
    <s v="Los Morros"/>
    <n v="9"/>
    <d v="2011-11-15T00:00:00"/>
    <n v="27"/>
    <n v="14"/>
    <s v="hpa"/>
    <x v="4"/>
    <n v="5"/>
    <n v="2"/>
    <n v="1"/>
    <m/>
    <n v="2"/>
    <m/>
    <m/>
    <m/>
    <m/>
    <m/>
    <m/>
    <m/>
    <m/>
    <m/>
    <m/>
    <m/>
    <m/>
    <m/>
    <m/>
    <m/>
    <n v="2.7130000000000001E-2"/>
    <n v="3.0842299999999998"/>
    <n v="384.55784624634128"/>
    <n v="0.05"/>
    <n v="3.8455784624634131"/>
    <n v="5.9520942230040275"/>
    <n v="-3.6071151523112968"/>
    <n v="3.0993827877023845"/>
    <n v="22.184254660225196"/>
    <s v="Pomacanthidae"/>
  </r>
  <r>
    <n v="3"/>
    <x v="2"/>
    <n v="8"/>
    <s v="Los Morros"/>
    <n v="9"/>
    <d v="2011-11-15T00:00:00"/>
    <n v="27"/>
    <n v="14"/>
    <s v="lar"/>
    <x v="8"/>
    <n v="80"/>
    <m/>
    <m/>
    <m/>
    <m/>
    <m/>
    <n v="80"/>
    <m/>
    <m/>
    <m/>
    <m/>
    <m/>
    <m/>
    <m/>
    <m/>
    <m/>
    <m/>
    <m/>
    <m/>
    <m/>
    <n v="1.7299999999999999E-2"/>
    <n v="3"/>
    <n v="59339"/>
    <n v="0.8"/>
    <n v="593.39"/>
    <n v="10.991022041663719"/>
    <n v="-4.0570487774784034"/>
    <n v="5.0160236063807071"/>
    <n v="150.8104283022318"/>
    <s v="Lutjanidae"/>
  </r>
  <r>
    <n v="3"/>
    <x v="2"/>
    <n v="8"/>
    <s v="Los Morros"/>
    <n v="9"/>
    <d v="2011-11-15T00:00:00"/>
    <n v="27"/>
    <n v="14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3"/>
    <x v="2"/>
    <n v="8"/>
    <s v="Los Morros"/>
    <n v="9"/>
    <d v="2011-11-15T00:00:00"/>
    <n v="27"/>
    <n v="1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8"/>
    <s v="Los Morros"/>
    <n v="10"/>
    <d v="2011-11-15T00:00:00"/>
    <n v="22"/>
    <n v="45"/>
    <s v="lar"/>
    <x v="8"/>
    <n v="120"/>
    <m/>
    <m/>
    <m/>
    <m/>
    <n v="120"/>
    <m/>
    <m/>
    <m/>
    <m/>
    <m/>
    <m/>
    <m/>
    <m/>
    <m/>
    <m/>
    <m/>
    <m/>
    <m/>
    <m/>
    <n v="1.7299999999999999E-2"/>
    <n v="3"/>
    <n v="32437.5"/>
    <n v="1.2"/>
    <n v="324.375"/>
    <n v="10.387070439908245"/>
    <n v="-4.0570487774784034"/>
    <n v="4.8147064057955493"/>
    <n v="123.31060371652349"/>
    <s v="Lutjanidae"/>
  </r>
  <r>
    <n v="3"/>
    <x v="2"/>
    <n v="8"/>
    <s v="Los Morros"/>
    <n v="10"/>
    <d v="2011-11-15T00:00:00"/>
    <n v="22"/>
    <n v="45"/>
    <s v="mro"/>
    <x v="7"/>
    <n v="2"/>
    <m/>
    <m/>
    <m/>
    <m/>
    <m/>
    <m/>
    <n v="2"/>
    <m/>
    <m/>
    <m/>
    <m/>
    <m/>
    <m/>
    <m/>
    <m/>
    <m/>
    <m/>
    <m/>
    <m/>
    <n v="1.3299999999999999E-2"/>
    <n v="2.97"/>
    <n v="2162.3341266469179"/>
    <n v="0.02"/>
    <n v="21.623341266469179"/>
    <n v="7.6789435314233669"/>
    <n v="-4.319991243754429"/>
    <n v="4.0400453788477426"/>
    <n v="56.828921577937379"/>
    <s v="Serranidae"/>
  </r>
  <r>
    <n v="3"/>
    <x v="2"/>
    <n v="8"/>
    <s v="Los Morros"/>
    <n v="10"/>
    <d v="2011-11-15T00:00:00"/>
    <n v="22"/>
    <n v="45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8"/>
    <s v="Los Morros"/>
    <n v="11"/>
    <d v="2011-11-15T00:00:00"/>
    <n v="22"/>
    <n v="4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3"/>
    <x v="2"/>
    <n v="8"/>
    <s v="Los Morros"/>
    <n v="11"/>
    <d v="2011-11-15T00:00:00"/>
    <n v="22"/>
    <n v="45"/>
    <s v="lar"/>
    <x v="8"/>
    <n v="100"/>
    <m/>
    <m/>
    <m/>
    <m/>
    <n v="100"/>
    <m/>
    <m/>
    <m/>
    <m/>
    <m/>
    <m/>
    <m/>
    <m/>
    <m/>
    <m/>
    <m/>
    <m/>
    <m/>
    <m/>
    <n v="1.7299999999999999E-2"/>
    <n v="3"/>
    <n v="27031.25"/>
    <n v="1"/>
    <n v="270.3125"/>
    <n v="10.20474888311429"/>
    <n v="-4.0570487774784034"/>
    <n v="4.7539325535308974"/>
    <n v="116.03972084031942"/>
    <s v="Lutjanidae"/>
  </r>
  <r>
    <n v="3"/>
    <x v="2"/>
    <n v="8"/>
    <s v="Los Morros"/>
    <n v="11"/>
    <d v="2011-11-15T00:00:00"/>
    <n v="22"/>
    <n v="45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3"/>
    <x v="2"/>
    <n v="8"/>
    <s v="Los Morros"/>
    <n v="11"/>
    <d v="2011-11-15T00:00:00"/>
    <n v="22"/>
    <n v="4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8"/>
    <s v="Los Morros"/>
    <n v="12"/>
    <d v="2011-11-15T00:00:00"/>
    <n v="22"/>
    <n v="45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3"/>
    <x v="2"/>
    <n v="8"/>
    <s v="Los Morros"/>
    <n v="12"/>
    <d v="2011-11-15T00:00:00"/>
    <n v="22"/>
    <n v="45"/>
    <s v="lar"/>
    <x v="8"/>
    <n v="45"/>
    <m/>
    <m/>
    <m/>
    <m/>
    <n v="45"/>
    <m/>
    <m/>
    <m/>
    <m/>
    <m/>
    <m/>
    <m/>
    <m/>
    <m/>
    <m/>
    <m/>
    <m/>
    <m/>
    <m/>
    <n v="1.7299999999999999E-2"/>
    <n v="3"/>
    <n v="12164.0625"/>
    <n v="0.45"/>
    <n v="121.640625"/>
    <n v="9.4062411868965174"/>
    <n v="-4.0570487774784034"/>
    <n v="4.4877633214583073"/>
    <n v="88.922332612251566"/>
    <s v="Lutjanidae"/>
  </r>
  <r>
    <n v="3"/>
    <x v="2"/>
    <n v="8"/>
    <s v="Los Morros"/>
    <n v="12"/>
    <d v="2011-11-15T00:00:00"/>
    <n v="22"/>
    <n v="45"/>
    <s v="mro"/>
    <x v="7"/>
    <n v="3"/>
    <m/>
    <m/>
    <n v="3"/>
    <m/>
    <m/>
    <m/>
    <m/>
    <m/>
    <m/>
    <m/>
    <m/>
    <m/>
    <m/>
    <m/>
    <m/>
    <m/>
    <m/>
    <m/>
    <m/>
    <n v="1.3299999999999999E-2"/>
    <n v="2.97"/>
    <n v="72.242977028430332"/>
    <n v="0.03"/>
    <n v="0.72242977028430333"/>
    <n v="4.2800351185092005"/>
    <n v="-4.319991243754429"/>
    <n v="2.8956317718059359"/>
    <n v="18.094929697265783"/>
    <s v="Serranidae"/>
  </r>
  <r>
    <n v="3"/>
    <x v="2"/>
    <n v="8"/>
    <s v="Los Morros"/>
    <n v="12"/>
    <d v="2011-11-15T00:00:00"/>
    <n v="22"/>
    <n v="4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9"/>
    <s v="El Bajo"/>
    <n v="1"/>
    <d v="2011-08-18T00:00:00"/>
    <n v="30"/>
    <n v="12"/>
    <s v="hpa"/>
    <x v="4"/>
    <n v="11"/>
    <n v="2"/>
    <n v="3"/>
    <m/>
    <n v="1"/>
    <n v="5"/>
    <m/>
    <m/>
    <m/>
    <m/>
    <m/>
    <m/>
    <m/>
    <m/>
    <m/>
    <m/>
    <m/>
    <m/>
    <m/>
    <m/>
    <n v="2.7130000000000001E-2"/>
    <n v="3.0842299999999998"/>
    <n v="3006.2815640116632"/>
    <n v="0.11"/>
    <n v="30.062815640116632"/>
    <n v="8.0084592332622915"/>
    <n v="-3.6071151523112968"/>
    <n v="3.7661180863857715"/>
    <n v="43.211993601644274"/>
    <s v="Pomacanthidae"/>
  </r>
  <r>
    <n v="3"/>
    <x v="2"/>
    <n v="9"/>
    <s v="El Bajo"/>
    <n v="1"/>
    <d v="2011-08-18T00:00:00"/>
    <n v="30"/>
    <n v="12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0.03"/>
    <n v="8.109375"/>
    <n v="6.6981909857943078"/>
    <n v="-4.0570487774784034"/>
    <n v="3.5850799210909039"/>
    <n v="36.056239257685206"/>
    <s v="Lutjanidae"/>
  </r>
  <r>
    <n v="3"/>
    <x v="2"/>
    <n v="9"/>
    <s v="El Bajo"/>
    <n v="1"/>
    <d v="2011-08-18T00:00:00"/>
    <n v="30"/>
    <n v="12"/>
    <s v="mro"/>
    <x v="7"/>
    <n v="10"/>
    <m/>
    <m/>
    <m/>
    <m/>
    <n v="6"/>
    <m/>
    <n v="4"/>
    <m/>
    <m/>
    <m/>
    <m/>
    <m/>
    <m/>
    <m/>
    <m/>
    <m/>
    <m/>
    <m/>
    <m/>
    <n v="1.3299999999999999E-2"/>
    <n v="2.97"/>
    <n v="5456.7680622498465"/>
    <n v="0.1"/>
    <n v="54.567680622498465"/>
    <n v="8.6046119634883595"/>
    <n v="-4.319991243754429"/>
    <n v="4.3517182515968988"/>
    <n v="77.611704856706368"/>
    <s v="Serranidae"/>
  </r>
  <r>
    <n v="3"/>
    <x v="2"/>
    <n v="9"/>
    <s v="El Bajo"/>
    <n v="1"/>
    <d v="2011-08-18T00:00:00"/>
    <n v="30"/>
    <n v="1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9"/>
    <s v="El Bajo"/>
    <n v="2"/>
    <d v="2011-08-18T00:00:00"/>
    <n v="30"/>
    <n v="12"/>
    <s v="hpa"/>
    <x v="4"/>
    <n v="8"/>
    <m/>
    <n v="1"/>
    <m/>
    <n v="3"/>
    <n v="4"/>
    <m/>
    <m/>
    <m/>
    <m/>
    <m/>
    <m/>
    <m/>
    <m/>
    <m/>
    <m/>
    <m/>
    <m/>
    <m/>
    <m/>
    <n v="2.7130000000000001E-2"/>
    <n v="3.0842299999999998"/>
    <n v="2792.3925223422038"/>
    <n v="0.08"/>
    <n v="27.923925223422039"/>
    <n v="7.9346540422321121"/>
    <n v="-3.6071151523112968"/>
    <n v="3.7421882267351689"/>
    <n v="42.190210975796006"/>
    <s v="Pomacanthidae"/>
  </r>
  <r>
    <n v="3"/>
    <x v="2"/>
    <n v="9"/>
    <s v="El Bajo"/>
    <n v="2"/>
    <d v="2011-08-18T00:00:00"/>
    <n v="30"/>
    <n v="12"/>
    <s v="mro"/>
    <x v="7"/>
    <n v="10"/>
    <m/>
    <m/>
    <m/>
    <m/>
    <n v="3"/>
    <n v="5"/>
    <n v="2"/>
    <m/>
    <m/>
    <m/>
    <m/>
    <m/>
    <m/>
    <m/>
    <m/>
    <m/>
    <m/>
    <m/>
    <m/>
    <n v="1.3299999999999999E-2"/>
    <n v="2.97"/>
    <n v="5291.1192483022514"/>
    <n v="0.1"/>
    <n v="52.911192483022518"/>
    <n v="8.5737850806018194"/>
    <n v="-4.319991243754429"/>
    <n v="4.3413388297495787"/>
    <n v="76.81030645246301"/>
    <s v="Serranidae"/>
  </r>
  <r>
    <n v="3"/>
    <x v="2"/>
    <n v="9"/>
    <s v="El Bajo"/>
    <n v="2"/>
    <d v="2011-08-18T00:00:00"/>
    <n v="30"/>
    <n v="1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9"/>
    <s v="El Bajo"/>
    <n v="2"/>
    <d v="2011-08-18T00:00:00"/>
    <n v="30"/>
    <n v="12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3"/>
    <x v="2"/>
    <n v="9"/>
    <s v="El Bajo"/>
    <n v="3"/>
    <d v="2011-08-18T00:00:00"/>
    <n v="30"/>
    <n v="12.3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3"/>
    <x v="2"/>
    <n v="9"/>
    <s v="El Bajo"/>
    <n v="3"/>
    <d v="2011-08-18T00:00:00"/>
    <n v="30"/>
    <n v="12.3"/>
    <s v="mro"/>
    <x v="7"/>
    <n v="3"/>
    <m/>
    <m/>
    <m/>
    <n v="3"/>
    <m/>
    <m/>
    <m/>
    <m/>
    <m/>
    <m/>
    <m/>
    <m/>
    <m/>
    <m/>
    <m/>
    <m/>
    <m/>
    <m/>
    <m/>
    <n v="1.3299999999999999E-2"/>
    <n v="2.97"/>
    <n v="196.24377987861817"/>
    <n v="0.03"/>
    <n v="1.9624377987861816"/>
    <n v="5.2793576612742026"/>
    <n v="-4.319991243754429"/>
    <n v="3.232104008427148"/>
    <n v="25.332901576172077"/>
    <s v="Serranidae"/>
  </r>
  <r>
    <n v="3"/>
    <x v="2"/>
    <n v="9"/>
    <s v="El Bajo"/>
    <n v="3"/>
    <d v="2011-08-18T00:00:00"/>
    <n v="30"/>
    <n v="13.7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9"/>
    <s v="El Bajo"/>
    <n v="3"/>
    <d v="2011-08-18T00:00:00"/>
    <n v="30"/>
    <n v="13.7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9"/>
    <s v="El Bajo"/>
    <n v="4"/>
    <d v="2011-08-18T00:00:00"/>
    <n v="30"/>
    <n v="12.9"/>
    <s v="mro"/>
    <x v="7"/>
    <n v="3"/>
    <m/>
    <n v="3"/>
    <m/>
    <m/>
    <m/>
    <m/>
    <m/>
    <m/>
    <m/>
    <m/>
    <m/>
    <m/>
    <m/>
    <m/>
    <m/>
    <m/>
    <m/>
    <m/>
    <m/>
    <n v="1.3299999999999999E-2"/>
    <n v="2.97"/>
    <n v="15.845459872643421"/>
    <n v="0.03"/>
    <n v="0.15845459872643419"/>
    <n v="2.7628830159242068"/>
    <n v="-4.319991243754429"/>
    <n v="2.3848061480399445"/>
    <n v="10.856957818359463"/>
    <s v="Serranidae"/>
  </r>
  <r>
    <n v="3"/>
    <x v="2"/>
    <n v="9"/>
    <s v="El Bajo"/>
    <n v="4"/>
    <d v="2011-08-18T00:00:00"/>
    <n v="30"/>
    <n v="13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9"/>
    <s v="El Bajo"/>
    <n v="5"/>
    <d v="2011-08-18T00:00:00"/>
    <n v="30"/>
    <n v="14.3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3"/>
    <x v="2"/>
    <n v="9"/>
    <s v="El Bajo"/>
    <n v="5"/>
    <d v="2011-08-18T00:00:00"/>
    <n v="30"/>
    <n v="14.3"/>
    <s v="mro"/>
    <x v="7"/>
    <n v="4"/>
    <m/>
    <m/>
    <m/>
    <m/>
    <n v="3"/>
    <m/>
    <n v="1"/>
    <m/>
    <m/>
    <m/>
    <m/>
    <m/>
    <m/>
    <m/>
    <m/>
    <m/>
    <m/>
    <m/>
    <m/>
    <n v="1.3299999999999999E-2"/>
    <n v="2.97"/>
    <n v="1647.2169678014641"/>
    <n v="0.04"/>
    <n v="16.472169678014641"/>
    <n v="7.406842456657043"/>
    <n v="-4.319991243754429"/>
    <n v="3.9484288553573976"/>
    <n v="51.853832929019127"/>
    <s v="Serranidae"/>
  </r>
  <r>
    <n v="3"/>
    <x v="2"/>
    <n v="9"/>
    <s v="El Bajo"/>
    <n v="6"/>
    <d v="2011-08-18T00:00:00"/>
    <n v="30"/>
    <n v="14.3"/>
    <s v="ser"/>
    <x v="0"/>
    <n v="1"/>
    <n v="1"/>
    <m/>
    <m/>
    <m/>
    <m/>
    <m/>
    <m/>
    <m/>
    <m/>
    <m/>
    <m/>
    <m/>
    <m/>
    <m/>
    <m/>
    <m/>
    <m/>
    <m/>
    <m/>
    <n v="1.813E-2"/>
    <n v="3.07552"/>
    <n v="0.30357797490400562"/>
    <n v="0.01"/>
    <n v="3.0357797490400563E-3"/>
    <n v="-1.1921167825217758"/>
    <n v="-4.0101872542153769"/>
    <n v="0.916290731874155"/>
    <n v="2.5"/>
    <s v="Pomacentridae"/>
  </r>
  <r>
    <n v="3"/>
    <x v="2"/>
    <n v="9"/>
    <s v="El Bajo"/>
    <n v="7"/>
    <d v="2011-11-16T00:00:00"/>
    <n v="27"/>
    <n v="13"/>
    <s v="hpa"/>
    <x v="4"/>
    <n v="18"/>
    <n v="2"/>
    <n v="3"/>
    <m/>
    <n v="6"/>
    <n v="7"/>
    <m/>
    <m/>
    <m/>
    <m/>
    <m/>
    <m/>
    <m/>
    <m/>
    <m/>
    <m/>
    <m/>
    <m/>
    <m/>
    <m/>
    <n v="2.7130000000000001E-2"/>
    <n v="3.0842299999999998"/>
    <n v="5043.3356988596806"/>
    <n v="0.18"/>
    <n v="50.433356988596806"/>
    <n v="8.5258229871544362"/>
    <n v="-3.6071151523112968"/>
    <n v="3.9338629542756971"/>
    <n v="51.104009313351987"/>
    <s v="Pomacanthidae"/>
  </r>
  <r>
    <n v="3"/>
    <x v="2"/>
    <n v="9"/>
    <s v="El Bajo"/>
    <n v="7"/>
    <d v="2011-11-16T00:00:00"/>
    <n v="27"/>
    <n v="13"/>
    <s v="lar"/>
    <x v="8"/>
    <n v="50"/>
    <m/>
    <m/>
    <m/>
    <m/>
    <n v="50"/>
    <m/>
    <m/>
    <m/>
    <m/>
    <m/>
    <m/>
    <m/>
    <m/>
    <m/>
    <m/>
    <m/>
    <m/>
    <m/>
    <m/>
    <n v="1.7299999999999999E-2"/>
    <n v="3"/>
    <n v="13515.625"/>
    <n v="0.5"/>
    <n v="135.15625"/>
    <n v="9.5116017025543442"/>
    <n v="-4.0570487774784034"/>
    <n v="4.5228834933442492"/>
    <n v="92.100787466009649"/>
    <s v="Lutjanidae"/>
  </r>
  <r>
    <n v="3"/>
    <x v="2"/>
    <n v="9"/>
    <s v="El Bajo"/>
    <n v="7"/>
    <d v="2011-11-16T00:00:00"/>
    <n v="27"/>
    <n v="13"/>
    <s v="mro"/>
    <x v="7"/>
    <n v="4"/>
    <m/>
    <m/>
    <m/>
    <m/>
    <m/>
    <n v="3"/>
    <n v="1"/>
    <m/>
    <m/>
    <m/>
    <m/>
    <m/>
    <m/>
    <m/>
    <m/>
    <m/>
    <m/>
    <m/>
    <m/>
    <n v="1.3299999999999999E-2"/>
    <n v="2.97"/>
    <n v="2618.8081936298563"/>
    <n v="0.04"/>
    <n v="26.188081936298563"/>
    <n v="7.8704746053347074"/>
    <n v="-4.319991243754429"/>
    <n v="4.1045339559222676"/>
    <n v="60.614488940342788"/>
    <s v="Serranidae"/>
  </r>
  <r>
    <n v="3"/>
    <x v="2"/>
    <n v="9"/>
    <s v="El Bajo"/>
    <n v="7"/>
    <d v="2011-11-16T00:00:00"/>
    <n v="27"/>
    <n v="14"/>
    <s v="Pma"/>
    <x v="3"/>
    <n v="12"/>
    <m/>
    <m/>
    <m/>
    <m/>
    <m/>
    <m/>
    <m/>
    <m/>
    <m/>
    <m/>
    <m/>
    <m/>
    <m/>
    <m/>
    <m/>
    <m/>
    <m/>
    <m/>
    <m/>
    <m/>
    <n v="33.238461538461536"/>
    <n v="398.86153846153843"/>
    <n v="0.24"/>
    <n v="7.9772307692307685"/>
    <n v="5.9886143352643506"/>
    <e v="#NUM!"/>
    <e v="#NUM!"/>
    <e v="#NUM!"/>
    <s v="Pteriidae"/>
  </r>
  <r>
    <n v="3"/>
    <x v="2"/>
    <n v="9"/>
    <s v="El Bajo"/>
    <n v="8"/>
    <d v="2011-11-16T00:00:00"/>
    <n v="27"/>
    <n v="14"/>
    <s v="hpa"/>
    <x v="4"/>
    <n v="6"/>
    <m/>
    <n v="3"/>
    <m/>
    <n v="1"/>
    <n v="2"/>
    <m/>
    <m/>
    <m/>
    <m/>
    <m/>
    <m/>
    <m/>
    <m/>
    <m/>
    <m/>
    <m/>
    <m/>
    <m/>
    <m/>
    <n v="2.7130000000000001E-2"/>
    <n v="3.0842299999999998"/>
    <n v="1337.5826547865124"/>
    <n v="0.06"/>
    <n v="13.375826547865124"/>
    <n v="7.1986192748319695"/>
    <n v="-3.6071151523112968"/>
    <n v="3.5035436485421863"/>
    <n v="33.233009650302158"/>
    <s v="Pomacanthidae"/>
  </r>
  <r>
    <n v="3"/>
    <x v="2"/>
    <n v="9"/>
    <s v="El Bajo"/>
    <n v="8"/>
    <d v="2011-11-16T00:00:00"/>
    <n v="27"/>
    <n v="14"/>
    <s v="lar"/>
    <x v="8"/>
    <n v="35"/>
    <m/>
    <m/>
    <m/>
    <m/>
    <n v="35"/>
    <m/>
    <m/>
    <m/>
    <m/>
    <m/>
    <m/>
    <m/>
    <m/>
    <m/>
    <m/>
    <m/>
    <m/>
    <m/>
    <m/>
    <n v="1.7299999999999999E-2"/>
    <n v="3"/>
    <n v="9460.9375"/>
    <n v="0.35"/>
    <n v="94.609375"/>
    <n v="9.1549267586156127"/>
    <n v="-4.0570487774784034"/>
    <n v="4.403991845364672"/>
    <n v="81.776657754714748"/>
    <s v="Lutjanidae"/>
  </r>
  <r>
    <n v="3"/>
    <x v="2"/>
    <n v="9"/>
    <s v="El Bajo"/>
    <n v="8"/>
    <d v="2011-11-16T00:00:00"/>
    <n v="27"/>
    <n v="14"/>
    <s v="mro"/>
    <x v="7"/>
    <n v="2"/>
    <m/>
    <m/>
    <m/>
    <m/>
    <n v="2"/>
    <m/>
    <m/>
    <m/>
    <m/>
    <m/>
    <m/>
    <m/>
    <m/>
    <m/>
    <m/>
    <m/>
    <m/>
    <m/>
    <m/>
    <n v="1.3299999999999999E-2"/>
    <n v="2.97"/>
    <n v="377.36660298533678"/>
    <n v="0.02"/>
    <n v="3.7736660298533677"/>
    <n v="5.933217136664072"/>
    <n v="-4.319991243754429"/>
    <n v="3.4522587139456231"/>
    <n v="31.571623098854086"/>
    <s v="Serranidae"/>
  </r>
  <r>
    <n v="3"/>
    <x v="2"/>
    <n v="9"/>
    <s v="El Bajo"/>
    <n v="8"/>
    <d v="2011-11-16T00:00:00"/>
    <n v="27"/>
    <n v="14"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22"/>
    <n v="7.3124615384615375"/>
    <n v="5.9016029582747214"/>
    <e v="#NUM!"/>
    <e v="#NUM!"/>
    <e v="#NUM!"/>
    <s v="Pteriidae"/>
  </r>
  <r>
    <n v="3"/>
    <x v="2"/>
    <n v="9"/>
    <s v="El Bajo"/>
    <n v="9"/>
    <d v="2011-11-16T00:00:00"/>
    <n v="27"/>
    <n v="15"/>
    <s v="hpa"/>
    <x v="4"/>
    <n v="14"/>
    <n v="3"/>
    <m/>
    <n v="2"/>
    <n v="4"/>
    <n v="5"/>
    <m/>
    <m/>
    <m/>
    <m/>
    <m/>
    <m/>
    <m/>
    <m/>
    <m/>
    <m/>
    <m/>
    <m/>
    <m/>
    <m/>
    <n v="2.7130000000000001E-2"/>
    <n v="3.0842299999999998"/>
    <n v="3652.2711718892365"/>
    <n v="0.14000000000000001"/>
    <n v="36.522711718892367"/>
    <n v="8.2031044919399623"/>
    <n v="-3.6071151523112968"/>
    <n v="3.8292279253658967"/>
    <n v="46.026988242250887"/>
    <s v="Pomacanthidae"/>
  </r>
  <r>
    <n v="3"/>
    <x v="2"/>
    <n v="9"/>
    <s v="El Bajo"/>
    <n v="9"/>
    <d v="2011-11-16T00:00:00"/>
    <n v="27"/>
    <n v="15"/>
    <s v="lar"/>
    <x v="8"/>
    <n v="50"/>
    <m/>
    <m/>
    <m/>
    <m/>
    <n v="50"/>
    <m/>
    <m/>
    <m/>
    <m/>
    <m/>
    <m/>
    <m/>
    <m/>
    <m/>
    <m/>
    <m/>
    <m/>
    <m/>
    <m/>
    <n v="1.7299999999999999E-2"/>
    <n v="3"/>
    <n v="13515.625"/>
    <n v="0.5"/>
    <n v="135.15625"/>
    <n v="9.5116017025543442"/>
    <n v="-4.0570487774784034"/>
    <n v="4.5228834933442492"/>
    <n v="92.100787466009649"/>
    <s v="Lutjanidae"/>
  </r>
  <r>
    <n v="3"/>
    <x v="2"/>
    <n v="9"/>
    <s v="El Bajo"/>
    <n v="9"/>
    <d v="2011-11-16T00:00:00"/>
    <n v="27"/>
    <n v="15"/>
    <s v="mro"/>
    <x v="7"/>
    <n v="10"/>
    <m/>
    <m/>
    <m/>
    <m/>
    <n v="3"/>
    <n v="7"/>
    <m/>
    <m/>
    <m/>
    <m/>
    <m/>
    <m/>
    <m/>
    <m/>
    <m/>
    <m/>
    <m/>
    <m/>
    <m/>
    <n v="1.3299999999999999E-2"/>
    <n v="2.97"/>
    <n v="4153.8792085262658"/>
    <n v="0.1"/>
    <n v="41.538792085262656"/>
    <n v="8.3317979256613874"/>
    <n v="-4.319991243754429"/>
    <n v="4.2598616732039787"/>
    <n v="70.800189213557601"/>
    <s v="Serranidae"/>
  </r>
  <r>
    <n v="3"/>
    <x v="2"/>
    <n v="9"/>
    <s v="El Bajo"/>
    <n v="9"/>
    <d v="2011-11-16T00:00:00"/>
    <n v="27"/>
    <n v="15"/>
    <s v="ser"/>
    <x v="0"/>
    <n v="15"/>
    <m/>
    <n v="15"/>
    <m/>
    <m/>
    <m/>
    <m/>
    <m/>
    <m/>
    <m/>
    <m/>
    <m/>
    <m/>
    <m/>
    <m/>
    <m/>
    <m/>
    <m/>
    <m/>
    <m/>
    <n v="1.813E-2"/>
    <n v="3.07552"/>
    <n v="133.58493391216319"/>
    <n v="0.15"/>
    <n v="1.335849339121632"/>
    <n v="4.8947374846249785"/>
    <n v="-4.0101872542153769"/>
    <n v="2.8954208520316418"/>
    <n v="18.091113521245809"/>
    <s v="Pomacentridae"/>
  </r>
  <r>
    <n v="3"/>
    <x v="2"/>
    <n v="9"/>
    <s v="El Bajo"/>
    <n v="9"/>
    <d v="2011-11-16T00:00:00"/>
    <n v="27"/>
    <n v="1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3"/>
    <x v="2"/>
    <n v="9"/>
    <s v="El Bajo"/>
    <n v="9"/>
    <d v="2011-11-16T00:00:00"/>
    <n v="27"/>
    <n v="14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9"/>
    <s v="El Bajo"/>
    <n v="10"/>
    <d v="2011-11-16T00:00:00"/>
    <n v="27"/>
    <n v="37"/>
    <s v="ser"/>
    <x v="0"/>
    <n v="7"/>
    <n v="7"/>
    <m/>
    <m/>
    <m/>
    <m/>
    <m/>
    <m/>
    <m/>
    <m/>
    <m/>
    <m/>
    <m/>
    <m/>
    <m/>
    <m/>
    <m/>
    <m/>
    <m/>
    <m/>
    <n v="1.813E-2"/>
    <n v="3.07552"/>
    <n v="2.1250458243280392"/>
    <n v="7.0000000000000007E-2"/>
    <n v="2.1250458243280392E-2"/>
    <n v="0.75379336653353757"/>
    <n v="-4.0101872542153769"/>
    <n v="1.5490000457642656"/>
    <n v="4.7067612827596621"/>
    <s v="Pomacentridae"/>
  </r>
  <r>
    <n v="3"/>
    <x v="2"/>
    <n v="9"/>
    <s v="El Bajo"/>
    <n v="10"/>
    <d v="2011-11-16T00:00:00"/>
    <n v="27"/>
    <n v="3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9"/>
    <s v="El Bajo"/>
    <n v="11"/>
    <d v="2011-11-16T00:00:00"/>
    <n v="27"/>
    <n v="37"/>
    <s v="hpa"/>
    <x v="4"/>
    <n v="5"/>
    <m/>
    <n v="2"/>
    <m/>
    <n v="3"/>
    <m/>
    <m/>
    <m/>
    <m/>
    <m/>
    <m/>
    <m/>
    <m/>
    <m/>
    <m/>
    <m/>
    <m/>
    <m/>
    <m/>
    <m/>
    <n v="2.7130000000000001E-2"/>
    <n v="3.0842299999999998"/>
    <n v="582.2442672923263"/>
    <n v="0.05"/>
    <n v="5.8224426729232626"/>
    <n v="6.3668900629320841"/>
    <n v="-3.6071151523112968"/>
    <n v="3.2338720572860589"/>
    <n v="25.377731002526733"/>
    <s v="Pomacanthidae"/>
  </r>
  <r>
    <n v="3"/>
    <x v="2"/>
    <n v="9"/>
    <s v="El Bajo"/>
    <n v="11"/>
    <d v="2011-11-16T00:00:00"/>
    <n v="27"/>
    <n v="37"/>
    <s v="mro"/>
    <x v="7"/>
    <n v="7"/>
    <m/>
    <m/>
    <m/>
    <n v="7"/>
    <m/>
    <m/>
    <m/>
    <m/>
    <m/>
    <m/>
    <m/>
    <m/>
    <m/>
    <m/>
    <m/>
    <m/>
    <m/>
    <m/>
    <m/>
    <n v="1.3299999999999999E-2"/>
    <n v="2.97"/>
    <n v="457.90215305010906"/>
    <n v="7.0000000000000007E-2"/>
    <n v="4.5790215305010911"/>
    <n v="6.126655521661406"/>
    <n v="-4.319991243754429"/>
    <n v="3.5173894833049948"/>
    <n v="33.696348666225056"/>
    <s v="Serranidae"/>
  </r>
  <r>
    <n v="3"/>
    <x v="2"/>
    <n v="9"/>
    <s v="El Bajo"/>
    <n v="11"/>
    <d v="2011-11-16T00:00:00"/>
    <n v="27"/>
    <n v="37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3"/>
    <x v="2"/>
    <n v="9"/>
    <s v="El Bajo"/>
    <n v="11"/>
    <d v="2011-11-16T00:00:00"/>
    <n v="27"/>
    <n v="3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9"/>
    <s v="El Bajo"/>
    <n v="12"/>
    <d v="2011-11-16T00:00:00"/>
    <n v="27"/>
    <n v="37"/>
    <s v="mro"/>
    <x v="7"/>
    <n v="1"/>
    <m/>
    <m/>
    <m/>
    <m/>
    <m/>
    <m/>
    <m/>
    <n v="1"/>
    <m/>
    <m/>
    <m/>
    <m/>
    <m/>
    <m/>
    <m/>
    <m/>
    <m/>
    <m/>
    <m/>
    <n v="1.3299999999999999E-2"/>
    <n v="2.97"/>
    <n v="1962.1347474504214"/>
    <n v="0.01"/>
    <n v="19.621347474504216"/>
    <n v="7.5817883163860111"/>
    <n v="-4.319991243754429"/>
    <n v="4.0073331852324712"/>
    <n v="55.000000000000014"/>
    <s v="Serranidae"/>
  </r>
  <r>
    <n v="3"/>
    <x v="2"/>
    <n v="9"/>
    <s v="El Bajo"/>
    <n v="12"/>
    <d v="2011-11-16T00:00:00"/>
    <n v="27"/>
    <n v="3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10"/>
    <s v="El Cantil"/>
    <n v="1"/>
    <d v="2011-08-18T00:00:00"/>
    <n v="30"/>
    <n v="6"/>
    <s v="hpa"/>
    <x v="4"/>
    <n v="6"/>
    <m/>
    <n v="1"/>
    <m/>
    <n v="2"/>
    <n v="3"/>
    <m/>
    <m/>
    <m/>
    <m/>
    <m/>
    <m/>
    <m/>
    <m/>
    <m/>
    <m/>
    <m/>
    <m/>
    <m/>
    <m/>
    <n v="2.7130000000000001E-2"/>
    <n v="3.0842299999999998"/>
    <n v="2051.4250809770174"/>
    <n v="0.06"/>
    <n v="20.514250809770175"/>
    <n v="7.6262899920718557"/>
    <n v="-3.6071151523112968"/>
    <n v="3.6422073400437558"/>
    <n v="38.176011228641734"/>
    <s v="Pomacanthidae"/>
  </r>
  <r>
    <n v="3"/>
    <x v="2"/>
    <n v="10"/>
    <s v="El Cantil"/>
    <n v="1"/>
    <d v="2011-08-18T00:00:00"/>
    <n v="30"/>
    <n v="6"/>
    <s v="mro"/>
    <x v="7"/>
    <n v="10"/>
    <m/>
    <m/>
    <m/>
    <m/>
    <n v="6"/>
    <n v="3"/>
    <n v="1"/>
    <m/>
    <m/>
    <m/>
    <m/>
    <m/>
    <m/>
    <m/>
    <m/>
    <m/>
    <m/>
    <m/>
    <m/>
    <n v="1.3299999999999999E-2"/>
    <n v="2.97"/>
    <n v="3750.9080025858666"/>
    <n v="0.1"/>
    <n v="37.509080025858665"/>
    <n v="8.2297532236776423"/>
    <n v="-4.319991243754429"/>
    <n v="4.2255031876875657"/>
    <n v="68.408917414477855"/>
    <s v="Serranidae"/>
  </r>
  <r>
    <n v="3"/>
    <x v="2"/>
    <n v="10"/>
    <s v="El Cantil"/>
    <n v="1"/>
    <d v="2011-08-18T00:00:00"/>
    <n v="30"/>
    <n v="6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3"/>
    <x v="2"/>
    <n v="10"/>
    <s v="El Cantil"/>
    <n v="2"/>
    <d v="2011-08-18T00:00:00"/>
    <n v="30"/>
    <n v="6"/>
    <s v="hpa"/>
    <x v="4"/>
    <n v="7"/>
    <m/>
    <n v="3"/>
    <m/>
    <n v="4"/>
    <m/>
    <m/>
    <m/>
    <m/>
    <m/>
    <m/>
    <m/>
    <m/>
    <m/>
    <m/>
    <m/>
    <m/>
    <m/>
    <m/>
    <m/>
    <n v="2.7130000000000001E-2"/>
    <n v="3.0842299999999998"/>
    <n v="780.84652558554853"/>
    <n v="7.0000000000000007E-2"/>
    <n v="7.8084652558554852"/>
    <n v="6.6603786203952993"/>
    <n v="-3.6071151523112968"/>
    <n v="3.329029862463758"/>
    <n v="27.911250812319679"/>
    <s v="Pomacanthidae"/>
  </r>
  <r>
    <n v="3"/>
    <x v="2"/>
    <n v="10"/>
    <s v="El Cantil"/>
    <n v="2"/>
    <d v="2011-08-18T00:00:00"/>
    <n v="30"/>
    <n v="6"/>
    <s v="mro"/>
    <x v="7"/>
    <n v="2"/>
    <m/>
    <m/>
    <m/>
    <m/>
    <n v="2"/>
    <m/>
    <m/>
    <m/>
    <m/>
    <m/>
    <m/>
    <m/>
    <m/>
    <m/>
    <m/>
    <m/>
    <m/>
    <m/>
    <m/>
    <n v="1.3299999999999999E-2"/>
    <n v="2.97"/>
    <n v="377.36660298533678"/>
    <n v="0.02"/>
    <n v="3.7736660298533677"/>
    <n v="5.933217136664072"/>
    <n v="-4.319991243754429"/>
    <n v="3.4522587139456231"/>
    <n v="31.571623098854086"/>
    <s v="Serranidae"/>
  </r>
  <r>
    <n v="3"/>
    <x v="2"/>
    <n v="10"/>
    <s v="El Cantil"/>
    <n v="2"/>
    <d v="2011-08-18T00:00:00"/>
    <n v="30"/>
    <n v="6"/>
    <s v="ser"/>
    <x v="0"/>
    <n v="21"/>
    <n v="15"/>
    <n v="6"/>
    <m/>
    <m/>
    <m/>
    <m/>
    <m/>
    <m/>
    <m/>
    <m/>
    <m/>
    <m/>
    <m/>
    <m/>
    <m/>
    <m/>
    <m/>
    <m/>
    <m/>
    <n v="1.813E-2"/>
    <n v="3.07552"/>
    <n v="57.987643188425366"/>
    <n v="0.21"/>
    <n v="0.57987643188425364"/>
    <n v="4.0602299393729444"/>
    <n v="-4.0101872542153769"/>
    <n v="2.6240821693854444"/>
    <n v="13.791909738056326"/>
    <s v="Pomacentridae"/>
  </r>
  <r>
    <n v="3"/>
    <x v="2"/>
    <n v="10"/>
    <s v="El Cantil"/>
    <n v="2"/>
    <d v="2011-08-18T00:00:00"/>
    <n v="30"/>
    <n v="6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3"/>
    <x v="2"/>
    <n v="10"/>
    <s v="El Cantil"/>
    <n v="2"/>
    <d v="2011-08-18T00:00:00"/>
    <n v="30"/>
    <n v="6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3"/>
    <x v="2"/>
    <n v="10"/>
    <s v="El Cantil"/>
    <n v="3"/>
    <d v="2011-08-18T00:00:00"/>
    <n v="30"/>
    <n v="7"/>
    <s v="mro"/>
    <x v="7"/>
    <n v="40"/>
    <m/>
    <m/>
    <m/>
    <m/>
    <m/>
    <n v="40"/>
    <m/>
    <m/>
    <m/>
    <m/>
    <m/>
    <m/>
    <m/>
    <m/>
    <m/>
    <m/>
    <m/>
    <m/>
    <m/>
    <n v="1.3299999999999999E-2"/>
    <n v="2.97"/>
    <n v="20501.881737418629"/>
    <n v="0.4"/>
    <n v="205.01881737418628"/>
    <n v="9.9282719529830672"/>
    <n v="-4.319991243754429"/>
    <n v="4.797395015736531"/>
    <n v="121.19429671687293"/>
    <s v="Serranidae"/>
  </r>
  <r>
    <n v="3"/>
    <x v="2"/>
    <n v="10"/>
    <s v="El Cantil"/>
    <n v="3"/>
    <d v="2011-08-18T00:00:00"/>
    <n v="30"/>
    <n v="7"/>
    <s v="sgh"/>
    <x v="5"/>
    <n v="1"/>
    <m/>
    <m/>
    <m/>
    <m/>
    <m/>
    <m/>
    <m/>
    <m/>
    <n v="1"/>
    <m/>
    <m/>
    <m/>
    <m/>
    <m/>
    <m/>
    <m/>
    <m/>
    <m/>
    <m/>
    <n v="2.3300000000000001E-2"/>
    <n v="2.919"/>
    <n v="4562.9951700099245"/>
    <n v="0.01"/>
    <n v="45.629951700099248"/>
    <n v="8.4257345224148814"/>
    <n v="-3.7593019184104821"/>
    <n v="4.1743872698956368"/>
    <n v="64.999999999999986"/>
    <s v="Scaridae "/>
  </r>
  <r>
    <n v="3"/>
    <x v="2"/>
    <n v="10"/>
    <s v="El Cantil"/>
    <n v="3"/>
    <d v="2011-08-18T00:00:00"/>
    <n v="30"/>
    <n v="6.3"/>
    <s v="Pma"/>
    <x v="3"/>
    <n v="14"/>
    <m/>
    <m/>
    <m/>
    <m/>
    <m/>
    <m/>
    <m/>
    <m/>
    <m/>
    <m/>
    <m/>
    <m/>
    <m/>
    <m/>
    <m/>
    <m/>
    <m/>
    <m/>
    <m/>
    <m/>
    <n v="33.238461538461536"/>
    <n v="465.3384615384615"/>
    <n v="0.28000000000000003"/>
    <n v="9.3067692307692305"/>
    <n v="6.1427650150916095"/>
    <e v="#NUM!"/>
    <e v="#NUM!"/>
    <e v="#NUM!"/>
    <s v="Pteriidae"/>
  </r>
  <r>
    <n v="3"/>
    <x v="2"/>
    <n v="10"/>
    <s v="El Cantil"/>
    <n v="4"/>
    <d v="2011-08-18T00:00:00"/>
    <n v="30"/>
    <n v="7.7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3"/>
    <x v="2"/>
    <n v="10"/>
    <s v="El Cantil"/>
    <n v="4"/>
    <d v="2011-08-18T00:00:00"/>
    <n v="30"/>
    <n v="7.7"/>
    <s v="mro"/>
    <x v="7"/>
    <n v="2"/>
    <m/>
    <m/>
    <m/>
    <n v="2"/>
    <m/>
    <m/>
    <m/>
    <m/>
    <m/>
    <m/>
    <m/>
    <m/>
    <m/>
    <m/>
    <m/>
    <m/>
    <m/>
    <m/>
    <m/>
    <n v="1.3299999999999999E-2"/>
    <n v="2.97"/>
    <n v="130.82918658574545"/>
    <n v="0.02"/>
    <n v="1.3082918658574545"/>
    <n v="4.873892553166038"/>
    <n v="-4.319991243754429"/>
    <n v="3.0955837700068911"/>
    <n v="22.100136169197867"/>
    <s v="Serranidae"/>
  </r>
  <r>
    <n v="3"/>
    <x v="2"/>
    <n v="10"/>
    <s v="El Cantil"/>
    <n v="4"/>
    <d v="2011-08-18T00:00:00"/>
    <n v="30"/>
    <n v="6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3"/>
    <x v="2"/>
    <n v="10"/>
    <s v="El Cantil"/>
    <n v="5"/>
    <d v="2011-08-18T00:00:00"/>
    <n v="30"/>
    <n v="5.8"/>
    <s v="hpa"/>
    <x v="4"/>
    <n v="2"/>
    <m/>
    <n v="1"/>
    <m/>
    <n v="1"/>
    <m/>
    <m/>
    <m/>
    <m/>
    <m/>
    <m/>
    <m/>
    <m/>
    <m/>
    <m/>
    <m/>
    <m/>
    <m/>
    <m/>
    <m/>
    <n v="2.7130000000000001E-2"/>
    <n v="3.0842299999999998"/>
    <n v="198.60225829322229"/>
    <n v="0.02"/>
    <n v="1.9860225829322229"/>
    <n v="5.2913041226099784"/>
    <n v="-3.6071151523112968"/>
    <n v="2.8851347905056612"/>
    <n v="17.905980989097031"/>
    <s v="Pomacanthidae"/>
  </r>
  <r>
    <n v="3"/>
    <x v="2"/>
    <n v="10"/>
    <s v="El Cantil"/>
    <n v="5"/>
    <d v="2011-08-18T00:00:00"/>
    <n v="30"/>
    <n v="5.8"/>
    <s v="ser"/>
    <x v="0"/>
    <n v="8"/>
    <m/>
    <n v="8"/>
    <m/>
    <m/>
    <m/>
    <m/>
    <m/>
    <m/>
    <m/>
    <m/>
    <m/>
    <m/>
    <m/>
    <m/>
    <m/>
    <m/>
    <m/>
    <m/>
    <m/>
    <n v="1.813E-2"/>
    <n v="3.07552"/>
    <n v="71.24529808648704"/>
    <n v="0.08"/>
    <n v="0.71245298086487041"/>
    <n v="4.2661288252026042"/>
    <n v="-4.0101872542153769"/>
    <n v="2.6910298354157933"/>
    <n v="14.746854936642139"/>
    <s v="Pomacentridae"/>
  </r>
  <r>
    <n v="3"/>
    <x v="2"/>
    <n v="10"/>
    <s v="El Cantil"/>
    <n v="6"/>
    <d v="2011-08-18T00:00:00"/>
    <n v="30"/>
    <n v="5.8"/>
    <s v="hpa"/>
    <x v="4"/>
    <n v="1"/>
    <n v="1"/>
    <m/>
    <m/>
    <m/>
    <m/>
    <m/>
    <m/>
    <m/>
    <m/>
    <m/>
    <m/>
    <m/>
    <m/>
    <m/>
    <m/>
    <m/>
    <m/>
    <m/>
    <m/>
    <n v="2.7130000000000001E-2"/>
    <n v="3.0842299999999998"/>
    <n v="0.4579186236186355"/>
    <n v="0.01"/>
    <n v="4.579186236186355E-3"/>
    <n v="-0.78106378834307133"/>
    <n v="-3.6071151523112968"/>
    <n v="0.91629073187415522"/>
    <n v="2.5000000000000004"/>
    <s v="Pomacanthidae"/>
  </r>
  <r>
    <n v="3"/>
    <x v="2"/>
    <n v="10"/>
    <s v="El Cantil"/>
    <n v="6"/>
    <d v="2011-08-18T00:00:00"/>
    <n v="30"/>
    <n v="5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10"/>
    <s v="El Cantil"/>
    <n v="7"/>
    <d v="2011-11-16T00:00:00"/>
    <n v="27"/>
    <n v="6"/>
    <s v="hpa"/>
    <x v="4"/>
    <n v="11"/>
    <n v="2"/>
    <n v="1"/>
    <m/>
    <n v="3"/>
    <n v="5"/>
    <m/>
    <m/>
    <m/>
    <m/>
    <m/>
    <m/>
    <m/>
    <m/>
    <m/>
    <m/>
    <m/>
    <m/>
    <m/>
    <m/>
    <n v="2.7130000000000001E-2"/>
    <n v="3.0842299999999998"/>
    <n v="3349.2360502487454"/>
    <n v="0.11"/>
    <n v="33.492360502487458"/>
    <n v="8.1164875541110977"/>
    <n v="-3.6071151523112968"/>
    <n v="3.8011441126058676"/>
    <n v="44.752356949921136"/>
    <s v="Pomacanthidae"/>
  </r>
  <r>
    <n v="3"/>
    <x v="2"/>
    <n v="10"/>
    <s v="El Cantil"/>
    <n v="7"/>
    <d v="2011-11-16T00:00:00"/>
    <n v="27"/>
    <n v="6"/>
    <s v="mro"/>
    <x v="7"/>
    <n v="2"/>
    <m/>
    <m/>
    <m/>
    <m/>
    <m/>
    <n v="2"/>
    <m/>
    <m/>
    <m/>
    <m/>
    <m/>
    <m/>
    <m/>
    <m/>
    <m/>
    <m/>
    <m/>
    <m/>
    <m/>
    <n v="1.3299999999999999E-2"/>
    <n v="2.97"/>
    <n v="1025.0940868709315"/>
    <n v="0.02"/>
    <n v="10.250940868709314"/>
    <n v="6.9325396794290759"/>
    <n v="-4.319991243754429"/>
    <n v="3.7887309505668365"/>
    <n v="44.200272338395742"/>
    <s v="Serranidae"/>
  </r>
  <r>
    <n v="3"/>
    <x v="2"/>
    <n v="10"/>
    <s v="El Cantil"/>
    <n v="7"/>
    <d v="2011-11-16T00:00:00"/>
    <n v="27"/>
    <n v="6"/>
    <s v="ser"/>
    <x v="0"/>
    <n v="65"/>
    <n v="40"/>
    <n v="25"/>
    <m/>
    <m/>
    <m/>
    <m/>
    <m/>
    <m/>
    <m/>
    <m/>
    <m/>
    <m/>
    <m/>
    <m/>
    <m/>
    <m/>
    <m/>
    <m/>
    <m/>
    <n v="1.813E-2"/>
    <n v="3.07552"/>
    <n v="234.78467551643223"/>
    <n v="0.65"/>
    <n v="2.3478467551643223"/>
    <n v="5.4586688197100131"/>
    <n v="-4.0101872542153769"/>
    <n v="3.0787821486855527"/>
    <n v="21.731920026306224"/>
    <s v="Pomacentridae"/>
  </r>
  <r>
    <n v="3"/>
    <x v="2"/>
    <n v="10"/>
    <s v="El Cantil"/>
    <n v="7"/>
    <d v="2011-11-16T00:00:00"/>
    <n v="27"/>
    <n v="6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3"/>
    <x v="2"/>
    <n v="10"/>
    <s v="El Cantil"/>
    <n v="7"/>
    <d v="2011-11-16T00:00:00"/>
    <n v="27"/>
    <n v="6"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22"/>
    <n v="7.3124615384615375"/>
    <n v="5.9016029582747214"/>
    <e v="#NUM!"/>
    <e v="#NUM!"/>
    <e v="#NUM!"/>
    <s v="Pteriidae"/>
  </r>
  <r>
    <n v="3"/>
    <x v="2"/>
    <n v="10"/>
    <s v="El Cantil"/>
    <n v="8"/>
    <d v="2011-11-16T00:00:00"/>
    <n v="27"/>
    <n v="6"/>
    <s v="hpa"/>
    <x v="4"/>
    <n v="6"/>
    <n v="1"/>
    <n v="2"/>
    <m/>
    <n v="1"/>
    <n v="2"/>
    <m/>
    <m/>
    <m/>
    <m/>
    <m/>
    <m/>
    <m/>
    <m/>
    <m/>
    <m/>
    <m/>
    <m/>
    <m/>
    <m/>
    <n v="2.7130000000000001E-2"/>
    <n v="3.0842299999999998"/>
    <n v="1324.4780658227905"/>
    <n v="0.06"/>
    <n v="13.244780658227905"/>
    <n v="7.1887737482298064"/>
    <n v="-3.6071151523112968"/>
    <n v="3.5003514331100805"/>
    <n v="33.12709187017122"/>
    <s v="Pomacanthidae"/>
  </r>
  <r>
    <n v="3"/>
    <x v="2"/>
    <n v="10"/>
    <s v="El Cantil"/>
    <n v="8"/>
    <d v="2011-11-16T00:00:00"/>
    <n v="27"/>
    <n v="6"/>
    <s v="ser"/>
    <x v="0"/>
    <n v="55"/>
    <n v="40"/>
    <n v="15"/>
    <m/>
    <m/>
    <m/>
    <m/>
    <m/>
    <m/>
    <m/>
    <m/>
    <m/>
    <m/>
    <m/>
    <m/>
    <m/>
    <m/>
    <m/>
    <m/>
    <m/>
    <n v="1.813E-2"/>
    <n v="3.07552"/>
    <n v="145.72805290832343"/>
    <n v="0.55000000000000004"/>
    <n v="1.4572805290832342"/>
    <n v="4.9817422335033754"/>
    <n v="-4.0101872542153769"/>
    <n v="2.9237102954032985"/>
    <n v="18.610208893753867"/>
    <s v="Pomacentridae"/>
  </r>
  <r>
    <n v="3"/>
    <x v="2"/>
    <n v="10"/>
    <s v="El Cantil"/>
    <n v="8"/>
    <d v="2011-11-16T00:00:00"/>
    <n v="27"/>
    <n v="6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3"/>
    <x v="2"/>
    <n v="10"/>
    <s v="El Cantil"/>
    <n v="9"/>
    <d v="2011-11-16T00:00:00"/>
    <n v="27"/>
    <n v="6"/>
    <s v="hpa"/>
    <x v="4"/>
    <n v="8"/>
    <n v="2"/>
    <n v="1"/>
    <m/>
    <m/>
    <n v="5"/>
    <m/>
    <m/>
    <m/>
    <m/>
    <m/>
    <m/>
    <m/>
    <m/>
    <m/>
    <m/>
    <m/>
    <m/>
    <m/>
    <m/>
    <n v="2.7130000000000001E-2"/>
    <n v="3.0842299999999998"/>
    <n v="2794.1167981311005"/>
    <n v="0.08"/>
    <n v="27.941167981311004"/>
    <n v="7.9352713421397061"/>
    <n v="-3.6071151523112968"/>
    <n v="3.7423883739056438"/>
    <n v="42.198656072247438"/>
    <s v="Pomacanthidae"/>
  </r>
  <r>
    <n v="3"/>
    <x v="2"/>
    <n v="10"/>
    <s v="El Cantil"/>
    <n v="9"/>
    <d v="2011-11-16T00:00:00"/>
    <n v="27"/>
    <n v="6"/>
    <s v="ser"/>
    <x v="0"/>
    <n v="25"/>
    <n v="15"/>
    <n v="10"/>
    <m/>
    <m/>
    <m/>
    <m/>
    <m/>
    <m/>
    <m/>
    <m/>
    <m/>
    <m/>
    <m/>
    <m/>
    <m/>
    <m/>
    <m/>
    <m/>
    <m/>
    <n v="1.813E-2"/>
    <n v="3.07552"/>
    <n v="93.610292231668879"/>
    <n v="0.25"/>
    <n v="0.93610292231668879"/>
    <n v="4.5391403371784698"/>
    <n v="-4.0101872542153769"/>
    <n v="2.7797990555723415"/>
    <n v="16.115782245999188"/>
    <s v="Pomacentridae"/>
  </r>
  <r>
    <n v="3"/>
    <x v="2"/>
    <n v="10"/>
    <s v="El Cantil"/>
    <n v="9"/>
    <d v="2011-11-16T00:00:00"/>
    <n v="27"/>
    <n v="6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3"/>
    <x v="2"/>
    <n v="10"/>
    <s v="El Cantil"/>
    <n v="9"/>
    <d v="2011-11-16T00:00:00"/>
    <n v="27"/>
    <n v="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10"/>
    <s v="El Cantil"/>
    <n v="10"/>
    <d v="2011-11-16T00:00:00"/>
    <n v="28"/>
    <n v="29"/>
    <s v="zco"/>
    <x v="9"/>
    <n v="1"/>
    <m/>
    <m/>
    <m/>
    <n v="1"/>
    <m/>
    <m/>
    <m/>
    <m/>
    <m/>
    <m/>
    <m/>
    <m/>
    <m/>
    <m/>
    <m/>
    <m/>
    <m/>
    <m/>
    <m/>
    <n v="1.47E-2"/>
    <n v="3.3698999999999999"/>
    <n v="227.10738412558121"/>
    <n v="0.01"/>
    <n v="2.271073841255812"/>
    <n v="5.4254229634467697"/>
    <n v="-4.2199077851974467"/>
    <n v="2.8622008809294686"/>
    <n v="17.500000000000004"/>
    <s v="Zanclidae"/>
  </r>
  <r>
    <n v="3"/>
    <x v="2"/>
    <n v="10"/>
    <s v="El Cantil"/>
    <n v="10"/>
    <d v="2011-11-16T00:00:00"/>
    <n v="28"/>
    <n v="29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3"/>
    <x v="2"/>
    <n v="10"/>
    <s v="El Cantil"/>
    <n v="10"/>
    <d v="2011-11-16T00:00:00"/>
    <n v="28"/>
    <n v="29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3"/>
    <x v="2"/>
    <n v="10"/>
    <s v="El Cantil"/>
    <n v="11"/>
    <d v="2011-11-16T00:00:00"/>
    <n v="28"/>
    <n v="29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3"/>
    <x v="2"/>
    <n v="10"/>
    <s v="El Cantil"/>
    <n v="11"/>
    <d v="2011-11-16T00:00:00"/>
    <n v="28"/>
    <n v="2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0"/>
    <s v="El Cantil"/>
    <n v="12"/>
    <d v="2011-11-16T00:00:00"/>
    <n v="28"/>
    <n v="29"/>
    <s v="zco"/>
    <x v="9"/>
    <n v="3"/>
    <m/>
    <m/>
    <n v="2"/>
    <n v="1"/>
    <m/>
    <m/>
    <m/>
    <m/>
    <m/>
    <m/>
    <m/>
    <m/>
    <m/>
    <m/>
    <m/>
    <m/>
    <m/>
    <m/>
    <m/>
    <n v="1.47E-2"/>
    <n v="3.3698999999999999"/>
    <n v="373.26598709801942"/>
    <n v="0.03"/>
    <n v="3.7326598709801941"/>
    <n v="5.9222912676467567"/>
    <n v="-4.2199077851974467"/>
    <n v="3.0096439220286073"/>
    <n v="20.28017731501323"/>
    <s v="Zanclidae"/>
  </r>
  <r>
    <n v="3"/>
    <x v="2"/>
    <n v="10"/>
    <s v="El Cantil"/>
    <n v="12"/>
    <d v="2011-11-16T00:00:00"/>
    <n v="28"/>
    <n v="2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1"/>
    <s v="Las Navajas"/>
    <n v="1"/>
    <d v="2011-11-15T00:00:00"/>
    <n v="27"/>
    <n v="6"/>
    <s v="hpa"/>
    <x v="4"/>
    <n v="11"/>
    <m/>
    <n v="3"/>
    <m/>
    <n v="8"/>
    <m/>
    <m/>
    <m/>
    <m/>
    <m/>
    <m/>
    <m/>
    <m/>
    <m/>
    <m/>
    <m/>
    <m/>
    <m/>
    <m/>
    <m/>
    <n v="2.7130000000000001E-2"/>
    <n v="3.0842299999999998"/>
    <n v="1521.0055284090754"/>
    <n v="0.11"/>
    <n v="15.210055284090753"/>
    <n v="7.3271269269726576"/>
    <n v="-3.6071151523112968"/>
    <n v="3.5452096890581948"/>
    <n v="34.646949666854503"/>
    <s v="Pomacanthidae"/>
  </r>
  <r>
    <n v="3"/>
    <x v="2"/>
    <n v="11"/>
    <s v="Las Navajas"/>
    <n v="1"/>
    <d v="2011-11-15T00:00:00"/>
    <n v="27"/>
    <n v="6"/>
    <s v="sgh"/>
    <x v="5"/>
    <n v="22"/>
    <m/>
    <m/>
    <m/>
    <m/>
    <n v="5"/>
    <n v="17"/>
    <m/>
    <m/>
    <m/>
    <m/>
    <m/>
    <m/>
    <m/>
    <m/>
    <m/>
    <m/>
    <m/>
    <m/>
    <m/>
    <n v="2.3300000000000001E-2"/>
    <n v="2.919"/>
    <n v="14135.78790571044"/>
    <n v="0.22"/>
    <n v="141.35787905710441"/>
    <n v="9.5564650100464554"/>
    <n v="-3.7593019184104821"/>
    <n v="4.5617563989232401"/>
    <n v="95.751510071990452"/>
    <s v="Scaridae "/>
  </r>
  <r>
    <n v="3"/>
    <x v="2"/>
    <n v="11"/>
    <s v="Las Navajas"/>
    <n v="1"/>
    <d v="2011-11-15T00:00:00"/>
    <n v="27"/>
    <n v="6"/>
    <s v="ser"/>
    <x v="0"/>
    <n v="45"/>
    <n v="20"/>
    <n v="25"/>
    <m/>
    <m/>
    <m/>
    <m/>
    <m/>
    <m/>
    <m/>
    <m/>
    <m/>
    <m/>
    <m/>
    <m/>
    <m/>
    <m/>
    <m/>
    <m/>
    <m/>
    <n v="1.813E-2"/>
    <n v="3.07552"/>
    <n v="228.71311601835211"/>
    <n v="0.45"/>
    <n v="2.2871311601835211"/>
    <n v="5.432468449705004"/>
    <n v="-4.0101872542153769"/>
    <n v="3.0702631437676815"/>
    <n v="21.547572038331445"/>
    <s v="Pomacentridae"/>
  </r>
  <r>
    <n v="3"/>
    <x v="2"/>
    <n v="11"/>
    <s v="Las Navajas"/>
    <n v="1"/>
    <d v="2011-11-15T00:00:00"/>
    <n v="27"/>
    <n v="6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3"/>
    <x v="2"/>
    <n v="11"/>
    <s v="Las Navajas"/>
    <n v="1"/>
    <d v="2011-11-15T00:00:00"/>
    <n v="27"/>
    <n v="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1"/>
    <s v="Las Navajas"/>
    <n v="2"/>
    <d v="2011-11-15T00:00:00"/>
    <n v="27"/>
    <n v="6"/>
    <s v="hpa"/>
    <x v="4"/>
    <n v="5"/>
    <n v="3"/>
    <m/>
    <m/>
    <n v="2"/>
    <m/>
    <m/>
    <m/>
    <m/>
    <m/>
    <m/>
    <m/>
    <m/>
    <m/>
    <m/>
    <m/>
    <m/>
    <m/>
    <m/>
    <m/>
    <n v="2.7130000000000001E-2"/>
    <n v="3.0842299999999998"/>
    <n v="371.45325728261935"/>
    <n v="0.05"/>
    <n v="3.7145325728261933"/>
    <n v="5.9174230346605095"/>
    <n v="-3.6071151523112968"/>
    <n v="3.0881413471018075"/>
    <n v="21.936268153485628"/>
    <s v="Pomacanthidae"/>
  </r>
  <r>
    <n v="3"/>
    <x v="2"/>
    <n v="11"/>
    <s v="Las Navajas"/>
    <n v="2"/>
    <d v="2011-11-15T00:00:00"/>
    <n v="27"/>
    <n v="6"/>
    <s v="mro"/>
    <x v="7"/>
    <n v="1"/>
    <m/>
    <m/>
    <m/>
    <m/>
    <n v="1"/>
    <m/>
    <m/>
    <m/>
    <m/>
    <m/>
    <m/>
    <m/>
    <m/>
    <m/>
    <m/>
    <m/>
    <m/>
    <m/>
    <m/>
    <n v="1.3299999999999999E-2"/>
    <n v="2.97"/>
    <n v="188.68330149266839"/>
    <n v="0.01"/>
    <n v="1.8868330149266839"/>
    <n v="5.2400699561041266"/>
    <n v="-4.319991243754429"/>
    <n v="3.2188758248682001"/>
    <n v="24.999999999999986"/>
    <s v="Serranidae"/>
  </r>
  <r>
    <n v="3"/>
    <x v="2"/>
    <n v="11"/>
    <s v="Las Navajas"/>
    <n v="2"/>
    <d v="2011-11-15T00:00:00"/>
    <n v="27"/>
    <n v="6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3"/>
    <x v="2"/>
    <n v="11"/>
    <s v="Las Navajas"/>
    <n v="2"/>
    <d v="2011-11-15T00:00:00"/>
    <n v="27"/>
    <n v="6"/>
    <s v="ser"/>
    <x v="0"/>
    <n v="23"/>
    <n v="15"/>
    <n v="8"/>
    <m/>
    <m/>
    <m/>
    <m/>
    <m/>
    <m/>
    <m/>
    <m/>
    <m/>
    <m/>
    <m/>
    <m/>
    <m/>
    <m/>
    <m/>
    <m/>
    <m/>
    <n v="1.813E-2"/>
    <n v="3.07552"/>
    <n v="75.798967710047123"/>
    <n v="0.23"/>
    <n v="0.75798967710047127"/>
    <n v="4.3280846739546304"/>
    <n v="-4.0101872542153769"/>
    <n v="2.7111746723058237"/>
    <n v="15.046940361771293"/>
    <s v="Pomacentridae"/>
  </r>
  <r>
    <n v="3"/>
    <x v="2"/>
    <n v="11"/>
    <s v="Las Navajas"/>
    <n v="2"/>
    <d v="2011-11-15T00:00:00"/>
    <n v="27"/>
    <n v="6"/>
    <s v="zco"/>
    <x v="9"/>
    <n v="6"/>
    <m/>
    <m/>
    <m/>
    <n v="4"/>
    <n v="2"/>
    <m/>
    <m/>
    <m/>
    <m/>
    <m/>
    <m/>
    <m/>
    <m/>
    <m/>
    <m/>
    <m/>
    <m/>
    <m/>
    <m/>
    <n v="1.47E-2"/>
    <n v="3.3698999999999999"/>
    <n v="2419.4326723036843"/>
    <n v="0.06"/>
    <n v="24.194326723036841"/>
    <n v="7.7912883587346746"/>
    <n v="-4.2199077851974467"/>
    <n v="3.5642589227965584"/>
    <n v="35.313273842715972"/>
    <s v="Zanclidae"/>
  </r>
  <r>
    <n v="3"/>
    <x v="2"/>
    <n v="11"/>
    <s v="Las Navajas"/>
    <n v="2"/>
    <d v="2011-11-15T00:00:00"/>
    <n v="27"/>
    <n v="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3"/>
    <x v="2"/>
    <n v="11"/>
    <s v="Las Navajas"/>
    <n v="2"/>
    <d v="2011-11-15T00:00:00"/>
    <n v="27"/>
    <n v="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1"/>
    <s v="Las Navajas"/>
    <n v="3"/>
    <d v="2011-11-15T00:00:00"/>
    <n v="27"/>
    <n v="6"/>
    <s v="hpa"/>
    <x v="4"/>
    <n v="3"/>
    <m/>
    <n v="1"/>
    <n v="1"/>
    <m/>
    <n v="1"/>
    <m/>
    <m/>
    <m/>
    <m/>
    <m/>
    <m/>
    <m/>
    <m/>
    <m/>
    <m/>
    <m/>
    <m/>
    <m/>
    <m/>
    <n v="2.7130000000000001E-2"/>
    <n v="3.0842299999999998"/>
    <n v="635.04017819581065"/>
    <n v="0.03"/>
    <n v="6.3504017819581069"/>
    <n v="6.4536882696403639"/>
    <n v="-3.6071151523112968"/>
    <n v="3.2620146428611556"/>
    <n v="26.102070556824486"/>
    <s v="Pomacanthidae"/>
  </r>
  <r>
    <n v="3"/>
    <x v="2"/>
    <n v="11"/>
    <s v="Las Navajas"/>
    <n v="3"/>
    <d v="2011-11-15T00:00:00"/>
    <n v="27"/>
    <n v="6"/>
    <s v="ser"/>
    <x v="0"/>
    <n v="20"/>
    <n v="20"/>
    <m/>
    <m/>
    <m/>
    <m/>
    <m/>
    <m/>
    <m/>
    <m/>
    <m/>
    <m/>
    <m/>
    <m/>
    <m/>
    <m/>
    <m/>
    <m/>
    <m/>
    <m/>
    <n v="1.813E-2"/>
    <n v="3.07552"/>
    <n v="6.0715594980801129"/>
    <n v="0.2"/>
    <n v="6.0715594980801126E-2"/>
    <n v="1.8036154910322153"/>
    <n v="-4.0101872542153769"/>
    <n v="1.8903478908436921"/>
    <n v="6.6216718994092956"/>
    <s v="Pomacentridae"/>
  </r>
  <r>
    <n v="3"/>
    <x v="2"/>
    <n v="11"/>
    <s v="Las Navajas"/>
    <n v="3"/>
    <d v="2011-11-15T00:00:00"/>
    <n v="28"/>
    <n v="1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3"/>
    <x v="2"/>
    <n v="11"/>
    <s v="Las Navajas"/>
    <n v="4"/>
    <d v="2011-11-15T00:00:00"/>
    <n v="28"/>
    <n v="19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3"/>
    <x v="2"/>
    <n v="11"/>
    <s v="Las Navajas"/>
    <n v="4"/>
    <d v="2011-11-15T00:00:00"/>
    <n v="28"/>
    <n v="1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3"/>
    <x v="2"/>
    <n v="11"/>
    <s v="Las Navajas"/>
    <n v="5"/>
    <d v="2011-11-15T00:00:00"/>
    <n v="28"/>
    <n v="19"/>
    <s v="hpa"/>
    <x v="4"/>
    <n v="4"/>
    <m/>
    <m/>
    <n v="2"/>
    <n v="2"/>
    <m/>
    <m/>
    <m/>
    <m/>
    <m/>
    <m/>
    <m/>
    <m/>
    <m/>
    <m/>
    <m/>
    <m/>
    <m/>
    <m/>
    <m/>
    <n v="2.7130000000000001E-2"/>
    <n v="3.0842299999999998"/>
    <n v="501.17946131009467"/>
    <n v="0.04"/>
    <n v="5.011794613100947"/>
    <n v="6.2169642431521117"/>
    <n v="-3.6071151523112968"/>
    <n v="3.1852616035326191"/>
    <n v="24.173611480899215"/>
    <s v="Pomacanthidae"/>
  </r>
  <r>
    <n v="3"/>
    <x v="2"/>
    <n v="11"/>
    <s v="Las Navajas"/>
    <n v="5"/>
    <d v="2011-11-15T00:00:00"/>
    <n v="28"/>
    <n v="19"/>
    <s v="lar"/>
    <x v="8"/>
    <n v="4"/>
    <m/>
    <m/>
    <m/>
    <n v="4"/>
    <m/>
    <m/>
    <m/>
    <m/>
    <m/>
    <m/>
    <m/>
    <m/>
    <m/>
    <m/>
    <m/>
    <m/>
    <m/>
    <m/>
    <m/>
    <n v="1.7299999999999999E-2"/>
    <n v="3"/>
    <n v="370.86874999999998"/>
    <n v="0.04"/>
    <n v="3.7086874999999999"/>
    <n v="5.9158482264298922"/>
    <n v="-4.0570487774784034"/>
    <n v="3.3242990013027653"/>
    <n v="27.779518409443494"/>
    <s v="Lutjanidae"/>
  </r>
  <r>
    <n v="3"/>
    <x v="2"/>
    <n v="11"/>
    <s v="Las Navajas"/>
    <n v="5"/>
    <d v="2011-11-15T00:00:00"/>
    <n v="28"/>
    <n v="1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1"/>
    <s v="Pared Norte"/>
    <n v="1"/>
    <d v="2013-05-15T00:00:00"/>
    <n v="22"/>
    <n v="12"/>
    <s v="hpa"/>
    <x v="4"/>
    <n v="8"/>
    <m/>
    <m/>
    <m/>
    <m/>
    <n v="8"/>
    <m/>
    <m/>
    <m/>
    <m/>
    <m/>
    <m/>
    <m/>
    <m/>
    <m/>
    <m/>
    <m/>
    <m/>
    <m/>
    <m/>
    <n v="2.7130000000000001E-2"/>
    <n v="3.0842299999999998"/>
    <n v="4447.4215252744361"/>
    <n v="0.08"/>
    <n v="44.474215252744358"/>
    <n v="8.4000797747017888"/>
    <n v="-3.6071151523112968"/>
    <n v="3.8930932281357378"/>
    <n v="49.062413286676119"/>
    <s v="Pomacanthidae"/>
  </r>
  <r>
    <n v="4"/>
    <x v="3"/>
    <n v="1"/>
    <s v="Pared Norte"/>
    <n v="1"/>
    <d v="2013-05-15T00:00:00"/>
    <n v="22"/>
    <n v="12"/>
    <s v="mro"/>
    <x v="7"/>
    <n v="5"/>
    <m/>
    <m/>
    <m/>
    <m/>
    <n v="2"/>
    <m/>
    <n v="3"/>
    <m/>
    <m/>
    <m/>
    <m/>
    <m/>
    <m/>
    <m/>
    <m/>
    <m/>
    <m/>
    <m/>
    <m/>
    <n v="1.3299999999999999E-2"/>
    <n v="2.97"/>
    <n v="3620.8677929557134"/>
    <n v="0.05"/>
    <n v="36.208677929557133"/>
    <n v="8.1944689979021046"/>
    <n v="-4.319991243754429"/>
    <n v="4.2136229769887317"/>
    <n v="67.601013597930276"/>
    <s v="Serranidae"/>
  </r>
  <r>
    <n v="4"/>
    <x v="3"/>
    <n v="1"/>
    <s v="Pared Norte"/>
    <n v="1"/>
    <d v="2013-05-15T00:00:00"/>
    <n v="22"/>
    <n v="12"/>
    <s v="sgh"/>
    <x v="5"/>
    <n v="2"/>
    <m/>
    <m/>
    <m/>
    <n v="2"/>
    <m/>
    <m/>
    <m/>
    <m/>
    <m/>
    <m/>
    <m/>
    <m/>
    <m/>
    <m/>
    <m/>
    <m/>
    <m/>
    <m/>
    <m/>
    <n v="2.3300000000000001E-2"/>
    <n v="2.919"/>
    <n v="198.06784699345747"/>
    <n v="0.02"/>
    <n v="1.9806784699345747"/>
    <n v="5.2886096335825812"/>
    <n v="-3.7593019184104821"/>
    <n v="3.099661374440926"/>
    <n v="22.190435760324245"/>
    <s v="Scaridae "/>
  </r>
  <r>
    <n v="4"/>
    <x v="3"/>
    <n v="1"/>
    <s v="Pared Norte"/>
    <n v="1"/>
    <d v="2013-05-15T00:00:00"/>
    <n v="22"/>
    <n v="12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4"/>
    <x v="3"/>
    <n v="1"/>
    <s v="Pared Norte"/>
    <n v="1"/>
    <d v="2013-05-15T00:00:00"/>
    <n v="24"/>
    <n v="13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4"/>
    <x v="3"/>
    <n v="1"/>
    <s v="Pared Norte"/>
    <n v="1"/>
    <d v="2013-05-15T00:00:00"/>
    <n v="24"/>
    <n v="13.1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1"/>
    <s v="Pared Norte"/>
    <n v="2"/>
    <d v="2013-05-15T00:00:00"/>
    <n v="22"/>
    <n v="13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4"/>
    <x v="3"/>
    <n v="1"/>
    <s v="Pared Norte"/>
    <n v="2"/>
    <d v="2013-05-15T00:00:00"/>
    <n v="22"/>
    <n v="13"/>
    <s v="mro"/>
    <x v="7"/>
    <n v="3"/>
    <m/>
    <m/>
    <m/>
    <m/>
    <n v="3"/>
    <m/>
    <m/>
    <m/>
    <m/>
    <m/>
    <m/>
    <m/>
    <m/>
    <m/>
    <m/>
    <m/>
    <m/>
    <m/>
    <m/>
    <n v="1.3299999999999999E-2"/>
    <n v="2.97"/>
    <n v="566.04990447800515"/>
    <n v="0.03"/>
    <n v="5.6604990447800514"/>
    <n v="6.3386822447722366"/>
    <n v="-4.319991243754429"/>
    <n v="3.5887789523658808"/>
    <n v="36.18985939453156"/>
    <s v="Serranidae"/>
  </r>
  <r>
    <n v="4"/>
    <x v="3"/>
    <n v="1"/>
    <s v="Pared Norte"/>
    <n v="2"/>
    <d v="2013-05-15T00:00:00"/>
    <n v="22"/>
    <n v="13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4"/>
    <x v="3"/>
    <n v="1"/>
    <s v="Pared Norte"/>
    <n v="2"/>
    <d v="2013-05-15T00:00:00"/>
    <n v="23"/>
    <n v="13.6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4"/>
    <x v="3"/>
    <n v="1"/>
    <s v="Pared Norte"/>
    <n v="2"/>
    <d v="2013-05-15T00:00:00"/>
    <n v="23"/>
    <n v="13.6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1"/>
    <s v="Pared Norte"/>
    <n v="3"/>
    <d v="2013-05-15T00:00:00"/>
    <n v="22"/>
    <n v="12"/>
    <s v="sgh"/>
    <x v="5"/>
    <n v="5"/>
    <m/>
    <m/>
    <m/>
    <m/>
    <n v="5"/>
    <m/>
    <m/>
    <m/>
    <m/>
    <m/>
    <m/>
    <m/>
    <m/>
    <m/>
    <m/>
    <m/>
    <m/>
    <m/>
    <m/>
    <n v="2.3300000000000001E-2"/>
    <n v="2.919"/>
    <n v="1402.5321027748118"/>
    <n v="0.05"/>
    <n v="14.025321027748118"/>
    <n v="7.2460345268138973"/>
    <n v="-3.7593019184104821"/>
    <n v="3.7702420161782735"/>
    <n v="43.390564783883846"/>
    <s v="Scaridae "/>
  </r>
  <r>
    <n v="4"/>
    <x v="3"/>
    <n v="1"/>
    <s v="Pared Norte"/>
    <n v="3"/>
    <d v="2013-05-15T00:00:00"/>
    <n v="22"/>
    <n v="12"/>
    <s v="zco"/>
    <x v="9"/>
    <n v="9"/>
    <m/>
    <m/>
    <m/>
    <m/>
    <n v="9"/>
    <m/>
    <m/>
    <m/>
    <m/>
    <m/>
    <m/>
    <m/>
    <m/>
    <m/>
    <m/>
    <m/>
    <m/>
    <m/>
    <m/>
    <n v="1.47E-2"/>
    <n v="3.3698999999999999"/>
    <n v="6799.5141111061166"/>
    <n v="0.09"/>
    <n v="67.995141111061173"/>
    <n v="8.8246064343621207"/>
    <n v="-4.2199077851974467"/>
    <n v="3.8708905960294273"/>
    <n v="47.985102398172003"/>
    <s v="Zanclidae"/>
  </r>
  <r>
    <n v="4"/>
    <x v="3"/>
    <n v="1"/>
    <s v="Pared Norte"/>
    <n v="3"/>
    <d v="2013-05-15T00:00:00"/>
    <n v="23"/>
    <n v="11.8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4"/>
    <x v="3"/>
    <n v="1"/>
    <s v="Pared Norte"/>
    <n v="3"/>
    <d v="2013-05-15T00:00:00"/>
    <n v="23"/>
    <n v="11.8"/>
    <s v="Ifu"/>
    <x v="2"/>
    <n v="3"/>
    <m/>
    <m/>
    <m/>
    <m/>
    <m/>
    <m/>
    <m/>
    <m/>
    <m/>
    <m/>
    <m/>
    <m/>
    <m/>
    <m/>
    <m/>
    <m/>
    <m/>
    <m/>
    <m/>
    <m/>
    <n v="375"/>
    <n v="1125"/>
    <n v="0.06"/>
    <n v="22.5"/>
    <n v="7.0255383146385206"/>
    <e v="#NUM!"/>
    <e v="#NUM!"/>
    <e v="#NUM!"/>
    <s v="Stichopodidae"/>
  </r>
  <r>
    <n v="4"/>
    <x v="3"/>
    <n v="1"/>
    <s v="Pared Norte"/>
    <n v="3"/>
    <d v="2013-05-15T00:00:00"/>
    <n v="23"/>
    <n v="11.8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1"/>
    <s v="Pared Norte"/>
    <n v="4"/>
    <d v="2013-05-15T00:00:00"/>
    <n v="22"/>
    <n v="10"/>
    <s v="hpa"/>
    <x v="4"/>
    <n v="18"/>
    <m/>
    <n v="3"/>
    <m/>
    <n v="5"/>
    <n v="10"/>
    <m/>
    <m/>
    <m/>
    <m/>
    <m/>
    <m/>
    <m/>
    <m/>
    <m/>
    <m/>
    <m/>
    <m/>
    <m/>
    <m/>
    <n v="2.7130000000000001E-2"/>
    <n v="3.0842299999999998"/>
    <n v="6525.1631828844756"/>
    <n v="0.18"/>
    <n v="65.251631828844751"/>
    <n v="8.7834212407493624"/>
    <n v="-3.6071151523112968"/>
    <n v="4.0173840449838885"/>
    <n v="55.55558466100296"/>
    <s v="Pomacanthidae"/>
  </r>
  <r>
    <n v="4"/>
    <x v="3"/>
    <n v="1"/>
    <s v="Pared Norte"/>
    <n v="4"/>
    <d v="2013-05-15T00:00:00"/>
    <n v="22"/>
    <n v="10"/>
    <s v="sgh"/>
    <x v="5"/>
    <n v="4"/>
    <m/>
    <m/>
    <m/>
    <m/>
    <n v="3"/>
    <n v="1"/>
    <m/>
    <m/>
    <m/>
    <m/>
    <m/>
    <m/>
    <m/>
    <m/>
    <m/>
    <m/>
    <m/>
    <m/>
    <m/>
    <n v="2.3300000000000001E-2"/>
    <n v="2.919"/>
    <n v="1590.5343088963946"/>
    <n v="0.04"/>
    <n v="15.905343088963946"/>
    <n v="7.3718252820954291"/>
    <n v="-3.7593019184104821"/>
    <n v="3.8133358001048001"/>
    <n v="45.301303191741042"/>
    <s v="Scaridae "/>
  </r>
  <r>
    <n v="4"/>
    <x v="3"/>
    <n v="1"/>
    <s v="Pared Norte"/>
    <n v="4"/>
    <d v="2013-05-15T00:00:00"/>
    <n v="22"/>
    <n v="10"/>
    <s v="zco"/>
    <x v="9"/>
    <n v="5"/>
    <m/>
    <m/>
    <m/>
    <m/>
    <n v="5"/>
    <m/>
    <m/>
    <m/>
    <m/>
    <m/>
    <m/>
    <m/>
    <m/>
    <m/>
    <m/>
    <m/>
    <m/>
    <m/>
    <m/>
    <n v="1.47E-2"/>
    <n v="3.3698999999999999"/>
    <n v="3777.5078395033984"/>
    <n v="0.05"/>
    <n v="37.775078395033987"/>
    <n v="8.236819769460002"/>
    <n v="-4.2199077851974467"/>
    <n v="3.6964680123022786"/>
    <n v="40.304696970685576"/>
    <s v="Zanclidae"/>
  </r>
  <r>
    <n v="4"/>
    <x v="3"/>
    <n v="1"/>
    <s v="Pared Norte"/>
    <n v="4"/>
    <d v="2013-05-15T00:00:00"/>
    <n v="23"/>
    <n v="10.3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4"/>
    <x v="3"/>
    <n v="1"/>
    <s v="Pared Norte"/>
    <n v="4"/>
    <d v="2013-05-15T00:00:00"/>
    <n v="23"/>
    <n v="10.3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1"/>
    <s v="Pared Norte"/>
    <n v="5"/>
    <d v="2013-05-15T00:00:00"/>
    <n v="22"/>
    <n v="12"/>
    <s v="sgh"/>
    <x v="5"/>
    <n v="12"/>
    <m/>
    <m/>
    <m/>
    <m/>
    <n v="12"/>
    <m/>
    <m/>
    <m/>
    <m/>
    <m/>
    <m/>
    <m/>
    <m/>
    <m/>
    <m/>
    <m/>
    <m/>
    <m/>
    <m/>
    <n v="2.3300000000000001E-2"/>
    <n v="2.919"/>
    <n v="3366.0770466595482"/>
    <n v="0.12"/>
    <n v="33.66077046659548"/>
    <n v="8.1215032641677976"/>
    <n v="-3.7593019184104821"/>
    <n v="4.0701627895095172"/>
    <n v="58.566495827045799"/>
    <s v="Scaridae "/>
  </r>
  <r>
    <n v="4"/>
    <x v="3"/>
    <n v="1"/>
    <s v="Pared Norte"/>
    <n v="5"/>
    <d v="2013-05-15T00:00:00"/>
    <n v="22"/>
    <n v="12"/>
    <s v="zco"/>
    <x v="9"/>
    <n v="20"/>
    <m/>
    <m/>
    <m/>
    <m/>
    <n v="20"/>
    <m/>
    <m/>
    <m/>
    <m/>
    <m/>
    <m/>
    <m/>
    <m/>
    <m/>
    <m/>
    <m/>
    <m/>
    <m/>
    <m/>
    <n v="1.47E-2"/>
    <n v="3.3698999999999999"/>
    <n v="15110.031358013593"/>
    <n v="0.2"/>
    <n v="151.10031358013595"/>
    <n v="9.6231141305798928"/>
    <n v="-4.2199077851974467"/>
    <n v="4.1078435311959822"/>
    <n v="60.815429484683833"/>
    <s v="Zanclidae"/>
  </r>
  <r>
    <n v="4"/>
    <x v="3"/>
    <n v="1"/>
    <s v="Pared Norte"/>
    <n v="5"/>
    <d v="2013-05-15T00:00:00"/>
    <n v="22"/>
    <n v="11.4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4"/>
    <x v="3"/>
    <n v="1"/>
    <s v="Pared Norte"/>
    <n v="5"/>
    <d v="2013-05-15T00:00:00"/>
    <n v="22"/>
    <n v="11.4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2"/>
    <s v="Pelícano"/>
    <n v="1"/>
    <d v="2013-05-15T00:00:00"/>
    <n v="22"/>
    <n v="10"/>
    <s v="hpa"/>
    <x v="4"/>
    <n v="20"/>
    <m/>
    <m/>
    <m/>
    <n v="5"/>
    <n v="15"/>
    <m/>
    <m/>
    <m/>
    <m/>
    <m/>
    <m/>
    <m/>
    <m/>
    <m/>
    <m/>
    <m/>
    <m/>
    <m/>
    <m/>
    <n v="2.7130000000000001E-2"/>
    <n v="3.0842299999999998"/>
    <n v="9264.1141134189766"/>
    <n v="0.2"/>
    <n v="92.641141134189766"/>
    <n v="9.133903517679375"/>
    <n v="-3.6071151523112968"/>
    <n v="4.1310209258034165"/>
    <n v="62.241434395415794"/>
    <s v="Pomacanthidae"/>
  </r>
  <r>
    <n v="4"/>
    <x v="3"/>
    <n v="2"/>
    <s v="Pelícano"/>
    <n v="1"/>
    <d v="2013-05-15T00:00:00"/>
    <n v="22"/>
    <n v="10"/>
    <s v="sgh"/>
    <x v="5"/>
    <n v="1"/>
    <m/>
    <m/>
    <m/>
    <m/>
    <n v="1"/>
    <m/>
    <m/>
    <m/>
    <m/>
    <m/>
    <m/>
    <m/>
    <m/>
    <m/>
    <m/>
    <m/>
    <m/>
    <m/>
    <m/>
    <n v="2.3300000000000001E-2"/>
    <n v="2.919"/>
    <n v="280.50642055496235"/>
    <n v="0.01"/>
    <n v="2.8050642055496233"/>
    <n v="5.6365966143797968"/>
    <n v="-3.7593019184104821"/>
    <n v="3.218875824868201"/>
    <n v="25.000000000000007"/>
    <s v="Scaridae "/>
  </r>
  <r>
    <n v="4"/>
    <x v="3"/>
    <n v="2"/>
    <s v="Pelícano"/>
    <n v="1"/>
    <d v="2013-05-15T00:00:00"/>
    <n v="22"/>
    <n v="10"/>
    <s v="zco"/>
    <x v="9"/>
    <n v="10"/>
    <m/>
    <m/>
    <m/>
    <m/>
    <n v="10"/>
    <m/>
    <m/>
    <m/>
    <m/>
    <m/>
    <m/>
    <m/>
    <m/>
    <m/>
    <m/>
    <m/>
    <m/>
    <m/>
    <m/>
    <n v="1.47E-2"/>
    <n v="3.3698999999999999"/>
    <n v="7555.0156790067967"/>
    <n v="0.1"/>
    <n v="75.550156790067973"/>
    <n v="8.9299669500199474"/>
    <n v="-4.2199077851974467"/>
    <n v="3.9021557717491309"/>
    <n v="49.509064387466275"/>
    <s v="Zanclidae"/>
  </r>
  <r>
    <n v="4"/>
    <x v="3"/>
    <n v="2"/>
    <s v="Pelícano"/>
    <n v="1"/>
    <d v="2013-05-15T00:00:00"/>
    <n v="23"/>
    <n v="10.199999999999999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4"/>
    <x v="3"/>
    <n v="2"/>
    <s v="Pelícano"/>
    <n v="1"/>
    <d v="2013-05-15T00:00:00"/>
    <n v="23"/>
    <n v="10.199999999999999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2"/>
    <s v="Pelícano"/>
    <n v="1"/>
    <d v="2013-05-15T00:00:00"/>
    <n v="23"/>
    <n v="10.19999999999999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2"/>
    <s v="Pelícano"/>
    <n v="2"/>
    <d v="2013-05-15T00:00:00"/>
    <n v="22"/>
    <n v="13"/>
    <s v="hpa"/>
    <x v="4"/>
    <n v="8"/>
    <m/>
    <m/>
    <m/>
    <m/>
    <n v="8"/>
    <m/>
    <m/>
    <m/>
    <m/>
    <m/>
    <m/>
    <m/>
    <m/>
    <m/>
    <m/>
    <m/>
    <m/>
    <m/>
    <m/>
    <n v="2.7130000000000001E-2"/>
    <n v="3.0842299999999998"/>
    <n v="4447.4215252744361"/>
    <n v="0.08"/>
    <n v="44.474215252744358"/>
    <n v="8.4000797747017888"/>
    <n v="-3.6071151523112968"/>
    <n v="3.8930932281357378"/>
    <n v="49.062413286676119"/>
    <s v="Pomacanthidae"/>
  </r>
  <r>
    <n v="4"/>
    <x v="3"/>
    <n v="2"/>
    <s v="Pelícano"/>
    <n v="2"/>
    <d v="2013-05-15T00:00:00"/>
    <n v="22"/>
    <n v="13"/>
    <s v="mro"/>
    <x v="7"/>
    <n v="4"/>
    <m/>
    <m/>
    <m/>
    <m/>
    <m/>
    <n v="4"/>
    <m/>
    <m/>
    <m/>
    <m/>
    <m/>
    <m/>
    <m/>
    <m/>
    <m/>
    <m/>
    <m/>
    <m/>
    <m/>
    <n v="1.3299999999999999E-2"/>
    <n v="2.97"/>
    <n v="2050.188173741863"/>
    <n v="0.04"/>
    <n v="20.501881737418628"/>
    <n v="7.6256868599890213"/>
    <n v="-4.319991243754429"/>
    <n v="4.0221138396442591"/>
    <n v="55.818973565381455"/>
    <s v="Serranidae"/>
  </r>
  <r>
    <n v="4"/>
    <x v="3"/>
    <n v="2"/>
    <s v="Pelícano"/>
    <n v="2"/>
    <d v="2013-05-15T00:00:00"/>
    <n v="22"/>
    <n v="13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0.01"/>
    <n v="15.598514778879609"/>
    <n v="7.3523458892290821"/>
    <n v="-3.7593019184104821"/>
    <n v="3.8066624897703196"/>
    <n v="44.999999999999993"/>
    <s v="Scaridae "/>
  </r>
  <r>
    <n v="4"/>
    <x v="3"/>
    <n v="2"/>
    <s v="Pelícano"/>
    <n v="2"/>
    <d v="2013-05-15T00:00:00"/>
    <n v="22"/>
    <n v="13"/>
    <s v="ser"/>
    <x v="0"/>
    <n v="2"/>
    <m/>
    <m/>
    <n v="2"/>
    <m/>
    <m/>
    <m/>
    <m/>
    <m/>
    <m/>
    <m/>
    <m/>
    <m/>
    <m/>
    <m/>
    <m/>
    <m/>
    <m/>
    <m/>
    <m/>
    <n v="1.813E-2"/>
    <n v="3.07552"/>
    <n v="85.70309047346052"/>
    <n v="0.02"/>
    <n v="0.85703090473460519"/>
    <n v="4.450888886487494"/>
    <n v="-4.0101872542153769"/>
    <n v="2.7511042492660986"/>
    <n v="15.659914789527724"/>
    <s v="Pomacentridae"/>
  </r>
  <r>
    <n v="4"/>
    <x v="3"/>
    <n v="2"/>
    <s v="Pelícano"/>
    <n v="2"/>
    <d v="2013-05-15T00:00:00"/>
    <n v="22"/>
    <n v="13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4"/>
    <x v="3"/>
    <n v="2"/>
    <s v="Pelícano"/>
    <n v="2"/>
    <d v="2013-05-15T00:00:00"/>
    <n v="21"/>
    <n v="13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2"/>
    <s v="Pelícano"/>
    <n v="2"/>
    <d v="2013-05-15T00:00:00"/>
    <n v="21"/>
    <n v="13.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2"/>
    <s v="Pelícano"/>
    <n v="3"/>
    <d v="2013-05-15T00:00:00"/>
    <n v="22"/>
    <n v="15"/>
    <s v="hpa"/>
    <x v="4"/>
    <n v="7"/>
    <m/>
    <m/>
    <m/>
    <m/>
    <n v="7"/>
    <m/>
    <m/>
    <m/>
    <m/>
    <m/>
    <m/>
    <m/>
    <m/>
    <m/>
    <m/>
    <m/>
    <m/>
    <m/>
    <m/>
    <n v="2.7130000000000001E-2"/>
    <n v="3.0842299999999998"/>
    <n v="3891.4938346151316"/>
    <n v="7.0000000000000007E-2"/>
    <n v="38.914938346151317"/>
    <n v="8.2665483820772661"/>
    <n v="-3.6071151523112968"/>
    <n v="3.8497983400682059"/>
    <n v="46.98358756911604"/>
    <s v="Pomacanthidae"/>
  </r>
  <r>
    <n v="4"/>
    <x v="3"/>
    <n v="2"/>
    <s v="Pelícano"/>
    <n v="3"/>
    <d v="2013-05-15T00:00:00"/>
    <n v="22"/>
    <n v="15"/>
    <s v="lar"/>
    <x v="8"/>
    <n v="220"/>
    <m/>
    <m/>
    <m/>
    <m/>
    <n v="220"/>
    <m/>
    <m/>
    <m/>
    <m/>
    <m/>
    <m/>
    <m/>
    <m/>
    <m/>
    <m/>
    <m/>
    <m/>
    <m/>
    <m/>
    <n v="1.7299999999999999E-2"/>
    <n v="3"/>
    <n v="59468.75"/>
    <n v="2.2000000000000002"/>
    <n v="594.6875"/>
    <n v="10.993206243478561"/>
    <n v="-4.0570487774784034"/>
    <n v="5.0167516736523217"/>
    <n v="150.9202684199422"/>
    <s v="Lutjanidae"/>
  </r>
  <r>
    <n v="4"/>
    <x v="3"/>
    <n v="2"/>
    <s v="Pelícano"/>
    <n v="3"/>
    <d v="2013-05-15T00:00:00"/>
    <n v="22"/>
    <n v="15"/>
    <s v="mro"/>
    <x v="7"/>
    <n v="7"/>
    <m/>
    <m/>
    <m/>
    <m/>
    <n v="4"/>
    <m/>
    <n v="3"/>
    <m/>
    <m/>
    <m/>
    <m/>
    <m/>
    <m/>
    <m/>
    <m/>
    <m/>
    <m/>
    <m/>
    <m/>
    <n v="1.3299999999999999E-2"/>
    <n v="2.97"/>
    <n v="3998.2343959410505"/>
    <n v="7.0000000000000007E-2"/>
    <n v="39.982343959410507"/>
    <n v="8.2936081416411866"/>
    <n v="-4.319991243754429"/>
    <n v="4.247003160065864"/>
    <n v="69.895632143217654"/>
    <s v="Serranidae"/>
  </r>
  <r>
    <n v="4"/>
    <x v="3"/>
    <n v="2"/>
    <s v="Pelícano"/>
    <n v="3"/>
    <d v="2013-05-15T00:00:00"/>
    <n v="22"/>
    <n v="15"/>
    <s v="sgh"/>
    <x v="5"/>
    <n v="3"/>
    <m/>
    <m/>
    <m/>
    <m/>
    <n v="3"/>
    <m/>
    <m/>
    <m/>
    <m/>
    <m/>
    <m/>
    <m/>
    <m/>
    <m/>
    <m/>
    <m/>
    <m/>
    <m/>
    <m/>
    <n v="2.3300000000000001E-2"/>
    <n v="2.919"/>
    <n v="841.51926166488704"/>
    <n v="0.03"/>
    <n v="8.41519261664887"/>
    <n v="6.7352089030479059"/>
    <n v="-3.7593019184104821"/>
    <n v="3.5952418024866009"/>
    <n v="36.424506459357879"/>
    <s v="Scaridae "/>
  </r>
  <r>
    <n v="4"/>
    <x v="3"/>
    <n v="2"/>
    <s v="Pelícano"/>
    <n v="3"/>
    <d v="2013-05-15T00:00:00"/>
    <n v="22"/>
    <n v="15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4"/>
    <x v="3"/>
    <n v="2"/>
    <s v="Pelícano"/>
    <n v="3"/>
    <d v="2013-05-15T00:00:00"/>
    <n v="20"/>
    <n v="14.9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4"/>
    <x v="3"/>
    <n v="2"/>
    <s v="Pelícano"/>
    <n v="3"/>
    <d v="2013-05-15T00:00:00"/>
    <n v="20"/>
    <n v="14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2"/>
    <s v="Pelícano"/>
    <n v="3"/>
    <d v="2013-05-15T00:00:00"/>
    <n v="20"/>
    <n v="14.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3"/>
    <s v="Chileno"/>
    <n v="1"/>
    <d v="2013-05-16T00:00:00"/>
    <n v="23"/>
    <n v="8"/>
    <s v="sgh"/>
    <x v="5"/>
    <n v="20"/>
    <m/>
    <m/>
    <m/>
    <m/>
    <n v="10"/>
    <n v="10"/>
    <m/>
    <m/>
    <m/>
    <m/>
    <m/>
    <m/>
    <m/>
    <m/>
    <m/>
    <m/>
    <m/>
    <m/>
    <m/>
    <n v="2.3300000000000001E-2"/>
    <n v="2.919"/>
    <n v="10295.2146778647"/>
    <n v="0.2"/>
    <n v="102.95214677864701"/>
    <n v="9.2394344718782495"/>
    <n v="-3.7593019184104821"/>
    <n v="4.4531471018460884"/>
    <n v="85.896845196253807"/>
    <s v="Scaridae "/>
  </r>
  <r>
    <n v="4"/>
    <x v="3"/>
    <n v="3"/>
    <s v="Chileno"/>
    <n v="1"/>
    <d v="2013-05-16T00:00:00"/>
    <n v="24"/>
    <n v="6.8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4"/>
    <x v="3"/>
    <n v="3"/>
    <s v="Chileno"/>
    <n v="1"/>
    <d v="2013-05-16T00:00:00"/>
    <n v="24"/>
    <n v="6.8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4"/>
    <x v="3"/>
    <n v="3"/>
    <s v="Chileno"/>
    <n v="2"/>
    <d v="2013-05-16T00:00:00"/>
    <n v="23"/>
    <n v="12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4"/>
    <x v="3"/>
    <n v="3"/>
    <s v="Chileno"/>
    <n v="2"/>
    <d v="2013-05-16T00:00:00"/>
    <n v="23"/>
    <n v="12"/>
    <s v="sgh"/>
    <x v="5"/>
    <n v="8"/>
    <m/>
    <m/>
    <m/>
    <m/>
    <m/>
    <n v="8"/>
    <m/>
    <m/>
    <m/>
    <m/>
    <m/>
    <m/>
    <m/>
    <m/>
    <m/>
    <m/>
    <m/>
    <m/>
    <m/>
    <n v="2.3300000000000001E-2"/>
    <n v="2.919"/>
    <n v="5992.1203778520603"/>
    <n v="0.08"/>
    <n v="59.921203778520606"/>
    <n v="8.6982006147569511"/>
    <n v="-3.7593019184104821"/>
    <n v="4.2677295420237868"/>
    <n v="71.359432957997996"/>
    <s v="Scaridae "/>
  </r>
  <r>
    <n v="4"/>
    <x v="3"/>
    <n v="3"/>
    <s v="Chileno"/>
    <n v="2"/>
    <d v="2013-05-16T00:00:00"/>
    <n v="24"/>
    <n v="4.5999999999999996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4"/>
    <x v="3"/>
    <n v="3"/>
    <s v="Chileno"/>
    <n v="2"/>
    <d v="2013-05-16T00:00:00"/>
    <n v="24"/>
    <n v="4.5999999999999996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4"/>
    <x v="3"/>
    <n v="3"/>
    <s v="Chileno"/>
    <n v="3"/>
    <d v="2013-05-16T00:00:00"/>
    <n v="23"/>
    <n v="10"/>
    <s v="lar"/>
    <x v="8"/>
    <n v="45"/>
    <m/>
    <m/>
    <m/>
    <m/>
    <n v="35"/>
    <n v="10"/>
    <m/>
    <m/>
    <m/>
    <m/>
    <m/>
    <m/>
    <m/>
    <m/>
    <m/>
    <m/>
    <m/>
    <m/>
    <m/>
    <n v="1.7299999999999999E-2"/>
    <n v="3"/>
    <n v="16878.3125"/>
    <n v="0.45"/>
    <n v="168.78312500000001"/>
    <n v="9.7337847927734291"/>
    <n v="-4.0570487774784034"/>
    <n v="4.5969445234172772"/>
    <n v="99.180807562184512"/>
    <s v="Lutjanidae"/>
  </r>
  <r>
    <n v="4"/>
    <x v="3"/>
    <n v="3"/>
    <s v="Chileno"/>
    <n v="3"/>
    <d v="2013-05-16T00:00:00"/>
    <n v="23"/>
    <n v="10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4"/>
    <x v="3"/>
    <n v="3"/>
    <s v="Chileno"/>
    <n v="3"/>
    <d v="2013-05-16T00:00:00"/>
    <n v="24"/>
    <n v="12.7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4"/>
    <x v="3"/>
    <n v="3"/>
    <s v="Chileno"/>
    <n v="4"/>
    <d v="2013-05-16T00:00:00"/>
    <n v="23"/>
    <n v="10"/>
    <s v="hpa"/>
    <x v="4"/>
    <n v="8"/>
    <m/>
    <m/>
    <m/>
    <n v="3"/>
    <n v="5"/>
    <m/>
    <m/>
    <m/>
    <m/>
    <m/>
    <m/>
    <m/>
    <m/>
    <m/>
    <m/>
    <m/>
    <m/>
    <m/>
    <m/>
    <n v="2.7130000000000001E-2"/>
    <n v="3.0842299999999998"/>
    <n v="3334.7577054141675"/>
    <n v="0.08"/>
    <n v="33.347577054141674"/>
    <n v="8.1121553036607104"/>
    <n v="-3.6071151523112968"/>
    <n v="3.7997394668919009"/>
    <n v="44.689539871739662"/>
    <s v="Pomacanthidae"/>
  </r>
  <r>
    <n v="4"/>
    <x v="3"/>
    <n v="3"/>
    <s v="Chileno"/>
    <n v="4"/>
    <d v="2013-05-16T00:00:00"/>
    <n v="23"/>
    <n v="10"/>
    <s v="lar"/>
    <x v="8"/>
    <n v="20"/>
    <m/>
    <m/>
    <m/>
    <m/>
    <n v="20"/>
    <m/>
    <m/>
    <m/>
    <m/>
    <m/>
    <m/>
    <m/>
    <m/>
    <m/>
    <m/>
    <m/>
    <m/>
    <m/>
    <m/>
    <n v="1.7299999999999999E-2"/>
    <n v="3"/>
    <n v="5406.25"/>
    <n v="0.2"/>
    <n v="54.0625"/>
    <n v="8.59531097068019"/>
    <n v="-4.0570487774784034"/>
    <n v="4.2174532493861978"/>
    <n v="67.86044041487267"/>
    <s v="Lutjanidae"/>
  </r>
  <r>
    <n v="4"/>
    <x v="3"/>
    <n v="3"/>
    <s v="Chileno"/>
    <n v="4"/>
    <d v="2013-05-16T00:00:00"/>
    <n v="23"/>
    <n v="10"/>
    <s v="mro"/>
    <x v="7"/>
    <n v="4"/>
    <m/>
    <m/>
    <m/>
    <m/>
    <m/>
    <n v="4"/>
    <m/>
    <m/>
    <m/>
    <m/>
    <m/>
    <m/>
    <m/>
    <m/>
    <m/>
    <m/>
    <m/>
    <m/>
    <m/>
    <n v="1.3299999999999999E-2"/>
    <n v="2.97"/>
    <n v="2050.188173741863"/>
    <n v="0.04"/>
    <n v="20.501881737418628"/>
    <n v="7.6256868599890213"/>
    <n v="-4.319991243754429"/>
    <n v="4.0221138396442591"/>
    <n v="55.818973565381455"/>
    <s v="Serranidae"/>
  </r>
  <r>
    <n v="4"/>
    <x v="3"/>
    <n v="3"/>
    <s v="Chileno"/>
    <n v="4"/>
    <d v="2013-05-16T00:00:00"/>
    <n v="23"/>
    <n v="10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4"/>
    <x v="3"/>
    <n v="3"/>
    <s v="Chileno"/>
    <n v="4"/>
    <d v="2013-05-16T00:00:00"/>
    <n v="24"/>
    <n v="11.4"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4"/>
    <x v="3"/>
    <n v="3"/>
    <s v="Chileno"/>
    <n v="4"/>
    <d v="2013-05-16T00:00:00"/>
    <n v="24"/>
    <n v="11.4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3"/>
    <s v="Chileno"/>
    <n v="5"/>
    <d v="2013-05-16T00:00:00"/>
    <n v="23"/>
    <n v="8"/>
    <s v="hpa"/>
    <x v="4"/>
    <n v="9"/>
    <n v="2"/>
    <m/>
    <m/>
    <m/>
    <n v="7"/>
    <m/>
    <m/>
    <m/>
    <m/>
    <m/>
    <m/>
    <m/>
    <m/>
    <m/>
    <m/>
    <m/>
    <m/>
    <m/>
    <m/>
    <n v="2.7130000000000001E-2"/>
    <n v="3.0842299999999998"/>
    <n v="3892.4096718623687"/>
    <n v="0.09"/>
    <n v="38.924096718623687"/>
    <n v="8.2667836977516451"/>
    <n v="-3.6071151523112968"/>
    <n v="3.8498746364774812"/>
    <n v="46.987172384894983"/>
    <s v="Pomacanthidae"/>
  </r>
  <r>
    <n v="4"/>
    <x v="3"/>
    <n v="3"/>
    <s v="Chileno"/>
    <n v="5"/>
    <d v="2013-05-16T00:00:00"/>
    <n v="23"/>
    <n v="8"/>
    <s v="ser"/>
    <x v="0"/>
    <n v="8"/>
    <n v="3"/>
    <m/>
    <n v="5"/>
    <m/>
    <m/>
    <m/>
    <m/>
    <m/>
    <m/>
    <m/>
    <m/>
    <m/>
    <m/>
    <m/>
    <m/>
    <m/>
    <m/>
    <m/>
    <m/>
    <n v="1.813E-2"/>
    <n v="3.07552"/>
    <n v="215.16846010836332"/>
    <n v="0.08"/>
    <n v="2.151684601083633"/>
    <n v="5.3714212567117974"/>
    <n v="-4.0101872542153769"/>
    <n v="3.0504137547234853"/>
    <n v="21.124082803682033"/>
    <s v="Pomacentridae"/>
  </r>
  <r>
    <n v="4"/>
    <x v="3"/>
    <n v="3"/>
    <s v="Chileno"/>
    <n v="5"/>
    <d v="2013-05-16T00:00:00"/>
    <n v="23"/>
    <n v="8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4"/>
    <x v="3"/>
    <n v="3"/>
    <s v="Chileno"/>
    <n v="5"/>
    <d v="2013-05-16T00:00:00"/>
    <n v="25"/>
    <n v="8.6999999999999993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4"/>
    <x v="3"/>
    <n v="3"/>
    <s v="Chileno"/>
    <n v="5"/>
    <d v="2013-05-16T00:00:00"/>
    <n v="25"/>
    <n v="8.699999999999999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4"/>
    <s v="Santa María"/>
    <n v="1"/>
    <d v="2013-05-16T00:00:00"/>
    <n v="23"/>
    <n v="6"/>
    <s v="ser"/>
    <x v="0"/>
    <n v="56"/>
    <n v="18"/>
    <n v="23"/>
    <n v="15"/>
    <m/>
    <m/>
    <m/>
    <m/>
    <m/>
    <m/>
    <m/>
    <m/>
    <m/>
    <m/>
    <m/>
    <m/>
    <m/>
    <m/>
    <m/>
    <m/>
    <n v="1.813E-2"/>
    <n v="3.07552"/>
    <n v="853.06781409787618"/>
    <n v="0.56000000000000005"/>
    <n v="8.5306781409787611"/>
    <n v="6.7488390450325761"/>
    <n v="-4.0101872542153769"/>
    <n v="3.4982787623712261"/>
    <n v="33.058501423449698"/>
    <s v="Pomacentridae"/>
  </r>
  <r>
    <n v="4"/>
    <x v="3"/>
    <n v="4"/>
    <s v="Santa María"/>
    <n v="1"/>
    <d v="2013-05-16T00:00:00"/>
    <n v="26"/>
    <n v="6"/>
    <s v="Dme"/>
    <x v="1"/>
    <n v="90"/>
    <m/>
    <m/>
    <m/>
    <m/>
    <m/>
    <m/>
    <m/>
    <m/>
    <m/>
    <m/>
    <m/>
    <m/>
    <m/>
    <m/>
    <m/>
    <m/>
    <m/>
    <m/>
    <m/>
    <m/>
    <n v="20.71"/>
    <n v="1863.9"/>
    <n v="1.8"/>
    <n v="37.277999999999999"/>
    <n v="7.5304263457377578"/>
    <e v="#NUM!"/>
    <e v="#NUM!"/>
    <e v="#NUM!"/>
    <s v="Diadematidae"/>
  </r>
  <r>
    <n v="4"/>
    <x v="3"/>
    <n v="4"/>
    <s v="Santa María"/>
    <n v="1"/>
    <d v="2013-05-16T00:00:00"/>
    <n v="26"/>
    <n v="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4"/>
    <s v="Santa María"/>
    <n v="2"/>
    <d v="2013-05-16T00:00:00"/>
    <n v="23"/>
    <n v="6"/>
    <s v="mro"/>
    <x v="7"/>
    <n v="4"/>
    <m/>
    <m/>
    <m/>
    <m/>
    <n v="4"/>
    <m/>
    <m/>
    <m/>
    <m/>
    <m/>
    <m/>
    <m/>
    <m/>
    <m/>
    <m/>
    <m/>
    <m/>
    <m/>
    <m/>
    <n v="1.3299999999999999E-2"/>
    <n v="2.97"/>
    <n v="754.73320597067357"/>
    <n v="0.04"/>
    <n v="7.5473320597067355"/>
    <n v="6.6263643172240174"/>
    <n v="-4.319991243754429"/>
    <n v="3.6856416030230457"/>
    <n v="39.870695403843882"/>
    <s v="Serranidae"/>
  </r>
  <r>
    <n v="4"/>
    <x v="3"/>
    <n v="4"/>
    <s v="Santa María"/>
    <n v="2"/>
    <d v="2013-05-16T00:00:00"/>
    <n v="23"/>
    <n v="6"/>
    <s v="ser"/>
    <x v="0"/>
    <n v="15"/>
    <n v="5"/>
    <n v="10"/>
    <m/>
    <m/>
    <m/>
    <m/>
    <m/>
    <m/>
    <m/>
    <m/>
    <m/>
    <m/>
    <m/>
    <m/>
    <m/>
    <m/>
    <m/>
    <m/>
    <m/>
    <n v="1.813E-2"/>
    <n v="3.07552"/>
    <n v="90.574512482628819"/>
    <n v="0.15"/>
    <n v="0.90574512482628822"/>
    <n v="4.5061728542949888"/>
    <n v="-4.0101872542153769"/>
    <n v="2.7690797356253141"/>
    <n v="15.943954602949727"/>
    <s v="Pomacentridae"/>
  </r>
  <r>
    <n v="4"/>
    <x v="3"/>
    <n v="4"/>
    <s v="Santa María"/>
    <n v="2"/>
    <d v="2013-05-16T00:00:00"/>
    <n v="24"/>
    <n v="6.8"/>
    <s v="Dme"/>
    <x v="1"/>
    <n v="30"/>
    <m/>
    <m/>
    <m/>
    <m/>
    <m/>
    <m/>
    <m/>
    <m/>
    <m/>
    <m/>
    <m/>
    <m/>
    <m/>
    <m/>
    <m/>
    <m/>
    <m/>
    <m/>
    <m/>
    <m/>
    <n v="20.71"/>
    <n v="621.30000000000007"/>
    <n v="0.6"/>
    <n v="12.426000000000002"/>
    <n v="6.4318140570696487"/>
    <e v="#NUM!"/>
    <e v="#NUM!"/>
    <e v="#NUM!"/>
    <s v="Diadematidae"/>
  </r>
  <r>
    <n v="4"/>
    <x v="3"/>
    <n v="4"/>
    <s v="Santa María"/>
    <n v="2"/>
    <d v="2013-05-16T00:00:00"/>
    <n v="24"/>
    <n v="6.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4"/>
    <s v="Santa María"/>
    <n v="3"/>
    <d v="2013-05-16T00:00:00"/>
    <n v="23"/>
    <n v="8"/>
    <s v="mro"/>
    <x v="7"/>
    <n v="1"/>
    <m/>
    <m/>
    <m/>
    <m/>
    <m/>
    <n v="1"/>
    <m/>
    <m/>
    <m/>
    <m/>
    <m/>
    <m/>
    <m/>
    <m/>
    <m/>
    <m/>
    <m/>
    <m/>
    <m/>
    <n v="1.3299999999999999E-2"/>
    <n v="2.97"/>
    <n v="512.54704343546575"/>
    <n v="0.01"/>
    <n v="5.1254704343546571"/>
    <n v="6.2393924988691305"/>
    <n v="-4.319991243754429"/>
    <n v="3.555348061489414"/>
    <n v="35.000000000000007"/>
    <s v="Serranidae"/>
  </r>
  <r>
    <n v="4"/>
    <x v="3"/>
    <n v="4"/>
    <s v="Santa María"/>
    <n v="3"/>
    <d v="2013-05-16T00:00:00"/>
    <n v="23"/>
    <n v="8"/>
    <s v="ser"/>
    <x v="0"/>
    <n v="22"/>
    <m/>
    <n v="10"/>
    <n v="12"/>
    <m/>
    <m/>
    <m/>
    <m/>
    <m/>
    <m/>
    <m/>
    <m/>
    <m/>
    <m/>
    <m/>
    <m/>
    <m/>
    <m/>
    <m/>
    <m/>
    <n v="1.813E-2"/>
    <n v="3.07552"/>
    <n v="603.27516544887192"/>
    <n v="0.22"/>
    <n v="6.0327516544887194"/>
    <n v="6.4023734200857128"/>
    <n v="-4.0101872542153769"/>
    <n v="3.3856260646333274"/>
    <n v="29.536478673536148"/>
    <s v="Pomacentridae"/>
  </r>
  <r>
    <n v="4"/>
    <x v="3"/>
    <n v="4"/>
    <s v="Santa María"/>
    <n v="3"/>
    <d v="2013-05-16T00:00:00"/>
    <n v="24"/>
    <n v="7.9"/>
    <s v="Dme"/>
    <x v="1"/>
    <n v="38"/>
    <m/>
    <m/>
    <m/>
    <m/>
    <m/>
    <m/>
    <m/>
    <m/>
    <m/>
    <m/>
    <m/>
    <m/>
    <m/>
    <m/>
    <m/>
    <m/>
    <m/>
    <m/>
    <m/>
    <m/>
    <n v="20.71"/>
    <n v="786.98"/>
    <n v="0.76"/>
    <n v="15.739600000000001"/>
    <n v="6.6682028351338785"/>
    <e v="#NUM!"/>
    <e v="#NUM!"/>
    <e v="#NUM!"/>
    <s v="Diadematidae"/>
  </r>
  <r>
    <n v="4"/>
    <x v="3"/>
    <n v="4"/>
    <s v="Santa María"/>
    <n v="3"/>
    <d v="2013-05-16T00:00:00"/>
    <n v="24"/>
    <n v="7.9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4"/>
    <s v="Santa María"/>
    <n v="4"/>
    <d v="2013-05-16T00:00:00"/>
    <n v="23"/>
    <n v="8"/>
    <s v="mro"/>
    <x v="7"/>
    <n v="2"/>
    <m/>
    <m/>
    <m/>
    <m/>
    <m/>
    <n v="2"/>
    <m/>
    <m/>
    <m/>
    <m/>
    <m/>
    <m/>
    <m/>
    <m/>
    <m/>
    <m/>
    <m/>
    <m/>
    <m/>
    <n v="1.3299999999999999E-2"/>
    <n v="2.97"/>
    <n v="1025.0940868709315"/>
    <n v="0.02"/>
    <n v="10.250940868709314"/>
    <n v="6.9325396794290759"/>
    <n v="-4.319991243754429"/>
    <n v="3.7887309505668365"/>
    <n v="44.200272338395742"/>
    <s v="Serranidae"/>
  </r>
  <r>
    <n v="4"/>
    <x v="3"/>
    <n v="4"/>
    <s v="Santa María"/>
    <n v="4"/>
    <d v="2013-05-16T00:00:00"/>
    <n v="23"/>
    <n v="8"/>
    <s v="ser"/>
    <x v="0"/>
    <n v="40"/>
    <n v="15"/>
    <n v="25"/>
    <m/>
    <m/>
    <m/>
    <m/>
    <m/>
    <m/>
    <m/>
    <m/>
    <m/>
    <m/>
    <m/>
    <m/>
    <m/>
    <m/>
    <m/>
    <m/>
    <m/>
    <n v="1.813E-2"/>
    <n v="3.07552"/>
    <n v="227.19522614383209"/>
    <n v="0.4"/>
    <n v="2.271952261438321"/>
    <n v="5.4258096749353681"/>
    <n v="-4.0101872542153769"/>
    <n v="3.0680980546869292"/>
    <n v="21.500970092281111"/>
    <s v="Pomacentridae"/>
  </r>
  <r>
    <n v="4"/>
    <x v="3"/>
    <n v="4"/>
    <s v="Santa María"/>
    <n v="4"/>
    <d v="2013-05-16T00:00:00"/>
    <n v="24"/>
    <n v="7.7"/>
    <s v="Dme"/>
    <x v="1"/>
    <n v="52"/>
    <m/>
    <m/>
    <m/>
    <m/>
    <m/>
    <m/>
    <m/>
    <m/>
    <m/>
    <m/>
    <m/>
    <m/>
    <m/>
    <m/>
    <m/>
    <m/>
    <m/>
    <m/>
    <m/>
    <m/>
    <n v="20.71"/>
    <n v="1076.92"/>
    <n v="1.04"/>
    <n v="21.538400000000003"/>
    <n v="6.9818603939889199"/>
    <e v="#NUM!"/>
    <e v="#NUM!"/>
    <e v="#NUM!"/>
    <s v="Diadematidae"/>
  </r>
  <r>
    <n v="4"/>
    <x v="3"/>
    <n v="4"/>
    <s v="Santa María"/>
    <n v="4"/>
    <d v="2013-05-16T00:00:00"/>
    <n v="24"/>
    <n v="7.7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4"/>
    <s v="Santa María"/>
    <n v="5"/>
    <d v="2013-05-16T00:00:00"/>
    <n v="23"/>
    <n v="10"/>
    <s v="hpa"/>
    <x v="4"/>
    <n v="3"/>
    <m/>
    <m/>
    <m/>
    <m/>
    <n v="3"/>
    <m/>
    <m/>
    <m/>
    <m/>
    <m/>
    <m/>
    <m/>
    <m/>
    <m/>
    <m/>
    <m/>
    <m/>
    <m/>
    <m/>
    <n v="2.7130000000000001E-2"/>
    <n v="3.0842299999999998"/>
    <n v="1667.7830719779136"/>
    <n v="0.03"/>
    <n v="16.677830719779134"/>
    <n v="7.4192505216900617"/>
    <n v="-3.6071151523112968"/>
    <n v="3.5750789253724133"/>
    <n v="35.697438138074553"/>
    <s v="Pomacanthidae"/>
  </r>
  <r>
    <n v="4"/>
    <x v="3"/>
    <n v="4"/>
    <s v="Santa María"/>
    <n v="5"/>
    <d v="2013-05-16T00:00:00"/>
    <n v="23"/>
    <n v="10"/>
    <s v="mro"/>
    <x v="7"/>
    <n v="4"/>
    <m/>
    <m/>
    <m/>
    <m/>
    <m/>
    <n v="4"/>
    <m/>
    <m/>
    <m/>
    <m/>
    <m/>
    <m/>
    <m/>
    <m/>
    <m/>
    <m/>
    <m/>
    <m/>
    <m/>
    <n v="1.3299999999999999E-2"/>
    <n v="2.97"/>
    <n v="2050.188173741863"/>
    <n v="0.04"/>
    <n v="20.501881737418628"/>
    <n v="7.6256868599890213"/>
    <n v="-4.319991243754429"/>
    <n v="4.0221138396442591"/>
    <n v="55.818973565381455"/>
    <s v="Serranidae"/>
  </r>
  <r>
    <n v="4"/>
    <x v="3"/>
    <n v="4"/>
    <s v="Santa María"/>
    <n v="5"/>
    <d v="2013-05-16T00:00:00"/>
    <n v="24"/>
    <n v="10.199999999999999"/>
    <s v="Dme"/>
    <x v="1"/>
    <n v="47"/>
    <m/>
    <m/>
    <m/>
    <m/>
    <m/>
    <m/>
    <m/>
    <m/>
    <m/>
    <m/>
    <m/>
    <m/>
    <m/>
    <m/>
    <m/>
    <m/>
    <m/>
    <m/>
    <m/>
    <m/>
    <n v="20.71"/>
    <n v="973.37"/>
    <n v="0.94"/>
    <n v="19.467400000000001"/>
    <n v="6.8807642771175512"/>
    <e v="#NUM!"/>
    <e v="#NUM!"/>
    <e v="#NUM!"/>
    <s v="Diadematidae"/>
  </r>
  <r>
    <n v="4"/>
    <x v="3"/>
    <n v="4"/>
    <s v="Santa María"/>
    <n v="5"/>
    <d v="2013-05-16T00:00:00"/>
    <n v="24"/>
    <n v="10.19999999999999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4"/>
    <x v="3"/>
    <n v="5"/>
    <s v="Cabeza de Ballena"/>
    <n v="1"/>
    <d v="2013-05-16T00:00:00"/>
    <n v="23"/>
    <n v="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4"/>
    <x v="3"/>
    <n v="5"/>
    <s v="Cabeza de Ballena"/>
    <n v="1"/>
    <d v="2013-05-16T00:00:00"/>
    <n v="23"/>
    <n v="5"/>
    <s v="ser"/>
    <x v="0"/>
    <n v="40"/>
    <n v="15"/>
    <n v="25"/>
    <m/>
    <m/>
    <m/>
    <m/>
    <m/>
    <m/>
    <m/>
    <m/>
    <m/>
    <m/>
    <m/>
    <m/>
    <m/>
    <m/>
    <m/>
    <m/>
    <m/>
    <n v="1.813E-2"/>
    <n v="3.07552"/>
    <n v="227.19522614383209"/>
    <n v="0.4"/>
    <n v="2.271952261438321"/>
    <n v="5.4258096749353681"/>
    <n v="-4.0101872542153769"/>
    <n v="3.0680980546869292"/>
    <n v="21.500970092281111"/>
    <s v="Pomacentridae"/>
  </r>
  <r>
    <n v="4"/>
    <x v="3"/>
    <n v="5"/>
    <s v="Cabeza de Ballena"/>
    <n v="1"/>
    <d v="2013-05-16T00:00:00"/>
    <n v="26"/>
    <n v="5.6"/>
    <s v="Dme"/>
    <x v="1"/>
    <n v="27"/>
    <m/>
    <m/>
    <m/>
    <m/>
    <m/>
    <m/>
    <m/>
    <m/>
    <m/>
    <m/>
    <m/>
    <m/>
    <m/>
    <m/>
    <m/>
    <m/>
    <m/>
    <m/>
    <m/>
    <m/>
    <n v="20.71"/>
    <n v="559.17000000000007"/>
    <n v="0.54"/>
    <n v="11.183400000000001"/>
    <n v="6.3264535414118219"/>
    <e v="#NUM!"/>
    <e v="#NUM!"/>
    <e v="#NUM!"/>
    <s v="Diadematidae"/>
  </r>
  <r>
    <n v="4"/>
    <x v="3"/>
    <n v="5"/>
    <s v="Cabeza de Ballena"/>
    <n v="1"/>
    <d v="2013-05-16T00:00:00"/>
    <n v="26"/>
    <n v="5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5"/>
    <s v="Cabeza de Ballena"/>
    <n v="2"/>
    <d v="2013-05-16T00:00:00"/>
    <n v="23"/>
    <n v="5"/>
    <s v="hpa"/>
    <x v="4"/>
    <n v="7"/>
    <m/>
    <m/>
    <m/>
    <n v="7"/>
    <m/>
    <m/>
    <m/>
    <m/>
    <m/>
    <m/>
    <m/>
    <m/>
    <m/>
    <m/>
    <m/>
    <m/>
    <m/>
    <m/>
    <m/>
    <n v="2.7130000000000001E-2"/>
    <n v="3.0842299999999998"/>
    <n v="1295.278254941172"/>
    <n v="7.0000000000000007E-2"/>
    <n v="12.952782549411721"/>
    <n v="7.1664808197331107"/>
    <n v="-3.6071151523112968"/>
    <n v="3.4931233961294743"/>
    <n v="32.888511298381253"/>
    <s v="Pomacanthidae"/>
  </r>
  <r>
    <n v="4"/>
    <x v="3"/>
    <n v="5"/>
    <s v="Cabeza de Ballena"/>
    <n v="2"/>
    <d v="2013-05-16T00:00:00"/>
    <n v="23"/>
    <n v="5"/>
    <s v="ser"/>
    <x v="0"/>
    <n v="35"/>
    <n v="10"/>
    <n v="25"/>
    <m/>
    <m/>
    <m/>
    <m/>
    <m/>
    <m/>
    <m/>
    <m/>
    <m/>
    <m/>
    <m/>
    <m/>
    <m/>
    <m/>
    <m/>
    <m/>
    <m/>
    <n v="1.813E-2"/>
    <n v="3.07552"/>
    <n v="225.67733626931204"/>
    <n v="0.35"/>
    <n v="2.2567733626931203"/>
    <n v="5.4191062634927114"/>
    <n v="-4.0101872542153769"/>
    <n v="3.0659184520692726"/>
    <n v="21.454157556481167"/>
    <s v="Pomacentridae"/>
  </r>
  <r>
    <n v="4"/>
    <x v="3"/>
    <n v="5"/>
    <s v="Cabeza de Ballena"/>
    <n v="2"/>
    <d v="2013-05-16T00:00:00"/>
    <n v="25"/>
    <n v="3.7"/>
    <s v="Dme"/>
    <x v="1"/>
    <n v="25"/>
    <m/>
    <m/>
    <m/>
    <m/>
    <m/>
    <m/>
    <m/>
    <m/>
    <m/>
    <m/>
    <m/>
    <m/>
    <m/>
    <m/>
    <m/>
    <m/>
    <m/>
    <m/>
    <m/>
    <m/>
    <n v="20.71"/>
    <n v="517.75"/>
    <n v="0.5"/>
    <n v="10.355"/>
    <n v="6.2494925002756938"/>
    <e v="#NUM!"/>
    <e v="#NUM!"/>
    <e v="#NUM!"/>
    <s v="Diadematidae"/>
  </r>
  <r>
    <n v="4"/>
    <x v="3"/>
    <n v="5"/>
    <s v="Cabeza de Ballena"/>
    <n v="2"/>
    <d v="2013-05-16T00:00:00"/>
    <n v="25"/>
    <n v="3.7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4"/>
    <x v="3"/>
    <n v="5"/>
    <s v="Cabeza de Ballena"/>
    <n v="3"/>
    <d v="2013-05-16T00:00:00"/>
    <n v="23"/>
    <n v="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4"/>
    <x v="3"/>
    <n v="5"/>
    <s v="Cabeza de Ballena"/>
    <n v="3"/>
    <d v="2013-05-16T00:00:00"/>
    <n v="23"/>
    <n v="5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0.01"/>
    <n v="15.598514778879609"/>
    <n v="7.3523458892290821"/>
    <n v="-3.7593019184104821"/>
    <n v="3.8066624897703196"/>
    <n v="44.999999999999993"/>
    <s v="Scaridae "/>
  </r>
  <r>
    <n v="4"/>
    <x v="3"/>
    <n v="5"/>
    <s v="Cabeza de Ballena"/>
    <n v="3"/>
    <d v="2013-05-16T00:00:00"/>
    <n v="23"/>
    <n v="5"/>
    <s v="ser"/>
    <x v="0"/>
    <n v="25"/>
    <n v="15"/>
    <n v="10"/>
    <m/>
    <m/>
    <m/>
    <m/>
    <m/>
    <m/>
    <m/>
    <m/>
    <m/>
    <m/>
    <m/>
    <m/>
    <m/>
    <m/>
    <m/>
    <m/>
    <m/>
    <n v="1.813E-2"/>
    <n v="3.07552"/>
    <n v="93.610292231668879"/>
    <n v="0.25"/>
    <n v="0.93610292231668879"/>
    <n v="4.5391403371784698"/>
    <n v="-4.0101872542153769"/>
    <n v="2.7797990555723415"/>
    <n v="16.115782245999188"/>
    <s v="Pomacentridae"/>
  </r>
  <r>
    <n v="4"/>
    <x v="3"/>
    <n v="5"/>
    <s v="Cabeza de Ballena"/>
    <n v="3"/>
    <d v="2013-05-16T00:00:00"/>
    <n v="25"/>
    <n v="6.2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4"/>
    <x v="3"/>
    <n v="5"/>
    <s v="Cabeza de Ballena"/>
    <n v="3"/>
    <d v="2013-05-16T00:00:00"/>
    <n v="25"/>
    <n v="6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5"/>
    <s v="Cabeza de Ballena"/>
    <n v="3"/>
    <d v="2013-05-16T00:00:00"/>
    <n v="25"/>
    <n v="6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6"/>
    <s v="Palmilla"/>
    <n v="1"/>
    <d v="2013-05-17T00:00:00"/>
    <n v="22"/>
    <n v="6"/>
    <s v="ser"/>
    <x v="0"/>
    <n v="1"/>
    <n v="1"/>
    <m/>
    <m/>
    <m/>
    <m/>
    <m/>
    <m/>
    <m/>
    <m/>
    <m/>
    <m/>
    <m/>
    <m/>
    <m/>
    <m/>
    <m/>
    <m/>
    <m/>
    <m/>
    <n v="1.813E-2"/>
    <n v="3.07552"/>
    <n v="0.30357797490400562"/>
    <n v="0.01"/>
    <n v="3.0357797490400563E-3"/>
    <n v="-1.1921167825217758"/>
    <n v="-4.0101872542153769"/>
    <n v="0.916290731874155"/>
    <n v="2.5"/>
    <s v="Pomacentridae"/>
  </r>
  <r>
    <n v="4"/>
    <x v="3"/>
    <n v="6"/>
    <s v="Palmilla"/>
    <n v="1"/>
    <d v="2013-05-17T00:00:00"/>
    <n v="26"/>
    <n v="5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4"/>
    <x v="3"/>
    <n v="6"/>
    <s v="Palmilla"/>
    <n v="1"/>
    <d v="2013-05-17T00:00:00"/>
    <n v="26"/>
    <n v="5"/>
    <s v="Ifu"/>
    <x v="2"/>
    <n v="6"/>
    <m/>
    <m/>
    <m/>
    <m/>
    <m/>
    <m/>
    <m/>
    <m/>
    <m/>
    <m/>
    <m/>
    <m/>
    <m/>
    <m/>
    <m/>
    <m/>
    <m/>
    <m/>
    <m/>
    <m/>
    <n v="375"/>
    <n v="2250"/>
    <n v="0.12"/>
    <n v="45"/>
    <n v="7.718685495198466"/>
    <e v="#NUM!"/>
    <e v="#NUM!"/>
    <e v="#NUM!"/>
    <s v="Stichopodidae"/>
  </r>
  <r>
    <n v="4"/>
    <x v="3"/>
    <n v="6"/>
    <s v="Palmilla"/>
    <n v="2"/>
    <d v="2013-05-17T00:00:00"/>
    <n v="22"/>
    <n v="6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4"/>
    <x v="3"/>
    <n v="6"/>
    <s v="Palmilla"/>
    <n v="2"/>
    <d v="2013-05-17T00:00:00"/>
    <n v="22"/>
    <n v="6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4"/>
    <x v="3"/>
    <n v="6"/>
    <s v="Palmilla"/>
    <n v="2"/>
    <d v="2013-05-17T00:00:00"/>
    <n v="22"/>
    <n v="6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4"/>
    <x v="3"/>
    <n v="6"/>
    <s v="Palmilla"/>
    <n v="2"/>
    <d v="2013-05-17T00:00:00"/>
    <n v="23"/>
    <n v="5.9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4"/>
    <x v="3"/>
    <n v="6"/>
    <s v="Palmilla"/>
    <n v="2"/>
    <d v="2013-05-17T00:00:00"/>
    <n v="23"/>
    <n v="5.9"/>
    <s v="Ifu"/>
    <x v="2"/>
    <n v="5"/>
    <m/>
    <m/>
    <m/>
    <m/>
    <m/>
    <m/>
    <m/>
    <m/>
    <m/>
    <m/>
    <m/>
    <m/>
    <m/>
    <m/>
    <m/>
    <m/>
    <m/>
    <m/>
    <m/>
    <m/>
    <n v="375"/>
    <n v="1875"/>
    <n v="0.1"/>
    <n v="37.5"/>
    <n v="7.5363639384045111"/>
    <e v="#NUM!"/>
    <e v="#NUM!"/>
    <e v="#NUM!"/>
    <s v="Stichopodidae"/>
  </r>
  <r>
    <n v="4"/>
    <x v="3"/>
    <n v="6"/>
    <s v="Palmilla"/>
    <n v="3"/>
    <d v="2013-05-17T00:00:00"/>
    <n v="22"/>
    <n v="6"/>
    <s v="hpa"/>
    <x v="4"/>
    <n v="5"/>
    <m/>
    <m/>
    <m/>
    <m/>
    <n v="5"/>
    <m/>
    <m/>
    <m/>
    <m/>
    <m/>
    <m/>
    <m/>
    <m/>
    <m/>
    <m/>
    <m/>
    <m/>
    <m/>
    <m/>
    <n v="2.7130000000000001E-2"/>
    <n v="3.0842299999999998"/>
    <n v="2779.6384532965226"/>
    <n v="0.05"/>
    <n v="27.796384532965227"/>
    <n v="7.9300761454560531"/>
    <n v="-3.6071151523112968"/>
    <n v="3.7407039351044995"/>
    <n v="42.127634850846292"/>
    <s v="Pomacanthidae"/>
  </r>
  <r>
    <n v="4"/>
    <x v="3"/>
    <n v="6"/>
    <s v="Palmilla"/>
    <n v="3"/>
    <d v="2013-05-17T00:00:00"/>
    <n v="22"/>
    <n v="6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4"/>
    <x v="3"/>
    <n v="6"/>
    <s v="Palmilla"/>
    <n v="3"/>
    <d v="2013-05-17T00:00:00"/>
    <n v="22"/>
    <n v="6"/>
    <s v="ser"/>
    <x v="0"/>
    <n v="5"/>
    <n v="5"/>
    <m/>
    <m/>
    <m/>
    <m/>
    <m/>
    <m/>
    <m/>
    <m/>
    <m/>
    <m/>
    <m/>
    <m/>
    <m/>
    <m/>
    <m/>
    <m/>
    <m/>
    <m/>
    <n v="1.813E-2"/>
    <n v="3.07552"/>
    <n v="1.5178898745200282"/>
    <n v="0.05"/>
    <n v="1.5178898745200281E-2"/>
    <n v="0.41732112991232478"/>
    <n v="-4.0101872542153769"/>
    <n v="1.4395966809280063"/>
    <n v="4.2189938731127583"/>
    <s v="Pomacentridae"/>
  </r>
  <r>
    <n v="4"/>
    <x v="3"/>
    <n v="6"/>
    <s v="Palmilla"/>
    <n v="3"/>
    <d v="2013-05-17T00:00:00"/>
    <n v="23"/>
    <n v="5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4"/>
    <x v="3"/>
    <n v="6"/>
    <s v="Palmilla"/>
    <n v="3"/>
    <d v="2013-05-17T00:00:00"/>
    <n v="23"/>
    <n v="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6"/>
    <s v="Palmilla"/>
    <n v="4"/>
    <d v="2013-05-17T00:00:00"/>
    <n v="22"/>
    <n v="6"/>
    <s v="hpa"/>
    <x v="4"/>
    <n v="5"/>
    <m/>
    <m/>
    <m/>
    <n v="3"/>
    <n v="2"/>
    <m/>
    <m/>
    <m/>
    <m/>
    <m/>
    <m/>
    <m/>
    <m/>
    <m/>
    <m/>
    <m/>
    <m/>
    <m/>
    <m/>
    <n v="2.7130000000000001E-2"/>
    <n v="3.0842299999999998"/>
    <n v="1666.9746334362542"/>
    <n v="0.05"/>
    <n v="16.669746334362543"/>
    <n v="7.4187656657401471"/>
    <n v="-3.6071151523112968"/>
    <n v="3.5749217205109365"/>
    <n v="35.691826768335829"/>
    <s v="Pomacanthidae"/>
  </r>
  <r>
    <n v="4"/>
    <x v="3"/>
    <n v="6"/>
    <s v="Palmilla"/>
    <n v="4"/>
    <d v="2013-05-17T00:00:00"/>
    <n v="22"/>
    <n v="6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4"/>
    <x v="3"/>
    <n v="6"/>
    <s v="Palmilla"/>
    <n v="4"/>
    <d v="2013-05-17T00:00:00"/>
    <n v="23"/>
    <n v="4.7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4"/>
    <x v="3"/>
    <n v="6"/>
    <s v="Palmilla"/>
    <n v="4"/>
    <d v="2013-05-17T00:00:00"/>
    <n v="23"/>
    <n v="4.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6"/>
    <s v="Palmilla"/>
    <n v="5"/>
    <d v="2013-05-17T00:00:00"/>
    <n v="22"/>
    <n v="6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4"/>
    <x v="3"/>
    <n v="6"/>
    <s v="Palmilla"/>
    <n v="5"/>
    <d v="2013-05-17T00:00:00"/>
    <n v="22"/>
    <n v="6"/>
    <s v="ser"/>
    <x v="0"/>
    <n v="10"/>
    <n v="10"/>
    <m/>
    <m/>
    <m/>
    <m/>
    <m/>
    <m/>
    <m/>
    <m/>
    <m/>
    <m/>
    <m/>
    <m/>
    <m/>
    <m/>
    <m/>
    <m/>
    <m/>
    <m/>
    <n v="1.813E-2"/>
    <n v="3.07552"/>
    <n v="3.0357797490400564"/>
    <n v="0.1"/>
    <n v="3.0357797490400563E-2"/>
    <n v="1.1104683104722701"/>
    <n v="-4.0101872542153769"/>
    <n v="1.6649722858858491"/>
    <n v="5.285526764038825"/>
    <s v="Pomacentridae"/>
  </r>
  <r>
    <n v="4"/>
    <x v="3"/>
    <n v="6"/>
    <s v="Palmilla"/>
    <n v="5"/>
    <d v="2013-05-17T00:00:00"/>
    <n v="23"/>
    <n v="4.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6"/>
    <s v="Palmilla"/>
    <n v="5"/>
    <d v="2013-05-17T00:00:00"/>
    <n v="23"/>
    <n v="4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7"/>
    <s v="Soplador"/>
    <n v="1"/>
    <d v="2013-05-17T00:00:00"/>
    <n v="22"/>
    <n v="8"/>
    <s v="ser"/>
    <x v="0"/>
    <n v="18"/>
    <n v="8"/>
    <n v="10"/>
    <m/>
    <m/>
    <m/>
    <m/>
    <m/>
    <m/>
    <m/>
    <m/>
    <m/>
    <m/>
    <m/>
    <m/>
    <m/>
    <m/>
    <m/>
    <m/>
    <m/>
    <n v="1.813E-2"/>
    <n v="3.07552"/>
    <n v="91.485246407340838"/>
    <n v="0.18"/>
    <n v="0.91485246407340837"/>
    <n v="4.5161777178308489"/>
    <n v="-4.0101872542153769"/>
    <n v="2.7723327996716738"/>
    <n v="15.995905762836472"/>
    <s v="Pomacentridae"/>
  </r>
  <r>
    <n v="4"/>
    <x v="3"/>
    <n v="7"/>
    <s v="Soplador"/>
    <n v="1"/>
    <d v="2013-05-17T00:00:00"/>
    <n v="22"/>
    <n v="5.4"/>
    <s v="Dme"/>
    <x v="1"/>
    <n v="18"/>
    <m/>
    <m/>
    <m/>
    <m/>
    <m/>
    <m/>
    <m/>
    <m/>
    <m/>
    <m/>
    <m/>
    <m/>
    <m/>
    <m/>
    <m/>
    <m/>
    <m/>
    <m/>
    <m/>
    <m/>
    <n v="20.71"/>
    <n v="372.78000000000003"/>
    <n v="0.36"/>
    <n v="7.4556000000000004"/>
    <n v="5.9209884333036573"/>
    <e v="#NUM!"/>
    <e v="#NUM!"/>
    <e v="#NUM!"/>
    <s v="Diadematidae"/>
  </r>
  <r>
    <n v="4"/>
    <x v="3"/>
    <n v="7"/>
    <s v="Soplador"/>
    <n v="2"/>
    <d v="2013-05-17T00:00:00"/>
    <n v="22"/>
    <n v="8"/>
    <s v="hpa"/>
    <x v="4"/>
    <n v="7"/>
    <m/>
    <m/>
    <m/>
    <m/>
    <n v="7"/>
    <m/>
    <m/>
    <m/>
    <m/>
    <m/>
    <m/>
    <m/>
    <m/>
    <m/>
    <m/>
    <m/>
    <m/>
    <m/>
    <m/>
    <n v="2.7130000000000001E-2"/>
    <n v="3.0842299999999998"/>
    <n v="3891.4938346151316"/>
    <n v="7.0000000000000007E-2"/>
    <n v="38.914938346151317"/>
    <n v="8.2665483820772661"/>
    <n v="-3.6071151523112968"/>
    <n v="3.8497983400682059"/>
    <n v="46.98358756911604"/>
    <s v="Pomacanthidae"/>
  </r>
  <r>
    <n v="4"/>
    <x v="3"/>
    <n v="7"/>
    <s v="Soplador"/>
    <n v="2"/>
    <d v="2013-05-17T00:00:00"/>
    <n v="22"/>
    <n v="8"/>
    <s v="ser"/>
    <x v="0"/>
    <n v="18"/>
    <n v="3"/>
    <n v="15"/>
    <m/>
    <m/>
    <m/>
    <m/>
    <m/>
    <m/>
    <m/>
    <m/>
    <m/>
    <m/>
    <m/>
    <m/>
    <m/>
    <m/>
    <m/>
    <m/>
    <m/>
    <n v="1.813E-2"/>
    <n v="3.07552"/>
    <n v="134.49566783687521"/>
    <n v="0.18"/>
    <n v="1.3449566783687521"/>
    <n v="4.9015319891318976"/>
    <n v="-4.0101872542153769"/>
    <n v="2.8976300734013352"/>
    <n v="18.131124976646124"/>
    <s v="Pomacentridae"/>
  </r>
  <r>
    <n v="4"/>
    <x v="3"/>
    <n v="7"/>
    <s v="Soplador"/>
    <n v="2"/>
    <d v="2013-05-17T00:00:00"/>
    <n v="21"/>
    <n v="5.9"/>
    <s v="Dme"/>
    <x v="1"/>
    <n v="24"/>
    <m/>
    <m/>
    <m/>
    <m/>
    <m/>
    <m/>
    <m/>
    <m/>
    <m/>
    <m/>
    <m/>
    <m/>
    <m/>
    <m/>
    <m/>
    <m/>
    <m/>
    <m/>
    <m/>
    <m/>
    <n v="20.71"/>
    <n v="497.04"/>
    <n v="0.48"/>
    <n v="9.9408000000000012"/>
    <n v="6.2086705057554381"/>
    <e v="#NUM!"/>
    <e v="#NUM!"/>
    <e v="#NUM!"/>
    <s v="Diadematidae"/>
  </r>
  <r>
    <n v="4"/>
    <x v="3"/>
    <n v="7"/>
    <s v="Soplador"/>
    <n v="2"/>
    <d v="2013-05-17T00:00:00"/>
    <n v="21"/>
    <n v="5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4"/>
    <x v="3"/>
    <n v="7"/>
    <s v="Soplador"/>
    <n v="2"/>
    <d v="2013-05-17T00:00:00"/>
    <n v="21"/>
    <n v="5.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4"/>
    <x v="3"/>
    <n v="7"/>
    <s v="Soplador"/>
    <n v="3"/>
    <d v="2013-05-17T00:00:00"/>
    <n v="22"/>
    <n v="8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4"/>
    <x v="3"/>
    <n v="7"/>
    <s v="Soplador"/>
    <n v="3"/>
    <d v="2013-05-17T00:00:00"/>
    <n v="22"/>
    <n v="8"/>
    <s v="ser"/>
    <x v="0"/>
    <n v="25"/>
    <n v="10"/>
    <n v="15"/>
    <m/>
    <m/>
    <m/>
    <m/>
    <m/>
    <m/>
    <m/>
    <m/>
    <m/>
    <m/>
    <m/>
    <m/>
    <m/>
    <m/>
    <m/>
    <m/>
    <m/>
    <n v="1.813E-2"/>
    <n v="3.07552"/>
    <n v="136.62071366120324"/>
    <n v="0.25"/>
    <n v="1.3662071366120323"/>
    <n v="4.9172085729850039"/>
    <n v="-4.0101872542153769"/>
    <n v="2.9027272874832164"/>
    <n v="18.223779140643707"/>
    <s v="Pomacentridae"/>
  </r>
  <r>
    <n v="4"/>
    <x v="3"/>
    <n v="7"/>
    <s v="Soplador"/>
    <n v="3"/>
    <d v="2013-05-17T00:00:00"/>
    <n v="22"/>
    <n v="5.9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4"/>
    <x v="3"/>
    <n v="7"/>
    <s v="Soplador"/>
    <n v="4"/>
    <d v="2013-05-17T00:00:00"/>
    <n v="22"/>
    <n v="8"/>
    <s v="lar"/>
    <x v="8"/>
    <n v="25"/>
    <m/>
    <m/>
    <m/>
    <m/>
    <n v="25"/>
    <m/>
    <m/>
    <m/>
    <m/>
    <m/>
    <m/>
    <m/>
    <m/>
    <m/>
    <m/>
    <m/>
    <m/>
    <m/>
    <m/>
    <n v="1.7299999999999999E-2"/>
    <n v="3"/>
    <n v="6757.8125"/>
    <n v="0.25"/>
    <n v="67.578125"/>
    <n v="8.8184545219943988"/>
    <n v="-4.0570487774784034"/>
    <n v="4.291834433157601"/>
    <n v="73.100443455321653"/>
    <s v="Lutjanidae"/>
  </r>
  <r>
    <n v="4"/>
    <x v="3"/>
    <n v="7"/>
    <s v="Soplador"/>
    <n v="4"/>
    <d v="2013-05-17T00:00:00"/>
    <n v="22"/>
    <n v="8"/>
    <s v="mro"/>
    <x v="7"/>
    <n v="1"/>
    <m/>
    <m/>
    <m/>
    <m/>
    <m/>
    <m/>
    <n v="1"/>
    <m/>
    <m/>
    <m/>
    <m/>
    <m/>
    <m/>
    <m/>
    <m/>
    <m/>
    <m/>
    <m/>
    <m/>
    <n v="1.3299999999999999E-2"/>
    <n v="2.97"/>
    <n v="1081.1670633234589"/>
    <n v="0.01"/>
    <n v="10.81167063323459"/>
    <n v="6.9857963508634215"/>
    <n v="-4.319991243754429"/>
    <n v="3.8066624897703196"/>
    <n v="44.999999999999993"/>
    <s v="Serranidae"/>
  </r>
  <r>
    <n v="4"/>
    <x v="3"/>
    <n v="7"/>
    <s v="Soplador"/>
    <n v="4"/>
    <d v="2013-05-17T00:00:00"/>
    <n v="22"/>
    <n v="8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4"/>
    <x v="3"/>
    <n v="7"/>
    <s v="Soplador"/>
    <n v="4"/>
    <d v="2013-05-17T00:00:00"/>
    <n v="23"/>
    <n v="9.5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4"/>
    <x v="3"/>
    <n v="7"/>
    <s v="Soplador"/>
    <n v="4"/>
    <d v="2013-05-17T00:00:00"/>
    <n v="23"/>
    <n v="9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4"/>
    <x v="3"/>
    <n v="7"/>
    <s v="Soplador"/>
    <n v="5"/>
    <d v="2013-05-17T00:00:00"/>
    <n v="22"/>
    <n v="8"/>
    <s v="hpa"/>
    <x v="4"/>
    <n v="2"/>
    <m/>
    <m/>
    <m/>
    <m/>
    <n v="2"/>
    <m/>
    <m/>
    <m/>
    <m/>
    <m/>
    <m/>
    <m/>
    <m/>
    <m/>
    <m/>
    <m/>
    <m/>
    <m/>
    <m/>
    <n v="2.7130000000000001E-2"/>
    <n v="3.0842299999999998"/>
    <n v="1111.855381318609"/>
    <n v="0.02"/>
    <n v="11.118553813186089"/>
    <n v="7.013785413581898"/>
    <n v="-3.6071151523112968"/>
    <n v="3.4436149592907128"/>
    <n v="31.299901772760276"/>
    <s v="Pomacanthidae"/>
  </r>
  <r>
    <n v="4"/>
    <x v="3"/>
    <n v="7"/>
    <s v="Soplador"/>
    <n v="5"/>
    <d v="2013-05-17T00:00:00"/>
    <n v="22"/>
    <n v="8"/>
    <s v="mro"/>
    <x v="7"/>
    <n v="2"/>
    <m/>
    <m/>
    <m/>
    <m/>
    <m/>
    <n v="2"/>
    <m/>
    <m/>
    <m/>
    <m/>
    <m/>
    <m/>
    <m/>
    <m/>
    <m/>
    <m/>
    <m/>
    <m/>
    <m/>
    <n v="1.3299999999999999E-2"/>
    <n v="2.97"/>
    <n v="1025.0940868709315"/>
    <n v="0.02"/>
    <n v="10.250940868709314"/>
    <n v="6.9325396794290759"/>
    <n v="-4.319991243754429"/>
    <n v="3.7887309505668365"/>
    <n v="44.200272338395742"/>
    <s v="Serranidae"/>
  </r>
  <r>
    <n v="4"/>
    <x v="3"/>
    <n v="7"/>
    <s v="Soplador"/>
    <n v="5"/>
    <d v="2013-05-17T00:00:00"/>
    <n v="24"/>
    <n v="12.8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4"/>
    <x v="3"/>
    <n v="7"/>
    <s v="Soplador"/>
    <n v="5"/>
    <d v="2013-05-17T00:00:00"/>
    <n v="24"/>
    <n v="12.8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5"/>
    <x v="4"/>
    <n v="1"/>
    <s v="Las Pavonas"/>
    <n v="1"/>
    <d v="2009-03-31T00:00:00"/>
    <n v="25"/>
    <n v="10"/>
    <s v="hpa"/>
    <x v="4"/>
    <n v="2"/>
    <m/>
    <m/>
    <n v="2"/>
    <m/>
    <m/>
    <m/>
    <m/>
    <m/>
    <m/>
    <m/>
    <m/>
    <m/>
    <m/>
    <m/>
    <m/>
    <m/>
    <m/>
    <m/>
    <m/>
    <n v="2.7130000000000001E-2"/>
    <n v="3.0842299999999998"/>
    <n v="131.09995989833121"/>
    <n v="0.02"/>
    <n v="1.3109995989833121"/>
    <n v="4.8759600848834994"/>
    <n v="-3.6071151523112968"/>
    <n v="2.7504677787307683"/>
    <n v="15.64995088638015"/>
    <s v="Pomacanthidae"/>
  </r>
  <r>
    <n v="5"/>
    <x v="4"/>
    <n v="1"/>
    <s v="Las Pavonas"/>
    <n v="1"/>
    <d v="2009-03-31T00:00:00"/>
    <n v="25"/>
    <n v="10"/>
    <s v="lar"/>
    <x v="8"/>
    <n v="41"/>
    <m/>
    <m/>
    <n v="11"/>
    <n v="30"/>
    <m/>
    <m/>
    <m/>
    <m/>
    <m/>
    <m/>
    <m/>
    <m/>
    <m/>
    <m/>
    <m/>
    <m/>
    <m/>
    <m/>
    <m/>
    <n v="1.7299999999999999E-2"/>
    <n v="3"/>
    <n v="3153.1953125"/>
    <n v="0.41"/>
    <n v="31.531953125000001"/>
    <n v="8.0561716025995924"/>
    <n v="-4.0570487774784034"/>
    <n v="4.0377401266926656"/>
    <n v="56.698067467807427"/>
    <s v="Lutjanidae"/>
  </r>
  <r>
    <n v="5"/>
    <x v="4"/>
    <n v="1"/>
    <s v="Las Pavonas"/>
    <n v="1"/>
    <d v="2009-03-31T00:00:00"/>
    <n v="25"/>
    <n v="10"/>
    <s v="Dme"/>
    <x v="1"/>
    <n v="29"/>
    <m/>
    <m/>
    <m/>
    <m/>
    <m/>
    <m/>
    <m/>
    <m/>
    <m/>
    <m/>
    <m/>
    <m/>
    <m/>
    <m/>
    <m/>
    <m/>
    <m/>
    <m/>
    <m/>
    <m/>
    <n v="20.71"/>
    <n v="600.59"/>
    <n v="0.57999999999999996"/>
    <n v="12.011800000000001"/>
    <n v="6.3979125053939665"/>
    <e v="#NUM!"/>
    <e v="#NUM!"/>
    <e v="#NUM!"/>
    <s v="Diadematidae"/>
  </r>
  <r>
    <n v="5"/>
    <x v="4"/>
    <n v="1"/>
    <s v="Las Pavonas"/>
    <n v="2"/>
    <d v="2009-03-31T00:00:00"/>
    <n v="25"/>
    <n v="10"/>
    <s v="lar"/>
    <x v="8"/>
    <n v="18"/>
    <m/>
    <m/>
    <n v="18"/>
    <m/>
    <m/>
    <m/>
    <m/>
    <m/>
    <m/>
    <m/>
    <m/>
    <m/>
    <m/>
    <m/>
    <m/>
    <m/>
    <m/>
    <m/>
    <m/>
    <n v="1.7299999999999999E-2"/>
    <n v="3"/>
    <n v="608.203125"/>
    <n v="0.18"/>
    <n v="6.08203125"/>
    <n v="6.410508913342527"/>
    <n v="-4.0570487774784034"/>
    <n v="3.48918589694031"/>
    <n v="32.759267427611199"/>
    <s v="Lutjanidae"/>
  </r>
  <r>
    <n v="5"/>
    <x v="4"/>
    <n v="1"/>
    <s v="Las Pavonas"/>
    <n v="2"/>
    <d v="2009-03-31T00:00:00"/>
    <n v="25"/>
    <n v="10"/>
    <s v="Dme"/>
    <x v="1"/>
    <n v="39"/>
    <m/>
    <m/>
    <m/>
    <m/>
    <m/>
    <m/>
    <m/>
    <m/>
    <m/>
    <m/>
    <m/>
    <m/>
    <m/>
    <m/>
    <m/>
    <m/>
    <m/>
    <m/>
    <m/>
    <m/>
    <n v="20.71"/>
    <n v="807.69"/>
    <n v="0.78"/>
    <n v="16.1538"/>
    <n v="6.6941783215371391"/>
    <e v="#NUM!"/>
    <e v="#NUM!"/>
    <e v="#NUM!"/>
    <s v="Diadematidae"/>
  </r>
  <r>
    <n v="5"/>
    <x v="4"/>
    <n v="1"/>
    <s v="Las Pavonas"/>
    <n v="3"/>
    <d v="2009-03-31T00:00:00"/>
    <n v="25"/>
    <n v="7.9"/>
    <s v="lar"/>
    <x v="8"/>
    <n v="14"/>
    <m/>
    <m/>
    <n v="6"/>
    <n v="8"/>
    <m/>
    <m/>
    <m/>
    <m/>
    <m/>
    <m/>
    <m/>
    <m/>
    <m/>
    <m/>
    <m/>
    <m/>
    <m/>
    <m/>
    <m/>
    <n v="1.7299999999999999E-2"/>
    <n v="3"/>
    <n v="944.47187499999995"/>
    <n v="0.14000000000000001"/>
    <n v="9.4447187499999998"/>
    <n v="6.8506259088380634"/>
    <n v="-4.0570487774784034"/>
    <n v="3.6358915621054888"/>
    <n v="37.935659821159845"/>
    <s v="Lutjanidae"/>
  </r>
  <r>
    <n v="5"/>
    <x v="4"/>
    <n v="1"/>
    <s v="Las Pavonas"/>
    <n v="3"/>
    <d v="2009-03-31T00:00:00"/>
    <n v="25"/>
    <n v="7.9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5"/>
    <x v="4"/>
    <n v="1"/>
    <s v="Las Pavonas"/>
    <n v="4"/>
    <d v="2009-03-31T00:00:00"/>
    <n v="25"/>
    <n v="7.9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5"/>
    <x v="4"/>
    <n v="1"/>
    <s v="Las Pavonas"/>
    <n v="4"/>
    <d v="2009-03-31T00:00:00"/>
    <n v="25"/>
    <n v="7.9"/>
    <s v="sgh"/>
    <x v="5"/>
    <n v="1"/>
    <m/>
    <m/>
    <m/>
    <n v="1"/>
    <m/>
    <m/>
    <m/>
    <m/>
    <m/>
    <m/>
    <m/>
    <m/>
    <m/>
    <m/>
    <m/>
    <m/>
    <m/>
    <m/>
    <m/>
    <n v="2.3300000000000001E-2"/>
    <n v="2.919"/>
    <n v="99.033923496728733"/>
    <n v="0.01"/>
    <n v="0.99033923496728737"/>
    <n v="4.5954624530226358"/>
    <n v="-3.7593019184104821"/>
    <n v="2.8622008809294686"/>
    <n v="17.500000000000004"/>
    <s v="Scaridae "/>
  </r>
  <r>
    <n v="5"/>
    <x v="4"/>
    <n v="1"/>
    <s v="Las Pavonas"/>
    <n v="4"/>
    <d v="2009-03-31T00:00:00"/>
    <n v="25"/>
    <n v="7.9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5"/>
    <x v="4"/>
    <n v="1"/>
    <s v="Las Pavonas"/>
    <n v="4"/>
    <d v="2009-03-31T00:00:00"/>
    <n v="25"/>
    <n v="7.9"/>
    <s v="Dme"/>
    <x v="1"/>
    <n v="21"/>
    <m/>
    <m/>
    <m/>
    <m/>
    <m/>
    <m/>
    <m/>
    <m/>
    <m/>
    <m/>
    <m/>
    <m/>
    <m/>
    <m/>
    <m/>
    <m/>
    <m/>
    <m/>
    <m/>
    <m/>
    <n v="20.71"/>
    <n v="434.91"/>
    <n v="0.42"/>
    <n v="8.6981999999999999"/>
    <n v="6.0751391131309163"/>
    <e v="#NUM!"/>
    <e v="#NUM!"/>
    <e v="#NUM!"/>
    <s v="Diadematidae"/>
  </r>
  <r>
    <n v="5"/>
    <x v="4"/>
    <n v="1"/>
    <s v="Las Pavonas"/>
    <n v="4"/>
    <d v="2009-03-31T00:00:00"/>
    <n v="25"/>
    <n v="7.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1"/>
    <s v="Las Pavonas"/>
    <n v="5"/>
    <d v="2009-03-31T00:00:00"/>
    <n v="25"/>
    <n v="7.9"/>
    <s v="lar"/>
    <x v="8"/>
    <n v="6"/>
    <m/>
    <m/>
    <m/>
    <n v="6"/>
    <m/>
    <m/>
    <m/>
    <m/>
    <m/>
    <m/>
    <m/>
    <m/>
    <m/>
    <m/>
    <m/>
    <m/>
    <m/>
    <m/>
    <m/>
    <n v="1.7299999999999999E-2"/>
    <n v="3"/>
    <n v="556.30312499999991"/>
    <n v="0.06"/>
    <n v="5.563031249999999"/>
    <n v="6.3213133345380559"/>
    <n v="-4.0570487774784034"/>
    <n v="3.4594540373388196"/>
    <n v="31.79961037456243"/>
    <s v="Lutjanidae"/>
  </r>
  <r>
    <n v="5"/>
    <x v="4"/>
    <n v="1"/>
    <s v="Las Pavonas"/>
    <n v="5"/>
    <d v="2009-03-31T00:00:00"/>
    <n v="25"/>
    <n v="7.9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5"/>
    <x v="4"/>
    <n v="1"/>
    <s v="Las Pavonas"/>
    <n v="5"/>
    <d v="2009-03-31T00:00:00"/>
    <n v="25"/>
    <n v="7.9"/>
    <s v="Dme"/>
    <x v="1"/>
    <n v="66"/>
    <m/>
    <m/>
    <m/>
    <m/>
    <m/>
    <m/>
    <m/>
    <m/>
    <m/>
    <m/>
    <m/>
    <m/>
    <m/>
    <m/>
    <m/>
    <m/>
    <m/>
    <m/>
    <m/>
    <m/>
    <n v="20.71"/>
    <n v="1366.8600000000001"/>
    <n v="1.32"/>
    <n v="27.337200000000003"/>
    <n v="7.2202714174339189"/>
    <e v="#NUM!"/>
    <e v="#NUM!"/>
    <e v="#NUM!"/>
    <s v="Diadematidae"/>
  </r>
  <r>
    <n v="5"/>
    <x v="4"/>
    <n v="1"/>
    <s v="Las Pavonas"/>
    <n v="5"/>
    <d v="2009-03-31T00:00:00"/>
    <n v="25"/>
    <n v="7.9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5"/>
    <x v="4"/>
    <n v="2"/>
    <s v="Ensenada"/>
    <n v="2"/>
    <d v="2009-03-31T00:00:00"/>
    <n v="25"/>
    <n v="7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5"/>
    <x v="4"/>
    <n v="2"/>
    <s v="Ensenada"/>
    <n v="3"/>
    <d v="2009-03-31T00:00:00"/>
    <n v="25"/>
    <n v="5"/>
    <s v="sgh"/>
    <x v="5"/>
    <n v="1"/>
    <m/>
    <n v="1"/>
    <m/>
    <m/>
    <m/>
    <m/>
    <m/>
    <m/>
    <m/>
    <m/>
    <m/>
    <m/>
    <m/>
    <m/>
    <m/>
    <m/>
    <m/>
    <m/>
    <m/>
    <n v="2.3300000000000001E-2"/>
    <n v="2.919"/>
    <n v="8.3494861542196439"/>
    <n v="0.01"/>
    <n v="8.3494861542196444E-2"/>
    <n v="2.1221999985523889"/>
    <n v="-3.7593019184104821"/>
    <n v="2.0149030205422647"/>
    <n v="7.4999999999999991"/>
    <s v="Scaridae "/>
  </r>
  <r>
    <n v="5"/>
    <x v="4"/>
    <n v="2"/>
    <s v="Ensenada"/>
    <n v="3"/>
    <d v="2009-03-31T00:00:00"/>
    <n v="25"/>
    <n v="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5"/>
    <x v="4"/>
    <n v="3"/>
    <s v="Las Monas"/>
    <n v="1"/>
    <d v="2009-03-31T00:00:00"/>
    <n v="25"/>
    <n v="6.1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5"/>
    <x v="4"/>
    <n v="3"/>
    <s v="Las Monas"/>
    <n v="1"/>
    <d v="2009-03-31T00:00:00"/>
    <n v="25"/>
    <n v="6.1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5"/>
    <x v="4"/>
    <n v="3"/>
    <s v="Las Monas"/>
    <n v="1"/>
    <d v="2009-03-31T00:00:00"/>
    <n v="25"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5"/>
    <x v="4"/>
    <n v="3"/>
    <s v="Las Monas"/>
    <n v="2"/>
    <d v="2009-03-31T00:00:00"/>
    <n v="25"/>
    <n v="4.5999999999999996"/>
    <s v="hpa"/>
    <x v="4"/>
    <n v="2"/>
    <m/>
    <m/>
    <n v="1"/>
    <n v="1"/>
    <m/>
    <m/>
    <m/>
    <m/>
    <m/>
    <m/>
    <m/>
    <m/>
    <m/>
    <m/>
    <m/>
    <m/>
    <m/>
    <m/>
    <m/>
    <n v="2.7130000000000001E-2"/>
    <n v="3.0842299999999998"/>
    <n v="250.58973065504733"/>
    <n v="0.02"/>
    <n v="2.5058973065504735"/>
    <n v="5.5238170625921663"/>
    <n v="-3.6071151523112968"/>
    <n v="2.9605224691101064"/>
    <n v="19.308056984013479"/>
    <s v="Pomacanthidae"/>
  </r>
  <r>
    <n v="5"/>
    <x v="4"/>
    <n v="3"/>
    <s v="Las Monas"/>
    <n v="2"/>
    <d v="2009-03-31T00:00:00"/>
    <n v="25"/>
    <n v="4.5999999999999996"/>
    <s v="lar"/>
    <x v="8"/>
    <n v="43"/>
    <m/>
    <m/>
    <n v="12"/>
    <n v="30"/>
    <m/>
    <m/>
    <n v="1"/>
    <m/>
    <m/>
    <m/>
    <m/>
    <m/>
    <m/>
    <m/>
    <m/>
    <m/>
    <m/>
    <m/>
    <m/>
    <n v="1.7299999999999999E-2"/>
    <n v="3"/>
    <n v="4763.4468749999996"/>
    <n v="0.43"/>
    <n v="47.634468749999996"/>
    <n v="8.4687268185707367"/>
    <n v="-4.0570487774784034"/>
    <n v="4.1752585320163798"/>
    <n v="65.0566567156894"/>
    <s v="Lutjanidae"/>
  </r>
  <r>
    <n v="5"/>
    <x v="4"/>
    <n v="3"/>
    <s v="Las Monas"/>
    <n v="2"/>
    <d v="2009-03-31T00:00:00"/>
    <n v="25"/>
    <n v="4.5999999999999996"/>
    <s v="sgh"/>
    <x v="5"/>
    <n v="1"/>
    <m/>
    <m/>
    <m/>
    <m/>
    <m/>
    <m/>
    <n v="1"/>
    <m/>
    <m/>
    <m/>
    <m/>
    <m/>
    <m/>
    <m/>
    <m/>
    <m/>
    <m/>
    <m/>
    <m/>
    <n v="2.3300000000000001E-2"/>
    <n v="2.919"/>
    <n v="1559.851477887961"/>
    <n v="0.01"/>
    <n v="15.598514778879609"/>
    <n v="7.3523458892290821"/>
    <n v="-3.7593019184104821"/>
    <n v="3.8066624897703196"/>
    <n v="44.999999999999993"/>
    <s v="Scaridae "/>
  </r>
  <r>
    <n v="5"/>
    <x v="4"/>
    <n v="3"/>
    <s v="Las Monas"/>
    <n v="2"/>
    <d v="2009-03-31T00:00:00"/>
    <n v="25"/>
    <n v="4.5999999999999996"/>
    <s v="Dme"/>
    <x v="1"/>
    <n v="22"/>
    <m/>
    <m/>
    <m/>
    <m/>
    <m/>
    <m/>
    <m/>
    <m/>
    <m/>
    <m/>
    <m/>
    <m/>
    <m/>
    <m/>
    <m/>
    <m/>
    <m/>
    <m/>
    <m/>
    <m/>
    <n v="20.71"/>
    <n v="455.62"/>
    <n v="0.44"/>
    <n v="9.1124000000000009"/>
    <n v="6.1216591287658089"/>
    <e v="#NUM!"/>
    <e v="#NUM!"/>
    <e v="#NUM!"/>
    <s v="Diadematidae"/>
  </r>
  <r>
    <n v="5"/>
    <x v="4"/>
    <n v="3"/>
    <s v="Las Monas"/>
    <n v="2"/>
    <d v="2009-03-31T00:00:00"/>
    <n v="25"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5"/>
    <x v="4"/>
    <n v="3"/>
    <s v="Las Monas"/>
    <n v="3"/>
    <d v="2009-03-31T00:00:00"/>
    <n v="25"/>
    <n v="5.2"/>
    <s v="lar"/>
    <x v="8"/>
    <n v="11"/>
    <m/>
    <n v="11"/>
    <m/>
    <m/>
    <m/>
    <m/>
    <m/>
    <m/>
    <m/>
    <m/>
    <m/>
    <m/>
    <m/>
    <m/>
    <m/>
    <m/>
    <m/>
    <m/>
    <m/>
    <n v="1.7299999999999999E-2"/>
    <n v="3"/>
    <n v="80.282812499999991"/>
    <n v="0.11"/>
    <n v="0.80282812499999989"/>
    <n v="4.3855555569467608"/>
    <n v="-4.0570487774784034"/>
    <n v="2.8142014448083881"/>
    <n v="16.679850679269862"/>
    <s v="Lutjanidae"/>
  </r>
  <r>
    <n v="5"/>
    <x v="4"/>
    <n v="3"/>
    <s v="Las Monas"/>
    <n v="3"/>
    <d v="2009-03-31T00:00:00"/>
    <n v="25"/>
    <n v="5.2"/>
    <s v="sgh"/>
    <x v="5"/>
    <n v="1"/>
    <m/>
    <n v="1"/>
    <m/>
    <m/>
    <m/>
    <m/>
    <m/>
    <m/>
    <m/>
    <m/>
    <m/>
    <m/>
    <m/>
    <m/>
    <m/>
    <m/>
    <m/>
    <m/>
    <m/>
    <n v="2.3300000000000001E-2"/>
    <n v="2.919"/>
    <n v="8.3494861542196439"/>
    <n v="0.01"/>
    <n v="8.3494861542196444E-2"/>
    <n v="2.1221999985523889"/>
    <n v="-3.7593019184104821"/>
    <n v="2.0149030205422647"/>
    <n v="7.4999999999999991"/>
    <s v="Scaridae "/>
  </r>
  <r>
    <n v="5"/>
    <x v="4"/>
    <n v="3"/>
    <s v="Las Monas"/>
    <n v="3"/>
    <d v="2009-03-31T00:00:00"/>
    <n v="25"/>
    <n v="5.2"/>
    <s v="Dme"/>
    <x v="1"/>
    <n v="111"/>
    <m/>
    <m/>
    <m/>
    <m/>
    <m/>
    <m/>
    <m/>
    <m/>
    <m/>
    <m/>
    <m/>
    <m/>
    <m/>
    <m/>
    <m/>
    <m/>
    <m/>
    <m/>
    <m/>
    <m/>
    <n v="20.71"/>
    <n v="2298.81"/>
    <n v="2.2200000000000002"/>
    <n v="45.976199999999999"/>
    <n v="7.7401468767198267"/>
    <e v="#NUM!"/>
    <e v="#NUM!"/>
    <e v="#NUM!"/>
    <s v="Diadematidae"/>
  </r>
  <r>
    <n v="5"/>
    <x v="4"/>
    <n v="3"/>
    <s v="Las Monas"/>
    <n v="3"/>
    <d v="2009-03-31T00:00:00"/>
    <n v="25"/>
    <n v="5.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3"/>
    <s v="Las Monas"/>
    <n v="4"/>
    <d v="2009-03-31T00:00:00"/>
    <n v="25"/>
    <n v="3.8"/>
    <s v="lar"/>
    <x v="8"/>
    <n v="60"/>
    <m/>
    <m/>
    <n v="60"/>
    <m/>
    <m/>
    <m/>
    <m/>
    <m/>
    <m/>
    <m/>
    <m/>
    <m/>
    <m/>
    <m/>
    <m/>
    <m/>
    <m/>
    <m/>
    <m/>
    <n v="1.7299999999999999E-2"/>
    <n v="3"/>
    <n v="2027.34375"/>
    <n v="0.6"/>
    <n v="20.2734375"/>
    <n v="7.6144817176684629"/>
    <n v="-4.0570487774784034"/>
    <n v="3.8905101650489553"/>
    <n v="48.935845514610776"/>
    <s v="Lutjanidae"/>
  </r>
  <r>
    <n v="5"/>
    <x v="4"/>
    <n v="3"/>
    <s v="Las Monas"/>
    <n v="4"/>
    <d v="2009-03-31T00:00:00"/>
    <n v="25"/>
    <n v="3.8"/>
    <s v="sgh"/>
    <x v="5"/>
    <n v="2"/>
    <m/>
    <m/>
    <m/>
    <n v="2"/>
    <m/>
    <m/>
    <m/>
    <m/>
    <m/>
    <m/>
    <m/>
    <m/>
    <m/>
    <m/>
    <m/>
    <m/>
    <m/>
    <m/>
    <m/>
    <n v="2.3300000000000001E-2"/>
    <n v="2.919"/>
    <n v="198.06784699345747"/>
    <n v="0.02"/>
    <n v="1.9806784699345747"/>
    <n v="5.2886096335825812"/>
    <n v="-3.7593019184104821"/>
    <n v="3.099661374440926"/>
    <n v="22.190435760324245"/>
    <s v="Scaridae "/>
  </r>
  <r>
    <n v="5"/>
    <x v="4"/>
    <n v="3"/>
    <s v="Las Monas"/>
    <n v="4"/>
    <d v="2009-03-31T00:00:00"/>
    <n v="25"/>
    <n v="3.8"/>
    <s v="zco"/>
    <x v="9"/>
    <n v="2"/>
    <m/>
    <n v="2"/>
    <m/>
    <m/>
    <m/>
    <m/>
    <m/>
    <m/>
    <m/>
    <m/>
    <m/>
    <m/>
    <m/>
    <m/>
    <m/>
    <m/>
    <m/>
    <m/>
    <m/>
    <n v="1.47E-2"/>
    <n v="3.3698999999999999"/>
    <n v="26.134625543616963"/>
    <n v="0.02"/>
    <n v="0.26134625543616963"/>
    <n v="3.2632610842878762"/>
    <n v="-4.2199077851974467"/>
    <n v="2.2205907799891165"/>
    <n v="9.2127719798033443"/>
    <s v="Zanclidae"/>
  </r>
  <r>
    <n v="5"/>
    <x v="4"/>
    <n v="3"/>
    <s v="Las Monas"/>
    <n v="4"/>
    <d v="2009-03-31T00:00:00"/>
    <n v="25"/>
    <n v="3.8"/>
    <s v="Dme"/>
    <x v="1"/>
    <n v="82"/>
    <m/>
    <m/>
    <m/>
    <m/>
    <m/>
    <m/>
    <m/>
    <m/>
    <m/>
    <m/>
    <m/>
    <m/>
    <m/>
    <m/>
    <m/>
    <m/>
    <m/>
    <m/>
    <m/>
    <m/>
    <n v="20.71"/>
    <n v="1698.22"/>
    <n v="1.64"/>
    <n v="33.964399999999998"/>
    <n v="7.4373359226717461"/>
    <e v="#NUM!"/>
    <e v="#NUM!"/>
    <e v="#NUM!"/>
    <s v="Diadematidae"/>
  </r>
  <r>
    <n v="5"/>
    <x v="4"/>
    <n v="3"/>
    <s v="Las Monas"/>
    <n v="4"/>
    <d v="2009-03-31T00:00:00"/>
    <n v="25"/>
    <n v="3.8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5"/>
    <x v="4"/>
    <n v="3"/>
    <s v="Las Monas"/>
    <n v="5"/>
    <d v="2009-03-31T00:00:00"/>
    <n v="25"/>
    <n v="3.1"/>
    <s v="lar"/>
    <x v="8"/>
    <n v="38"/>
    <m/>
    <n v="34"/>
    <n v="4"/>
    <m/>
    <m/>
    <m/>
    <m/>
    <m/>
    <m/>
    <m/>
    <m/>
    <m/>
    <m/>
    <m/>
    <m/>
    <m/>
    <m/>
    <m/>
    <m/>
    <n v="1.7299999999999999E-2"/>
    <n v="3"/>
    <n v="383.30312500000002"/>
    <n v="0.38"/>
    <n v="3.8330312500000003"/>
    <n v="5.9488261252361339"/>
    <n v="-4.0570487774784034"/>
    <n v="3.3352916342381795"/>
    <n v="28.086573035858596"/>
    <s v="Lutjanidae"/>
  </r>
  <r>
    <n v="5"/>
    <x v="4"/>
    <n v="3"/>
    <s v="Las Monas"/>
    <n v="5"/>
    <d v="2009-03-31T00:00:00"/>
    <n v="25"/>
    <n v="3.1"/>
    <s v="sgh"/>
    <x v="5"/>
    <n v="2"/>
    <m/>
    <n v="2"/>
    <m/>
    <m/>
    <m/>
    <m/>
    <m/>
    <m/>
    <m/>
    <m/>
    <m/>
    <m/>
    <m/>
    <m/>
    <m/>
    <m/>
    <m/>
    <m/>
    <m/>
    <n v="2.3300000000000001E-2"/>
    <n v="2.919"/>
    <n v="16.698972308439288"/>
    <n v="0.02"/>
    <n v="0.16698972308439289"/>
    <n v="2.8153471791123343"/>
    <n v="-3.7593019184104821"/>
    <n v="2.2523635140537226"/>
    <n v="9.5101867544246783"/>
    <s v="Scaridae "/>
  </r>
  <r>
    <n v="5"/>
    <x v="4"/>
    <n v="3"/>
    <s v="Las Monas"/>
    <n v="5"/>
    <d v="2009-03-31T00:00:00"/>
    <n v="25"/>
    <n v="2.1"/>
    <s v="Dme"/>
    <x v="1"/>
    <n v="95"/>
    <m/>
    <m/>
    <m/>
    <m/>
    <m/>
    <m/>
    <m/>
    <m/>
    <m/>
    <m/>
    <m/>
    <m/>
    <m/>
    <m/>
    <m/>
    <m/>
    <m/>
    <m/>
    <m/>
    <m/>
    <n v="20.71"/>
    <n v="1967.45"/>
    <n v="1.9"/>
    <n v="39.349000000000004"/>
    <n v="7.5844935670080336"/>
    <e v="#NUM!"/>
    <e v="#NUM!"/>
    <e v="#NUM!"/>
    <s v="Diadematidae"/>
  </r>
  <r>
    <n v="5"/>
    <x v="4"/>
    <n v="3"/>
    <s v="Las Monas"/>
    <n v="5"/>
    <d v="2009-03-31T00:00:00"/>
    <n v="25"/>
    <n v="2.1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5"/>
    <x v="4"/>
    <n v="4"/>
    <s v="Costa Fragata"/>
    <n v="1"/>
    <d v="2009-04-01T00:00:00"/>
    <n v="25"/>
    <n v="3.3"/>
    <s v="hpa"/>
    <x v="4"/>
    <n v="1"/>
    <m/>
    <n v="1"/>
    <m/>
    <m/>
    <m/>
    <m/>
    <m/>
    <m/>
    <m/>
    <m/>
    <m/>
    <m/>
    <m/>
    <m/>
    <m/>
    <m/>
    <m/>
    <m/>
    <m/>
    <n v="2.7130000000000001E-2"/>
    <n v="3.0842299999999998"/>
    <n v="13.562507587340574"/>
    <n v="0.01"/>
    <n v="0.13562507587340575"/>
    <n v="2.6073091907357715"/>
    <n v="-3.6071151523112968"/>
    <n v="2.0149030205422647"/>
    <n v="7.4999999999999991"/>
    <s v="Pomacanthidae"/>
  </r>
  <r>
    <n v="5"/>
    <x v="4"/>
    <n v="4"/>
    <s v="Costa Fragata"/>
    <n v="1"/>
    <d v="2009-04-01T00:00:00"/>
    <n v="24"/>
    <n v="3.3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5"/>
    <x v="4"/>
    <n v="4"/>
    <s v="Costa Fragata"/>
    <n v="1"/>
    <d v="2009-04-01T00:00:00"/>
    <n v="24"/>
    <n v="3.3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5"/>
    <x v="4"/>
    <n v="4"/>
    <s v="Costa Fragata"/>
    <n v="2"/>
    <d v="2009-04-01T00:00:00"/>
    <n v="24"/>
    <n v="2.2000000000000002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5"/>
    <x v="4"/>
    <n v="4"/>
    <s v="Costa Fragata"/>
    <n v="2"/>
    <d v="2009-04-01T00:00:00"/>
    <n v="24"/>
    <n v="2.2000000000000002"/>
    <s v="Dme"/>
    <x v="1"/>
    <n v="18"/>
    <m/>
    <m/>
    <m/>
    <m/>
    <m/>
    <m/>
    <m/>
    <m/>
    <m/>
    <m/>
    <m/>
    <m/>
    <m/>
    <m/>
    <m/>
    <m/>
    <m/>
    <m/>
    <m/>
    <m/>
    <n v="20.71"/>
    <n v="372.78000000000003"/>
    <n v="0.36"/>
    <n v="7.4556000000000004"/>
    <n v="5.9209884333036573"/>
    <e v="#NUM!"/>
    <e v="#NUM!"/>
    <e v="#NUM!"/>
    <s v="Diadematidae"/>
  </r>
  <r>
    <n v="5"/>
    <x v="4"/>
    <n v="4"/>
    <s v="Costa Fragata"/>
    <n v="2"/>
    <d v="2009-04-01T00:00:00"/>
    <n v="24"/>
    <n v="2.200000000000000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5"/>
    <x v="4"/>
    <n v="4"/>
    <s v="Costa Fragata"/>
    <n v="3"/>
    <d v="2009-04-01T00:00:00"/>
    <n v="24"/>
    <n v="1.2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5"/>
    <x v="4"/>
    <n v="4"/>
    <s v="Costa Fragata"/>
    <n v="3"/>
    <d v="2009-04-01T00:00:00"/>
    <n v="24"/>
    <n v="1.2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5"/>
    <x v="4"/>
    <n v="4"/>
    <s v="Costa Fragata"/>
    <n v="3"/>
    <d v="2009-04-01T00:00:00"/>
    <n v="24"/>
    <n v="1.2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5"/>
    <x v="4"/>
    <n v="4"/>
    <s v="Costa Fragata"/>
    <n v="4"/>
    <d v="2009-04-01T00:00:00"/>
    <n v="25"/>
    <n v="3.4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5"/>
    <x v="4"/>
    <n v="4"/>
    <s v="Costa Fragata"/>
    <n v="4"/>
    <d v="2009-04-01T00:00:00"/>
    <n v="25"/>
    <n v="3.4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5"/>
    <x v="4"/>
    <n v="4"/>
    <s v="Costa Fragata"/>
    <n v="4"/>
    <d v="2009-04-01T00:00:00"/>
    <n v="25"/>
    <n v="3.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4"/>
    <s v="Costa Fragata"/>
    <n v="5"/>
    <d v="2009-04-01T00:00:00"/>
    <n v="24"/>
    <n v="2.7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5"/>
    <x v="4"/>
    <n v="4"/>
    <s v="Costa Fragata"/>
    <n v="5"/>
    <d v="2009-04-01T00:00:00"/>
    <n v="24"/>
    <n v="2.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4"/>
    <s v="Costa Fragata"/>
    <n v="6"/>
    <d v="2009-04-01T00:00:00"/>
    <n v="24"/>
    <n v="2.4"/>
    <s v="lar"/>
    <x v="8"/>
    <n v="2"/>
    <m/>
    <m/>
    <m/>
    <m/>
    <n v="1"/>
    <n v="1"/>
    <m/>
    <m/>
    <m/>
    <m/>
    <m/>
    <m/>
    <m/>
    <m/>
    <m/>
    <m/>
    <m/>
    <m/>
    <m/>
    <n v="1.7299999999999999E-2"/>
    <n v="3"/>
    <n v="1012.05"/>
    <n v="0.02"/>
    <n v="10.1205"/>
    <n v="6.9197332557415443"/>
    <n v="-4.0570487774784034"/>
    <n v="3.6589273444066492"/>
    <n v="38.819680383281536"/>
    <s v="Lutjanidae"/>
  </r>
  <r>
    <n v="5"/>
    <x v="4"/>
    <n v="4"/>
    <s v="Costa Fragata"/>
    <n v="6"/>
    <d v="2009-04-01T00:00:00"/>
    <n v="24"/>
    <n v="2.4"/>
    <s v="sgh"/>
    <x v="5"/>
    <n v="2"/>
    <m/>
    <m/>
    <m/>
    <m/>
    <m/>
    <n v="2"/>
    <m/>
    <m/>
    <m/>
    <m/>
    <m/>
    <m/>
    <m/>
    <m/>
    <m/>
    <m/>
    <m/>
    <m/>
    <m/>
    <n v="2.3300000000000001E-2"/>
    <n v="2.919"/>
    <n v="1498.0300944630151"/>
    <n v="0.02"/>
    <n v="14.980300944630152"/>
    <n v="7.3119062536370603"/>
    <n v="-3.7593019184104821"/>
    <n v="3.792808555000871"/>
    <n v="44.380871520648469"/>
    <s v="Scaridae "/>
  </r>
  <r>
    <n v="5"/>
    <x v="4"/>
    <n v="4"/>
    <s v="Costa Fragata"/>
    <n v="6"/>
    <d v="2009-04-01T00:00:00"/>
    <n v="24"/>
    <n v="2.4"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5"/>
    <x v="4"/>
    <n v="4"/>
    <s v="Costa Fragata"/>
    <n v="6"/>
    <d v="2009-04-01T00:00:00"/>
    <n v="24"/>
    <n v="2.4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5"/>
    <x v="4"/>
    <n v="4"/>
    <s v="Costa Fragata"/>
    <n v="7"/>
    <d v="2009-04-01T00:00:00"/>
    <n v="24"/>
    <n v="3.4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5"/>
    <x v="4"/>
    <n v="4"/>
    <s v="Costa Fragata"/>
    <n v="7"/>
    <d v="2009-04-01T00:00:00"/>
    <n v="24"/>
    <n v="3.4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5"/>
    <x v="4"/>
    <n v="4"/>
    <s v="Costa Fragata"/>
    <n v="7"/>
    <d v="2009-04-01T00:00:00"/>
    <n v="24"/>
    <n v="3.4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4"/>
    <s v="Costa Fragata"/>
    <n v="8"/>
    <d v="2009-04-01T00:00:00"/>
    <n v="24"/>
    <n v="3.4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5"/>
    <x v="4"/>
    <n v="4"/>
    <s v="Costa Fragata"/>
    <n v="8"/>
    <d v="2009-04-01T00:00:00"/>
    <n v="24"/>
    <n v="3.4"/>
    <s v="Dme"/>
    <x v="1"/>
    <n v="83"/>
    <m/>
    <m/>
    <m/>
    <m/>
    <m/>
    <m/>
    <m/>
    <m/>
    <m/>
    <m/>
    <m/>
    <m/>
    <m/>
    <m/>
    <m/>
    <m/>
    <m/>
    <m/>
    <m/>
    <m/>
    <n v="20.71"/>
    <n v="1718.93"/>
    <n v="1.66"/>
    <n v="34.378599999999999"/>
    <n v="7.4494572832040911"/>
    <e v="#NUM!"/>
    <e v="#NUM!"/>
    <e v="#NUM!"/>
    <s v="Diadematidae"/>
  </r>
  <r>
    <n v="5"/>
    <x v="4"/>
    <n v="4"/>
    <s v="Costa Fragata"/>
    <n v="8"/>
    <d v="2009-04-01T00:00:00"/>
    <n v="24"/>
    <n v="3.4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2"/>
    <n v="6.6476923076923073"/>
    <n v="5.8062927784703966"/>
    <e v="#NUM!"/>
    <e v="#NUM!"/>
    <e v="#NUM!"/>
    <s v="Pteriidae"/>
  </r>
  <r>
    <n v="5"/>
    <x v="4"/>
    <n v="5"/>
    <s v="Bahía Tiburoneros"/>
    <n v="1"/>
    <d v="2009-04-01T00:00:00"/>
    <n v="24"/>
    <n v="7.5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5"/>
    <x v="4"/>
    <n v="5"/>
    <s v="Bahía Tiburoneros"/>
    <n v="1"/>
    <d v="2009-04-01T00:00:00"/>
    <n v="24"/>
    <n v="7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5"/>
    <x v="4"/>
    <n v="5"/>
    <s v="Bahía Tiburoneros"/>
    <n v="2"/>
    <d v="2009-04-01T00:00:00"/>
    <n v="24"/>
    <n v="5.8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5"/>
    <x v="4"/>
    <n v="5"/>
    <s v="Bahía Tiburoneros"/>
    <n v="2"/>
    <d v="2009-04-01T00:00:00"/>
    <n v="24"/>
    <n v="5.8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5"/>
    <x v="4"/>
    <n v="5"/>
    <s v="Bahía Tiburoneros"/>
    <n v="3"/>
    <d v="2009-04-01T00:00:00"/>
    <n v="24"/>
    <n v="5.0999999999999996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5"/>
    <x v="4"/>
    <n v="5"/>
    <s v="Bahía Tiburoneros"/>
    <n v="3"/>
    <d v="2009-04-01T00:00:00"/>
    <n v="24"/>
    <n v="5.0999999999999996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5"/>
    <x v="4"/>
    <n v="5"/>
    <s v="Bahía Tiburoneros"/>
    <n v="4"/>
    <d v="2009-04-01T00:00:00"/>
    <n v="24"/>
    <n v="4.9000000000000004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5"/>
    <x v="4"/>
    <n v="5"/>
    <s v="Bahía Tiburoneros"/>
    <n v="4"/>
    <d v="2009-04-01T00:00:00"/>
    <n v="24"/>
    <n v="2.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5"/>
    <x v="4"/>
    <n v="5"/>
    <s v="Bahía Tiburoneros"/>
    <n v="5"/>
    <d v="2009-04-01T00:00:00"/>
    <n v="25"/>
    <n v="3.7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5"/>
    <x v="4"/>
    <n v="5"/>
    <s v="Bahía Tiburoneros"/>
    <n v="5"/>
    <d v="2009-04-01T00:00:00"/>
    <n v="25"/>
    <n v="3.7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5"/>
    <x v="4"/>
    <n v="5"/>
    <s v="Bahía Tiburoneros"/>
    <n v="5"/>
    <d v="2009-04-01T00:00:00"/>
    <n v="25"/>
    <n v="3.7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5"/>
    <x v="4"/>
    <n v="5"/>
    <s v="Bahía Tiburoneros"/>
    <n v="6"/>
    <d v="2009-04-01T00:00:00"/>
    <n v="25"/>
    <n v="4.5999999999999996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5"/>
    <x v="4"/>
    <n v="5"/>
    <s v="Bahía Tiburoneros"/>
    <n v="6"/>
    <d v="2009-04-01T00:00:00"/>
    <n v="25"/>
    <n v="4.5999999999999996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5"/>
    <x v="4"/>
    <n v="5"/>
    <s v="Bahía Tiburoneros"/>
    <n v="6"/>
    <d v="2009-04-01T00:00:00"/>
    <n v="25"/>
    <n v="4.599999999999999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5"/>
    <x v="4"/>
    <n v="5"/>
    <s v="Bahía Tiburoneros"/>
    <n v="7"/>
    <d v="2009-04-01T00:00:00"/>
    <n v="25"/>
    <n v="2.7"/>
    <s v="sgh"/>
    <x v="5"/>
    <n v="1"/>
    <m/>
    <m/>
    <m/>
    <m/>
    <m/>
    <n v="1"/>
    <m/>
    <m/>
    <m/>
    <m/>
    <m/>
    <m/>
    <m/>
    <m/>
    <m/>
    <m/>
    <m/>
    <m/>
    <m/>
    <n v="2.3300000000000001E-2"/>
    <n v="2.919"/>
    <n v="749.01504723150754"/>
    <n v="0.01"/>
    <n v="7.4901504723150758"/>
    <n v="6.6187590730771149"/>
    <n v="-3.7593019184104821"/>
    <n v="3.5553480614894131"/>
    <n v="34.999999999999979"/>
    <s v="Scaridae "/>
  </r>
  <r>
    <n v="5"/>
    <x v="4"/>
    <n v="5"/>
    <s v="Bahía Tiburoneros"/>
    <n v="7"/>
    <d v="2009-04-01T00:00:00"/>
    <n v="25"/>
    <n v="2.7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5"/>
    <x v="4"/>
    <n v="5"/>
    <s v="Bahía Tiburoneros"/>
    <n v="8"/>
    <d v="2009-04-01T00:00:00"/>
    <n v="25"/>
    <n v="1.3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1"/>
    <s v="San Juanito"/>
    <n v="1"/>
    <d v="2007-07-14T00:00:00"/>
    <n v="30"/>
    <n v="4.5999999999999996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1"/>
    <s v="San Juanito"/>
    <n v="1"/>
    <d v="2007-07-14T00:00:00"/>
    <m/>
    <m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6"/>
    <x v="5"/>
    <n v="1"/>
    <s v="San Juanito"/>
    <n v="1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1"/>
    <s v="San Juanito"/>
    <n v="2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1"/>
    <s v="San Juanito"/>
    <n v="3"/>
    <d v="2007-07-14T00:00:00"/>
    <n v="30"/>
    <n v="4.3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1"/>
    <s v="San Juanito"/>
    <n v="3"/>
    <d v="2007-07-14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1"/>
    <s v="San Juanito"/>
    <n v="4"/>
    <d v="2007-07-14T00:00:00"/>
    <m/>
    <m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1"/>
    <s v="San Juanito"/>
    <n v="5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1"/>
    <s v="San Juanito"/>
    <n v="6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1"/>
    <s v="San Juanito"/>
    <n v="7"/>
    <d v="2007-07-14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1"/>
    <s v="San Juanito"/>
    <n v="7"/>
    <d v="2007-07-14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6"/>
    <x v="5"/>
    <n v="1"/>
    <s v="San Juanito"/>
    <n v="8"/>
    <d v="2007-07-14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1"/>
    <s v="San Juanito"/>
    <n v="9"/>
    <d v="2007-07-14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1"/>
    <s v="San Juanito"/>
    <n v="9"/>
    <d v="2007-07-14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1"/>
    <s v="San Juanito"/>
    <n v="9"/>
    <d v="2007-07-14T00:00:00"/>
    <m/>
    <m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6"/>
    <x v="5"/>
    <n v="1"/>
    <s v="San Juanito"/>
    <n v="9"/>
    <d v="2007-07-14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2"/>
    <s v="María Madre"/>
    <n v="1"/>
    <d v="2007-07-12T00:00:00"/>
    <n v="31"/>
    <n v="7.6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1"/>
    <d v="2007-07-12T00:00:00"/>
    <n v="31"/>
    <n v="7.6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2"/>
    <s v="María Madre"/>
    <n v="1"/>
    <d v="2007-07-12T00:00:00"/>
    <n v="31"/>
    <n v="7.6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6"/>
    <x v="5"/>
    <n v="2"/>
    <s v="María Madre"/>
    <n v="1"/>
    <d v="2007-07-12T00:00:00"/>
    <m/>
    <m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6"/>
    <x v="5"/>
    <n v="2"/>
    <s v="María Madre"/>
    <n v="2"/>
    <d v="2007-07-12T00:00:00"/>
    <n v="31"/>
    <n v="7.6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2"/>
    <d v="2007-07-12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2"/>
    <s v="María Madre"/>
    <n v="2"/>
    <d v="2007-07-12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2"/>
    <s v="María Madre"/>
    <n v="2"/>
    <d v="2007-07-12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6"/>
    <x v="5"/>
    <n v="2"/>
    <s v="María Madre"/>
    <n v="3"/>
    <d v="2007-07-12T00:00:00"/>
    <n v="31"/>
    <n v="4.3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3"/>
    <d v="2007-07-12T00:00:00"/>
    <n v="31"/>
    <n v="4.3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6"/>
    <x v="5"/>
    <n v="2"/>
    <s v="María Madre"/>
    <n v="3"/>
    <d v="2007-07-12T00:00:00"/>
    <m/>
    <m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2"/>
    <s v="María Madre"/>
    <n v="3"/>
    <d v="2007-07-12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2"/>
    <s v="María Madre"/>
    <n v="4"/>
    <d v="2007-07-12T00:00:00"/>
    <n v="31"/>
    <n v="3.7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4"/>
    <d v="2007-07-12T00:00:00"/>
    <m/>
    <m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2"/>
    <s v="María Madre"/>
    <n v="4"/>
    <d v="2007-07-12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2"/>
    <s v="María Madre"/>
    <n v="4"/>
    <d v="2007-07-12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2"/>
    <s v="María Madre"/>
    <n v="5"/>
    <d v="2007-07-12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2"/>
    <s v="María Madre"/>
    <n v="6"/>
    <d v="2007-07-12T00:00:00"/>
    <n v="31"/>
    <n v="7.6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2"/>
    <s v="María Madre"/>
    <n v="6"/>
    <d v="2007-07-15T00:00:00"/>
    <m/>
    <m/>
    <s v="Pma"/>
    <x v="3"/>
    <n v="21"/>
    <m/>
    <m/>
    <m/>
    <m/>
    <m/>
    <m/>
    <m/>
    <m/>
    <m/>
    <m/>
    <m/>
    <m/>
    <m/>
    <m/>
    <m/>
    <m/>
    <m/>
    <m/>
    <m/>
    <m/>
    <n v="33.238461538461536"/>
    <n v="698.0076923076922"/>
    <n v="0.42"/>
    <n v="13.960153846153844"/>
    <n v="6.5482301231997733"/>
    <e v="#NUM!"/>
    <e v="#NUM!"/>
    <e v="#NUM!"/>
    <s v="Pteriidae"/>
  </r>
  <r>
    <n v="6"/>
    <x v="5"/>
    <n v="2"/>
    <s v="María Madre"/>
    <n v="7"/>
    <d v="2007-07-12T00:00:00"/>
    <n v="31"/>
    <n v="4.3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7"/>
    <d v="2007-07-12T00:00:00"/>
    <n v="31"/>
    <n v="4.3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6"/>
    <x v="5"/>
    <n v="2"/>
    <s v="María Madre"/>
    <n v="7"/>
    <d v="2007-07-15T00:00:00"/>
    <m/>
    <m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22"/>
    <n v="7.3124615384615375"/>
    <n v="5.9016029582747214"/>
    <e v="#NUM!"/>
    <e v="#NUM!"/>
    <e v="#NUM!"/>
    <s v="Pteriidae"/>
  </r>
  <r>
    <n v="6"/>
    <x v="5"/>
    <n v="2"/>
    <s v="María Madre"/>
    <n v="8"/>
    <d v="2007-07-15T00:00:00"/>
    <n v="31"/>
    <n v="3.7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8"/>
    <d v="2007-07-15T00:00:00"/>
    <n v="31"/>
    <n v="3.7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2"/>
    <s v="María Madre"/>
    <n v="8"/>
    <d v="2007-07-15T00:00:00"/>
    <n v="31"/>
    <n v="3.7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6"/>
    <x v="5"/>
    <n v="2"/>
    <s v="María Madre"/>
    <n v="8"/>
    <d v="2007-07-15T00:00:00"/>
    <m/>
    <m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6"/>
    <x v="5"/>
    <n v="2"/>
    <s v="María Madre"/>
    <n v="8"/>
    <d v="2007-07-15T00:00:00"/>
    <m/>
    <m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6"/>
    <x v="5"/>
    <n v="2"/>
    <s v="María Madre"/>
    <n v="9"/>
    <d v="2007-07-15T00:00:00"/>
    <n v="27"/>
    <n v="2.4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9"/>
    <d v="2007-07-15T00:00:00"/>
    <n v="27"/>
    <n v="2.4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6"/>
    <x v="5"/>
    <n v="2"/>
    <s v="María Madre"/>
    <n v="9"/>
    <d v="2007-07-15T00:00:00"/>
    <m/>
    <m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6"/>
    <x v="5"/>
    <n v="2"/>
    <s v="María Madre"/>
    <n v="9"/>
    <d v="2007-07-15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2"/>
    <s v="María Madre"/>
    <n v="9"/>
    <d v="2007-07-15T00:00:00"/>
    <m/>
    <m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6"/>
    <x v="5"/>
    <n v="2"/>
    <s v="María Madre"/>
    <n v="10"/>
    <d v="2007-07-15T00:00:00"/>
    <m/>
    <m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6"/>
    <x v="5"/>
    <n v="2"/>
    <s v="María Madre"/>
    <n v="10"/>
    <d v="2007-07-15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2"/>
    <s v="María Madre"/>
    <n v="10"/>
    <d v="2007-07-15T00:00:00"/>
    <m/>
    <m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6"/>
    <x v="5"/>
    <n v="2"/>
    <s v="María Madre"/>
    <n v="11"/>
    <d v="2007-07-15T00:00:00"/>
    <n v="27"/>
    <n v="3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11"/>
    <d v="2007-07-15T00:00:00"/>
    <n v="27"/>
    <n v="3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6"/>
    <x v="5"/>
    <n v="2"/>
    <s v="María Madre"/>
    <n v="11"/>
    <d v="2007-07-15T00:00:00"/>
    <m/>
    <m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6"/>
    <x v="5"/>
    <n v="2"/>
    <s v="María Madre"/>
    <n v="11"/>
    <d v="2007-07-15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2"/>
    <s v="María Madre"/>
    <n v="12"/>
    <d v="2007-07-15T00:00:00"/>
    <m/>
    <m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6"/>
    <x v="5"/>
    <n v="2"/>
    <s v="María Madre"/>
    <n v="13"/>
    <d v="2007-07-15T00:00:00"/>
    <n v="27"/>
    <n v="4.9000000000000004"/>
    <s v="lar"/>
    <x v="8"/>
    <n v="2"/>
    <m/>
    <m/>
    <n v="2"/>
    <m/>
    <m/>
    <m/>
    <m/>
    <m/>
    <m/>
    <m/>
    <m/>
    <m/>
    <m/>
    <m/>
    <m/>
    <m/>
    <m/>
    <m/>
    <m/>
    <n v="1.7299999999999999E-2"/>
    <n v="3"/>
    <n v="67.578125"/>
    <n v="0.02"/>
    <n v="0.67578125"/>
    <n v="4.2132843360063079"/>
    <n v="-4.0570487774784034"/>
    <n v="2.7567777044949033"/>
    <n v="15.749013123685906"/>
    <s v="Lutjanidae"/>
  </r>
  <r>
    <n v="6"/>
    <x v="5"/>
    <n v="2"/>
    <s v="María Madre"/>
    <n v="13"/>
    <d v="2007-07-15T00:00:00"/>
    <m/>
    <m/>
    <s v="Dme"/>
    <x v="1"/>
    <n v="26"/>
    <m/>
    <m/>
    <m/>
    <m/>
    <m/>
    <m/>
    <m/>
    <m/>
    <m/>
    <m/>
    <m/>
    <m/>
    <m/>
    <m/>
    <m/>
    <m/>
    <m/>
    <m/>
    <m/>
    <m/>
    <n v="20.71"/>
    <n v="538.46"/>
    <n v="0.52"/>
    <n v="10.769200000000001"/>
    <n v="6.2887132134289745"/>
    <e v="#NUM!"/>
    <e v="#NUM!"/>
    <e v="#NUM!"/>
    <s v="Diadematidae"/>
  </r>
  <r>
    <n v="6"/>
    <x v="5"/>
    <n v="2"/>
    <s v="María Madre"/>
    <n v="13"/>
    <d v="2007-07-15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2"/>
    <s v="María Madre"/>
    <n v="14"/>
    <d v="2007-07-15T00:00:00"/>
    <n v="27"/>
    <n v="3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2"/>
    <s v="María Madre"/>
    <n v="14"/>
    <d v="2007-07-15T00:00:00"/>
    <m/>
    <m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6"/>
    <x v="5"/>
    <n v="2"/>
    <s v="María Madre"/>
    <n v="14"/>
    <d v="2007-07-15T00:00:00"/>
    <m/>
    <m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6"/>
    <x v="5"/>
    <n v="2"/>
    <s v="María Madre"/>
    <n v="15"/>
    <d v="2007-07-15T00:00:00"/>
    <m/>
    <m/>
    <s v="Dme"/>
    <x v="1"/>
    <n v="21"/>
    <m/>
    <m/>
    <m/>
    <m/>
    <m/>
    <m/>
    <m/>
    <m/>
    <m/>
    <m/>
    <m/>
    <m/>
    <m/>
    <m/>
    <m/>
    <m/>
    <m/>
    <m/>
    <m/>
    <m/>
    <n v="20.71"/>
    <n v="434.91"/>
    <n v="0.42"/>
    <n v="8.6981999999999999"/>
    <n v="6.0751391131309163"/>
    <e v="#NUM!"/>
    <e v="#NUM!"/>
    <e v="#NUM!"/>
    <s v="Diadematidae"/>
  </r>
  <r>
    <n v="6"/>
    <x v="5"/>
    <n v="2"/>
    <s v="María Madre"/>
    <n v="15"/>
    <d v="2007-07-15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2"/>
    <s v="María Madre"/>
    <n v="16"/>
    <d v="2007-07-15T00:00:00"/>
    <m/>
    <m/>
    <s v="Dme"/>
    <x v="1"/>
    <n v="25"/>
    <m/>
    <m/>
    <m/>
    <m/>
    <m/>
    <m/>
    <m/>
    <m/>
    <m/>
    <m/>
    <m/>
    <m/>
    <m/>
    <m/>
    <m/>
    <m/>
    <m/>
    <m/>
    <m/>
    <m/>
    <n v="20.71"/>
    <n v="517.75"/>
    <n v="0.5"/>
    <n v="10.355"/>
    <n v="6.2494925002756938"/>
    <e v="#NUM!"/>
    <e v="#NUM!"/>
    <e v="#NUM!"/>
    <s v="Diadematidae"/>
  </r>
  <r>
    <n v="6"/>
    <x v="5"/>
    <n v="2"/>
    <s v="María Madre"/>
    <n v="17"/>
    <d v="2007-07-15T00:00:00"/>
    <m/>
    <m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6"/>
    <x v="5"/>
    <n v="2"/>
    <s v="María Madre"/>
    <n v="17"/>
    <d v="2007-07-15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6"/>
    <x v="5"/>
    <n v="2"/>
    <s v="María Madre"/>
    <n v="18"/>
    <d v="2007-07-15T00:00:00"/>
    <n v="28"/>
    <n v="4.3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2"/>
    <s v="María Madre"/>
    <n v="18"/>
    <d v="2007-07-15T00:00:00"/>
    <m/>
    <m/>
    <s v="Dme"/>
    <x v="1"/>
    <n v="37"/>
    <m/>
    <m/>
    <m/>
    <m/>
    <m/>
    <m/>
    <m/>
    <m/>
    <m/>
    <m/>
    <m/>
    <m/>
    <m/>
    <m/>
    <m/>
    <m/>
    <m/>
    <m/>
    <m/>
    <m/>
    <n v="20.71"/>
    <n v="766.27"/>
    <n v="0.74"/>
    <n v="15.3254"/>
    <n v="6.6415345880517176"/>
    <e v="#NUM!"/>
    <e v="#NUM!"/>
    <e v="#NUM!"/>
    <s v="Diadematidae"/>
  </r>
  <r>
    <n v="6"/>
    <x v="5"/>
    <n v="2"/>
    <s v="María Madre"/>
    <n v="18"/>
    <d v="2007-07-15T00:00:00"/>
    <m/>
    <m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6"/>
    <x v="5"/>
    <n v="2"/>
    <s v="María Madre"/>
    <n v="19"/>
    <d v="2007-07-15T00:00:00"/>
    <n v="28"/>
    <n v="3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6"/>
    <x v="5"/>
    <n v="2"/>
    <s v="María Madre"/>
    <n v="19"/>
    <d v="2007-07-15T00:00:00"/>
    <m/>
    <m/>
    <s v="Dme"/>
    <x v="1"/>
    <n v="18"/>
    <m/>
    <m/>
    <m/>
    <m/>
    <m/>
    <m/>
    <m/>
    <m/>
    <m/>
    <m/>
    <m/>
    <m/>
    <m/>
    <m/>
    <m/>
    <m/>
    <m/>
    <m/>
    <m/>
    <m/>
    <n v="20.71"/>
    <n v="372.78000000000003"/>
    <n v="0.36"/>
    <n v="7.4556000000000004"/>
    <n v="5.9209884333036573"/>
    <e v="#NUM!"/>
    <e v="#NUM!"/>
    <e v="#NUM!"/>
    <s v="Diadematidae"/>
  </r>
  <r>
    <n v="6"/>
    <x v="5"/>
    <n v="2"/>
    <s v="María Madre"/>
    <n v="19"/>
    <d v="2007-07-15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2"/>
    <s v="María Madre"/>
    <n v="20"/>
    <d v="2007-07-15T00:00:00"/>
    <m/>
    <m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6"/>
    <x v="5"/>
    <n v="2"/>
    <s v="María Madre"/>
    <n v="21"/>
    <d v="2007-07-15T00:00:00"/>
    <m/>
    <m/>
    <s v="Dme"/>
    <x v="1"/>
    <n v="22"/>
    <m/>
    <m/>
    <m/>
    <m/>
    <m/>
    <m/>
    <m/>
    <m/>
    <m/>
    <m/>
    <m/>
    <m/>
    <m/>
    <m/>
    <m/>
    <m/>
    <m/>
    <m/>
    <m/>
    <m/>
    <n v="20.71"/>
    <n v="455.62"/>
    <n v="0.44"/>
    <n v="9.1124000000000009"/>
    <n v="6.1216591287658089"/>
    <e v="#NUM!"/>
    <e v="#NUM!"/>
    <e v="#NUM!"/>
    <s v="Diadematidae"/>
  </r>
  <r>
    <n v="6"/>
    <x v="5"/>
    <n v="4"/>
    <s v="María Cleofas"/>
    <n v="1"/>
    <d v="2007-07-13T00:00:00"/>
    <m/>
    <m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6"/>
    <x v="5"/>
    <n v="4"/>
    <s v="María Cleofas"/>
    <n v="1"/>
    <d v="2007-07-13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4"/>
    <s v="María Cleofas"/>
    <n v="1"/>
    <d v="2007-07-13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4"/>
    <s v="María Cleofas"/>
    <n v="2"/>
    <d v="2007-07-13T00:00:00"/>
    <n v="29"/>
    <n v="5.2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6"/>
    <x v="5"/>
    <n v="4"/>
    <s v="María Cleofas"/>
    <n v="2"/>
    <d v="2007-07-13T00:00:00"/>
    <m/>
    <m/>
    <s v="Dme"/>
    <x v="1"/>
    <n v="27"/>
    <m/>
    <m/>
    <m/>
    <m/>
    <m/>
    <m/>
    <m/>
    <m/>
    <m/>
    <m/>
    <m/>
    <m/>
    <m/>
    <m/>
    <m/>
    <m/>
    <m/>
    <m/>
    <m/>
    <m/>
    <n v="20.71"/>
    <n v="559.17000000000007"/>
    <n v="0.54"/>
    <n v="11.183400000000001"/>
    <n v="6.3264535414118219"/>
    <e v="#NUM!"/>
    <e v="#NUM!"/>
    <e v="#NUM!"/>
    <s v="Diadematidae"/>
  </r>
  <r>
    <n v="6"/>
    <x v="5"/>
    <n v="4"/>
    <s v="María Cleofas"/>
    <n v="2"/>
    <d v="2007-07-13T00:00:00"/>
    <m/>
    <m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6"/>
    <x v="5"/>
    <n v="4"/>
    <s v="María Cleofas"/>
    <n v="2"/>
    <d v="2007-07-13T00:00:00"/>
    <m/>
    <m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6"/>
    <x v="5"/>
    <n v="4"/>
    <s v="María Cleofas"/>
    <n v="3"/>
    <d v="2007-07-13T00:00:00"/>
    <m/>
    <m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6"/>
    <x v="5"/>
    <n v="4"/>
    <s v="María Cleofas"/>
    <n v="4"/>
    <d v="2007-07-13T00:00:00"/>
    <m/>
    <m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6"/>
    <x v="5"/>
    <n v="4"/>
    <s v="María Cleofas"/>
    <n v="5"/>
    <d v="2007-07-13T00:00:00"/>
    <n v="29"/>
    <n v="5.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6"/>
    <x v="5"/>
    <n v="4"/>
    <s v="María Cleofas"/>
    <n v="5"/>
    <d v="2007-07-13T00:00:00"/>
    <m/>
    <m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6"/>
    <x v="5"/>
    <n v="4"/>
    <s v="María Cleofas"/>
    <n v="6"/>
    <d v="2007-07-13T00:00:00"/>
    <m/>
    <m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6"/>
    <x v="5"/>
    <n v="4"/>
    <s v="María Cleofas"/>
    <n v="7"/>
    <d v="2007-07-13T00:00:00"/>
    <n v="29"/>
    <n v="4.5999999999999996"/>
    <s v="hpa"/>
    <x v="4"/>
    <n v="3"/>
    <m/>
    <m/>
    <m/>
    <n v="3"/>
    <m/>
    <m/>
    <m/>
    <m/>
    <m/>
    <m/>
    <m/>
    <m/>
    <m/>
    <m/>
    <m/>
    <m/>
    <m/>
    <m/>
    <m/>
    <n v="2.7130000000000001E-2"/>
    <n v="3.0842299999999998"/>
    <n v="555.11925211764515"/>
    <n v="0.03"/>
    <n v="5.5511925211764517"/>
    <n v="6.3191829593459072"/>
    <n v="-3.6071151523112968"/>
    <n v="3.2184039814336818"/>
    <n v="24.988206696652206"/>
    <s v="Pomacanthidae"/>
  </r>
  <r>
    <n v="6"/>
    <x v="5"/>
    <n v="4"/>
    <s v="María Cleofas"/>
    <n v="7"/>
    <d v="2007-07-13T00:00:00"/>
    <m/>
    <m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6"/>
    <x v="5"/>
    <n v="4"/>
    <s v="María Cleofas"/>
    <n v="7"/>
    <d v="2007-07-13T00:00:00"/>
    <m/>
    <m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6"/>
    <x v="5"/>
    <n v="4"/>
    <s v="María Cleofas"/>
    <n v="8"/>
    <d v="2007-07-13T00:00:00"/>
    <n v="29"/>
    <n v="4.5999999999999996"/>
    <s v="hpa"/>
    <x v="4"/>
    <n v="3"/>
    <m/>
    <m/>
    <m/>
    <n v="3"/>
    <m/>
    <m/>
    <m/>
    <m/>
    <m/>
    <m/>
    <m/>
    <m/>
    <m/>
    <m/>
    <m/>
    <m/>
    <m/>
    <m/>
    <m/>
    <n v="2.7130000000000001E-2"/>
    <n v="3.0842299999999998"/>
    <n v="555.11925211764515"/>
    <n v="0.03"/>
    <n v="5.5511925211764517"/>
    <n v="6.3191829593459072"/>
    <n v="-3.6071151523112968"/>
    <n v="3.2184039814336818"/>
    <n v="24.988206696652206"/>
    <s v="Pomacanthidae"/>
  </r>
  <r>
    <n v="6"/>
    <x v="5"/>
    <n v="4"/>
    <s v="María Cleofas"/>
    <n v="8"/>
    <d v="2007-07-13T00:00:00"/>
    <n v="29"/>
    <n v="4.5999999999999996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6"/>
    <x v="5"/>
    <n v="4"/>
    <s v="María Cleofas"/>
    <n v="8"/>
    <d v="2007-07-13T00:00:00"/>
    <m/>
    <m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6"/>
    <x v="5"/>
    <n v="4"/>
    <s v="María Cleofas"/>
    <n v="8"/>
    <d v="2007-07-13T00:00:00"/>
    <m/>
    <m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7"/>
    <x v="6"/>
    <n v="1"/>
    <s v="ISB Piedra Manta"/>
    <n v="1"/>
    <d v="2010-04-01T00:00:00"/>
    <n v="24"/>
    <n v="1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7"/>
    <x v="6"/>
    <n v="1"/>
    <s v="ISB Piedra Manta"/>
    <n v="2"/>
    <d v="2010-04-01T00:00:00"/>
    <n v="24"/>
    <n v="15"/>
    <s v="Ifu"/>
    <x v="2"/>
    <n v="13"/>
    <m/>
    <m/>
    <m/>
    <m/>
    <m/>
    <m/>
    <m/>
    <m/>
    <m/>
    <m/>
    <m/>
    <m/>
    <m/>
    <m/>
    <m/>
    <m/>
    <m/>
    <m/>
    <m/>
    <m/>
    <n v="375"/>
    <n v="4875"/>
    <n v="0.26"/>
    <n v="97.5"/>
    <n v="8.4918753834319478"/>
    <e v="#NUM!"/>
    <e v="#NUM!"/>
    <e v="#NUM!"/>
    <s v="Stichopodidae"/>
  </r>
  <r>
    <n v="7"/>
    <x v="6"/>
    <n v="2"/>
    <s v="ISB El Cañon"/>
    <n v="1"/>
    <d v="2010-04-01T00:00:00"/>
    <n v="24"/>
    <n v="22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2"/>
    <s v="ISB El Cañon"/>
    <n v="1"/>
    <d v="2010-04-01T00:00:00"/>
    <n v="24"/>
    <n v="22"/>
    <s v="Ifu"/>
    <x v="2"/>
    <n v="4"/>
    <m/>
    <m/>
    <m/>
    <m/>
    <m/>
    <m/>
    <m/>
    <m/>
    <m/>
    <m/>
    <m/>
    <m/>
    <m/>
    <m/>
    <m/>
    <m/>
    <m/>
    <m/>
    <m/>
    <m/>
    <n v="375"/>
    <n v="1500"/>
    <n v="0.08"/>
    <n v="30"/>
    <n v="7.3132203870903014"/>
    <e v="#NUM!"/>
    <e v="#NUM!"/>
    <e v="#NUM!"/>
    <s v="Stichopodidae"/>
  </r>
  <r>
    <n v="7"/>
    <x v="6"/>
    <n v="2"/>
    <s v="ISB El Cañon"/>
    <n v="2"/>
    <d v="2010-04-01T00:00:00"/>
    <n v="24"/>
    <n v="22"/>
    <s v="zco"/>
    <x v="9"/>
    <n v="4"/>
    <m/>
    <m/>
    <m/>
    <m/>
    <n v="4"/>
    <m/>
    <m/>
    <m/>
    <m/>
    <m/>
    <m/>
    <m/>
    <m/>
    <m/>
    <m/>
    <m/>
    <m/>
    <m/>
    <m/>
    <n v="1.47E-2"/>
    <n v="3.3698999999999999"/>
    <n v="3022.0062716027187"/>
    <n v="0.04"/>
    <n v="30.220062716027186"/>
    <n v="8.0136762181457932"/>
    <n v="-4.2199077851974467"/>
    <n v="3.6302513437619037"/>
    <n v="37.722296689710937"/>
    <s v="Zanclidae"/>
  </r>
  <r>
    <n v="7"/>
    <x v="6"/>
    <n v="2"/>
    <s v="ISB El Cañon"/>
    <n v="2"/>
    <d v="2010-04-01T00:00:00"/>
    <n v="24"/>
    <n v="22"/>
    <s v="Ifu"/>
    <x v="2"/>
    <n v="12"/>
    <m/>
    <m/>
    <m/>
    <m/>
    <m/>
    <m/>
    <m/>
    <m/>
    <m/>
    <m/>
    <m/>
    <m/>
    <m/>
    <m/>
    <m/>
    <m/>
    <m/>
    <m/>
    <m/>
    <m/>
    <n v="375"/>
    <n v="4500"/>
    <n v="0.24"/>
    <n v="90"/>
    <n v="8.4118326757584114"/>
    <e v="#NUM!"/>
    <e v="#NUM!"/>
    <e v="#NUM!"/>
    <s v="Stichopodidae"/>
  </r>
  <r>
    <n v="7"/>
    <x v="6"/>
    <n v="2"/>
    <s v="ISB El Cañon"/>
    <n v="3"/>
    <d v="2010-04-27T00:00:00"/>
    <n v="24"/>
    <n v="22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7"/>
    <x v="6"/>
    <n v="2"/>
    <s v="ISB El Cañon"/>
    <n v="4"/>
    <d v="2010-04-27T00:00:00"/>
    <n v="24"/>
    <n v="2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3"/>
    <s v="ISB Las Cuevas"/>
    <n v="1"/>
    <d v="2010-04-25T00:00:00"/>
    <n v="24"/>
    <n v="13"/>
    <s v="zco"/>
    <x v="9"/>
    <n v="4"/>
    <m/>
    <m/>
    <n v="4"/>
    <m/>
    <m/>
    <m/>
    <m/>
    <m/>
    <m/>
    <m/>
    <m/>
    <m/>
    <m/>
    <m/>
    <m/>
    <m/>
    <m/>
    <m/>
    <m/>
    <n v="1.47E-2"/>
    <n v="3.3698999999999999"/>
    <n v="292.31720594487638"/>
    <n v="0.02"/>
    <n v="1.4615860297243819"/>
    <n v="5.677839534376834"/>
    <n v="-4.2199077851974467"/>
    <n v="2.9371041632019588"/>
    <n v="18.861148344855476"/>
    <s v="Zanclidae"/>
  </r>
  <r>
    <n v="7"/>
    <x v="6"/>
    <n v="3"/>
    <s v="ISB Las Cuevas"/>
    <n v="4"/>
    <d v="2010-04-25T00:00:00"/>
    <n v="23"/>
    <n v="8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7"/>
    <x v="6"/>
    <n v="5"/>
    <s v="IS Cabo Pierce Pared"/>
    <n v="2"/>
    <d v="2010-04-02T00:00:00"/>
    <n v="24"/>
    <n v="15"/>
    <s v="zco"/>
    <x v="9"/>
    <n v="7"/>
    <m/>
    <m/>
    <m/>
    <m/>
    <n v="7"/>
    <m/>
    <m/>
    <m/>
    <m/>
    <m/>
    <m/>
    <m/>
    <m/>
    <m/>
    <m/>
    <m/>
    <m/>
    <m/>
    <m/>
    <n v="1.47E-2"/>
    <n v="3.3698999999999999"/>
    <n v="5288.5109753047582"/>
    <n v="7.0000000000000007E-2"/>
    <n v="52.88510975304758"/>
    <n v="8.5732920060812159"/>
    <n v="-4.2199077851974467"/>
    <n v="3.7963143687583205"/>
    <n v="44.536735646250783"/>
    <s v="Zanclidae"/>
  </r>
  <r>
    <n v="7"/>
    <x v="6"/>
    <n v="5"/>
    <s v="IS Cabo Pierce Pared"/>
    <n v="2"/>
    <d v="2010-04-02T00:00:00"/>
    <n v="24"/>
    <n v="18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7"/>
    <x v="6"/>
    <n v="5"/>
    <s v="IS Cabo Pierce Pared"/>
    <n v="2"/>
    <d v="2010-04-02T00:00:00"/>
    <n v="24"/>
    <n v="1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6"/>
    <s v="IS Punta Pierce"/>
    <n v="1"/>
    <d v="2010-04-02T00:00:00"/>
    <n v="24"/>
    <n v="18"/>
    <s v="Dme"/>
    <x v="1"/>
    <n v="143"/>
    <m/>
    <m/>
    <m/>
    <m/>
    <m/>
    <m/>
    <m/>
    <m/>
    <m/>
    <m/>
    <m/>
    <m/>
    <m/>
    <m/>
    <m/>
    <m/>
    <m/>
    <m/>
    <m/>
    <m/>
    <n v="20.71"/>
    <n v="2961.53"/>
    <n v="2.86"/>
    <n v="59.230600000000003"/>
    <n v="7.9934613056673998"/>
    <e v="#NUM!"/>
    <e v="#NUM!"/>
    <e v="#NUM!"/>
    <s v="Diadematidae"/>
  </r>
  <r>
    <n v="7"/>
    <x v="6"/>
    <n v="6"/>
    <s v="IS Punta Pierce"/>
    <n v="1"/>
    <d v="2010-04-02T00:00:00"/>
    <n v="24"/>
    <n v="18"/>
    <s v="Ifu"/>
    <x v="2"/>
    <n v="9"/>
    <m/>
    <m/>
    <m/>
    <m/>
    <m/>
    <m/>
    <m/>
    <m/>
    <m/>
    <m/>
    <m/>
    <m/>
    <m/>
    <m/>
    <m/>
    <m/>
    <m/>
    <m/>
    <m/>
    <m/>
    <n v="375"/>
    <n v="3375"/>
    <n v="0.18"/>
    <n v="67.5"/>
    <n v="8.1241506033066297"/>
    <e v="#NUM!"/>
    <e v="#NUM!"/>
    <e v="#NUM!"/>
    <s v="Stichopodidae"/>
  </r>
  <r>
    <n v="7"/>
    <x v="6"/>
    <n v="6"/>
    <s v="IS Punta Pierce"/>
    <n v="2"/>
    <d v="2010-04-02T00:00:00"/>
    <n v="24"/>
    <n v="22"/>
    <s v="zco"/>
    <x v="9"/>
    <n v="4"/>
    <m/>
    <m/>
    <m/>
    <m/>
    <n v="4"/>
    <m/>
    <m/>
    <m/>
    <m/>
    <m/>
    <m/>
    <m/>
    <m/>
    <m/>
    <m/>
    <m/>
    <m/>
    <m/>
    <m/>
    <n v="1.47E-2"/>
    <n v="3.3698999999999999"/>
    <n v="3022.0062716027187"/>
    <n v="0.04"/>
    <n v="30.220062716027186"/>
    <n v="8.0136762181457932"/>
    <n v="-4.2199077851974467"/>
    <n v="3.6302513437619037"/>
    <n v="37.722296689710937"/>
    <s v="Zanclidae"/>
  </r>
  <r>
    <n v="7"/>
    <x v="6"/>
    <n v="6"/>
    <s v="IS Punta Pierce"/>
    <n v="2"/>
    <d v="2010-04-02T00:00:00"/>
    <n v="24"/>
    <n v="18"/>
    <s v="Dme"/>
    <x v="1"/>
    <n v="94"/>
    <m/>
    <m/>
    <m/>
    <m/>
    <m/>
    <m/>
    <m/>
    <m/>
    <m/>
    <m/>
    <m/>
    <m/>
    <m/>
    <m/>
    <m/>
    <m/>
    <m/>
    <m/>
    <m/>
    <m/>
    <n v="20.71"/>
    <n v="1946.74"/>
    <n v="1.88"/>
    <n v="38.934800000000003"/>
    <n v="7.5739114576774966"/>
    <e v="#NUM!"/>
    <e v="#NUM!"/>
    <e v="#NUM!"/>
    <s v="Diadematidae"/>
  </r>
  <r>
    <n v="7"/>
    <x v="6"/>
    <n v="6"/>
    <s v="IS Punta Pierce"/>
    <n v="2"/>
    <d v="2010-04-02T00:00:00"/>
    <n v="24"/>
    <n v="18"/>
    <s v="Ifu"/>
    <x v="2"/>
    <n v="8"/>
    <m/>
    <m/>
    <m/>
    <m/>
    <m/>
    <m/>
    <m/>
    <m/>
    <m/>
    <m/>
    <m/>
    <m/>
    <m/>
    <m/>
    <m/>
    <m/>
    <m/>
    <m/>
    <m/>
    <m/>
    <n v="375"/>
    <n v="3000"/>
    <n v="0.16"/>
    <n v="60"/>
    <n v="8.0063675676502459"/>
    <e v="#NUM!"/>
    <e v="#NUM!"/>
    <e v="#NUM!"/>
    <s v="Stichopodidae"/>
  </r>
  <r>
    <n v="7"/>
    <x v="6"/>
    <n v="7"/>
    <s v="IS Cueva Pierce"/>
    <n v="1"/>
    <d v="2010-04-02T00:00:00"/>
    <n v="24"/>
    <n v="15"/>
    <s v="zco"/>
    <x v="9"/>
    <n v="3"/>
    <m/>
    <m/>
    <m/>
    <n v="1"/>
    <n v="2"/>
    <m/>
    <m/>
    <m/>
    <m/>
    <m/>
    <m/>
    <m/>
    <m/>
    <m/>
    <m/>
    <m/>
    <m/>
    <m/>
    <m/>
    <n v="1.47E-2"/>
    <n v="3.3698999999999999"/>
    <n v="1738.1105199269405"/>
    <n v="0.03"/>
    <n v="17.381105199269406"/>
    <n v="7.4605538940952405"/>
    <n v="-4.2199077851974467"/>
    <n v="3.4661152198263117"/>
    <n v="32.012140447244334"/>
    <s v="Zanclidae"/>
  </r>
  <r>
    <n v="7"/>
    <x v="6"/>
    <n v="7"/>
    <s v="IS Cueva Pierce"/>
    <n v="1"/>
    <d v="2010-04-02T00:00:00"/>
    <n v="24"/>
    <n v="1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7"/>
    <x v="6"/>
    <n v="7"/>
    <s v="IS Cueva Pierce"/>
    <n v="2"/>
    <d v="2010-04-02T00:00:00"/>
    <n v="24"/>
    <n v="15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7"/>
    <x v="6"/>
    <n v="7"/>
    <s v="IS Cueva Pierce"/>
    <n v="2"/>
    <d v="2010-04-02T00:00:00"/>
    <n v="24"/>
    <n v="15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7"/>
    <x v="6"/>
    <n v="7"/>
    <s v="IS Cueva Pierce"/>
    <n v="2"/>
    <d v="2010-04-02T00:00:00"/>
    <n v="24"/>
    <n v="1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7"/>
    <x v="6"/>
    <n v="8"/>
    <s v="IS Punta Tosca"/>
    <n v="1"/>
    <d v="2010-04-03T00:00:00"/>
    <n v="24"/>
    <n v="18"/>
    <s v="zco"/>
    <x v="9"/>
    <n v="5"/>
    <m/>
    <m/>
    <m/>
    <m/>
    <n v="5"/>
    <m/>
    <m/>
    <m/>
    <m/>
    <m/>
    <m/>
    <m/>
    <m/>
    <m/>
    <m/>
    <m/>
    <m/>
    <m/>
    <m/>
    <n v="1.47E-2"/>
    <n v="3.3698999999999999"/>
    <n v="3777.5078395033984"/>
    <n v="0.05"/>
    <n v="37.775078395033987"/>
    <n v="8.236819769460002"/>
    <n v="-4.2199077851974467"/>
    <n v="3.6964680123022786"/>
    <n v="40.304696970685576"/>
    <s v="Zanclidae"/>
  </r>
  <r>
    <n v="7"/>
    <x v="6"/>
    <n v="8"/>
    <s v="IS Punta Tosca"/>
    <n v="1"/>
    <d v="2010-04-03T00:00:00"/>
    <n v="24"/>
    <n v="1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8"/>
    <s v="IS Punta Tosca"/>
    <n v="2"/>
    <d v="2010-04-03T00:00:00"/>
    <n v="24"/>
    <n v="20"/>
    <s v="zco"/>
    <x v="9"/>
    <n v="7"/>
    <m/>
    <m/>
    <m/>
    <n v="7"/>
    <m/>
    <m/>
    <m/>
    <m/>
    <m/>
    <m/>
    <m/>
    <m/>
    <m/>
    <m/>
    <m/>
    <m/>
    <m/>
    <m/>
    <m/>
    <n v="1.47E-2"/>
    <n v="3.3698999999999999"/>
    <n v="1589.7516888790685"/>
    <n v="7.0000000000000007E-2"/>
    <n v="15.897516888790685"/>
    <n v="7.3713331125020831"/>
    <n v="-4.2199077851974467"/>
    <n v="3.4396394248195881"/>
    <n v="31.175714952375547"/>
    <s v="Zanclidae"/>
  </r>
  <r>
    <n v="7"/>
    <x v="6"/>
    <n v="8"/>
    <s v="IS Punta Tosca"/>
    <n v="2"/>
    <d v="2010-04-03T00:00:00"/>
    <n v="24"/>
    <n v="18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7"/>
    <x v="6"/>
    <n v="8"/>
    <s v="IS Punta Tosca"/>
    <n v="3"/>
    <d v="2010-04-03T00:00:00"/>
    <n v="24"/>
    <n v="20"/>
    <s v="zco"/>
    <x v="9"/>
    <n v="6"/>
    <m/>
    <m/>
    <m/>
    <m/>
    <n v="6"/>
    <m/>
    <m/>
    <m/>
    <m/>
    <m/>
    <m/>
    <m/>
    <m/>
    <m/>
    <m/>
    <m/>
    <m/>
    <m/>
    <m/>
    <n v="1.47E-2"/>
    <n v="3.3698999999999999"/>
    <n v="4533.009407404078"/>
    <n v="0.06"/>
    <n v="45.33009407404078"/>
    <n v="8.4191413262539569"/>
    <n v="-4.2199077851974467"/>
    <n v="3.7505709698956653"/>
    <n v="42.545367190212417"/>
    <s v="Zanclidae"/>
  </r>
  <r>
    <n v="7"/>
    <x v="6"/>
    <n v="8"/>
    <s v="IS Punta Tosca"/>
    <n v="4"/>
    <d v="2010-04-03T00:00:00"/>
    <n v="24"/>
    <n v="21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8"/>
    <s v="IS Punta Tosca"/>
    <n v="4"/>
    <d v="2010-04-04T00:00:00"/>
    <n v="24"/>
    <n v="18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8"/>
    <s v="IS Punta Tosca"/>
    <n v="5"/>
    <d v="2010-04-03T00:00:00"/>
    <n v="24"/>
    <n v="21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8"/>
    <s v="IS Punta Tosca"/>
    <n v="5"/>
    <d v="2010-04-04T00:00:00"/>
    <n v="24"/>
    <n v="18"/>
    <s v="Apl"/>
    <x v="6"/>
    <n v="1"/>
    <m/>
    <m/>
    <m/>
    <m/>
    <m/>
    <m/>
    <m/>
    <m/>
    <m/>
    <m/>
    <m/>
    <m/>
    <m/>
    <m/>
    <m/>
    <m/>
    <m/>
    <m/>
    <m/>
    <m/>
    <n v="566.25"/>
    <n v="566.25"/>
    <n v="0.02"/>
    <n v="11.324999999999999"/>
    <n v="6.339035676797244"/>
    <e v="#NUM!"/>
    <e v="#NUM!"/>
    <e v="#NUM!"/>
    <s v="Acanthansteridae"/>
  </r>
  <r>
    <n v="7"/>
    <x v="6"/>
    <n v="8"/>
    <s v="IS Punta Tosca"/>
    <n v="6"/>
    <d v="2010-04-26T00:00:00"/>
    <n v="24"/>
    <n v="18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7"/>
    <x v="6"/>
    <n v="8"/>
    <s v="IS Punta Tosca"/>
    <n v="7"/>
    <d v="2010-04-26T00:00:00"/>
    <n v="24"/>
    <n v="18"/>
    <s v="Dme"/>
    <x v="1"/>
    <n v="23"/>
    <m/>
    <m/>
    <m/>
    <m/>
    <m/>
    <m/>
    <m/>
    <m/>
    <m/>
    <m/>
    <m/>
    <m/>
    <m/>
    <m/>
    <m/>
    <m/>
    <m/>
    <m/>
    <m/>
    <m/>
    <n v="20.71"/>
    <n v="476.33000000000004"/>
    <n v="0.46"/>
    <n v="9.5266000000000002"/>
    <n v="6.1661108913366425"/>
    <e v="#NUM!"/>
    <e v="#NUM!"/>
    <e v="#NUM!"/>
    <s v="Diadematidae"/>
  </r>
  <r>
    <n v="7"/>
    <x v="6"/>
    <n v="8"/>
    <s v="IS Punta Tosca"/>
    <n v="7"/>
    <d v="2010-04-26T00:00:00"/>
    <n v="24"/>
    <n v="18"/>
    <s v="Ifu"/>
    <x v="2"/>
    <n v="5"/>
    <m/>
    <m/>
    <m/>
    <m/>
    <m/>
    <m/>
    <m/>
    <m/>
    <m/>
    <m/>
    <m/>
    <m/>
    <m/>
    <m/>
    <m/>
    <m/>
    <m/>
    <m/>
    <m/>
    <m/>
    <n v="375"/>
    <n v="1875"/>
    <n v="0.1"/>
    <n v="37.5"/>
    <n v="7.5363639384045111"/>
    <e v="#NUM!"/>
    <e v="#NUM!"/>
    <e v="#NUM!"/>
    <s v="Stichopodidae"/>
  </r>
  <r>
    <n v="7"/>
    <x v="6"/>
    <n v="8"/>
    <s v="IS Punta Tosca"/>
    <n v="8"/>
    <d v="2010-04-26T00:00:00"/>
    <n v="22"/>
    <n v="13"/>
    <s v="zco"/>
    <x v="9"/>
    <n v="3"/>
    <m/>
    <n v="1"/>
    <n v="2"/>
    <m/>
    <m/>
    <m/>
    <m/>
    <m/>
    <m/>
    <m/>
    <m/>
    <m/>
    <m/>
    <m/>
    <m/>
    <m/>
    <m/>
    <m/>
    <m/>
    <n v="1.47E-2"/>
    <n v="3.3698999999999999"/>
    <n v="159.22591574424666"/>
    <n v="0.03"/>
    <n v="1.5922591574424667"/>
    <n v="5.0703240475000948"/>
    <n v="-4.2199077851974467"/>
    <n v="2.7568271559089412"/>
    <n v="15.749791953911544"/>
    <s v="Zanclidae"/>
  </r>
  <r>
    <n v="7"/>
    <x v="6"/>
    <n v="8"/>
    <s v="IS Punta Tosca"/>
    <n v="9"/>
    <d v="2010-04-26T00:00:00"/>
    <n v="23"/>
    <n v="9"/>
    <s v="zco"/>
    <x v="9"/>
    <n v="5"/>
    <m/>
    <m/>
    <n v="5"/>
    <m/>
    <m/>
    <m/>
    <m/>
    <m/>
    <m/>
    <m/>
    <m/>
    <m/>
    <m/>
    <m/>
    <m/>
    <m/>
    <m/>
    <m/>
    <m/>
    <n v="1.47E-2"/>
    <n v="3.3698999999999999"/>
    <n v="365.39650743109547"/>
    <n v="0.05"/>
    <n v="3.6539650743109546"/>
    <n v="5.9009830856910437"/>
    <n v="-4.2199077851974467"/>
    <n v="3.0033208317423341"/>
    <n v="20.152348485342806"/>
    <s v="Zanclidae"/>
  </r>
  <r>
    <n v="7"/>
    <x v="6"/>
    <n v="9"/>
    <s v="IS Punta Tosca Dentro"/>
    <n v="2"/>
    <d v="2010-04-03T00:00:00"/>
    <n v="24"/>
    <n v="18"/>
    <s v="zco"/>
    <x v="9"/>
    <n v="1"/>
    <m/>
    <m/>
    <m/>
    <m/>
    <n v="1"/>
    <m/>
    <m/>
    <m/>
    <m/>
    <m/>
    <m/>
    <m/>
    <m/>
    <m/>
    <m/>
    <m/>
    <m/>
    <m/>
    <m/>
    <n v="1.47E-2"/>
    <n v="3.3698999999999999"/>
    <n v="755.50156790067967"/>
    <n v="0.01"/>
    <n v="7.5550156790067966"/>
    <n v="6.6273818570259015"/>
    <n v="-4.2199077851974467"/>
    <n v="3.2188758248682006"/>
    <n v="24.999999999999996"/>
    <s v="Zanclidae"/>
  </r>
  <r>
    <n v="7"/>
    <x v="6"/>
    <n v="10"/>
    <s v="IS Bahía Tortuga"/>
    <n v="1"/>
    <d v="2010-04-04T00:00:00"/>
    <n v="24"/>
    <n v="16"/>
    <s v="zco"/>
    <x v="9"/>
    <n v="5"/>
    <m/>
    <m/>
    <m/>
    <m/>
    <n v="5"/>
    <m/>
    <m/>
    <m/>
    <m/>
    <m/>
    <m/>
    <m/>
    <m/>
    <m/>
    <m/>
    <m/>
    <m/>
    <m/>
    <m/>
    <n v="1.47E-2"/>
    <n v="3.3698999999999999"/>
    <n v="3777.5078395033984"/>
    <n v="0.05"/>
    <n v="37.775078395033987"/>
    <n v="8.236819769460002"/>
    <n v="-4.2199077851974467"/>
    <n v="3.6964680123022786"/>
    <n v="40.304696970685576"/>
    <s v="Zanclidae"/>
  </r>
  <r>
    <n v="7"/>
    <x v="6"/>
    <n v="10"/>
    <s v="IS Bahía Tortuga"/>
    <n v="1"/>
    <d v="2010-04-04T00:00:00"/>
    <n v="24"/>
    <n v="16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10"/>
    <s v="IS Bahía Tortuga"/>
    <n v="2"/>
    <d v="2010-04-04T00:00:00"/>
    <n v="24"/>
    <n v="16"/>
    <s v="zco"/>
    <x v="9"/>
    <n v="10"/>
    <m/>
    <m/>
    <n v="3"/>
    <m/>
    <n v="7"/>
    <m/>
    <m/>
    <m/>
    <m/>
    <m/>
    <m/>
    <m/>
    <m/>
    <m/>
    <m/>
    <m/>
    <m/>
    <m/>
    <m/>
    <n v="1.47E-2"/>
    <n v="3.3698999999999999"/>
    <n v="5507.7488797634151"/>
    <n v="0.1"/>
    <n v="55.077488797634153"/>
    <n v="8.6139112668998727"/>
    <n v="-4.2199077851974467"/>
    <n v="3.8083679195517135"/>
    <n v="45.076809818421921"/>
    <s v="Zanclidae"/>
  </r>
  <r>
    <n v="7"/>
    <x v="6"/>
    <n v="10"/>
    <s v="IS Bahía Tortuga"/>
    <n v="2"/>
    <d v="2010-04-04T00:00:00"/>
    <n v="24"/>
    <n v="16"/>
    <s v="Apl"/>
    <x v="6"/>
    <n v="2"/>
    <m/>
    <m/>
    <m/>
    <m/>
    <m/>
    <m/>
    <m/>
    <m/>
    <m/>
    <m/>
    <m/>
    <m/>
    <m/>
    <m/>
    <m/>
    <m/>
    <m/>
    <m/>
    <m/>
    <m/>
    <n v="566.25"/>
    <n v="1132.5"/>
    <n v="0.04"/>
    <n v="22.65"/>
    <n v="7.0321828573571894"/>
    <e v="#NUM!"/>
    <e v="#NUM!"/>
    <e v="#NUM!"/>
    <s v="Acanthansteridae"/>
  </r>
  <r>
    <n v="7"/>
    <x v="6"/>
    <n v="10"/>
    <s v="IS Bahía Tortuga"/>
    <n v="2"/>
    <d v="2010-04-04T00:00:00"/>
    <n v="24"/>
    <n v="16"/>
    <s v="Ifu"/>
    <x v="2"/>
    <n v="4"/>
    <m/>
    <m/>
    <m/>
    <m/>
    <m/>
    <m/>
    <m/>
    <m/>
    <m/>
    <m/>
    <m/>
    <m/>
    <m/>
    <m/>
    <m/>
    <m/>
    <m/>
    <m/>
    <m/>
    <m/>
    <n v="375"/>
    <n v="1500"/>
    <n v="0.08"/>
    <n v="30"/>
    <n v="7.3132203870903014"/>
    <e v="#NUM!"/>
    <e v="#NUM!"/>
    <e v="#NUM!"/>
    <s v="Stichopodidae"/>
  </r>
  <r>
    <n v="7"/>
    <x v="6"/>
    <n v="10"/>
    <s v="IS Bahía Tortuga"/>
    <n v="3"/>
    <d v="2010-04-04T00:00:00"/>
    <n v="24"/>
    <n v="16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0.02"/>
    <n v="4.542147682511624"/>
    <n v="6.1185701440067151"/>
    <n v="-4.2199077851974467"/>
    <n v="3.0678886403763204"/>
    <n v="21.496467952874479"/>
    <s v="Zanclidae"/>
  </r>
  <r>
    <n v="7"/>
    <x v="6"/>
    <n v="10"/>
    <s v="IS Bahía Tortuga"/>
    <n v="3"/>
    <d v="2010-04-04T00:00:00"/>
    <n v="24"/>
    <n v="16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7"/>
    <x v="6"/>
    <n v="10"/>
    <s v="IS Bahía Tortuga"/>
    <n v="4"/>
    <d v="2010-04-04T00:00:00"/>
    <n v="24"/>
    <n v="16"/>
    <s v="zco"/>
    <x v="9"/>
    <n v="7"/>
    <m/>
    <m/>
    <m/>
    <n v="7"/>
    <m/>
    <m/>
    <m/>
    <m/>
    <m/>
    <m/>
    <m/>
    <m/>
    <m/>
    <m/>
    <m/>
    <m/>
    <m/>
    <m/>
    <m/>
    <n v="1.47E-2"/>
    <n v="3.3698999999999999"/>
    <n v="1589.7516888790685"/>
    <n v="7.0000000000000007E-2"/>
    <n v="15.897516888790685"/>
    <n v="7.3713331125020831"/>
    <n v="-4.2199077851974467"/>
    <n v="3.4396394248195881"/>
    <n v="31.175714952375547"/>
    <s v="Zanclidae"/>
  </r>
  <r>
    <n v="7"/>
    <x v="6"/>
    <n v="11"/>
    <s v="Roca Partida"/>
    <n v="1"/>
    <d v="2010-04-05T00:00:00"/>
    <n v="24"/>
    <n v="22"/>
    <s v="zco"/>
    <x v="9"/>
    <n v="2"/>
    <m/>
    <m/>
    <m/>
    <m/>
    <n v="2"/>
    <m/>
    <m/>
    <m/>
    <m/>
    <m/>
    <m/>
    <m/>
    <m/>
    <m/>
    <m/>
    <m/>
    <m/>
    <m/>
    <m/>
    <n v="1.47E-2"/>
    <n v="3.3698999999999999"/>
    <n v="1511.0031358013593"/>
    <n v="0.02"/>
    <n v="15.110031358013593"/>
    <n v="7.3205290375858469"/>
    <n v="-4.2199077851974467"/>
    <n v="3.4245635843150519"/>
    <n v="30.7092399326778"/>
    <s v="Zanclidae"/>
  </r>
  <r>
    <n v="7"/>
    <x v="6"/>
    <n v="11"/>
    <s v="Roca Partida"/>
    <n v="1"/>
    <d v="2010-04-05T00:00:00"/>
    <n v="24"/>
    <n v="20"/>
    <s v="Dme"/>
    <x v="1"/>
    <n v="62"/>
    <m/>
    <m/>
    <m/>
    <m/>
    <m/>
    <m/>
    <m/>
    <m/>
    <m/>
    <m/>
    <m/>
    <m/>
    <m/>
    <m/>
    <m/>
    <m/>
    <m/>
    <m/>
    <m/>
    <m/>
    <n v="20.71"/>
    <n v="1284.02"/>
    <n v="1.24"/>
    <n v="25.680399999999999"/>
    <n v="7.1577510604525845"/>
    <e v="#NUM!"/>
    <e v="#NUM!"/>
    <e v="#NUM!"/>
    <s v="Diadematidae"/>
  </r>
  <r>
    <n v="7"/>
    <x v="6"/>
    <n v="11"/>
    <s v="Roca Partida"/>
    <n v="2"/>
    <d v="2010-04-05T00:00:00"/>
    <n v="24"/>
    <n v="22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11"/>
    <s v="Roca Partida"/>
    <n v="2"/>
    <d v="2010-04-05T00:00:00"/>
    <n v="24"/>
    <n v="20"/>
    <s v="Dme"/>
    <x v="1"/>
    <n v="44"/>
    <m/>
    <m/>
    <m/>
    <m/>
    <m/>
    <m/>
    <m/>
    <m/>
    <m/>
    <m/>
    <m/>
    <m/>
    <m/>
    <m/>
    <m/>
    <m/>
    <m/>
    <m/>
    <m/>
    <m/>
    <n v="20.71"/>
    <n v="911.24"/>
    <n v="0.88"/>
    <n v="18.224800000000002"/>
    <n v="6.8148063093257543"/>
    <e v="#NUM!"/>
    <e v="#NUM!"/>
    <e v="#NUM!"/>
    <s v="Diadematidae"/>
  </r>
  <r>
    <n v="7"/>
    <x v="6"/>
    <n v="11"/>
    <s v="Roca Partida"/>
    <n v="3"/>
    <d v="2010-04-05T00:00:00"/>
    <n v="24"/>
    <n v="22"/>
    <s v="zco"/>
    <x v="9"/>
    <n v="3"/>
    <m/>
    <m/>
    <m/>
    <m/>
    <n v="3"/>
    <m/>
    <m/>
    <m/>
    <m/>
    <m/>
    <m/>
    <m/>
    <m/>
    <m/>
    <m/>
    <m/>
    <m/>
    <m/>
    <m/>
    <n v="1.47E-2"/>
    <n v="3.3698999999999999"/>
    <n v="2266.504703702039"/>
    <n v="0.03"/>
    <n v="22.66504703702039"/>
    <n v="7.7259941456940116"/>
    <n v="-4.2199077851974467"/>
    <n v="3.5448832104488144"/>
    <n v="34.635640025186497"/>
    <s v="Zanclidae"/>
  </r>
  <r>
    <n v="7"/>
    <x v="6"/>
    <n v="11"/>
    <s v="Roca Partida"/>
    <n v="3"/>
    <d v="2010-04-05T00:00:00"/>
    <n v="24"/>
    <n v="20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7"/>
    <x v="6"/>
    <n v="11"/>
    <s v="Roca Partida"/>
    <n v="4"/>
    <d v="2010-04-06T00:00:00"/>
    <n v="24"/>
    <n v="20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7"/>
    <x v="6"/>
    <n v="11"/>
    <s v="Roca Partida"/>
    <n v="5"/>
    <d v="2010-04-05T00:00:00"/>
    <n v="24"/>
    <n v="22"/>
    <s v="zco"/>
    <x v="9"/>
    <n v="7"/>
    <m/>
    <m/>
    <m/>
    <m/>
    <n v="7"/>
    <m/>
    <m/>
    <m/>
    <m/>
    <m/>
    <m/>
    <m/>
    <m/>
    <m/>
    <m/>
    <m/>
    <m/>
    <m/>
    <m/>
    <n v="1.47E-2"/>
    <n v="3.3698999999999999"/>
    <n v="5288.5109753047582"/>
    <n v="7.0000000000000007E-2"/>
    <n v="52.88510975304758"/>
    <n v="8.5732920060812159"/>
    <n v="-4.2199077851974467"/>
    <n v="3.7963143687583205"/>
    <n v="44.536735646250783"/>
    <s v="Zanclidae"/>
  </r>
  <r>
    <n v="7"/>
    <x v="6"/>
    <n v="11"/>
    <s v="Roca Partida"/>
    <n v="5"/>
    <d v="2010-04-06T00:00:00"/>
    <n v="24"/>
    <n v="20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8"/>
    <x v="7"/>
    <n v="1"/>
    <s v="El Elefante"/>
    <n v="1"/>
    <d v="2009-07-13T00:00:00"/>
    <m/>
    <n v="3"/>
    <s v="ser"/>
    <x v="0"/>
    <n v="1"/>
    <n v="1"/>
    <m/>
    <m/>
    <m/>
    <m/>
    <m/>
    <m/>
    <m/>
    <m/>
    <m/>
    <m/>
    <m/>
    <m/>
    <m/>
    <m/>
    <m/>
    <m/>
    <m/>
    <m/>
    <n v="1.813E-2"/>
    <n v="3.07552"/>
    <n v="0.30357797490400562"/>
    <n v="0.01"/>
    <n v="3.0357797490400563E-3"/>
    <n v="-1.1921167825217758"/>
    <n v="-4.0101872542153769"/>
    <n v="0.916290731874155"/>
    <n v="2.5"/>
    <s v="Pomacentridae"/>
  </r>
  <r>
    <n v="8"/>
    <x v="7"/>
    <n v="1"/>
    <s v="El Elefante"/>
    <n v="2"/>
    <d v="2009-07-13T00:00:00"/>
    <m/>
    <n v="3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0.02"/>
    <n v="0.1781132452162176"/>
    <n v="2.8798344640827138"/>
    <n v="-4.0101872542153769"/>
    <n v="2.2402786255001073"/>
    <n v="9.3959488737166268"/>
    <s v="Pomacentridae"/>
  </r>
  <r>
    <n v="8"/>
    <x v="7"/>
    <n v="1"/>
    <s v="El Elefante"/>
    <n v="3"/>
    <d v="2009-07-13T00:00:00"/>
    <m/>
    <n v="3"/>
    <s v="lar"/>
    <x v="8"/>
    <n v="1"/>
    <m/>
    <m/>
    <m/>
    <m/>
    <n v="1"/>
    <m/>
    <m/>
    <m/>
    <m/>
    <m/>
    <m/>
    <m/>
    <m/>
    <m/>
    <m/>
    <m/>
    <m/>
    <m/>
    <m/>
    <n v="1.7299999999999999E-2"/>
    <n v="3"/>
    <n v="270.3125"/>
    <n v="0.01"/>
    <n v="2.703125"/>
    <n v="5.5995786971261987"/>
    <n v="-4.0570487774784034"/>
    <n v="3.2188758248682006"/>
    <n v="24.999999999999996"/>
    <s v="Lutjanidae"/>
  </r>
  <r>
    <n v="8"/>
    <x v="7"/>
    <n v="1"/>
    <s v="El Elefante"/>
    <n v="3"/>
    <d v="2009-07-13T00:00:00"/>
    <m/>
    <n v="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1"/>
    <s v="El Elefante"/>
    <n v="4"/>
    <d v="2009-07-13T00:00:00"/>
    <m/>
    <n v="3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8"/>
    <x v="7"/>
    <n v="1"/>
    <s v="El Elefante"/>
    <n v="4"/>
    <d v="2009-07-13T00:00:00"/>
    <m/>
    <n v="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1"/>
    <s v="El Elefante"/>
    <n v="6"/>
    <d v="2009-07-13T00:00:00"/>
    <m/>
    <n v="6.1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8"/>
    <x v="7"/>
    <n v="1"/>
    <s v="El Elefante"/>
    <n v="6"/>
    <d v="2009-07-13T00:00:00"/>
    <m/>
    <n v="6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2"/>
    <s v="La Boquita"/>
    <n v="1"/>
    <d v="2009-07-13T00:00:00"/>
    <m/>
    <n v="3"/>
    <s v="lar"/>
    <x v="8"/>
    <n v="3"/>
    <m/>
    <m/>
    <n v="3"/>
    <m/>
    <m/>
    <m/>
    <m/>
    <m/>
    <m/>
    <m/>
    <m/>
    <m/>
    <m/>
    <m/>
    <m/>
    <m/>
    <m/>
    <m/>
    <m/>
    <n v="1.7299999999999999E-2"/>
    <n v="3"/>
    <n v="101.3671875"/>
    <n v="0.03"/>
    <n v="1.013671875"/>
    <n v="4.6187494441144725"/>
    <n v="-4.0570487774784034"/>
    <n v="2.8919327405309585"/>
    <n v="18.028119628842603"/>
    <s v="Lutjanidae"/>
  </r>
  <r>
    <n v="8"/>
    <x v="7"/>
    <n v="2"/>
    <s v="La Boquita"/>
    <n v="1"/>
    <d v="2009-07-13T00:00:00"/>
    <m/>
    <n v="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2"/>
    <s v="La Boquita"/>
    <n v="1"/>
    <d v="2009-07-13T00:00:00"/>
    <m/>
    <n v="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2"/>
    <s v="La Boquita"/>
    <n v="2"/>
    <d v="2009-07-13T00:00:00"/>
    <m/>
    <n v="3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8"/>
    <x v="7"/>
    <n v="2"/>
    <s v="La Boquita"/>
    <n v="2"/>
    <d v="2009-07-13T00:00:00"/>
    <m/>
    <n v="3"/>
    <s v="lar"/>
    <x v="8"/>
    <n v="15"/>
    <m/>
    <n v="12"/>
    <n v="3"/>
    <m/>
    <m/>
    <m/>
    <m/>
    <m/>
    <m/>
    <m/>
    <m/>
    <m/>
    <m/>
    <m/>
    <m/>
    <m/>
    <m/>
    <m/>
    <m/>
    <n v="1.7299999999999999E-2"/>
    <n v="3"/>
    <n v="188.94843750000001"/>
    <n v="0.15"/>
    <n v="1.8894843750000001"/>
    <n v="5.2414741603778721"/>
    <n v="-4.0570487774784034"/>
    <n v="3.0995076459520923"/>
    <n v="22.187024720361972"/>
    <s v="Lutjanidae"/>
  </r>
  <r>
    <n v="8"/>
    <x v="7"/>
    <n v="2"/>
    <s v="La Boquita"/>
    <n v="2"/>
    <d v="2009-07-13T00:00:00"/>
    <m/>
    <n v="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2"/>
    <s v="La Boquita"/>
    <n v="4"/>
    <d v="2009-07-13T00:00:00"/>
    <m/>
    <n v="2"/>
    <s v="lar"/>
    <x v="8"/>
    <n v="18"/>
    <m/>
    <n v="8"/>
    <n v="10"/>
    <m/>
    <m/>
    <m/>
    <m/>
    <m/>
    <m/>
    <m/>
    <m/>
    <m/>
    <m/>
    <m/>
    <m/>
    <m/>
    <m/>
    <m/>
    <m/>
    <n v="1.7299999999999999E-2"/>
    <n v="3"/>
    <n v="396.27812499999999"/>
    <n v="0.18"/>
    <n v="3.9627812499999999"/>
    <n v="5.9821163005906586"/>
    <n v="-4.0570487774784034"/>
    <n v="3.3463883593563537"/>
    <n v="28.399977682981859"/>
    <s v="Lutjanidae"/>
  </r>
  <r>
    <n v="8"/>
    <x v="7"/>
    <n v="2"/>
    <s v="La Boquita"/>
    <n v="4"/>
    <d v="2009-07-13T00:00:00"/>
    <m/>
    <n v="2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2"/>
    <s v="La Boquita"/>
    <n v="4"/>
    <d v="2009-07-13T00:00:00"/>
    <m/>
    <n v="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1"/>
    <d v="2009-07-14T00:00:00"/>
    <m/>
    <n v="6.1"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8"/>
    <x v="7"/>
    <n v="3"/>
    <s v="Carrizales"/>
    <n v="1"/>
    <d v="2009-07-14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2"/>
    <d v="2009-07-14T00:00:00"/>
    <m/>
    <n v="6.1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8"/>
    <x v="7"/>
    <n v="3"/>
    <s v="Carrizales"/>
    <n v="2"/>
    <d v="2009-07-14T00:00:00"/>
    <m/>
    <n v="6.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8"/>
    <x v="7"/>
    <n v="3"/>
    <s v="Carrizales"/>
    <n v="3"/>
    <d v="2009-07-14T00:00:00"/>
    <m/>
    <n v="5.2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3"/>
    <s v="Carrizales"/>
    <n v="4"/>
    <d v="2009-07-14T00:00:00"/>
    <m/>
    <n v="4.5999999999999996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8"/>
    <x v="7"/>
    <n v="3"/>
    <s v="Carrizales"/>
    <n v="4"/>
    <d v="2009-07-14T00:00:00"/>
    <m/>
    <n v="4.5999999999999996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8"/>
    <x v="7"/>
    <n v="3"/>
    <s v="Carrizales"/>
    <n v="5"/>
    <d v="2009-07-14T00:00:00"/>
    <m/>
    <n v="4.5999999999999996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8"/>
    <x v="7"/>
    <n v="3"/>
    <s v="Carrizales"/>
    <n v="5"/>
    <d v="2009-07-14T00:00:00"/>
    <m/>
    <n v="4.599999999999999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8"/>
    <x v="7"/>
    <n v="3"/>
    <s v="Carrizales"/>
    <n v="6"/>
    <d v="2009-07-14T00:00:00"/>
    <m/>
    <n v="4.9000000000000004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8"/>
    <x v="7"/>
    <n v="3"/>
    <s v="Carrizales"/>
    <n v="6"/>
    <d v="2009-07-14T00:00:00"/>
    <m/>
    <n v="4.9000000000000004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7"/>
    <d v="2009-07-14T00:00:00"/>
    <m/>
    <n v="6.1"/>
    <s v="hpa"/>
    <x v="4"/>
    <n v="4"/>
    <m/>
    <n v="3"/>
    <n v="1"/>
    <m/>
    <m/>
    <m/>
    <m/>
    <m/>
    <m/>
    <m/>
    <m/>
    <m/>
    <m/>
    <m/>
    <m/>
    <m/>
    <m/>
    <m/>
    <m/>
    <n v="2.7130000000000001E-2"/>
    <n v="3.0842299999999998"/>
    <n v="106.23750271118732"/>
    <n v="0.04"/>
    <n v="1.0623750271118733"/>
    <n v="4.6656771793448035"/>
    <n v="-3.6071151523112968"/>
    <n v="2.6822877449658753"/>
    <n v="14.618498466330928"/>
    <s v="Pomacanthidae"/>
  </r>
  <r>
    <n v="8"/>
    <x v="7"/>
    <n v="3"/>
    <s v="Carrizales"/>
    <n v="7"/>
    <d v="2009-07-14T00:00:00"/>
    <m/>
    <n v="6.1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8"/>
    <x v="7"/>
    <n v="3"/>
    <s v="Carrizales"/>
    <n v="7"/>
    <d v="2009-07-14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8"/>
    <d v="2009-07-14T00:00:00"/>
    <m/>
    <n v="6.1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8"/>
    <x v="7"/>
    <n v="3"/>
    <s v="Carrizales"/>
    <n v="8"/>
    <d v="2009-07-14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9"/>
    <d v="2009-07-14T00:00:00"/>
    <m/>
    <n v="6.1"/>
    <s v="hpa"/>
    <x v="4"/>
    <n v="3"/>
    <m/>
    <n v="2"/>
    <n v="1"/>
    <m/>
    <m/>
    <m/>
    <m/>
    <m/>
    <m/>
    <m/>
    <m/>
    <m/>
    <m/>
    <m/>
    <m/>
    <m/>
    <m/>
    <m/>
    <m/>
    <n v="2.7130000000000001E-2"/>
    <n v="3.0842299999999998"/>
    <n v="92.674995123846756"/>
    <n v="0.03"/>
    <n v="0.9267499512384676"/>
    <n v="4.5290986964211672"/>
    <n v="-3.6071151523112968"/>
    <n v="2.6380048987048514"/>
    <n v="13.985273717810834"/>
    <s v="Pomacanthidae"/>
  </r>
  <r>
    <n v="8"/>
    <x v="7"/>
    <n v="3"/>
    <s v="Carrizales"/>
    <n v="9"/>
    <d v="2009-07-14T00:00:00"/>
    <m/>
    <n v="6.1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8"/>
    <x v="7"/>
    <n v="3"/>
    <s v="Carrizales"/>
    <n v="9"/>
    <d v="2009-07-14T00:00:00"/>
    <m/>
    <n v="6.1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3"/>
    <s v="Carrizales"/>
    <n v="9"/>
    <d v="2009-07-14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10"/>
    <d v="2009-07-14T00:00:00"/>
    <m/>
    <n v="5.5"/>
    <s v="hpa"/>
    <x v="4"/>
    <n v="4"/>
    <m/>
    <m/>
    <n v="3"/>
    <n v="1"/>
    <m/>
    <m/>
    <m/>
    <m/>
    <m/>
    <m/>
    <m/>
    <m/>
    <m/>
    <m/>
    <m/>
    <m/>
    <m/>
    <m/>
    <m/>
    <n v="2.7130000000000001E-2"/>
    <n v="3.0842299999999998"/>
    <n v="381.68969055337851"/>
    <n v="0.04"/>
    <n v="3.8168969055337851"/>
    <n v="5.9446079500947802"/>
    <n v="-3.6071151523112968"/>
    <n v="3.0969555131770581"/>
    <n v="22.130472682243049"/>
    <s v="Pomacanthidae"/>
  </r>
  <r>
    <n v="8"/>
    <x v="7"/>
    <n v="3"/>
    <s v="Carrizales"/>
    <n v="10"/>
    <d v="2009-07-14T00:00:00"/>
    <m/>
    <n v="5.5"/>
    <s v="ser"/>
    <x v="0"/>
    <n v="2"/>
    <n v="2"/>
    <m/>
    <m/>
    <m/>
    <m/>
    <m/>
    <m/>
    <m/>
    <m/>
    <m/>
    <m/>
    <m/>
    <m/>
    <m/>
    <m/>
    <m/>
    <m/>
    <m/>
    <m/>
    <n v="1.813E-2"/>
    <n v="3.07552"/>
    <n v="0.60715594980801124"/>
    <n v="0.02"/>
    <n v="6.0715594980801126E-3"/>
    <n v="-0.49896960196183038"/>
    <n v="-4.0101872542153769"/>
    <n v="1.1416663368319979"/>
    <n v="3.1319829579055436"/>
    <s v="Pomacentridae"/>
  </r>
  <r>
    <n v="8"/>
    <x v="7"/>
    <n v="3"/>
    <s v="Carrizales"/>
    <n v="10"/>
    <d v="2009-07-14T00:00:00"/>
    <m/>
    <n v="5.5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3"/>
    <s v="Carrizales"/>
    <n v="10"/>
    <d v="2009-07-14T00:00:00"/>
    <m/>
    <n v="5.5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3"/>
    <s v="Carrizales"/>
    <n v="10"/>
    <d v="2009-07-14T00:00:00"/>
    <m/>
    <n v="5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3"/>
    <s v="Carrizales"/>
    <n v="11"/>
    <d v="2009-07-14T00:00:00"/>
    <m/>
    <n v="4.3"/>
    <s v="hpa"/>
    <x v="4"/>
    <n v="3"/>
    <m/>
    <n v="3"/>
    <m/>
    <m/>
    <m/>
    <m/>
    <m/>
    <m/>
    <m/>
    <m/>
    <m/>
    <m/>
    <m/>
    <m/>
    <m/>
    <m/>
    <m/>
    <m/>
    <m/>
    <n v="2.7130000000000001E-2"/>
    <n v="3.0842299999999998"/>
    <n v="40.687522762021722"/>
    <n v="0.03"/>
    <n v="0.40687522762021722"/>
    <n v="3.7059214794038811"/>
    <n v="-3.6071151523112968"/>
    <n v="2.3711061210464779"/>
    <n v="10.709231441422371"/>
    <s v="Pomacanthidae"/>
  </r>
  <r>
    <n v="8"/>
    <x v="7"/>
    <n v="3"/>
    <s v="Carrizales"/>
    <n v="11"/>
    <d v="2009-07-14T00:00:00"/>
    <m/>
    <n v="4.3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3"/>
    <s v="Carrizales"/>
    <n v="12"/>
    <d v="2009-07-14T00:00:00"/>
    <m/>
    <n v="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4"/>
    <s v="La Bufadora"/>
    <n v="1"/>
    <d v="2009-07-15T00:00:00"/>
    <m/>
    <n v="9.1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0.02"/>
    <n v="4.542147682511624"/>
    <n v="6.1185701440067151"/>
    <n v="-4.2199077851974467"/>
    <n v="3.0678886403763204"/>
    <n v="21.496467952874479"/>
    <s v="Zanclidae"/>
  </r>
  <r>
    <n v="8"/>
    <x v="7"/>
    <n v="4"/>
    <s v="La Bufadora"/>
    <n v="1"/>
    <d v="2009-07-15T00:00:00"/>
    <m/>
    <n v="9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4"/>
    <s v="La Bufadora"/>
    <n v="1"/>
    <d v="2009-07-15T00:00:00"/>
    <m/>
    <n v="9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4"/>
    <s v="La Bufadora"/>
    <n v="2"/>
    <d v="2009-07-15T00:00:00"/>
    <m/>
    <n v="9.1"/>
    <s v="hpa"/>
    <x v="4"/>
    <n v="6"/>
    <m/>
    <m/>
    <m/>
    <m/>
    <n v="6"/>
    <m/>
    <m/>
    <m/>
    <m/>
    <m/>
    <m/>
    <m/>
    <m/>
    <m/>
    <m/>
    <m/>
    <m/>
    <m/>
    <m/>
    <n v="2.7130000000000001E-2"/>
    <n v="3.0842299999999998"/>
    <n v="3335.5661439558271"/>
    <n v="0.06"/>
    <n v="33.355661439558268"/>
    <n v="8.1123977022500071"/>
    <n v="-3.6071151523112968"/>
    <n v="3.799818059794926"/>
    <n v="44.693052290436825"/>
    <s v="Pomacanthidae"/>
  </r>
  <r>
    <n v="8"/>
    <x v="7"/>
    <n v="4"/>
    <s v="La Bufadora"/>
    <n v="2"/>
    <d v="2009-07-15T00:00:00"/>
    <m/>
    <n v="9.1"/>
    <s v="lar"/>
    <x v="8"/>
    <n v="2"/>
    <m/>
    <m/>
    <m/>
    <n v="2"/>
    <m/>
    <m/>
    <m/>
    <m/>
    <m/>
    <m/>
    <m/>
    <m/>
    <m/>
    <m/>
    <m/>
    <m/>
    <m/>
    <m/>
    <m/>
    <n v="1.7299999999999999E-2"/>
    <n v="3"/>
    <n v="185.43437499999999"/>
    <n v="0.02"/>
    <n v="1.85434375"/>
    <n v="5.2227010458699468"/>
    <n v="-4.0570487774784034"/>
    <n v="3.0932499411161167"/>
    <n v="22.048618373160277"/>
    <s v="Lutjanidae"/>
  </r>
  <r>
    <n v="8"/>
    <x v="7"/>
    <n v="4"/>
    <s v="La Bufadora"/>
    <n v="2"/>
    <d v="2009-07-15T00:00:00"/>
    <m/>
    <n v="9.1"/>
    <s v="ser"/>
    <x v="0"/>
    <n v="7"/>
    <m/>
    <n v="7"/>
    <m/>
    <m/>
    <m/>
    <m/>
    <m/>
    <m/>
    <m/>
    <m/>
    <m/>
    <m/>
    <m/>
    <m/>
    <m/>
    <m/>
    <m/>
    <m/>
    <m/>
    <n v="1.813E-2"/>
    <n v="3.07552"/>
    <n v="62.339635825676162"/>
    <n v="7.0000000000000007E-2"/>
    <n v="0.62339635825676165"/>
    <n v="4.1325974325780814"/>
    <n v="-4.0101872542153769"/>
    <n v="2.6476123344323752"/>
    <n v="14.120283848278984"/>
    <s v="Pomacentridae"/>
  </r>
  <r>
    <n v="8"/>
    <x v="7"/>
    <n v="4"/>
    <s v="La Bufadora"/>
    <n v="2"/>
    <d v="2009-07-15T00:00:00"/>
    <m/>
    <n v="9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4"/>
    <s v="La Bufadora"/>
    <n v="2"/>
    <d v="2009-07-15T00:00:00"/>
    <m/>
    <n v="9.1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8"/>
    <x v="7"/>
    <n v="4"/>
    <s v="La Bufadora"/>
    <n v="3"/>
    <d v="2009-07-15T00:00:00"/>
    <m/>
    <n v="12.2"/>
    <s v="ser"/>
    <x v="0"/>
    <n v="2"/>
    <m/>
    <n v="2"/>
    <m/>
    <m/>
    <m/>
    <m/>
    <m/>
    <m/>
    <m/>
    <m/>
    <m/>
    <m/>
    <m/>
    <m/>
    <m/>
    <m/>
    <m/>
    <m/>
    <m/>
    <n v="1.813E-2"/>
    <n v="3.07552"/>
    <n v="17.81132452162176"/>
    <n v="0.02"/>
    <n v="0.1781132452162176"/>
    <n v="2.8798344640827138"/>
    <n v="-4.0101872542153769"/>
    <n v="2.2402786255001073"/>
    <n v="9.3959488737166268"/>
    <s v="Pomacentridae"/>
  </r>
  <r>
    <n v="8"/>
    <x v="7"/>
    <n v="4"/>
    <s v="La Bufadora"/>
    <n v="3"/>
    <d v="2009-07-15T00:00:00"/>
    <m/>
    <n v="12.2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8"/>
    <x v="7"/>
    <n v="4"/>
    <s v="La Bufadora"/>
    <n v="3"/>
    <d v="2009-07-15T00:00:00"/>
    <m/>
    <n v="12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4"/>
    <s v="La Bufadora"/>
    <n v="3"/>
    <d v="2009-07-15T00:00:00"/>
    <m/>
    <n v="12.2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8"/>
    <x v="7"/>
    <n v="4"/>
    <s v="La Bufadora"/>
    <n v="4"/>
    <d v="2009-07-15T00:00:00"/>
    <m/>
    <n v="10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4"/>
    <s v="La Bufadora"/>
    <n v="4"/>
    <d v="2009-07-15T00:00:00"/>
    <m/>
    <n v="10.1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4"/>
    <s v="La Bufadora"/>
    <n v="4"/>
    <d v="2009-07-15T00:00:00"/>
    <m/>
    <n v="10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8"/>
    <x v="7"/>
    <n v="4"/>
    <s v="La Bufadora"/>
    <n v="5"/>
    <d v="2009-07-15T00:00:00"/>
    <m/>
    <n v="6.7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4"/>
    <s v="La Bufadora"/>
    <n v="5"/>
    <d v="2009-07-15T00:00:00"/>
    <m/>
    <n v="6.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8"/>
    <x v="7"/>
    <n v="5"/>
    <s v="La Escondida"/>
    <n v="1"/>
    <d v="2009-07-15T00:00:00"/>
    <m/>
    <n v="3.7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8"/>
    <x v="7"/>
    <n v="5"/>
    <s v="La Escondida"/>
    <n v="2"/>
    <d v="2009-07-15T00:00:00"/>
    <m/>
    <n v="3.4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8"/>
    <x v="7"/>
    <n v="5"/>
    <s v="La Escondida"/>
    <n v="2"/>
    <d v="2009-07-15T00:00:00"/>
    <m/>
    <n v="3.4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8"/>
    <x v="7"/>
    <n v="5"/>
    <s v="La Escondida"/>
    <n v="3"/>
    <d v="2009-07-15T00:00:00"/>
    <m/>
    <n v="3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5"/>
    <s v="La Escondida"/>
    <n v="4"/>
    <d v="2009-07-15T00:00:00"/>
    <m/>
    <n v="3"/>
    <s v="Ifu"/>
    <x v="2"/>
    <n v="7"/>
    <m/>
    <m/>
    <m/>
    <m/>
    <m/>
    <m/>
    <m/>
    <m/>
    <m/>
    <m/>
    <m/>
    <m/>
    <m/>
    <m/>
    <m/>
    <m/>
    <m/>
    <m/>
    <m/>
    <m/>
    <n v="375"/>
    <n v="2625"/>
    <n v="0.14000000000000001"/>
    <n v="52.5"/>
    <n v="7.8728361750257241"/>
    <e v="#NUM!"/>
    <e v="#NUM!"/>
    <e v="#NUM!"/>
    <s v="Stichopodidae"/>
  </r>
  <r>
    <n v="8"/>
    <x v="7"/>
    <n v="5"/>
    <s v="La Escondida"/>
    <n v="4"/>
    <d v="2009-07-15T00:00:00"/>
    <m/>
    <n v="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8"/>
    <x v="7"/>
    <n v="5"/>
    <s v="La Escondida"/>
    <n v="5"/>
    <d v="2009-07-15T00:00:00"/>
    <m/>
    <n v="6.1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5"/>
    <s v="La Escondida"/>
    <n v="5"/>
    <d v="2009-07-15T00:00:00"/>
    <m/>
    <n v="6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8"/>
    <x v="7"/>
    <n v="5"/>
    <s v="La Escondida"/>
    <n v="6"/>
    <d v="2009-07-15T00:00:00"/>
    <m/>
    <n v="6.4"/>
    <s v="Dme"/>
    <x v="1"/>
    <n v="16"/>
    <m/>
    <m/>
    <m/>
    <m/>
    <m/>
    <m/>
    <m/>
    <m/>
    <m/>
    <m/>
    <m/>
    <m/>
    <m/>
    <m/>
    <m/>
    <m/>
    <m/>
    <m/>
    <m/>
    <m/>
    <n v="20.71"/>
    <n v="331.36"/>
    <n v="0.32"/>
    <n v="6.6272000000000002"/>
    <n v="5.8032053976472744"/>
    <e v="#NUM!"/>
    <e v="#NUM!"/>
    <e v="#NUM!"/>
    <s v="Diadematidae"/>
  </r>
  <r>
    <n v="8"/>
    <x v="7"/>
    <n v="5"/>
    <s v="La Escondida"/>
    <n v="6"/>
    <d v="2009-07-15T00:00:00"/>
    <m/>
    <n v="6.4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5"/>
    <s v="La Escondida"/>
    <n v="6"/>
    <d v="2009-07-15T00:00:00"/>
    <m/>
    <n v="6.4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6"/>
    <s v="La Punta"/>
    <n v="1"/>
    <d v="2009-07-15T00:00:00"/>
    <m/>
    <n v="6.7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8"/>
    <x v="7"/>
    <n v="6"/>
    <s v="La Punta"/>
    <n v="1"/>
    <d v="2009-07-15T00:00:00"/>
    <m/>
    <n v="6.7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8"/>
    <x v="7"/>
    <n v="6"/>
    <s v="La Punta"/>
    <n v="1"/>
    <d v="2009-07-15T00:00:00"/>
    <m/>
    <n v="6.7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8"/>
    <x v="7"/>
    <n v="6"/>
    <s v="La Punta"/>
    <n v="1"/>
    <d v="2009-07-15T00:00:00"/>
    <m/>
    <n v="6.7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6"/>
    <s v="La Punta"/>
    <n v="2"/>
    <d v="2009-07-15T00:00:00"/>
    <m/>
    <n v="7.6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8"/>
    <x v="7"/>
    <n v="6"/>
    <s v="La Punta"/>
    <n v="2"/>
    <d v="2009-07-15T00:00:00"/>
    <m/>
    <n v="7.6"/>
    <s v="lar"/>
    <x v="8"/>
    <n v="2"/>
    <m/>
    <n v="2"/>
    <m/>
    <m/>
    <m/>
    <m/>
    <m/>
    <m/>
    <m/>
    <m/>
    <m/>
    <m/>
    <m/>
    <m/>
    <m/>
    <m/>
    <m/>
    <m/>
    <m/>
    <n v="1.7299999999999999E-2"/>
    <n v="3"/>
    <n v="14.596874999999999"/>
    <n v="0.02"/>
    <n v="0.14596874999999998"/>
    <n v="2.6808074647083355"/>
    <n v="-4.0570487774784034"/>
    <n v="2.2459520807289128"/>
    <n v="9.4494078742115448"/>
    <s v="Lutjanidae"/>
  </r>
  <r>
    <n v="8"/>
    <x v="7"/>
    <n v="6"/>
    <s v="La Punta"/>
    <n v="2"/>
    <d v="2009-07-15T00:00:00"/>
    <m/>
    <n v="7.6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6"/>
    <s v="La Punta"/>
    <n v="3"/>
    <d v="2009-07-15T00:00:00"/>
    <m/>
    <n v="9.1"/>
    <s v="sgh"/>
    <x v="5"/>
    <n v="5"/>
    <m/>
    <m/>
    <m/>
    <n v="5"/>
    <m/>
    <m/>
    <m/>
    <m/>
    <m/>
    <m/>
    <m/>
    <m/>
    <m/>
    <m/>
    <m/>
    <m/>
    <m/>
    <m/>
    <m/>
    <n v="2.3300000000000001E-2"/>
    <n v="2.919"/>
    <n v="495.16961748364366"/>
    <n v="0.05"/>
    <n v="4.951696174836437"/>
    <n v="6.2049003654567363"/>
    <n v="-3.7593019184104821"/>
    <n v="3.4135670722395401"/>
    <n v="30.37339534871866"/>
    <s v="Scaridae "/>
  </r>
  <r>
    <n v="8"/>
    <x v="7"/>
    <n v="6"/>
    <s v="La Punta"/>
    <n v="3"/>
    <d v="2009-07-15T00:00:00"/>
    <m/>
    <n v="9.1"/>
    <s v="Dme"/>
    <x v="1"/>
    <n v="16"/>
    <m/>
    <m/>
    <m/>
    <m/>
    <m/>
    <m/>
    <m/>
    <m/>
    <m/>
    <m/>
    <m/>
    <m/>
    <m/>
    <m/>
    <m/>
    <m/>
    <m/>
    <m/>
    <m/>
    <m/>
    <n v="20.71"/>
    <n v="331.36"/>
    <n v="0.32"/>
    <n v="6.6272000000000002"/>
    <n v="5.8032053976472744"/>
    <e v="#NUM!"/>
    <e v="#NUM!"/>
    <e v="#NUM!"/>
    <s v="Diadematidae"/>
  </r>
  <r>
    <n v="8"/>
    <x v="7"/>
    <n v="6"/>
    <s v="La Punta"/>
    <n v="3"/>
    <d v="2009-07-15T00:00:00"/>
    <m/>
    <n v="9.1"/>
    <s v="Ifu"/>
    <x v="2"/>
    <n v="5"/>
    <m/>
    <m/>
    <m/>
    <m/>
    <m/>
    <m/>
    <m/>
    <m/>
    <m/>
    <m/>
    <m/>
    <m/>
    <m/>
    <m/>
    <m/>
    <m/>
    <m/>
    <m/>
    <m/>
    <m/>
    <n v="375"/>
    <n v="1875"/>
    <n v="0.1"/>
    <n v="37.5"/>
    <n v="7.5363639384045111"/>
    <e v="#NUM!"/>
    <e v="#NUM!"/>
    <e v="#NUM!"/>
    <s v="Stichopodidae"/>
  </r>
  <r>
    <n v="8"/>
    <x v="7"/>
    <n v="6"/>
    <s v="La Punta"/>
    <n v="3"/>
    <d v="2009-07-15T00:00:00"/>
    <m/>
    <n v="9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6"/>
    <s v="La Punta"/>
    <n v="4"/>
    <d v="2009-07-15T00:00:00"/>
    <m/>
    <n v="8.5"/>
    <s v="lar"/>
    <x v="8"/>
    <n v="1"/>
    <m/>
    <n v="1"/>
    <m/>
    <m/>
    <m/>
    <m/>
    <m/>
    <m/>
    <m/>
    <m/>
    <m/>
    <m/>
    <m/>
    <m/>
    <m/>
    <m/>
    <m/>
    <m/>
    <m/>
    <n v="1.7299999999999999E-2"/>
    <n v="3"/>
    <n v="7.2984374999999995"/>
    <n v="0.01"/>
    <n v="7.298437499999999E-2"/>
    <n v="1.9876602841483904"/>
    <n v="-4.0570487774784034"/>
    <n v="2.0149030205422647"/>
    <n v="7.4999999999999991"/>
    <s v="Lutjanidae"/>
  </r>
  <r>
    <n v="8"/>
    <x v="7"/>
    <n v="6"/>
    <s v="La Punta"/>
    <n v="4"/>
    <d v="2009-07-15T00:00:00"/>
    <m/>
    <n v="7.6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8"/>
    <x v="7"/>
    <n v="6"/>
    <s v="La Punta"/>
    <n v="4"/>
    <d v="2009-07-15T00:00:00"/>
    <m/>
    <n v="7.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8"/>
    <x v="7"/>
    <n v="6"/>
    <s v="La Punta"/>
    <n v="5"/>
    <d v="2009-07-15T00:00:00"/>
    <m/>
    <n v="6.1"/>
    <s v="hpa"/>
    <x v="4"/>
    <n v="3"/>
    <m/>
    <m/>
    <m/>
    <m/>
    <n v="3"/>
    <m/>
    <m/>
    <m/>
    <m/>
    <m/>
    <m/>
    <m/>
    <m/>
    <m/>
    <m/>
    <m/>
    <m/>
    <m/>
    <m/>
    <n v="2.7130000000000001E-2"/>
    <n v="3.0842299999999998"/>
    <n v="1667.7830719779136"/>
    <n v="0.03"/>
    <n v="16.677830719779134"/>
    <n v="7.4192505216900617"/>
    <n v="-3.6071151523112968"/>
    <n v="3.5750789253724133"/>
    <n v="35.697438138074553"/>
    <s v="Pomacanthidae"/>
  </r>
  <r>
    <n v="8"/>
    <x v="7"/>
    <n v="6"/>
    <s v="La Punta"/>
    <n v="5"/>
    <d v="2009-07-15T00:00:00"/>
    <m/>
    <n v="6.1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0.01"/>
    <n v="0.92717187499999998"/>
    <n v="4.5295538653100014"/>
    <n v="-4.0570487774784034"/>
    <n v="2.8622008809294681"/>
    <n v="17.499999999999996"/>
    <s v="Lutjanidae"/>
  </r>
  <r>
    <n v="8"/>
    <x v="7"/>
    <n v="6"/>
    <s v="La Punta"/>
    <n v="5"/>
    <d v="2009-07-15T00:00:00"/>
    <m/>
    <n v="6.1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8"/>
    <x v="7"/>
    <n v="6"/>
    <s v="La Punta"/>
    <n v="5"/>
    <d v="2009-07-15T00:00:00"/>
    <m/>
    <n v="6.1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8"/>
    <x v="7"/>
    <n v="6"/>
    <s v="La Punta"/>
    <n v="5"/>
    <d v="2009-07-15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8"/>
    <x v="7"/>
    <n v="6"/>
    <s v="La Punta"/>
    <n v="6"/>
    <d v="2009-07-15T00:00:00"/>
    <m/>
    <n v="6.1"/>
    <s v="hpa"/>
    <x v="4"/>
    <n v="4"/>
    <m/>
    <n v="1"/>
    <m/>
    <n v="3"/>
    <m/>
    <m/>
    <m/>
    <m/>
    <m/>
    <m/>
    <m/>
    <m/>
    <m/>
    <m/>
    <m/>
    <m/>
    <m/>
    <m/>
    <m/>
    <n v="2.7130000000000001E-2"/>
    <n v="3.0842299999999998"/>
    <n v="568.68175970498567"/>
    <n v="0.04"/>
    <n v="5.6868175970498562"/>
    <n v="6.3433209801303425"/>
    <n v="-3.6071151523112968"/>
    <n v="3.2262302527508133"/>
    <n v="25.184538452666605"/>
    <s v="Pomacanthidae"/>
  </r>
  <r>
    <n v="8"/>
    <x v="7"/>
    <n v="6"/>
    <s v="La Punta"/>
    <n v="6"/>
    <d v="2009-07-15T00:00:00"/>
    <m/>
    <n v="6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9"/>
    <x v="8"/>
    <n v="1"/>
    <s v="El Faro"/>
    <n v="1"/>
    <d v="2009-01-18T00:00:00"/>
    <n v="27"/>
    <n v="8.8000000000000007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1"/>
    <s v="El Faro"/>
    <n v="1"/>
    <d v="2009-01-18T00:00:00"/>
    <n v="27"/>
    <n v="8.8000000000000007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9"/>
    <x v="8"/>
    <n v="1"/>
    <s v="El Faro"/>
    <n v="1"/>
    <d v="2009-01-18T00:00:00"/>
    <n v="27"/>
    <n v="8.8000000000000007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9"/>
    <x v="8"/>
    <n v="1"/>
    <s v="El Faro"/>
    <n v="1"/>
    <d v="2009-01-18T00:00:00"/>
    <n v="27"/>
    <n v="8.8000000000000007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9"/>
    <x v="8"/>
    <n v="1"/>
    <s v="El Faro"/>
    <n v="2"/>
    <d v="2009-01-18T00:00:00"/>
    <n v="27"/>
    <n v="10.5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9"/>
    <x v="8"/>
    <n v="1"/>
    <s v="El Faro"/>
    <n v="2"/>
    <d v="2009-01-18T00:00:00"/>
    <n v="27"/>
    <n v="10.5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9"/>
    <x v="8"/>
    <n v="1"/>
    <s v="El Faro"/>
    <n v="3"/>
    <d v="2009-01-18T00:00:00"/>
    <n v="27"/>
    <n v="10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1"/>
    <s v="El Faro"/>
    <n v="3"/>
    <d v="2009-01-18T00:00:00"/>
    <n v="27"/>
    <n v="10"/>
    <s v="Dme"/>
    <x v="1"/>
    <n v="23"/>
    <m/>
    <m/>
    <m/>
    <m/>
    <m/>
    <m/>
    <m/>
    <m/>
    <m/>
    <m/>
    <m/>
    <m/>
    <m/>
    <m/>
    <m/>
    <m/>
    <m/>
    <m/>
    <m/>
    <m/>
    <n v="20.71"/>
    <n v="476.33000000000004"/>
    <n v="0.46"/>
    <n v="9.5266000000000002"/>
    <n v="6.1661108913366425"/>
    <e v="#NUM!"/>
    <e v="#NUM!"/>
    <e v="#NUM!"/>
    <s v="Diadematidae"/>
  </r>
  <r>
    <n v="9"/>
    <x v="8"/>
    <n v="1"/>
    <s v="El Faro"/>
    <n v="3"/>
    <d v="2009-01-18T00:00:00"/>
    <n v="27"/>
    <n v="10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9"/>
    <x v="8"/>
    <n v="1"/>
    <s v="El Faro"/>
    <n v="3"/>
    <d v="2009-01-18T00:00:00"/>
    <n v="27"/>
    <n v="1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1"/>
    <s v="El Faro"/>
    <n v="4"/>
    <d v="2009-01-18T00:00:00"/>
    <n v="27"/>
    <n v="8.3000000000000007"/>
    <s v="hpa"/>
    <x v="4"/>
    <n v="3"/>
    <m/>
    <m/>
    <m/>
    <n v="3"/>
    <m/>
    <m/>
    <m/>
    <m/>
    <m/>
    <m/>
    <m/>
    <m/>
    <m/>
    <m/>
    <m/>
    <m/>
    <m/>
    <m/>
    <m/>
    <n v="2.7130000000000001E-2"/>
    <n v="3.0842299999999998"/>
    <n v="555.11925211764515"/>
    <n v="0.03"/>
    <n v="5.5511925211764517"/>
    <n v="6.3191829593459072"/>
    <n v="-3.6071151523112968"/>
    <n v="3.2184039814336818"/>
    <n v="24.988206696652206"/>
    <s v="Pomacanthidae"/>
  </r>
  <r>
    <n v="9"/>
    <x v="8"/>
    <n v="1"/>
    <s v="El Faro"/>
    <n v="4"/>
    <d v="2009-01-18T00:00:00"/>
    <n v="27"/>
    <n v="10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9"/>
    <x v="8"/>
    <n v="1"/>
    <s v="El Faro"/>
    <n v="4"/>
    <d v="2009-01-18T00:00:00"/>
    <n v="27"/>
    <n v="10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2"/>
    <s v="La Majahuita"/>
    <n v="3"/>
    <d v="2009-01-19T00:00:00"/>
    <n v="26"/>
    <n v="7.7"/>
    <s v="lar"/>
    <x v="8"/>
    <n v="4"/>
    <m/>
    <m/>
    <n v="4"/>
    <m/>
    <m/>
    <m/>
    <m/>
    <m/>
    <m/>
    <m/>
    <m/>
    <m/>
    <m/>
    <m/>
    <m/>
    <m/>
    <m/>
    <m/>
    <m/>
    <n v="1.7299999999999999E-2"/>
    <n v="3"/>
    <n v="135.15625"/>
    <n v="0.04"/>
    <n v="1.3515625"/>
    <n v="4.9064315165662533"/>
    <n v="-4.0570487774784034"/>
    <n v="2.9878267646815524"/>
    <n v="19.842513149602496"/>
    <s v="Lutjanidae"/>
  </r>
  <r>
    <n v="9"/>
    <x v="8"/>
    <n v="3"/>
    <s v="La Plancha"/>
    <n v="1"/>
    <d v="2009-01-19T00:00:00"/>
    <n v="26"/>
    <n v="6.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9"/>
    <x v="8"/>
    <n v="3"/>
    <s v="La Plancha"/>
    <n v="3"/>
    <d v="2009-01-19T00:00:00"/>
    <n v="26"/>
    <n v="6.3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9"/>
    <x v="8"/>
    <n v="3"/>
    <s v="La Plancha"/>
    <n v="4"/>
    <d v="2009-01-19T00:00:00"/>
    <n v="26"/>
    <n v="4.5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9"/>
    <x v="8"/>
    <n v="4"/>
    <s v="Punta corralón"/>
    <n v="1"/>
    <d v="2009-01-20T00:00:00"/>
    <n v="26"/>
    <n v="9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4"/>
    <s v="Punta corralón"/>
    <n v="1"/>
    <d v="2009-01-20T00:00:00"/>
    <n v="26"/>
    <n v="9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9"/>
    <x v="8"/>
    <n v="4"/>
    <s v="Punta corralón"/>
    <n v="1"/>
    <d v="2009-01-20T00:00:00"/>
    <n v="26"/>
    <n v="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9"/>
    <x v="8"/>
    <n v="4"/>
    <s v="Punta corralón"/>
    <n v="2"/>
    <d v="2009-01-20T00:00:00"/>
    <n v="26"/>
    <n v="10.199999999999999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4"/>
    <s v="Punta corralón"/>
    <n v="3"/>
    <d v="2009-01-20T00:00:00"/>
    <n v="26"/>
    <n v="10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9"/>
    <x v="8"/>
    <n v="4"/>
    <s v="Punta corralón"/>
    <n v="3"/>
    <d v="2009-01-20T00:00:00"/>
    <n v="26"/>
    <n v="10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4"/>
    <s v="Punta corralón"/>
    <n v="3"/>
    <d v="2009-01-20T00:00:00"/>
    <n v="26"/>
    <n v="10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9"/>
    <x v="8"/>
    <n v="4"/>
    <s v="Punta corralón"/>
    <n v="4"/>
    <d v="2009-01-20T00:00:00"/>
    <n v="26"/>
    <n v="9.8000000000000007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4"/>
    <s v="Punta corralón"/>
    <n v="4"/>
    <d v="2009-01-20T00:00:00"/>
    <n v="26"/>
    <n v="9.800000000000000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9"/>
    <x v="8"/>
    <n v="5"/>
    <s v="El Teolán"/>
    <n v="1"/>
    <d v="2009-01-20T00:00:00"/>
    <n v="26"/>
    <n v="7.5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9"/>
    <x v="8"/>
    <n v="5"/>
    <s v="El Teolán"/>
    <n v="1"/>
    <d v="2009-01-20T00:00:00"/>
    <n v="26"/>
    <n v="7.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9"/>
    <x v="8"/>
    <n v="5"/>
    <s v="El Teolán"/>
    <n v="2"/>
    <d v="2009-01-20T00:00:00"/>
    <n v="26"/>
    <n v="5.2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5"/>
    <s v="El Teolán"/>
    <n v="2"/>
    <d v="2009-01-20T00:00:00"/>
    <n v="26"/>
    <n v="5.2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5"/>
    <s v="El Teolán"/>
    <n v="2"/>
    <d v="2009-01-20T00:00:00"/>
    <n v="26"/>
    <n v="5.2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9"/>
    <x v="8"/>
    <n v="5"/>
    <s v="El Teolán"/>
    <n v="2"/>
    <d v="2009-01-20T00:00:00"/>
    <n v="26"/>
    <n v="5.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9"/>
    <x v="8"/>
    <n v="5"/>
    <s v="El Teolán"/>
    <n v="3"/>
    <d v="2009-01-20T00:00:00"/>
    <n v="26"/>
    <n v="7.6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5"/>
    <s v="El Teolán"/>
    <n v="4"/>
    <d v="2009-01-20T00:00:00"/>
    <n v="26"/>
    <n v="7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6"/>
    <s v="La Ensenada"/>
    <n v="1"/>
    <d v="2009-01-20T00:00:00"/>
    <n v="27"/>
    <n v="2.9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9"/>
    <x v="8"/>
    <n v="6"/>
    <s v="La Ensenada"/>
    <n v="2"/>
    <d v="2009-01-20T00:00:00"/>
    <n v="27"/>
    <n v="1.6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9"/>
    <x v="8"/>
    <n v="6"/>
    <s v="La Ensenada"/>
    <n v="3"/>
    <d v="2009-01-20T00:00:00"/>
    <n v="27"/>
    <n v="5.0999999999999996"/>
    <s v="Dme"/>
    <x v="1"/>
    <n v="108"/>
    <m/>
    <m/>
    <m/>
    <m/>
    <m/>
    <m/>
    <m/>
    <m/>
    <m/>
    <m/>
    <m/>
    <m/>
    <m/>
    <m/>
    <m/>
    <m/>
    <m/>
    <m/>
    <m/>
    <m/>
    <n v="20.71"/>
    <n v="2236.6800000000003"/>
    <n v="2.16"/>
    <n v="44.733600000000003"/>
    <n v="7.7127479025317127"/>
    <e v="#NUM!"/>
    <e v="#NUM!"/>
    <e v="#NUM!"/>
    <s v="Diadematidae"/>
  </r>
  <r>
    <n v="9"/>
    <x v="8"/>
    <n v="6"/>
    <s v="La Ensenada"/>
    <n v="4"/>
    <d v="2009-01-20T00:00:00"/>
    <n v="27"/>
    <n v="5.0999999999999996"/>
    <s v="Dme"/>
    <x v="1"/>
    <n v="49"/>
    <m/>
    <m/>
    <m/>
    <m/>
    <m/>
    <m/>
    <m/>
    <m/>
    <m/>
    <m/>
    <m/>
    <m/>
    <m/>
    <m/>
    <m/>
    <m/>
    <m/>
    <m/>
    <m/>
    <m/>
    <n v="20.71"/>
    <n v="1014.7900000000001"/>
    <n v="0.98"/>
    <n v="20.2958"/>
    <n v="6.9224369735181197"/>
    <e v="#NUM!"/>
    <e v="#NUM!"/>
    <e v="#NUM!"/>
    <s v="Diadematidae"/>
  </r>
  <r>
    <n v="9"/>
    <x v="8"/>
    <n v="6"/>
    <s v="La Ensenada"/>
    <n v="4"/>
    <d v="2009-01-20T00:00:00"/>
    <n v="27"/>
    <n v="5.099999999999999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7"/>
    <s v="El Relis"/>
    <n v="1"/>
    <d v="2009-01-21T00:00:00"/>
    <n v="27"/>
    <n v="5.7"/>
    <s v="Dme"/>
    <x v="1"/>
    <n v="41"/>
    <m/>
    <m/>
    <m/>
    <m/>
    <m/>
    <m/>
    <m/>
    <m/>
    <m/>
    <m/>
    <m/>
    <m/>
    <m/>
    <m/>
    <m/>
    <m/>
    <m/>
    <m/>
    <m/>
    <m/>
    <n v="20.71"/>
    <n v="849.11"/>
    <n v="0.82"/>
    <n v="16.982199999999999"/>
    <n v="6.7441887421118007"/>
    <e v="#NUM!"/>
    <e v="#NUM!"/>
    <e v="#NUM!"/>
    <s v="Diadematidae"/>
  </r>
  <r>
    <n v="9"/>
    <x v="8"/>
    <n v="7"/>
    <s v="El Relis"/>
    <n v="2"/>
    <d v="2009-01-21T00:00:00"/>
    <n v="27"/>
    <n v="4.0999999999999996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9"/>
    <x v="8"/>
    <n v="7"/>
    <s v="El Relis"/>
    <n v="3"/>
    <d v="2009-01-21T00:00:00"/>
    <n v="27"/>
    <n v="4.0999999999999996"/>
    <s v="Dme"/>
    <x v="1"/>
    <n v="30"/>
    <m/>
    <m/>
    <m/>
    <m/>
    <m/>
    <m/>
    <m/>
    <m/>
    <m/>
    <m/>
    <m/>
    <m/>
    <m/>
    <m/>
    <m/>
    <m/>
    <m/>
    <m/>
    <m/>
    <m/>
    <n v="20.71"/>
    <n v="621.30000000000007"/>
    <n v="0.6"/>
    <n v="12.426000000000002"/>
    <n v="6.4318140570696487"/>
    <e v="#NUM!"/>
    <e v="#NUM!"/>
    <e v="#NUM!"/>
    <s v="Diadematidae"/>
  </r>
  <r>
    <n v="9"/>
    <x v="8"/>
    <n v="7"/>
    <s v="El Relis"/>
    <n v="4"/>
    <d v="2009-01-21T00:00:00"/>
    <n v="27"/>
    <n v="3.9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9"/>
    <x v="8"/>
    <n v="8"/>
    <s v="El Carrizo"/>
    <n v="1"/>
    <d v="2009-01-21T00:00:00"/>
    <n v="27"/>
    <n v="2.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9"/>
    <x v="8"/>
    <n v="8"/>
    <s v="El Carrizo"/>
    <n v="1"/>
    <d v="2009-01-21T00:00:00"/>
    <n v="27"/>
    <n v="2.5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8"/>
    <s v="El Carrizo"/>
    <n v="1"/>
    <d v="2009-01-21T00:00:00"/>
    <n v="27"/>
    <n v="2.2999999999999998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9"/>
    <x v="8"/>
    <n v="8"/>
    <s v="El Carrizo"/>
    <n v="1"/>
    <d v="2009-01-21T00:00:00"/>
    <n v="27"/>
    <n v="2.2999999999999998"/>
    <s v="Ifu"/>
    <x v="2"/>
    <n v="3"/>
    <m/>
    <m/>
    <m/>
    <m/>
    <m/>
    <m/>
    <m/>
    <m/>
    <m/>
    <m/>
    <m/>
    <m/>
    <m/>
    <m/>
    <m/>
    <m/>
    <m/>
    <m/>
    <m/>
    <m/>
    <n v="375"/>
    <n v="1125"/>
    <n v="0.06"/>
    <n v="22.5"/>
    <n v="7.0255383146385206"/>
    <e v="#NUM!"/>
    <e v="#NUM!"/>
    <e v="#NUM!"/>
    <s v="Stichopodidae"/>
  </r>
  <r>
    <n v="9"/>
    <x v="8"/>
    <n v="8"/>
    <s v="El Carrizo"/>
    <n v="2"/>
    <d v="2009-01-21T00:00:00"/>
    <n v="27"/>
    <n v="3.8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9"/>
    <x v="8"/>
    <n v="9"/>
    <s v="El Muelle"/>
    <n v="1"/>
    <d v="2009-01-21T00:00:00"/>
    <n v="27"/>
    <n v="5.0999999999999996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9"/>
    <x v="8"/>
    <n v="9"/>
    <s v="El Muelle"/>
    <n v="1"/>
    <d v="2009-01-21T00:00:00"/>
    <n v="27"/>
    <n v="5.0999999999999996"/>
    <s v="Dme"/>
    <x v="1"/>
    <n v="13"/>
    <m/>
    <m/>
    <m/>
    <m/>
    <m/>
    <m/>
    <m/>
    <m/>
    <m/>
    <m/>
    <m/>
    <m/>
    <m/>
    <m/>
    <m/>
    <m/>
    <m/>
    <m/>
    <m/>
    <m/>
    <n v="20.71"/>
    <n v="269.23"/>
    <n v="0.26"/>
    <n v="5.3846000000000007"/>
    <n v="5.59556603286903"/>
    <e v="#NUM!"/>
    <e v="#NUM!"/>
    <e v="#NUM!"/>
    <s v="Diadematidae"/>
  </r>
  <r>
    <n v="9"/>
    <x v="8"/>
    <n v="9"/>
    <s v="El Muelle"/>
    <n v="1"/>
    <d v="2009-01-21T00:00:00"/>
    <n v="27"/>
    <n v="5.0999999999999996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9"/>
    <x v="8"/>
    <n v="9"/>
    <s v="El Muelle"/>
    <n v="1"/>
    <d v="2009-01-21T00:00:00"/>
    <n v="27"/>
    <n v="5.099999999999999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9"/>
    <x v="8"/>
    <n v="9"/>
    <s v="El Muelle"/>
    <n v="2"/>
    <d v="2009-01-21T00:00:00"/>
    <n v="27"/>
    <n v="5.2"/>
    <s v="Dme"/>
    <x v="1"/>
    <n v="62"/>
    <m/>
    <m/>
    <m/>
    <m/>
    <m/>
    <m/>
    <m/>
    <m/>
    <m/>
    <m/>
    <m/>
    <m/>
    <m/>
    <m/>
    <m/>
    <m/>
    <m/>
    <m/>
    <m/>
    <m/>
    <n v="20.71"/>
    <n v="1284.02"/>
    <n v="1.24"/>
    <n v="25.680399999999999"/>
    <n v="7.1577510604525845"/>
    <e v="#NUM!"/>
    <e v="#NUM!"/>
    <e v="#NUM!"/>
    <s v="Diadematidae"/>
  </r>
  <r>
    <n v="9"/>
    <x v="8"/>
    <n v="9"/>
    <s v="El Muelle"/>
    <n v="2"/>
    <d v="2009-01-21T00:00:00"/>
    <n v="27"/>
    <n v="5.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9"/>
    <x v="8"/>
    <n v="9"/>
    <s v="El Muelle"/>
    <n v="3"/>
    <d v="2009-01-21T00:00:00"/>
    <n v="27"/>
    <n v="2.5"/>
    <s v="Dme"/>
    <x v="1"/>
    <n v="29"/>
    <m/>
    <m/>
    <m/>
    <m/>
    <m/>
    <m/>
    <m/>
    <m/>
    <m/>
    <m/>
    <m/>
    <m/>
    <m/>
    <m/>
    <m/>
    <m/>
    <m/>
    <m/>
    <m/>
    <m/>
    <n v="20.71"/>
    <n v="600.59"/>
    <n v="0.57999999999999996"/>
    <n v="12.011800000000001"/>
    <n v="6.3979125053939665"/>
    <e v="#NUM!"/>
    <e v="#NUM!"/>
    <e v="#NUM!"/>
    <s v="Diadematidae"/>
  </r>
  <r>
    <n v="10"/>
    <x v="9"/>
    <n v="1"/>
    <s v="Zacatoso"/>
    <n v="1"/>
    <d v="2009-03-03T00:00:00"/>
    <m/>
    <n v="10.6"/>
    <s v="hpa"/>
    <x v="4"/>
    <n v="3"/>
    <m/>
    <m/>
    <m/>
    <m/>
    <n v="3"/>
    <m/>
    <m/>
    <m/>
    <m/>
    <m/>
    <m/>
    <m/>
    <m/>
    <m/>
    <m/>
    <m/>
    <m/>
    <m/>
    <m/>
    <n v="2.7130000000000001E-2"/>
    <n v="3.0842299999999998"/>
    <n v="1667.7830719779136"/>
    <n v="0.03"/>
    <n v="16.677830719779134"/>
    <n v="7.4192505216900617"/>
    <n v="-3.6071151523112968"/>
    <n v="3.5750789253724133"/>
    <n v="35.697438138074553"/>
    <s v="Pomacanthidae"/>
  </r>
  <r>
    <n v="10"/>
    <x v="9"/>
    <n v="1"/>
    <s v="Zacatoso"/>
    <n v="1"/>
    <d v="2009-03-03T00:00:00"/>
    <m/>
    <n v="5.5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10"/>
    <x v="9"/>
    <n v="1"/>
    <s v="Zacatoso"/>
    <n v="1"/>
    <d v="2009-03-03T00:00:00"/>
    <m/>
    <n v="5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1"/>
    <s v="Zacatoso"/>
    <n v="2"/>
    <d v="2009-03-03T00:00:00"/>
    <m/>
    <n v="4.5999999999999996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0"/>
    <x v="9"/>
    <n v="1"/>
    <s v="Zacatoso"/>
    <n v="2"/>
    <d v="2009-03-03T00:00:00"/>
    <m/>
    <n v="4.5999999999999996"/>
    <s v="zco"/>
    <x v="9"/>
    <n v="1"/>
    <m/>
    <m/>
    <n v="1"/>
    <m/>
    <m/>
    <m/>
    <m/>
    <m/>
    <m/>
    <m/>
    <m/>
    <m/>
    <m/>
    <m/>
    <m/>
    <m/>
    <m/>
    <m/>
    <m/>
    <n v="1.47E-2"/>
    <n v="3.3698999999999999"/>
    <n v="73.079301486219094"/>
    <n v="0.01"/>
    <n v="0.73079301486219095"/>
    <n v="4.2915451732569432"/>
    <n v="-4.2199077851974467"/>
    <n v="2.5257286443082556"/>
    <n v="12.500000000000002"/>
    <s v="Zanclidae"/>
  </r>
  <r>
    <n v="10"/>
    <x v="9"/>
    <n v="1"/>
    <s v="Zacatoso"/>
    <n v="2"/>
    <d v="2009-03-03T00:00:00"/>
    <m/>
    <n v="6.1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0"/>
    <x v="9"/>
    <n v="1"/>
    <s v="Zacatoso"/>
    <n v="2"/>
    <d v="2009-03-03T00:00:00"/>
    <m/>
    <n v="6.1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0"/>
    <x v="9"/>
    <n v="1"/>
    <s v="Zacatoso"/>
    <n v="3"/>
    <d v="2009-03-03T00:00:00"/>
    <m/>
    <n v="1.9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0"/>
    <x v="9"/>
    <n v="1"/>
    <s v="Zacatoso"/>
    <n v="3"/>
    <d v="2009-03-03T00:00:00"/>
    <m/>
    <n v="1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0"/>
    <x v="9"/>
    <n v="1"/>
    <s v="Zacatoso"/>
    <n v="3"/>
    <d v="2009-03-03T00:00:00"/>
    <m/>
    <n v="1.9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0"/>
    <x v="9"/>
    <n v="1"/>
    <s v="Zacatoso"/>
    <n v="4"/>
    <d v="2009-03-03T00:00:00"/>
    <m/>
    <n v="4.5999999999999996"/>
    <s v="Dme"/>
    <x v="1"/>
    <n v="23"/>
    <m/>
    <m/>
    <m/>
    <m/>
    <m/>
    <m/>
    <m/>
    <m/>
    <m/>
    <m/>
    <m/>
    <m/>
    <m/>
    <m/>
    <m/>
    <m/>
    <m/>
    <m/>
    <m/>
    <m/>
    <n v="20.71"/>
    <n v="476.33000000000004"/>
    <n v="0.46"/>
    <n v="9.5266000000000002"/>
    <n v="6.1661108913366425"/>
    <e v="#NUM!"/>
    <e v="#NUM!"/>
    <e v="#NUM!"/>
    <s v="Diadematidae"/>
  </r>
  <r>
    <n v="10"/>
    <x v="9"/>
    <n v="1"/>
    <s v="Zacatoso"/>
    <n v="4"/>
    <d v="2009-03-03T00:00:00"/>
    <m/>
    <n v="4.5999999999999996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0"/>
    <x v="9"/>
    <n v="2"/>
    <s v="Caleta de Chon"/>
    <n v="1"/>
    <d v="2009-03-03T00:00:00"/>
    <m/>
    <n v="6.1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0"/>
    <x v="9"/>
    <n v="2"/>
    <s v="Caleta de Chon"/>
    <n v="1"/>
    <d v="2009-03-03T00:00:00"/>
    <m/>
    <n v="6.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2"/>
    <s v="Caleta de Chon"/>
    <n v="2"/>
    <d v="2009-03-03T00:00:00"/>
    <m/>
    <n v="4.9000000000000004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10"/>
    <x v="9"/>
    <n v="2"/>
    <s v="Caleta de Chon"/>
    <n v="2"/>
    <d v="2009-03-03T00:00:00"/>
    <m/>
    <n v="4.9000000000000004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2"/>
    <s v="Caleta de Chon"/>
    <n v="3"/>
    <d v="2009-03-03T00:00:00"/>
    <m/>
    <n v="4.5999999999999996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0"/>
    <x v="9"/>
    <n v="2"/>
    <s v="Caleta de Chon"/>
    <n v="3"/>
    <d v="2009-03-03T00:00:00"/>
    <m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2"/>
    <s v="Caleta de Chon"/>
    <n v="4"/>
    <d v="2009-03-03T00:00:00"/>
    <m/>
    <n v="3.7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0"/>
    <x v="9"/>
    <n v="2"/>
    <s v="Caleta de Chon"/>
    <n v="4"/>
    <d v="2009-03-03T00:00:00"/>
    <m/>
    <n v="3.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2"/>
    <s v="Caleta de Chon"/>
    <n v="5"/>
    <d v="2009-03-03T00:00:00"/>
    <m/>
    <n v="6.1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0"/>
    <x v="9"/>
    <n v="3"/>
    <s v="El Chato"/>
    <n v="1"/>
    <d v="2009-03-04T00:00:00"/>
    <m/>
    <n v="16.8"/>
    <s v="lar"/>
    <x v="8"/>
    <n v="4"/>
    <m/>
    <m/>
    <n v="4"/>
    <m/>
    <m/>
    <m/>
    <m/>
    <m/>
    <m/>
    <m/>
    <m/>
    <m/>
    <m/>
    <m/>
    <m/>
    <m/>
    <m/>
    <m/>
    <m/>
    <n v="1.7299999999999999E-2"/>
    <n v="3"/>
    <n v="135.15625"/>
    <n v="0.04"/>
    <n v="1.3515625"/>
    <n v="4.9064315165662533"/>
    <n v="-4.0570487774784034"/>
    <n v="2.9878267646815524"/>
    <n v="19.842513149602496"/>
    <s v="Lutjanidae"/>
  </r>
  <r>
    <n v="10"/>
    <x v="9"/>
    <n v="3"/>
    <s v="El Chato"/>
    <n v="1"/>
    <d v="2009-03-04T00:00:00"/>
    <m/>
    <n v="13.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0"/>
    <x v="9"/>
    <n v="3"/>
    <s v="El Chato"/>
    <n v="2"/>
    <d v="2009-03-04T00:00:00"/>
    <m/>
    <n v="12.2"/>
    <s v="lar"/>
    <x v="8"/>
    <n v="1"/>
    <m/>
    <m/>
    <m/>
    <n v="1"/>
    <m/>
    <m/>
    <m/>
    <m/>
    <m/>
    <m/>
    <m/>
    <m/>
    <m/>
    <m/>
    <m/>
    <m/>
    <m/>
    <m/>
    <m/>
    <n v="1.7299999999999999E-2"/>
    <n v="3"/>
    <n v="92.717187499999994"/>
    <n v="0.01"/>
    <n v="0.92717187499999998"/>
    <n v="4.5295538653100014"/>
    <n v="-4.0570487774784034"/>
    <n v="2.8622008809294681"/>
    <n v="17.499999999999996"/>
    <s v="Lutjanidae"/>
  </r>
  <r>
    <n v="10"/>
    <x v="9"/>
    <n v="3"/>
    <s v="El Chato"/>
    <n v="2"/>
    <d v="2009-03-04T00:00:00"/>
    <m/>
    <n v="14.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0"/>
    <x v="9"/>
    <n v="3"/>
    <s v="El Chato"/>
    <n v="3"/>
    <d v="2009-03-04T00:00:00"/>
    <m/>
    <n v="14.6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10"/>
    <x v="9"/>
    <n v="3"/>
    <s v="El Chato"/>
    <n v="3"/>
    <d v="2009-03-04T00:00:00"/>
    <m/>
    <n v="14.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0"/>
    <x v="9"/>
    <n v="4"/>
    <s v="Sacramento"/>
    <n v="1"/>
    <d v="2009-03-04T00:00:00"/>
    <m/>
    <n v="15.2"/>
    <s v="Dme"/>
    <x v="1"/>
    <n v="35"/>
    <m/>
    <m/>
    <m/>
    <m/>
    <m/>
    <m/>
    <m/>
    <m/>
    <m/>
    <m/>
    <m/>
    <m/>
    <m/>
    <m/>
    <m/>
    <m/>
    <m/>
    <m/>
    <m/>
    <m/>
    <n v="20.71"/>
    <n v="724.85"/>
    <n v="0.7"/>
    <n v="14.497"/>
    <n v="6.5859647368969068"/>
    <e v="#NUM!"/>
    <e v="#NUM!"/>
    <e v="#NUM!"/>
    <s v="Diadematidae"/>
  </r>
  <r>
    <n v="10"/>
    <x v="9"/>
    <n v="4"/>
    <s v="Sacramento"/>
    <n v="2"/>
    <d v="2009-03-04T00:00:00"/>
    <m/>
    <n v="16.8"/>
    <s v="hpa"/>
    <x v="4"/>
    <n v="2"/>
    <m/>
    <m/>
    <m/>
    <n v="2"/>
    <m/>
    <m/>
    <m/>
    <m/>
    <m/>
    <m/>
    <m/>
    <m/>
    <m/>
    <m/>
    <m/>
    <m/>
    <m/>
    <m/>
    <m/>
    <n v="2.7130000000000001E-2"/>
    <n v="3.0842299999999998"/>
    <n v="370.07950141176343"/>
    <n v="0.02"/>
    <n v="3.7007950141176345"/>
    <n v="5.9137178512377435"/>
    <n v="-3.6071151523112968"/>
    <n v="3.0869400153519808"/>
    <n v="21.909931240932202"/>
    <s v="Pomacanthidae"/>
  </r>
  <r>
    <n v="10"/>
    <x v="9"/>
    <n v="4"/>
    <s v="Sacramento"/>
    <n v="2"/>
    <d v="2009-03-04T00:00:00"/>
    <m/>
    <n v="16.8"/>
    <s v="Dme"/>
    <x v="1"/>
    <n v="32"/>
    <m/>
    <m/>
    <m/>
    <m/>
    <m/>
    <m/>
    <m/>
    <m/>
    <m/>
    <m/>
    <m/>
    <m/>
    <m/>
    <m/>
    <m/>
    <m/>
    <m/>
    <m/>
    <m/>
    <m/>
    <n v="20.71"/>
    <n v="662.72"/>
    <n v="0.64"/>
    <n v="13.2544"/>
    <n v="6.4963525782072198"/>
    <e v="#NUM!"/>
    <e v="#NUM!"/>
    <e v="#NUM!"/>
    <s v="Diadematidae"/>
  </r>
  <r>
    <n v="10"/>
    <x v="9"/>
    <n v="4"/>
    <s v="Sacramento"/>
    <n v="3"/>
    <d v="2009-03-04T00:00:00"/>
    <m/>
    <n v="15.2"/>
    <s v="hpa"/>
    <x v="4"/>
    <n v="2"/>
    <n v="1"/>
    <m/>
    <n v="1"/>
    <m/>
    <m/>
    <m/>
    <m/>
    <m/>
    <m/>
    <m/>
    <m/>
    <m/>
    <m/>
    <m/>
    <m/>
    <m/>
    <m/>
    <m/>
    <m/>
    <n v="2.7130000000000001E-2"/>
    <n v="3.0842299999999998"/>
    <n v="66.007898572784242"/>
    <n v="0.02"/>
    <n v="0.6600789857278424"/>
    <n v="4.1897744102111183"/>
    <n v="-3.6071151523112968"/>
    <n v="2.5279857736039189"/>
    <n v="12.528245981620184"/>
    <s v="Pomacanthidae"/>
  </r>
  <r>
    <n v="10"/>
    <x v="9"/>
    <n v="4"/>
    <s v="Sacramento"/>
    <n v="3"/>
    <d v="2009-03-04T00:00:00"/>
    <m/>
    <n v="15.2"/>
    <s v="Dme"/>
    <x v="1"/>
    <n v="23"/>
    <m/>
    <m/>
    <m/>
    <m/>
    <m/>
    <m/>
    <m/>
    <m/>
    <m/>
    <m/>
    <m/>
    <m/>
    <m/>
    <m/>
    <m/>
    <m/>
    <m/>
    <m/>
    <m/>
    <m/>
    <n v="20.71"/>
    <n v="476.33000000000004"/>
    <n v="0.46"/>
    <n v="9.5266000000000002"/>
    <n v="6.1661108913366425"/>
    <e v="#NUM!"/>
    <e v="#NUM!"/>
    <e v="#NUM!"/>
    <s v="Diadematidae"/>
  </r>
  <r>
    <n v="10"/>
    <x v="9"/>
    <n v="5"/>
    <s v="Manzanillo"/>
    <n v="1"/>
    <d v="2009-03-05T00:00:00"/>
    <m/>
    <n v="3"/>
    <s v="zco"/>
    <x v="9"/>
    <n v="1"/>
    <m/>
    <n v="1"/>
    <m/>
    <m/>
    <m/>
    <m/>
    <m/>
    <m/>
    <m/>
    <m/>
    <m/>
    <m/>
    <m/>
    <m/>
    <m/>
    <m/>
    <m/>
    <m/>
    <m/>
    <n v="1.47E-2"/>
    <n v="3.3698999999999999"/>
    <n v="13.067312771808481"/>
    <n v="0.01"/>
    <n v="0.13067312771808481"/>
    <n v="2.5701139037279308"/>
    <n v="-4.2199077851974467"/>
    <n v="2.0149030205422647"/>
    <n v="7.4999999999999991"/>
    <s v="Zanclidae"/>
  </r>
  <r>
    <n v="10"/>
    <x v="9"/>
    <n v="5"/>
    <s v="Manzanillo"/>
    <n v="1"/>
    <d v="2009-03-05T00:00:00"/>
    <m/>
    <n v="2.5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0"/>
    <x v="9"/>
    <n v="5"/>
    <s v="Manzanillo"/>
    <n v="1"/>
    <d v="2009-03-05T00:00:00"/>
    <m/>
    <n v="2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0"/>
    <x v="9"/>
    <n v="5"/>
    <s v="Manzanillo"/>
    <n v="2"/>
    <d v="2009-03-05T00:00:00"/>
    <m/>
    <n v="3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10"/>
    <x v="9"/>
    <n v="5"/>
    <s v="Manzanillo"/>
    <n v="2"/>
    <d v="2009-03-05T00:00:00"/>
    <m/>
    <n v="3.7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0"/>
    <x v="9"/>
    <n v="5"/>
    <s v="Manzanillo"/>
    <n v="2"/>
    <d v="2009-03-05T00:00:00"/>
    <m/>
    <n v="3.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0"/>
    <x v="9"/>
    <n v="5"/>
    <s v="Manzanillo"/>
    <n v="3"/>
    <d v="2009-03-05T00:00:00"/>
    <m/>
    <n v="4.5999999999999996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0"/>
    <x v="9"/>
    <n v="5"/>
    <s v="Manzanillo"/>
    <n v="3"/>
    <d v="2009-03-05T00:00:00"/>
    <m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5"/>
    <s v="Manzanillo"/>
    <n v="4"/>
    <d v="2009-03-05T00:00:00"/>
    <m/>
    <n v="3.7"/>
    <s v="hpa"/>
    <x v="4"/>
    <n v="2"/>
    <m/>
    <m/>
    <n v="2"/>
    <m/>
    <m/>
    <m/>
    <m/>
    <m/>
    <m/>
    <m/>
    <m/>
    <m/>
    <m/>
    <m/>
    <m/>
    <m/>
    <m/>
    <m/>
    <m/>
    <n v="2.7130000000000001E-2"/>
    <n v="3.0842299999999998"/>
    <n v="131.09995989833121"/>
    <n v="0.02"/>
    <n v="1.3109995989833121"/>
    <n v="4.8759600848834994"/>
    <n v="-3.6071151523112968"/>
    <n v="2.7504677787307683"/>
    <n v="15.64995088638015"/>
    <s v="Pomacanthidae"/>
  </r>
  <r>
    <n v="10"/>
    <x v="9"/>
    <n v="5"/>
    <s v="Manzanillo"/>
    <n v="4"/>
    <d v="2009-03-05T00:00:00"/>
    <m/>
    <n v="3.1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10"/>
    <x v="9"/>
    <n v="5"/>
    <s v="Manzanillo"/>
    <n v="4"/>
    <d v="2009-03-05T00:00:00"/>
    <m/>
    <n v="3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0"/>
    <x v="9"/>
    <n v="5"/>
    <s v="Manzanillo"/>
    <n v="5"/>
    <d v="2009-03-05T00:00:00"/>
    <m/>
    <n v="6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0"/>
    <x v="9"/>
    <n v="5"/>
    <s v="Manzanillo"/>
    <n v="5"/>
    <d v="2009-03-05T00:00:00"/>
    <m/>
    <n v="3.7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0"/>
    <x v="9"/>
    <n v="5"/>
    <s v="Manzanillo"/>
    <n v="6"/>
    <d v="2009-03-05T00:00:00"/>
    <m/>
    <n v="4.9000000000000004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0"/>
    <x v="9"/>
    <n v="5"/>
    <s v="Manzanillo"/>
    <n v="6"/>
    <d v="2009-03-05T00:00:00"/>
    <m/>
    <n v="4.9000000000000004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0"/>
    <x v="9"/>
    <n v="5"/>
    <s v="Manzanillo"/>
    <n v="7"/>
    <d v="2009-03-05T00:00:00"/>
    <m/>
    <n v="4.5999999999999996"/>
    <s v="Dme"/>
    <x v="1"/>
    <n v="7"/>
    <m/>
    <m/>
    <m/>
    <m/>
    <m/>
    <m/>
    <m/>
    <m/>
    <m/>
    <m/>
    <m/>
    <m/>
    <m/>
    <m/>
    <m/>
    <m/>
    <m/>
    <m/>
    <m/>
    <m/>
    <n v="20.71"/>
    <n v="144.97"/>
    <n v="0.14000000000000001"/>
    <n v="2.8994"/>
    <n v="4.9765268244628063"/>
    <e v="#NUM!"/>
    <e v="#NUM!"/>
    <e v="#NUM!"/>
    <s v="Diadematidae"/>
  </r>
  <r>
    <n v="10"/>
    <x v="9"/>
    <n v="5"/>
    <s v="Manzanillo"/>
    <n v="7"/>
    <d v="2009-03-05T00:00:00"/>
    <m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5"/>
    <s v="Manzanillo"/>
    <n v="8"/>
    <d v="2009-03-05T00:00:00"/>
    <m/>
    <n v="5.5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0"/>
    <x v="9"/>
    <n v="5"/>
    <s v="Manzanillo"/>
    <n v="8"/>
    <d v="2009-03-05T00:00:00"/>
    <m/>
    <n v="2.5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0"/>
    <x v="9"/>
    <n v="5"/>
    <s v="Manzanillo"/>
    <n v="8"/>
    <d v="2009-03-05T00:00:00"/>
    <m/>
    <n v="2.5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5"/>
    <s v="Manzanillo"/>
    <n v="9"/>
    <d v="2009-03-05T00:00:00"/>
    <m/>
    <n v="4.5999999999999996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10"/>
    <x v="9"/>
    <n v="5"/>
    <s v="Manzanillo"/>
    <n v="9"/>
    <d v="2009-03-05T00:00:00"/>
    <m/>
    <n v="4.599999999999999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6"/>
    <s v="Morros del Potosí"/>
    <n v="1"/>
    <d v="2009-03-06T00:00:00"/>
    <m/>
    <n v="6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10"/>
    <x v="9"/>
    <n v="6"/>
    <s v="Morros del Potosí"/>
    <n v="1"/>
    <d v="2009-03-06T00:00:00"/>
    <m/>
    <n v="6"/>
    <s v="Dme"/>
    <x v="1"/>
    <n v="30"/>
    <m/>
    <m/>
    <m/>
    <m/>
    <m/>
    <m/>
    <m/>
    <m/>
    <m/>
    <m/>
    <m/>
    <m/>
    <m/>
    <m/>
    <m/>
    <m/>
    <m/>
    <m/>
    <m/>
    <m/>
    <n v="20.71"/>
    <n v="621.30000000000007"/>
    <n v="0.6"/>
    <n v="12.426000000000002"/>
    <n v="6.4318140570696487"/>
    <e v="#NUM!"/>
    <e v="#NUM!"/>
    <e v="#NUM!"/>
    <s v="Diadematidae"/>
  </r>
  <r>
    <n v="10"/>
    <x v="9"/>
    <n v="6"/>
    <s v="Morros del Potosí"/>
    <n v="1"/>
    <d v="2009-03-06T00:00:00"/>
    <m/>
    <n v="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6"/>
    <s v="Morros del Potosí"/>
    <n v="2"/>
    <d v="2009-03-06T00:00:00"/>
    <m/>
    <n v="7.6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0"/>
    <x v="9"/>
    <n v="6"/>
    <s v="Morros del Potosí"/>
    <n v="2"/>
    <d v="2009-03-06T00:00:00"/>
    <m/>
    <n v="7.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0"/>
    <x v="9"/>
    <n v="6"/>
    <s v="Morros del Potosí"/>
    <n v="3"/>
    <d v="2009-03-06T00:00:00"/>
    <m/>
    <n v="10.7"/>
    <s v="Dme"/>
    <x v="1"/>
    <n v="34"/>
    <m/>
    <m/>
    <m/>
    <m/>
    <m/>
    <m/>
    <m/>
    <m/>
    <m/>
    <m/>
    <m/>
    <m/>
    <m/>
    <m/>
    <m/>
    <m/>
    <m/>
    <m/>
    <m/>
    <m/>
    <n v="20.71"/>
    <n v="704.14"/>
    <n v="0.68"/>
    <n v="14.082799999999999"/>
    <n v="6.5569772000236544"/>
    <e v="#NUM!"/>
    <e v="#NUM!"/>
    <e v="#NUM!"/>
    <s v="Diadematidae"/>
  </r>
  <r>
    <n v="10"/>
    <x v="9"/>
    <n v="6"/>
    <s v="Morros del Potosí"/>
    <n v="3"/>
    <d v="2009-03-06T00:00:00"/>
    <m/>
    <n v="10.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0"/>
    <x v="9"/>
    <n v="6"/>
    <s v="Morros del Potosí"/>
    <n v="4"/>
    <d v="2009-03-06T00:00:00"/>
    <m/>
    <n v="9.1"/>
    <s v="Dme"/>
    <x v="1"/>
    <n v="16"/>
    <m/>
    <m/>
    <m/>
    <m/>
    <m/>
    <m/>
    <m/>
    <m/>
    <m/>
    <m/>
    <m/>
    <m/>
    <m/>
    <m/>
    <m/>
    <m/>
    <m/>
    <m/>
    <m/>
    <m/>
    <n v="20.71"/>
    <n v="331.36"/>
    <n v="0.32"/>
    <n v="6.6272000000000002"/>
    <n v="5.8032053976472744"/>
    <e v="#NUM!"/>
    <e v="#NUM!"/>
    <e v="#NUM!"/>
    <s v="Diadematidae"/>
  </r>
  <r>
    <n v="10"/>
    <x v="9"/>
    <n v="6"/>
    <s v="Morros del Potosí"/>
    <n v="5"/>
    <d v="2009-03-06T00:00:00"/>
    <m/>
    <n v="7.6"/>
    <s v="hpa"/>
    <x v="4"/>
    <n v="2"/>
    <m/>
    <m/>
    <m/>
    <n v="1"/>
    <n v="1"/>
    <m/>
    <m/>
    <m/>
    <m/>
    <m/>
    <m/>
    <m/>
    <m/>
    <m/>
    <m/>
    <m/>
    <m/>
    <m/>
    <m/>
    <n v="2.7130000000000001E-2"/>
    <n v="3.0842299999999998"/>
    <n v="740.96744136518623"/>
    <n v="0.02"/>
    <n v="7.409674413651862"/>
    <n v="6.607956685552324"/>
    <n v="-3.6071151523112968"/>
    <n v="3.3120330967092664"/>
    <n v="27.440858716723614"/>
    <s v="Pomacanthidae"/>
  </r>
  <r>
    <n v="10"/>
    <x v="9"/>
    <n v="6"/>
    <s v="Morros del Potosí"/>
    <n v="5"/>
    <d v="2009-03-06T00:00:00"/>
    <m/>
    <n v="7.6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0"/>
    <x v="9"/>
    <n v="6"/>
    <s v="Morros del Potosí"/>
    <n v="5"/>
    <d v="2009-03-06T00:00:00"/>
    <m/>
    <n v="7.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1"/>
    <s v="Hawaii 5.0"/>
    <n v="1"/>
    <d v="2009-02-26T00:00:00"/>
    <m/>
    <n v="10.6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1"/>
    <x v="10"/>
    <n v="1"/>
    <s v="Hawaii 5.0"/>
    <n v="1"/>
    <d v="2009-02-26T00:00:00"/>
    <m/>
    <n v="10.6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11"/>
    <x v="10"/>
    <n v="1"/>
    <s v="Hawaii 5.0"/>
    <n v="1"/>
    <d v="2009-02-26T00:00:00"/>
    <m/>
    <n v="10.7"/>
    <s v="Dme"/>
    <x v="1"/>
    <n v="40"/>
    <m/>
    <m/>
    <m/>
    <m/>
    <m/>
    <m/>
    <m/>
    <m/>
    <m/>
    <m/>
    <m/>
    <m/>
    <m/>
    <m/>
    <m/>
    <m/>
    <m/>
    <m/>
    <m/>
    <m/>
    <n v="20.71"/>
    <n v="828.40000000000009"/>
    <n v="0.8"/>
    <n v="16.568000000000001"/>
    <n v="6.7194961295214295"/>
    <e v="#NUM!"/>
    <e v="#NUM!"/>
    <e v="#NUM!"/>
    <s v="Diadematidae"/>
  </r>
  <r>
    <n v="11"/>
    <x v="10"/>
    <n v="1"/>
    <s v="Hawaii 5.0"/>
    <n v="1"/>
    <d v="2009-02-26T00:00:00"/>
    <m/>
    <n v="10.7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1"/>
    <x v="10"/>
    <n v="1"/>
    <s v="Hawaii 5.0"/>
    <n v="2"/>
    <d v="2009-02-26T00:00:00"/>
    <m/>
    <n v="12.1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1"/>
    <x v="10"/>
    <n v="1"/>
    <s v="Hawaii 5.0"/>
    <n v="2"/>
    <d v="2009-02-26T00:00:00"/>
    <m/>
    <n v="10.7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1"/>
    <x v="10"/>
    <n v="1"/>
    <s v="Hawaii 5.0"/>
    <n v="2"/>
    <d v="2009-02-26T00:00:00"/>
    <m/>
    <n v="10.7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1"/>
    <x v="10"/>
    <n v="1"/>
    <s v="Hawaii 5.0"/>
    <n v="3"/>
    <d v="2009-02-26T00:00:00"/>
    <m/>
    <n v="12.2"/>
    <s v="Dme"/>
    <x v="1"/>
    <n v="65"/>
    <m/>
    <m/>
    <m/>
    <m/>
    <m/>
    <m/>
    <m/>
    <m/>
    <m/>
    <m/>
    <m/>
    <m/>
    <m/>
    <m/>
    <m/>
    <m/>
    <m/>
    <m/>
    <m/>
    <m/>
    <n v="20.71"/>
    <n v="1346.15"/>
    <n v="1.3"/>
    <n v="26.923000000000002"/>
    <n v="7.2050039453031296"/>
    <e v="#NUM!"/>
    <e v="#NUM!"/>
    <e v="#NUM!"/>
    <s v="Diadematidae"/>
  </r>
  <r>
    <n v="11"/>
    <x v="10"/>
    <n v="1"/>
    <s v="Hawaii 5.0"/>
    <n v="3"/>
    <d v="2009-02-26T00:00:00"/>
    <m/>
    <n v="12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1"/>
    <x v="10"/>
    <n v="1"/>
    <s v="Hawaii 5.0"/>
    <n v="4"/>
    <d v="2009-02-26T00:00:00"/>
    <m/>
    <n v="10.7"/>
    <s v="Dme"/>
    <x v="1"/>
    <n v="34"/>
    <m/>
    <m/>
    <m/>
    <m/>
    <m/>
    <m/>
    <m/>
    <m/>
    <m/>
    <m/>
    <m/>
    <m/>
    <m/>
    <m/>
    <m/>
    <m/>
    <m/>
    <m/>
    <m/>
    <m/>
    <n v="20.71"/>
    <n v="704.14"/>
    <n v="0.68"/>
    <n v="14.082799999999999"/>
    <n v="6.5569772000236544"/>
    <e v="#NUM!"/>
    <e v="#NUM!"/>
    <e v="#NUM!"/>
    <s v="Diadematidae"/>
  </r>
  <r>
    <n v="11"/>
    <x v="10"/>
    <n v="1"/>
    <s v="Hawaii 5.0"/>
    <n v="4"/>
    <d v="2009-02-26T00:00:00"/>
    <m/>
    <n v="10.7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1"/>
    <x v="10"/>
    <n v="1"/>
    <s v="Hawaii 5.0"/>
    <n v="5"/>
    <d v="2009-02-26T00:00:00"/>
    <m/>
    <n v="18.3"/>
    <s v="Dme"/>
    <x v="1"/>
    <n v="36"/>
    <m/>
    <m/>
    <m/>
    <m/>
    <m/>
    <m/>
    <m/>
    <m/>
    <m/>
    <m/>
    <m/>
    <m/>
    <m/>
    <m/>
    <m/>
    <m/>
    <m/>
    <m/>
    <m/>
    <m/>
    <n v="20.71"/>
    <n v="745.56000000000006"/>
    <n v="0.72"/>
    <n v="14.911200000000001"/>
    <n v="6.6141356138636027"/>
    <e v="#NUM!"/>
    <e v="#NUM!"/>
    <e v="#NUM!"/>
    <s v="Diadematidae"/>
  </r>
  <r>
    <n v="11"/>
    <x v="10"/>
    <n v="1"/>
    <s v="Hawaii 5.0"/>
    <n v="5"/>
    <d v="2009-02-26T00:00:00"/>
    <m/>
    <n v="18.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1"/>
    <s v="Hawaii 5.0"/>
    <n v="6"/>
    <d v="2009-02-26T00:00:00"/>
    <m/>
    <n v="18.3"/>
    <s v="Dme"/>
    <x v="1"/>
    <n v="42"/>
    <m/>
    <m/>
    <m/>
    <m/>
    <m/>
    <m/>
    <m/>
    <m/>
    <m/>
    <m/>
    <m/>
    <m/>
    <m/>
    <m/>
    <m/>
    <m/>
    <m/>
    <m/>
    <m/>
    <m/>
    <n v="20.71"/>
    <n v="869.82"/>
    <n v="0.84"/>
    <n v="17.3964"/>
    <n v="6.7682862936908608"/>
    <e v="#NUM!"/>
    <e v="#NUM!"/>
    <e v="#NUM!"/>
    <s v="Diadematidae"/>
  </r>
  <r>
    <n v="11"/>
    <x v="10"/>
    <n v="1"/>
    <s v="Hawaii 5.0"/>
    <n v="7"/>
    <d v="2009-02-26T00:00:00"/>
    <m/>
    <n v="18.3"/>
    <s v="Dme"/>
    <x v="1"/>
    <n v="61"/>
    <m/>
    <m/>
    <m/>
    <m/>
    <m/>
    <m/>
    <m/>
    <m/>
    <m/>
    <m/>
    <m/>
    <m/>
    <m/>
    <m/>
    <m/>
    <m/>
    <m/>
    <m/>
    <m/>
    <m/>
    <n v="20.71"/>
    <n v="1263.31"/>
    <n v="1.22"/>
    <n v="25.266199999999998"/>
    <n v="7.1414905395808042"/>
    <e v="#NUM!"/>
    <e v="#NUM!"/>
    <e v="#NUM!"/>
    <s v="Diadematidae"/>
  </r>
  <r>
    <n v="11"/>
    <x v="10"/>
    <n v="1"/>
    <s v="Hawaii 5.0"/>
    <n v="7"/>
    <d v="2009-02-26T00:00:00"/>
    <m/>
    <n v="18.3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1"/>
    <x v="10"/>
    <n v="1"/>
    <s v="Hawaii 5.0"/>
    <n v="7"/>
    <d v="2009-02-26T00:00:00"/>
    <m/>
    <n v="18.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1"/>
    <s v="Hawaii 5.0"/>
    <n v="8"/>
    <d v="2009-02-26T00:00:00"/>
    <m/>
    <n v="18.2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1"/>
    <x v="10"/>
    <n v="1"/>
    <s v="Hawaii 5.0"/>
    <n v="8"/>
    <d v="2009-02-26T00:00:00"/>
    <m/>
    <n v="18.3"/>
    <s v="Dme"/>
    <x v="1"/>
    <n v="51"/>
    <m/>
    <m/>
    <m/>
    <m/>
    <m/>
    <m/>
    <m/>
    <m/>
    <m/>
    <m/>
    <m/>
    <m/>
    <m/>
    <m/>
    <m/>
    <m/>
    <m/>
    <m/>
    <m/>
    <m/>
    <n v="20.71"/>
    <n v="1056.21"/>
    <n v="1.02"/>
    <n v="21.124200000000002"/>
    <n v="6.962442308131819"/>
    <e v="#NUM!"/>
    <e v="#NUM!"/>
    <e v="#NUM!"/>
    <s v="Diadematidae"/>
  </r>
  <r>
    <n v="11"/>
    <x v="10"/>
    <n v="1"/>
    <s v="Hawaii 5.0"/>
    <n v="8"/>
    <d v="2009-02-26T00:00:00"/>
    <m/>
    <n v="18.3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11"/>
    <x v="10"/>
    <n v="2"/>
    <s v="El Ripial"/>
    <n v="1"/>
    <d v="2009-02-26T00:00:00"/>
    <m/>
    <n v="6.1"/>
    <s v="Dme"/>
    <x v="1"/>
    <n v="77"/>
    <m/>
    <m/>
    <m/>
    <m/>
    <m/>
    <m/>
    <m/>
    <m/>
    <m/>
    <m/>
    <m/>
    <m/>
    <m/>
    <m/>
    <m/>
    <m/>
    <m/>
    <m/>
    <m/>
    <m/>
    <n v="20.71"/>
    <n v="1594.67"/>
    <n v="1.54"/>
    <n v="31.8934"/>
    <n v="7.3744220972611769"/>
    <e v="#NUM!"/>
    <e v="#NUM!"/>
    <e v="#NUM!"/>
    <s v="Diadematidae"/>
  </r>
  <r>
    <n v="11"/>
    <x v="10"/>
    <n v="2"/>
    <s v="El Ripial"/>
    <n v="2"/>
    <d v="2009-02-26T00:00:00"/>
    <m/>
    <n v="4.5999999999999996"/>
    <s v="Dme"/>
    <x v="1"/>
    <n v="75"/>
    <m/>
    <m/>
    <m/>
    <m/>
    <m/>
    <m/>
    <m/>
    <m/>
    <m/>
    <m/>
    <m/>
    <m/>
    <m/>
    <m/>
    <m/>
    <m/>
    <m/>
    <m/>
    <m/>
    <m/>
    <n v="20.71"/>
    <n v="1553.25"/>
    <n v="1.5"/>
    <n v="31.065000000000001"/>
    <n v="7.3481047889438029"/>
    <e v="#NUM!"/>
    <e v="#NUM!"/>
    <e v="#NUM!"/>
    <s v="Diadematidae"/>
  </r>
  <r>
    <n v="11"/>
    <x v="10"/>
    <n v="2"/>
    <s v="El Ripial"/>
    <n v="3"/>
    <d v="2009-02-26T00:00:00"/>
    <m/>
    <n v="4.5"/>
    <s v="Dme"/>
    <x v="1"/>
    <n v="56"/>
    <m/>
    <m/>
    <m/>
    <m/>
    <m/>
    <m/>
    <m/>
    <m/>
    <m/>
    <m/>
    <m/>
    <m/>
    <m/>
    <m/>
    <m/>
    <m/>
    <m/>
    <m/>
    <m/>
    <m/>
    <n v="20.71"/>
    <n v="1159.76"/>
    <n v="1.1200000000000001"/>
    <n v="23.1952"/>
    <n v="7.0559683661426424"/>
    <e v="#NUM!"/>
    <e v="#NUM!"/>
    <e v="#NUM!"/>
    <s v="Diadematidae"/>
  </r>
  <r>
    <n v="11"/>
    <x v="10"/>
    <n v="2"/>
    <s v="El Ripial"/>
    <n v="4"/>
    <d v="2009-02-26T00:00:00"/>
    <m/>
    <n v="5.4"/>
    <s v="hpa"/>
    <x v="4"/>
    <n v="1"/>
    <m/>
    <m/>
    <m/>
    <n v="1"/>
    <m/>
    <m/>
    <m/>
    <m/>
    <m/>
    <m/>
    <m/>
    <m/>
    <m/>
    <m/>
    <m/>
    <m/>
    <m/>
    <m/>
    <m/>
    <n v="2.7130000000000001E-2"/>
    <n v="3.0842299999999998"/>
    <n v="185.03975070588172"/>
    <n v="0.01"/>
    <n v="1.8503975070588172"/>
    <n v="5.2205706706777981"/>
    <n v="-3.6071151523112968"/>
    <n v="2.8622008809294686"/>
    <n v="17.500000000000004"/>
    <s v="Pomacanthidae"/>
  </r>
  <r>
    <n v="11"/>
    <x v="10"/>
    <n v="2"/>
    <s v="El Ripial"/>
    <n v="4"/>
    <d v="2009-02-26T00:00:00"/>
    <m/>
    <n v="5.4"/>
    <s v="Dme"/>
    <x v="1"/>
    <n v="67"/>
    <m/>
    <m/>
    <m/>
    <m/>
    <m/>
    <m/>
    <m/>
    <m/>
    <m/>
    <m/>
    <m/>
    <m/>
    <m/>
    <m/>
    <m/>
    <m/>
    <m/>
    <m/>
    <m/>
    <m/>
    <n v="20.71"/>
    <n v="1387.5700000000002"/>
    <n v="1.34"/>
    <n v="27.751400000000004"/>
    <n v="7.2353092947984594"/>
    <e v="#NUM!"/>
    <e v="#NUM!"/>
    <e v="#NUM!"/>
    <s v="Diadematidae"/>
  </r>
  <r>
    <n v="11"/>
    <x v="10"/>
    <n v="2"/>
    <s v="El Ripial"/>
    <n v="5"/>
    <d v="2009-02-26T00:00:00"/>
    <m/>
    <n v="7.6"/>
    <s v="Dme"/>
    <x v="1"/>
    <n v="34"/>
    <m/>
    <m/>
    <m/>
    <m/>
    <m/>
    <m/>
    <m/>
    <m/>
    <m/>
    <m/>
    <m/>
    <m/>
    <m/>
    <m/>
    <m/>
    <m/>
    <m/>
    <m/>
    <m/>
    <m/>
    <n v="20.71"/>
    <n v="704.14"/>
    <n v="0.68"/>
    <n v="14.082799999999999"/>
    <n v="6.5569772000236544"/>
    <e v="#NUM!"/>
    <e v="#NUM!"/>
    <e v="#NUM!"/>
    <s v="Diadematidae"/>
  </r>
  <r>
    <n v="11"/>
    <x v="10"/>
    <n v="2"/>
    <s v="El Ripial"/>
    <n v="6"/>
    <d v="2009-02-26T00:00:00"/>
    <m/>
    <n v="4.5"/>
    <s v="Dme"/>
    <x v="1"/>
    <n v="42"/>
    <m/>
    <m/>
    <m/>
    <m/>
    <m/>
    <m/>
    <m/>
    <m/>
    <m/>
    <m/>
    <m/>
    <m/>
    <m/>
    <m/>
    <m/>
    <m/>
    <m/>
    <m/>
    <m/>
    <m/>
    <n v="20.71"/>
    <n v="869.82"/>
    <n v="0.84"/>
    <n v="17.3964"/>
    <n v="6.7682862936908608"/>
    <e v="#NUM!"/>
    <e v="#NUM!"/>
    <e v="#NUM!"/>
    <s v="Diadematidae"/>
  </r>
  <r>
    <n v="11"/>
    <x v="10"/>
    <n v="2"/>
    <s v="El Ripial"/>
    <n v="7"/>
    <d v="2009-02-26T00:00:00"/>
    <m/>
    <n v="6.1"/>
    <s v="Dme"/>
    <x v="1"/>
    <n v="40"/>
    <m/>
    <m/>
    <m/>
    <m/>
    <m/>
    <m/>
    <m/>
    <m/>
    <m/>
    <m/>
    <m/>
    <m/>
    <m/>
    <m/>
    <m/>
    <m/>
    <m/>
    <m/>
    <m/>
    <m/>
    <n v="20.71"/>
    <n v="828.40000000000009"/>
    <n v="0.8"/>
    <n v="16.568000000000001"/>
    <n v="6.7194961295214295"/>
    <e v="#NUM!"/>
    <e v="#NUM!"/>
    <e v="#NUM!"/>
    <s v="Diadematidae"/>
  </r>
  <r>
    <n v="11"/>
    <x v="10"/>
    <n v="2"/>
    <s v="El Ripial"/>
    <n v="8"/>
    <d v="2009-02-26T00:00:00"/>
    <m/>
    <n v="3.6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11"/>
    <x v="10"/>
    <n v="3"/>
    <s v="La Hierbabuena"/>
    <n v="1"/>
    <d v="2009-02-27T00:00:00"/>
    <m/>
    <n v="6"/>
    <s v="hpa"/>
    <x v="4"/>
    <n v="11"/>
    <m/>
    <n v="5"/>
    <n v="2"/>
    <n v="2"/>
    <n v="2"/>
    <m/>
    <m/>
    <m/>
    <m/>
    <m/>
    <m/>
    <m/>
    <m/>
    <m/>
    <m/>
    <m/>
    <m/>
    <m/>
    <m/>
    <n v="2.7130000000000001E-2"/>
    <n v="3.0842299999999998"/>
    <n v="1680.8473805654066"/>
    <n v="0.11"/>
    <n v="16.808473805654067"/>
    <n v="7.4270533384275108"/>
    <n v="-3.6071151523112968"/>
    <n v="3.5776088329141498"/>
    <n v="35.787863691955884"/>
    <s v="Pomacanthidae"/>
  </r>
  <r>
    <n v="11"/>
    <x v="10"/>
    <n v="3"/>
    <s v="La Hierbabuena"/>
    <n v="1"/>
    <d v="2009-02-27T00:00:00"/>
    <m/>
    <n v="12.2"/>
    <s v="Dme"/>
    <x v="1"/>
    <n v="38"/>
    <m/>
    <m/>
    <m/>
    <m/>
    <m/>
    <m/>
    <m/>
    <m/>
    <m/>
    <m/>
    <m/>
    <m/>
    <m/>
    <m/>
    <m/>
    <m/>
    <m/>
    <m/>
    <m/>
    <m/>
    <n v="20.71"/>
    <n v="786.98"/>
    <n v="0.76"/>
    <n v="15.739600000000001"/>
    <n v="6.6682028351338785"/>
    <e v="#NUM!"/>
    <e v="#NUM!"/>
    <e v="#NUM!"/>
    <s v="Diadematidae"/>
  </r>
  <r>
    <n v="11"/>
    <x v="10"/>
    <n v="3"/>
    <s v="La Hierbabuena"/>
    <n v="2"/>
    <d v="2009-02-27T00:00:00"/>
    <m/>
    <n v="5.4"/>
    <s v="hpa"/>
    <x v="4"/>
    <n v="2"/>
    <m/>
    <n v="2"/>
    <m/>
    <m/>
    <m/>
    <m/>
    <m/>
    <m/>
    <m/>
    <m/>
    <m/>
    <m/>
    <m/>
    <m/>
    <m/>
    <m/>
    <m/>
    <m/>
    <m/>
    <n v="2.7130000000000001E-2"/>
    <n v="3.0842299999999998"/>
    <n v="27.125015174681149"/>
    <n v="0.02"/>
    <n v="0.2712501517468115"/>
    <n v="3.3004563712957169"/>
    <n v="-3.6071151523112968"/>
    <n v="2.2396421549647769"/>
    <n v="9.3899705318280837"/>
    <s v="Pomacanthidae"/>
  </r>
  <r>
    <n v="11"/>
    <x v="10"/>
    <n v="3"/>
    <s v="La Hierbabuena"/>
    <n v="2"/>
    <d v="2009-02-27T00:00:00"/>
    <m/>
    <n v="12.2"/>
    <s v="Dme"/>
    <x v="1"/>
    <n v="63"/>
    <m/>
    <m/>
    <m/>
    <m/>
    <m/>
    <m/>
    <m/>
    <m/>
    <m/>
    <m/>
    <m/>
    <m/>
    <m/>
    <m/>
    <m/>
    <m/>
    <m/>
    <m/>
    <m/>
    <m/>
    <n v="20.71"/>
    <n v="1304.73"/>
    <n v="1.26"/>
    <n v="26.0946"/>
    <n v="7.1737514017990254"/>
    <e v="#NUM!"/>
    <e v="#NUM!"/>
    <e v="#NUM!"/>
    <s v="Diadematidae"/>
  </r>
  <r>
    <n v="11"/>
    <x v="10"/>
    <n v="3"/>
    <s v="La Hierbabuena"/>
    <n v="2"/>
    <d v="2009-02-27T00:00:00"/>
    <m/>
    <n v="12.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1"/>
    <x v="10"/>
    <n v="3"/>
    <s v="La Hierbabuena"/>
    <n v="3"/>
    <d v="2009-02-27T00:00:00"/>
    <m/>
    <n v="10.6"/>
    <s v="zco"/>
    <x v="9"/>
    <n v="2"/>
    <m/>
    <m/>
    <m/>
    <n v="2"/>
    <m/>
    <m/>
    <m/>
    <m/>
    <m/>
    <m/>
    <m/>
    <m/>
    <m/>
    <m/>
    <m/>
    <m/>
    <m/>
    <m/>
    <m/>
    <n v="1.47E-2"/>
    <n v="3.3698999999999999"/>
    <n v="454.21476825116241"/>
    <n v="0.02"/>
    <n v="4.542147682511624"/>
    <n v="6.1185701440067151"/>
    <n v="-4.2199077851974467"/>
    <n v="3.0678886403763204"/>
    <n v="21.496467952874479"/>
    <s v="Zanclidae"/>
  </r>
  <r>
    <n v="11"/>
    <x v="10"/>
    <n v="3"/>
    <s v="La Hierbabuena"/>
    <n v="3"/>
    <d v="2009-02-27T00:00:00"/>
    <m/>
    <n v="6.1"/>
    <s v="Dme"/>
    <x v="1"/>
    <n v="66"/>
    <m/>
    <m/>
    <m/>
    <m/>
    <m/>
    <m/>
    <m/>
    <m/>
    <m/>
    <m/>
    <m/>
    <m/>
    <m/>
    <m/>
    <m/>
    <m/>
    <m/>
    <m/>
    <m/>
    <m/>
    <n v="20.71"/>
    <n v="1366.8600000000001"/>
    <n v="1.32"/>
    <n v="27.337200000000003"/>
    <n v="7.2202714174339189"/>
    <e v="#NUM!"/>
    <e v="#NUM!"/>
    <e v="#NUM!"/>
    <s v="Diadematidae"/>
  </r>
  <r>
    <n v="11"/>
    <x v="10"/>
    <n v="3"/>
    <s v="La Hierbabuena"/>
    <n v="3"/>
    <d v="2009-02-27T00:00:00"/>
    <m/>
    <n v="6.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3"/>
    <s v="La Hierbabuena"/>
    <n v="4"/>
    <d v="2009-02-27T00:00:00"/>
    <m/>
    <n v="6.1"/>
    <s v="Dme"/>
    <x v="1"/>
    <n v="98"/>
    <m/>
    <m/>
    <m/>
    <m/>
    <m/>
    <m/>
    <m/>
    <m/>
    <m/>
    <m/>
    <m/>
    <m/>
    <m/>
    <m/>
    <m/>
    <m/>
    <m/>
    <m/>
    <m/>
    <m/>
    <n v="20.71"/>
    <n v="2029.5800000000002"/>
    <n v="1.96"/>
    <n v="40.5916"/>
    <n v="7.6155841540780651"/>
    <e v="#NUM!"/>
    <e v="#NUM!"/>
    <e v="#NUM!"/>
    <s v="Diadematidae"/>
  </r>
  <r>
    <n v="11"/>
    <x v="10"/>
    <n v="3"/>
    <s v="La Hierbabuena"/>
    <n v="4"/>
    <d v="2009-02-27T00:00:00"/>
    <m/>
    <n v="6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1"/>
    <x v="10"/>
    <n v="4"/>
    <s v="Punta Bufadora"/>
    <n v="1"/>
    <d v="2009-02-27T00:00:00"/>
    <m/>
    <n v="12.1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11"/>
    <x v="10"/>
    <n v="4"/>
    <s v="Punta Bufadora"/>
    <n v="1"/>
    <d v="2009-02-27T00:00:00"/>
    <m/>
    <n v="12.2"/>
    <s v="Dme"/>
    <x v="1"/>
    <n v="48"/>
    <m/>
    <m/>
    <m/>
    <m/>
    <m/>
    <m/>
    <m/>
    <m/>
    <m/>
    <m/>
    <m/>
    <m/>
    <m/>
    <m/>
    <m/>
    <m/>
    <m/>
    <m/>
    <m/>
    <m/>
    <n v="20.71"/>
    <n v="994.08"/>
    <n v="0.96"/>
    <n v="19.881600000000002"/>
    <n v="6.9018176863153835"/>
    <e v="#NUM!"/>
    <e v="#NUM!"/>
    <e v="#NUM!"/>
    <s v="Diadematidae"/>
  </r>
  <r>
    <n v="11"/>
    <x v="10"/>
    <n v="4"/>
    <s v="Punta Bufadora"/>
    <n v="1"/>
    <d v="2009-02-27T00:00:00"/>
    <m/>
    <n v="12.2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1"/>
    <x v="10"/>
    <n v="4"/>
    <s v="Punta Bufadora"/>
    <n v="2"/>
    <d v="2009-02-27T00:00:00"/>
    <m/>
    <n v="12.2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11"/>
    <x v="10"/>
    <n v="4"/>
    <s v="Punta Bufadora"/>
    <n v="2"/>
    <d v="2009-02-27T00:00:00"/>
    <m/>
    <n v="12.2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11"/>
    <x v="10"/>
    <n v="4"/>
    <s v="Punta Bufadora"/>
    <n v="3"/>
    <d v="2009-02-27T00:00:00"/>
    <m/>
    <n v="12.2"/>
    <s v="Dme"/>
    <x v="1"/>
    <n v="71"/>
    <m/>
    <m/>
    <m/>
    <m/>
    <m/>
    <m/>
    <m/>
    <m/>
    <m/>
    <m/>
    <m/>
    <m/>
    <m/>
    <m/>
    <m/>
    <m/>
    <m/>
    <m/>
    <m/>
    <m/>
    <n v="20.71"/>
    <n v="1470.41"/>
    <n v="1.42"/>
    <n v="29.408200000000001"/>
    <n v="7.2932965524488083"/>
    <e v="#NUM!"/>
    <e v="#NUM!"/>
    <e v="#NUM!"/>
    <s v="Diadematidae"/>
  </r>
  <r>
    <n v="11"/>
    <x v="10"/>
    <n v="4"/>
    <s v="Punta Bufadora"/>
    <n v="3"/>
    <d v="2009-02-27T00:00:00"/>
    <m/>
    <n v="12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1"/>
    <x v="10"/>
    <n v="4"/>
    <s v="Punta Bufadora"/>
    <n v="4"/>
    <d v="2009-02-27T00:00:00"/>
    <m/>
    <n v="6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11"/>
    <x v="10"/>
    <n v="4"/>
    <s v="Punta Bufadora"/>
    <n v="4"/>
    <d v="2009-02-27T00:00:00"/>
    <m/>
    <n v="12.2"/>
    <s v="Dme"/>
    <x v="1"/>
    <n v="40"/>
    <m/>
    <m/>
    <m/>
    <m/>
    <m/>
    <m/>
    <m/>
    <m/>
    <m/>
    <m/>
    <m/>
    <m/>
    <m/>
    <m/>
    <m/>
    <m/>
    <m/>
    <m/>
    <m/>
    <m/>
    <n v="20.71"/>
    <n v="828.40000000000009"/>
    <n v="0.8"/>
    <n v="16.568000000000001"/>
    <n v="6.7194961295214295"/>
    <e v="#NUM!"/>
    <e v="#NUM!"/>
    <e v="#NUM!"/>
    <s v="Diadematidae"/>
  </r>
  <r>
    <n v="11"/>
    <x v="10"/>
    <n v="4"/>
    <s v="Punta Bufadora"/>
    <n v="4"/>
    <d v="2009-02-27T00:00:00"/>
    <m/>
    <n v="12.2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1"/>
    <x v="10"/>
    <n v="5"/>
    <s v="El Jardín"/>
    <n v="1"/>
    <d v="2009-02-28T00:00:00"/>
    <m/>
    <n v="6.1"/>
    <s v="Dme"/>
    <x v="1"/>
    <n v="73"/>
    <m/>
    <m/>
    <m/>
    <m/>
    <m/>
    <m/>
    <m/>
    <m/>
    <m/>
    <m/>
    <m/>
    <m/>
    <m/>
    <m/>
    <m/>
    <m/>
    <m/>
    <m/>
    <m/>
    <m/>
    <n v="20.71"/>
    <n v="1511.8300000000002"/>
    <n v="1.46"/>
    <n v="30.236600000000003"/>
    <n v="7.3210761165558838"/>
    <e v="#NUM!"/>
    <e v="#NUM!"/>
    <e v="#NUM!"/>
    <s v="Diadematidae"/>
  </r>
  <r>
    <n v="11"/>
    <x v="10"/>
    <n v="5"/>
    <s v="El Jardín"/>
    <n v="2"/>
    <d v="2009-02-28T00:00:00"/>
    <m/>
    <n v="4.9000000000000004"/>
    <s v="Dme"/>
    <x v="1"/>
    <n v="22"/>
    <m/>
    <m/>
    <m/>
    <m/>
    <m/>
    <m/>
    <m/>
    <m/>
    <m/>
    <m/>
    <m/>
    <m/>
    <m/>
    <m/>
    <m/>
    <m/>
    <m/>
    <m/>
    <m/>
    <m/>
    <n v="20.71"/>
    <n v="455.62"/>
    <n v="0.44"/>
    <n v="9.1124000000000009"/>
    <n v="6.1216591287658089"/>
    <e v="#NUM!"/>
    <e v="#NUM!"/>
    <e v="#NUM!"/>
    <s v="Diadematidae"/>
  </r>
  <r>
    <n v="11"/>
    <x v="10"/>
    <n v="5"/>
    <s v="El Jardín"/>
    <n v="3"/>
    <d v="2009-02-28T00:00:00"/>
    <m/>
    <n v="6.1"/>
    <s v="Dme"/>
    <x v="1"/>
    <n v="47"/>
    <m/>
    <m/>
    <m/>
    <m/>
    <m/>
    <m/>
    <m/>
    <m/>
    <m/>
    <m/>
    <m/>
    <m/>
    <m/>
    <m/>
    <m/>
    <m/>
    <m/>
    <m/>
    <m/>
    <m/>
    <n v="20.71"/>
    <n v="973.37"/>
    <n v="0.94"/>
    <n v="19.467400000000001"/>
    <n v="6.8807642771175512"/>
    <e v="#NUM!"/>
    <e v="#NUM!"/>
    <e v="#NUM!"/>
    <s v="Diadematidae"/>
  </r>
  <r>
    <n v="11"/>
    <x v="10"/>
    <n v="5"/>
    <s v="El Jardín"/>
    <n v="3"/>
    <d v="2009-02-28T00:00:00"/>
    <m/>
    <n v="6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1"/>
    <x v="10"/>
    <n v="5"/>
    <s v="El Jardín"/>
    <n v="4"/>
    <d v="2009-02-28T00:00:00"/>
    <m/>
    <n v="7.6"/>
    <s v="Dme"/>
    <x v="1"/>
    <n v="41"/>
    <m/>
    <m/>
    <m/>
    <m/>
    <m/>
    <m/>
    <m/>
    <m/>
    <m/>
    <m/>
    <m/>
    <m/>
    <m/>
    <m/>
    <m/>
    <m/>
    <m/>
    <m/>
    <m/>
    <m/>
    <n v="20.71"/>
    <n v="849.11"/>
    <n v="0.82"/>
    <n v="16.982199999999999"/>
    <n v="6.7441887421118007"/>
    <e v="#NUM!"/>
    <e v="#NUM!"/>
    <e v="#NUM!"/>
    <s v="Diadematidae"/>
  </r>
  <r>
    <n v="11"/>
    <x v="10"/>
    <n v="5"/>
    <s v="El Jardín"/>
    <n v="4"/>
    <d v="2009-02-28T00:00:00"/>
    <m/>
    <n v="7.6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1"/>
    <x v="10"/>
    <n v="6"/>
    <s v="Las Palmitas"/>
    <n v="1"/>
    <d v="2009-02-28T00:00:00"/>
    <m/>
    <n v="7.6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1"/>
    <x v="10"/>
    <n v="6"/>
    <s v="Las Palmitas"/>
    <n v="1"/>
    <d v="2009-02-28T00:00:00"/>
    <m/>
    <n v="7.6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1"/>
    <x v="10"/>
    <n v="6"/>
    <s v="Las Palmitas"/>
    <n v="2"/>
    <d v="2009-02-28T00:00:00"/>
    <m/>
    <n v="9.1"/>
    <s v="Dme"/>
    <x v="1"/>
    <n v="35"/>
    <m/>
    <m/>
    <m/>
    <m/>
    <m/>
    <m/>
    <m/>
    <m/>
    <m/>
    <m/>
    <m/>
    <m/>
    <m/>
    <m/>
    <m/>
    <m/>
    <m/>
    <m/>
    <m/>
    <m/>
    <n v="20.71"/>
    <n v="724.85"/>
    <n v="0.7"/>
    <n v="14.497"/>
    <n v="6.5859647368969068"/>
    <e v="#NUM!"/>
    <e v="#NUM!"/>
    <e v="#NUM!"/>
    <s v="Diadematidae"/>
  </r>
  <r>
    <n v="11"/>
    <x v="10"/>
    <n v="6"/>
    <s v="Las Palmitas"/>
    <n v="3"/>
    <d v="2009-02-28T00:00:00"/>
    <m/>
    <n v="4.5"/>
    <s v="Dme"/>
    <x v="1"/>
    <n v="82"/>
    <m/>
    <m/>
    <m/>
    <m/>
    <m/>
    <m/>
    <m/>
    <m/>
    <m/>
    <m/>
    <m/>
    <m/>
    <m/>
    <m/>
    <m/>
    <m/>
    <m/>
    <m/>
    <m/>
    <m/>
    <n v="20.71"/>
    <n v="1698.22"/>
    <n v="1.64"/>
    <n v="33.964399999999998"/>
    <n v="7.4373359226717461"/>
    <e v="#NUM!"/>
    <e v="#NUM!"/>
    <e v="#NUM!"/>
    <s v="Diadematidae"/>
  </r>
  <r>
    <n v="11"/>
    <x v="10"/>
    <n v="6"/>
    <s v="Las Palmitas"/>
    <n v="3"/>
    <d v="2009-02-28T00:00:00"/>
    <m/>
    <n v="4.5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1"/>
    <x v="10"/>
    <n v="6"/>
    <s v="Las Palmitas"/>
    <n v="4"/>
    <d v="2009-02-28T00:00:00"/>
    <m/>
    <n v="3.9"/>
    <s v="Dme"/>
    <x v="1"/>
    <n v="49"/>
    <m/>
    <m/>
    <m/>
    <m/>
    <m/>
    <m/>
    <m/>
    <m/>
    <m/>
    <m/>
    <m/>
    <m/>
    <m/>
    <m/>
    <m/>
    <m/>
    <m/>
    <m/>
    <m/>
    <m/>
    <n v="20.71"/>
    <n v="1014.7900000000001"/>
    <n v="0.98"/>
    <n v="20.2958"/>
    <n v="6.9224369735181197"/>
    <e v="#NUM!"/>
    <e v="#NUM!"/>
    <e v="#NUM!"/>
    <s v="Diadematidae"/>
  </r>
  <r>
    <n v="11"/>
    <x v="10"/>
    <n v="6"/>
    <s v="Las Palmitas"/>
    <n v="4"/>
    <d v="2009-02-28T00:00:00"/>
    <m/>
    <n v="3.9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1"/>
    <x v="10"/>
    <n v="6"/>
    <s v="Las Palmitas"/>
    <n v="4"/>
    <d v="2009-02-28T00:00:00"/>
    <m/>
    <n v="3.9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1"/>
    <s v="San Agustín"/>
    <n v="1"/>
    <d v="2012-11-21T00:00:00"/>
    <m/>
    <n v="5.3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0.03"/>
    <n v="8.109375"/>
    <n v="6.6981909857943078"/>
    <n v="-4.0570487774784034"/>
    <n v="3.5850799210909039"/>
    <n v="36.056239257685206"/>
    <s v="Lutjanidae"/>
  </r>
  <r>
    <n v="12"/>
    <x v="11"/>
    <n v="1"/>
    <s v="San Agustín"/>
    <n v="1"/>
    <d v="2013-01-15T00:00:00"/>
    <m/>
    <n v="5.3"/>
    <s v="lar"/>
    <x v="8"/>
    <n v="5"/>
    <m/>
    <m/>
    <n v="5"/>
    <m/>
    <m/>
    <m/>
    <m/>
    <m/>
    <m/>
    <m/>
    <m/>
    <m/>
    <m/>
    <m/>
    <m/>
    <m/>
    <m/>
    <m/>
    <m/>
    <n v="1.7299999999999999E-2"/>
    <n v="3"/>
    <n v="168.9453125"/>
    <n v="0.05"/>
    <n v="1.689453125"/>
    <n v="5.129575067880463"/>
    <n v="-4.0570487774784034"/>
    <n v="3.0622079484529556"/>
    <n v="21.374699333458715"/>
    <s v="Lutjanidae"/>
  </r>
  <r>
    <n v="12"/>
    <x v="11"/>
    <n v="1"/>
    <s v="San Agustín"/>
    <n v="1"/>
    <d v="2012-11-21T00:00:00"/>
    <m/>
    <n v="5.3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1"/>
    <s v="San Agustín"/>
    <n v="1"/>
    <d v="2013-01-15T00:00:00"/>
    <m/>
    <n v="5.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1"/>
    <s v="San Agustín"/>
    <n v="1"/>
    <d v="2012-11-21T00:00:00"/>
    <m/>
    <n v="5.3"/>
    <s v="Pma"/>
    <x v="3"/>
    <n v="14"/>
    <m/>
    <m/>
    <m/>
    <m/>
    <m/>
    <m/>
    <m/>
    <m/>
    <m/>
    <m/>
    <m/>
    <m/>
    <m/>
    <m/>
    <m/>
    <m/>
    <m/>
    <m/>
    <m/>
    <m/>
    <n v="33.238461538461536"/>
    <n v="465.3384615384615"/>
    <n v="0.28000000000000003"/>
    <n v="9.3067692307692305"/>
    <n v="6.1427650150916095"/>
    <e v="#NUM!"/>
    <e v="#NUM!"/>
    <e v="#NUM!"/>
    <s v="Pteriidae"/>
  </r>
  <r>
    <n v="12"/>
    <x v="11"/>
    <n v="1"/>
    <s v="San Agustín"/>
    <n v="1"/>
    <d v="2013-01-15T00:00:00"/>
    <m/>
    <n v="5.3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2"/>
    <x v="11"/>
    <n v="1"/>
    <s v="San Agustín"/>
    <n v="2"/>
    <d v="2013-01-15T00:00:00"/>
    <m/>
    <n v="5.3"/>
    <s v="sgh"/>
    <x v="5"/>
    <n v="3"/>
    <n v="3"/>
    <m/>
    <m/>
    <m/>
    <m/>
    <m/>
    <m/>
    <m/>
    <m/>
    <m/>
    <m/>
    <m/>
    <m/>
    <m/>
    <m/>
    <m/>
    <m/>
    <m/>
    <m/>
    <n v="2.3300000000000001E-2"/>
    <n v="2.919"/>
    <n v="1.0140609548213275"/>
    <n v="0.03"/>
    <n v="1.0140609548213275E-2"/>
    <n v="1.396301659828645E-2"/>
    <n v="-3.7593019184104821"/>
    <n v="1.2926567094925552"/>
    <n v="3.6424506459357877"/>
    <s v="Scaridae "/>
  </r>
  <r>
    <n v="12"/>
    <x v="11"/>
    <n v="1"/>
    <s v="San Agustín"/>
    <n v="2"/>
    <d v="2012-11-21T00:00:00"/>
    <m/>
    <n v="5.3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1"/>
    <s v="San Agustín"/>
    <n v="2"/>
    <d v="2013-01-15T00:00:00"/>
    <m/>
    <n v="4.2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2"/>
    <x v="11"/>
    <n v="1"/>
    <s v="San Agustín"/>
    <n v="2"/>
    <d v="2012-11-21T00:00:00"/>
    <m/>
    <n v="5.3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2"/>
    <x v="11"/>
    <n v="1"/>
    <s v="San Agustín"/>
    <n v="2"/>
    <d v="2013-01-15T00:00:00"/>
    <m/>
    <n v="4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1"/>
    <s v="San Agustín"/>
    <n v="3"/>
    <d v="2012-11-21T00:00:00"/>
    <m/>
    <n v="5.3"/>
    <s v="lar"/>
    <x v="8"/>
    <n v="4"/>
    <m/>
    <m/>
    <m/>
    <m/>
    <n v="4"/>
    <m/>
    <m/>
    <m/>
    <m/>
    <m/>
    <m/>
    <m/>
    <m/>
    <m/>
    <m/>
    <m/>
    <m/>
    <m/>
    <m/>
    <n v="1.7299999999999999E-2"/>
    <n v="3"/>
    <n v="1081.25"/>
    <n v="0.04"/>
    <n v="10.8125"/>
    <n v="6.9858730582460895"/>
    <n v="-4.0570487774784034"/>
    <n v="3.6809739452414973"/>
    <n v="39.685026299204978"/>
    <s v="Lutjanidae"/>
  </r>
  <r>
    <n v="12"/>
    <x v="11"/>
    <n v="1"/>
    <s v="San Agustín"/>
    <n v="3"/>
    <d v="2012-11-21T00:00:00"/>
    <m/>
    <n v="5.3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12"/>
    <x v="11"/>
    <n v="1"/>
    <s v="San Agustín"/>
    <n v="3"/>
    <d v="2013-01-15T00:00:00"/>
    <m/>
    <n v="3.2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2"/>
    <x v="11"/>
    <n v="1"/>
    <s v="San Agustín"/>
    <n v="3"/>
    <d v="2012-11-21T00:00:00"/>
    <m/>
    <n v="5.3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1"/>
    <s v="San Agustín"/>
    <n v="3"/>
    <d v="2013-01-15T00:00:00"/>
    <m/>
    <n v="3.2"/>
    <s v="Pma"/>
    <x v="3"/>
    <n v="8"/>
    <m/>
    <m/>
    <m/>
    <m/>
    <m/>
    <m/>
    <m/>
    <m/>
    <m/>
    <m/>
    <m/>
    <m/>
    <m/>
    <m/>
    <m/>
    <m/>
    <m/>
    <m/>
    <m/>
    <m/>
    <n v="33.238461538461536"/>
    <n v="265.90769230769229"/>
    <n v="0.16"/>
    <n v="5.3181538461538453"/>
    <n v="5.5831492271561869"/>
    <e v="#NUM!"/>
    <e v="#NUM!"/>
    <e v="#NUM!"/>
    <s v="Pteriidae"/>
  </r>
  <r>
    <n v="12"/>
    <x v="11"/>
    <n v="1"/>
    <s v="San Agustín"/>
    <n v="4"/>
    <d v="2012-11-21T00:00:00"/>
    <m/>
    <n v="5.3"/>
    <s v="lar"/>
    <x v="8"/>
    <n v="3"/>
    <m/>
    <m/>
    <m/>
    <m/>
    <n v="3"/>
    <m/>
    <m/>
    <m/>
    <m/>
    <m/>
    <m/>
    <m/>
    <m/>
    <m/>
    <m/>
    <m/>
    <m/>
    <m/>
    <m/>
    <n v="1.7299999999999999E-2"/>
    <n v="3"/>
    <n v="810.9375"/>
    <n v="0.03"/>
    <n v="8.109375"/>
    <n v="6.6981909857943078"/>
    <n v="-4.0570487774784034"/>
    <n v="3.5850799210909039"/>
    <n v="36.056239257685206"/>
    <s v="Lutjanidae"/>
  </r>
  <r>
    <n v="12"/>
    <x v="11"/>
    <n v="1"/>
    <s v="San Agustín"/>
    <n v="4"/>
    <d v="2013-01-15T00:00:00"/>
    <m/>
    <n v="4.2"/>
    <s v="sgh"/>
    <x v="5"/>
    <n v="13"/>
    <n v="13"/>
    <m/>
    <m/>
    <m/>
    <m/>
    <m/>
    <m/>
    <m/>
    <m/>
    <m/>
    <m/>
    <m/>
    <m/>
    <m/>
    <m/>
    <m/>
    <m/>
    <m/>
    <m/>
    <n v="2.3300000000000001E-2"/>
    <n v="2.919"/>
    <n v="4.3942641375590856"/>
    <n v="0.13"/>
    <n v="4.3942641375590855E-2"/>
    <n v="1.4803000853917134"/>
    <n v="-3.7593019184104821"/>
    <n v="1.7949989735533387"/>
    <n v="6.0194685431406896"/>
    <s v="Scaridae "/>
  </r>
  <r>
    <n v="12"/>
    <x v="11"/>
    <n v="1"/>
    <s v="San Agustín"/>
    <n v="4"/>
    <d v="2012-11-21T00:00:00"/>
    <m/>
    <n v="5.3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12"/>
    <x v="11"/>
    <n v="1"/>
    <s v="San Agustín"/>
    <n v="4"/>
    <d v="2013-01-15T00:00:00"/>
    <m/>
    <n v="4.2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1"/>
    <s v="San Agustín"/>
    <n v="4"/>
    <d v="2012-11-21T00:00:00"/>
    <m/>
    <n v="5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1"/>
    <s v="San Agustín"/>
    <n v="5"/>
    <d v="2012-11-21T00:00:00"/>
    <m/>
    <n v="5.3"/>
    <s v="lar"/>
    <x v="8"/>
    <n v="2"/>
    <m/>
    <m/>
    <m/>
    <m/>
    <n v="2"/>
    <m/>
    <m/>
    <m/>
    <m/>
    <m/>
    <m/>
    <m/>
    <m/>
    <m/>
    <m/>
    <m/>
    <m/>
    <m/>
    <m/>
    <n v="1.7299999999999999E-2"/>
    <n v="3"/>
    <n v="540.625"/>
    <n v="0.02"/>
    <n v="5.40625"/>
    <n v="6.2927258776861441"/>
    <n v="-4.0570487774784034"/>
    <n v="3.4499248850548496"/>
    <n v="31.498026247371843"/>
    <s v="Lutjanidae"/>
  </r>
  <r>
    <n v="12"/>
    <x v="11"/>
    <n v="1"/>
    <s v="San Agustín"/>
    <n v="5"/>
    <d v="2013-01-15T00:00:00"/>
    <m/>
    <n v="4.2"/>
    <s v="lar"/>
    <x v="8"/>
    <n v="5"/>
    <m/>
    <m/>
    <n v="5"/>
    <m/>
    <m/>
    <m/>
    <m/>
    <m/>
    <m/>
    <m/>
    <m/>
    <m/>
    <m/>
    <m/>
    <m/>
    <m/>
    <m/>
    <m/>
    <m/>
    <n v="1.7299999999999999E-2"/>
    <n v="3"/>
    <n v="168.9453125"/>
    <n v="0.05"/>
    <n v="1.689453125"/>
    <n v="5.129575067880463"/>
    <n v="-4.0570487774784034"/>
    <n v="3.0622079484529556"/>
    <n v="21.374699333458715"/>
    <s v="Lutjanidae"/>
  </r>
  <r>
    <n v="12"/>
    <x v="11"/>
    <n v="1"/>
    <s v="San Agustín"/>
    <n v="5"/>
    <d v="2012-11-21T00:00:00"/>
    <m/>
    <n v="5.3"/>
    <s v="Dme"/>
    <x v="1"/>
    <n v="32"/>
    <m/>
    <m/>
    <m/>
    <m/>
    <m/>
    <m/>
    <m/>
    <m/>
    <m/>
    <m/>
    <m/>
    <m/>
    <m/>
    <m/>
    <m/>
    <m/>
    <m/>
    <m/>
    <m/>
    <m/>
    <n v="20.71"/>
    <n v="662.72"/>
    <n v="0.64"/>
    <n v="13.2544"/>
    <n v="6.4963525782072198"/>
    <e v="#NUM!"/>
    <e v="#NUM!"/>
    <e v="#NUM!"/>
    <s v="Diadematidae"/>
  </r>
  <r>
    <n v="12"/>
    <x v="11"/>
    <n v="1"/>
    <s v="San Agustín"/>
    <n v="5"/>
    <d v="2013-01-15T00:00:00"/>
    <m/>
    <n v="4.2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2"/>
    <x v="11"/>
    <n v="1"/>
    <s v="San Agustín"/>
    <n v="5"/>
    <d v="2012-11-21T00:00:00"/>
    <m/>
    <n v="5.3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2"/>
    <x v="11"/>
    <n v="1"/>
    <s v="San Agustín"/>
    <n v="5"/>
    <d v="2012-11-21T00:00:00"/>
    <m/>
    <n v="5.3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1"/>
    <s v="San Agustín"/>
    <n v="5"/>
    <d v="2013-01-15T00:00:00"/>
    <m/>
    <n v="4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1"/>
    <s v="San Agustín"/>
    <n v="6"/>
    <d v="2013-01-15T00:00:00"/>
    <m/>
    <n v="4.2"/>
    <s v="lar"/>
    <x v="8"/>
    <n v="5"/>
    <m/>
    <m/>
    <n v="5"/>
    <m/>
    <m/>
    <m/>
    <m/>
    <m/>
    <m/>
    <m/>
    <m/>
    <m/>
    <m/>
    <m/>
    <m/>
    <m/>
    <m/>
    <m/>
    <m/>
    <n v="1.7299999999999999E-2"/>
    <n v="3"/>
    <n v="168.9453125"/>
    <n v="0.05"/>
    <n v="1.689453125"/>
    <n v="5.129575067880463"/>
    <n v="-4.0570487774784034"/>
    <n v="3.0622079484529556"/>
    <n v="21.374699333458715"/>
    <s v="Lutjanidae"/>
  </r>
  <r>
    <n v="12"/>
    <x v="11"/>
    <n v="1"/>
    <s v="San Agustín"/>
    <n v="6"/>
    <d v="2012-11-21T00:00:00"/>
    <m/>
    <n v="5.3"/>
    <s v="Dme"/>
    <x v="1"/>
    <n v="25"/>
    <m/>
    <m/>
    <m/>
    <m/>
    <m/>
    <m/>
    <m/>
    <m/>
    <m/>
    <m/>
    <m/>
    <m/>
    <m/>
    <m/>
    <m/>
    <m/>
    <m/>
    <m/>
    <m/>
    <m/>
    <n v="20.71"/>
    <n v="517.75"/>
    <n v="0.5"/>
    <n v="10.355"/>
    <n v="6.2494925002756938"/>
    <e v="#NUM!"/>
    <e v="#NUM!"/>
    <e v="#NUM!"/>
    <s v="Diadematidae"/>
  </r>
  <r>
    <n v="12"/>
    <x v="11"/>
    <n v="1"/>
    <s v="San Agustín"/>
    <n v="6"/>
    <d v="2013-01-15T00:00:00"/>
    <m/>
    <n v="4.2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2"/>
    <x v="11"/>
    <n v="1"/>
    <s v="San Agustín"/>
    <n v="6"/>
    <d v="2012-11-21T00:00:00"/>
    <m/>
    <n v="5.3"/>
    <s v="Pma"/>
    <x v="3"/>
    <n v="11"/>
    <m/>
    <m/>
    <m/>
    <m/>
    <m/>
    <m/>
    <m/>
    <m/>
    <m/>
    <m/>
    <m/>
    <m/>
    <m/>
    <m/>
    <m/>
    <m/>
    <m/>
    <m/>
    <m/>
    <m/>
    <n v="33.238461538461536"/>
    <n v="365.62307692307689"/>
    <n v="0.22"/>
    <n v="7.3124615384615375"/>
    <n v="5.9016029582747214"/>
    <e v="#NUM!"/>
    <e v="#NUM!"/>
    <e v="#NUM!"/>
    <s v="Pteriidae"/>
  </r>
  <r>
    <n v="12"/>
    <x v="11"/>
    <n v="1"/>
    <s v="San Agustín"/>
    <n v="6"/>
    <d v="2013-01-15T00:00:00"/>
    <m/>
    <n v="4.2"/>
    <s v="Pma"/>
    <x v="3"/>
    <n v="13"/>
    <m/>
    <m/>
    <m/>
    <m/>
    <m/>
    <m/>
    <m/>
    <m/>
    <m/>
    <m/>
    <m/>
    <m/>
    <m/>
    <m/>
    <m/>
    <m/>
    <m/>
    <m/>
    <m/>
    <m/>
    <n v="33.238461538461536"/>
    <n v="432.09999999999997"/>
    <n v="0.26"/>
    <n v="8.6419999999999995"/>
    <n v="6.068657042937887"/>
    <e v="#NUM!"/>
    <e v="#NUM!"/>
    <e v="#NUM!"/>
    <s v="Pteriidae"/>
  </r>
  <r>
    <n v="12"/>
    <x v="11"/>
    <n v="1"/>
    <s v="San Agustín"/>
    <n v="7"/>
    <d v="2012-11-21T00:00:00"/>
    <m/>
    <n v="5.3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2"/>
    <x v="11"/>
    <n v="1"/>
    <s v="San Agustín"/>
    <n v="7"/>
    <d v="2013-01-15T00:00:00"/>
    <m/>
    <n v="4.2"/>
    <s v="Dme"/>
    <x v="1"/>
    <n v="29"/>
    <m/>
    <m/>
    <m/>
    <m/>
    <m/>
    <m/>
    <m/>
    <m/>
    <m/>
    <m/>
    <m/>
    <m/>
    <m/>
    <m/>
    <m/>
    <m/>
    <m/>
    <m/>
    <m/>
    <m/>
    <n v="20.71"/>
    <n v="600.59"/>
    <n v="0.57999999999999996"/>
    <n v="12.011800000000001"/>
    <n v="6.3979125053939665"/>
    <e v="#NUM!"/>
    <e v="#NUM!"/>
    <e v="#NUM!"/>
    <s v="Diadematidae"/>
  </r>
  <r>
    <n v="12"/>
    <x v="11"/>
    <n v="1"/>
    <s v="San Agustín"/>
    <n v="7"/>
    <d v="2012-11-21T00:00:00"/>
    <m/>
    <n v="5.3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1"/>
    <s v="San Agustín"/>
    <n v="7"/>
    <d v="2013-01-15T00:00:00"/>
    <m/>
    <n v="4.2"/>
    <s v="Pma"/>
    <x v="3"/>
    <n v="10"/>
    <m/>
    <m/>
    <m/>
    <m/>
    <m/>
    <m/>
    <m/>
    <m/>
    <m/>
    <m/>
    <m/>
    <m/>
    <m/>
    <m/>
    <m/>
    <m/>
    <m/>
    <m/>
    <m/>
    <m/>
    <n v="33.238461538461536"/>
    <n v="332.38461538461536"/>
    <n v="0.2"/>
    <n v="6.6476923076923073"/>
    <n v="5.8062927784703966"/>
    <e v="#NUM!"/>
    <e v="#NUM!"/>
    <e v="#NUM!"/>
    <s v="Pteriidae"/>
  </r>
  <r>
    <n v="12"/>
    <x v="11"/>
    <n v="1"/>
    <s v="San Agustín"/>
    <n v="8"/>
    <d v="2012-11-21T00:00:00"/>
    <m/>
    <n v="5.3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2"/>
    <x v="11"/>
    <n v="1"/>
    <s v="San Agustín"/>
    <n v="8"/>
    <d v="2012-11-21T00:00:00"/>
    <m/>
    <n v="5.3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2"/>
    <s v="Riscalillo"/>
    <n v="1"/>
    <d v="2013-01-15T00:00:00"/>
    <m/>
    <n v="5.2"/>
    <s v="lar"/>
    <x v="8"/>
    <n v="1"/>
    <m/>
    <m/>
    <n v="1"/>
    <m/>
    <m/>
    <m/>
    <m/>
    <m/>
    <m/>
    <m/>
    <m/>
    <m/>
    <m/>
    <m/>
    <m/>
    <m/>
    <m/>
    <m/>
    <m/>
    <n v="1.7299999999999999E-2"/>
    <n v="3"/>
    <n v="33.7890625"/>
    <n v="0.01"/>
    <n v="0.337890625"/>
    <n v="3.5201371554463625"/>
    <n v="-4.0570487774784034"/>
    <n v="2.5257286443082552"/>
    <n v="12.499999999999996"/>
    <s v="Lutjanidae"/>
  </r>
  <r>
    <n v="12"/>
    <x v="11"/>
    <n v="2"/>
    <s v="Riscalillo"/>
    <n v="1"/>
    <d v="2012-11-21T00:00:00"/>
    <m/>
    <n v="5.2"/>
    <s v="Dme"/>
    <x v="1"/>
    <n v="61"/>
    <m/>
    <m/>
    <m/>
    <m/>
    <m/>
    <m/>
    <m/>
    <m/>
    <m/>
    <m/>
    <m/>
    <m/>
    <m/>
    <m/>
    <m/>
    <m/>
    <m/>
    <m/>
    <m/>
    <m/>
    <n v="20.71"/>
    <n v="1263.31"/>
    <n v="1.22"/>
    <n v="25.266199999999998"/>
    <n v="7.1414905395808042"/>
    <e v="#NUM!"/>
    <e v="#NUM!"/>
    <e v="#NUM!"/>
    <s v="Diadematidae"/>
  </r>
  <r>
    <n v="12"/>
    <x v="11"/>
    <n v="2"/>
    <s v="Riscalillo"/>
    <n v="1"/>
    <d v="2013-01-15T00:00:00"/>
    <m/>
    <n v="5.2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2"/>
    <x v="11"/>
    <n v="2"/>
    <s v="Riscalillo"/>
    <n v="1"/>
    <d v="2012-11-21T00:00:00"/>
    <m/>
    <n v="5.2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2"/>
    <s v="Riscalillo"/>
    <n v="1"/>
    <d v="2013-01-15T00:00:00"/>
    <m/>
    <n v="5.2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2"/>
    <s v="Riscalillo"/>
    <n v="2"/>
    <d v="2012-11-21T00:00:00"/>
    <m/>
    <n v="5.2"/>
    <s v="Dme"/>
    <x v="1"/>
    <n v="27"/>
    <m/>
    <m/>
    <m/>
    <m/>
    <m/>
    <m/>
    <m/>
    <m/>
    <m/>
    <m/>
    <m/>
    <m/>
    <m/>
    <m/>
    <m/>
    <m/>
    <m/>
    <m/>
    <m/>
    <m/>
    <n v="20.71"/>
    <n v="559.17000000000007"/>
    <n v="0.54"/>
    <n v="11.183400000000001"/>
    <n v="6.3264535414118219"/>
    <e v="#NUM!"/>
    <e v="#NUM!"/>
    <e v="#NUM!"/>
    <s v="Diadematidae"/>
  </r>
  <r>
    <n v="12"/>
    <x v="11"/>
    <n v="2"/>
    <s v="Riscalillo"/>
    <n v="2"/>
    <d v="2013-01-15T00:00:00"/>
    <m/>
    <n v="5.2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2"/>
    <x v="11"/>
    <n v="2"/>
    <s v="Riscalillo"/>
    <n v="2"/>
    <d v="2013-01-15T00:00:00"/>
    <m/>
    <n v="5.2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2"/>
    <x v="11"/>
    <n v="2"/>
    <s v="Riscalillo"/>
    <n v="2"/>
    <d v="2012-11-21T00:00:00"/>
    <m/>
    <n v="5.2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2"/>
    <s v="Riscalillo"/>
    <n v="2"/>
    <d v="2013-01-15T00:00:00"/>
    <m/>
    <n v="5.2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12"/>
    <x v="11"/>
    <n v="2"/>
    <s v="Riscalillo"/>
    <n v="3"/>
    <d v="2012-11-21T00:00:00"/>
    <m/>
    <n v="4.8"/>
    <s v="lar"/>
    <x v="8"/>
    <n v="3"/>
    <m/>
    <m/>
    <n v="2"/>
    <m/>
    <m/>
    <m/>
    <n v="1"/>
    <m/>
    <m/>
    <m/>
    <m/>
    <m/>
    <m/>
    <m/>
    <m/>
    <m/>
    <m/>
    <m/>
    <m/>
    <n v="1.7299999999999999E-2"/>
    <n v="3"/>
    <n v="1644.0406249999999"/>
    <n v="0.03"/>
    <n v="16.440406249999999"/>
    <n v="7.4049122863813714"/>
    <n v="-4.0570487774784034"/>
    <n v="3.8206536879532584"/>
    <n v="45.634028988089547"/>
    <s v="Lutjanidae"/>
  </r>
  <r>
    <n v="12"/>
    <x v="11"/>
    <n v="2"/>
    <s v="Riscalillo"/>
    <n v="3"/>
    <d v="2012-11-21T00:00:00"/>
    <m/>
    <n v="4.8"/>
    <s v="Dme"/>
    <x v="1"/>
    <n v="40"/>
    <m/>
    <m/>
    <m/>
    <m/>
    <m/>
    <m/>
    <m/>
    <m/>
    <m/>
    <m/>
    <m/>
    <m/>
    <m/>
    <m/>
    <m/>
    <m/>
    <m/>
    <m/>
    <m/>
    <m/>
    <n v="20.71"/>
    <n v="828.40000000000009"/>
    <n v="0.8"/>
    <n v="16.568000000000001"/>
    <n v="6.7194961295214295"/>
    <e v="#NUM!"/>
    <e v="#NUM!"/>
    <e v="#NUM!"/>
    <s v="Diadematidae"/>
  </r>
  <r>
    <n v="12"/>
    <x v="11"/>
    <n v="2"/>
    <s v="Riscalillo"/>
    <n v="3"/>
    <d v="2013-01-15T00:00:00"/>
    <m/>
    <n v="4.8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2"/>
    <x v="11"/>
    <n v="2"/>
    <s v="Riscalillo"/>
    <n v="3"/>
    <d v="2012-11-21T00:00:00"/>
    <m/>
    <n v="4.8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12"/>
    <x v="11"/>
    <n v="2"/>
    <s v="Riscalillo"/>
    <n v="3"/>
    <d v="2013-01-15T00:00:00"/>
    <m/>
    <n v="4.8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2"/>
    <s v="Riscalillo"/>
    <n v="4"/>
    <d v="2013-01-18T00:00:00"/>
    <m/>
    <n v="4.8"/>
    <s v="lar"/>
    <x v="8"/>
    <n v="4"/>
    <m/>
    <m/>
    <n v="3"/>
    <n v="1"/>
    <m/>
    <m/>
    <m/>
    <m/>
    <m/>
    <m/>
    <m/>
    <m/>
    <m/>
    <m/>
    <m/>
    <m/>
    <m/>
    <m/>
    <m/>
    <n v="1.7299999999999999E-2"/>
    <n v="3"/>
    <n v="194.08437499999999"/>
    <n v="0.04"/>
    <n v="1.94084375"/>
    <n v="5.2682929871922859"/>
    <n v="-4.0570487774784034"/>
    <n v="3.1084472548902298"/>
    <n v="22.386257248476799"/>
    <s v="Lutjanidae"/>
  </r>
  <r>
    <n v="12"/>
    <x v="11"/>
    <n v="2"/>
    <s v="Riscalillo"/>
    <n v="4"/>
    <d v="2012-11-21T00:00:00"/>
    <m/>
    <n v="4.8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2"/>
    <s v="Riscalillo"/>
    <n v="4"/>
    <d v="2013-01-22T00:00:00"/>
    <m/>
    <n v="4.8"/>
    <s v="Dme"/>
    <x v="1"/>
    <n v="24"/>
    <m/>
    <m/>
    <m/>
    <m/>
    <m/>
    <m/>
    <m/>
    <m/>
    <m/>
    <m/>
    <m/>
    <m/>
    <m/>
    <m/>
    <m/>
    <m/>
    <m/>
    <m/>
    <m/>
    <m/>
    <n v="20.71"/>
    <n v="497.04"/>
    <n v="0.48"/>
    <n v="9.9408000000000012"/>
    <n v="6.2086705057554381"/>
    <e v="#NUM!"/>
    <e v="#NUM!"/>
    <e v="#NUM!"/>
    <s v="Diadematidae"/>
  </r>
  <r>
    <n v="12"/>
    <x v="11"/>
    <n v="2"/>
    <s v="Riscalillo"/>
    <n v="4"/>
    <d v="2012-11-21T00:00:00"/>
    <m/>
    <n v="4.8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2"/>
    <s v="Riscalillo"/>
    <n v="4"/>
    <d v="2013-01-22T00:00:00"/>
    <m/>
    <n v="4.8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3"/>
    <s v="Jicaral"/>
    <n v="1"/>
    <d v="2012-11-22T00:00:00"/>
    <m/>
    <n v="6.1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2"/>
    <x v="11"/>
    <n v="3"/>
    <s v="Jicaral"/>
    <n v="1"/>
    <d v="2013-01-16T00:00:00"/>
    <m/>
    <n v="6.1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2"/>
    <x v="11"/>
    <n v="3"/>
    <s v="Jicaral"/>
    <n v="1"/>
    <d v="2012-11-22T00:00:00"/>
    <m/>
    <n v="6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3"/>
    <s v="Jicaral"/>
    <n v="2"/>
    <d v="2013-01-16T00:00:00"/>
    <m/>
    <n v="6.1"/>
    <s v="lar"/>
    <x v="8"/>
    <n v="4"/>
    <m/>
    <m/>
    <n v="2"/>
    <m/>
    <n v="2"/>
    <m/>
    <m/>
    <m/>
    <m/>
    <m/>
    <m/>
    <m/>
    <m/>
    <m/>
    <m/>
    <m/>
    <m/>
    <m/>
    <m/>
    <n v="1.7299999999999999E-2"/>
    <n v="3"/>
    <n v="608.203125"/>
    <n v="0.04"/>
    <n v="6.08203125"/>
    <n v="6.410508913342527"/>
    <n v="-4.0570487774784034"/>
    <n v="3.48918589694031"/>
    <n v="32.759267427611199"/>
    <s v="Lutjanidae"/>
  </r>
  <r>
    <n v="12"/>
    <x v="11"/>
    <n v="3"/>
    <s v="Jicaral"/>
    <n v="2"/>
    <d v="2013-01-16T00:00:00"/>
    <m/>
    <n v="6.1"/>
    <s v="sgh"/>
    <x v="5"/>
    <n v="1"/>
    <n v="1"/>
    <m/>
    <m/>
    <m/>
    <m/>
    <m/>
    <m/>
    <m/>
    <m/>
    <m/>
    <m/>
    <m/>
    <m/>
    <m/>
    <m/>
    <m/>
    <m/>
    <m/>
    <m/>
    <n v="2.3300000000000001E-2"/>
    <n v="2.919"/>
    <n v="0.33802031827377582"/>
    <n v="0.01"/>
    <n v="3.3802031827377581E-3"/>
    <n v="-1.0846492720698233"/>
    <n v="-3.7593019184104821"/>
    <n v="0.91629073187415511"/>
    <n v="2.5"/>
    <s v="Scaridae "/>
  </r>
  <r>
    <n v="12"/>
    <x v="11"/>
    <n v="3"/>
    <s v="Jicaral"/>
    <n v="2"/>
    <d v="2012-11-22T00:00:00"/>
    <m/>
    <n v="6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2"/>
    <x v="11"/>
    <n v="3"/>
    <s v="Jicaral"/>
    <n v="2"/>
    <d v="2013-01-16T00:00:00"/>
    <m/>
    <n v="6.1"/>
    <s v="Dme"/>
    <x v="1"/>
    <n v="20"/>
    <m/>
    <m/>
    <m/>
    <m/>
    <m/>
    <m/>
    <m/>
    <m/>
    <m/>
    <m/>
    <m/>
    <m/>
    <m/>
    <m/>
    <m/>
    <m/>
    <m/>
    <m/>
    <m/>
    <m/>
    <n v="20.71"/>
    <n v="414.20000000000005"/>
    <n v="0.4"/>
    <n v="8.2840000000000007"/>
    <n v="6.0263489489614841"/>
    <e v="#NUM!"/>
    <e v="#NUM!"/>
    <e v="#NUM!"/>
    <s v="Diadematidae"/>
  </r>
  <r>
    <n v="12"/>
    <x v="11"/>
    <n v="3"/>
    <s v="Jicaral"/>
    <n v="2"/>
    <d v="2013-01-16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3"/>
    <s v="Jicaral"/>
    <n v="3"/>
    <d v="2013-01-16T00:00:00"/>
    <m/>
    <n v="6.1"/>
    <s v="sgh"/>
    <x v="5"/>
    <n v="11"/>
    <n v="11"/>
    <m/>
    <m/>
    <m/>
    <m/>
    <m/>
    <m/>
    <m/>
    <m/>
    <m/>
    <m/>
    <m/>
    <m/>
    <m/>
    <m/>
    <m/>
    <m/>
    <m/>
    <m/>
    <n v="2.3300000000000001E-2"/>
    <n v="2.919"/>
    <n v="3.7182235010115341"/>
    <n v="0.11"/>
    <n v="3.718223501011534E-2"/>
    <n v="1.3132460007285474"/>
    <n v="-3.7593019184104821"/>
    <n v="1.7377690713049092"/>
    <n v="5.6846472231682545"/>
    <s v="Scaridae "/>
  </r>
  <r>
    <n v="12"/>
    <x v="11"/>
    <n v="3"/>
    <s v="Jicaral"/>
    <n v="3"/>
    <d v="2012-11-22T00:00:00"/>
    <m/>
    <n v="6.1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2"/>
    <x v="11"/>
    <n v="3"/>
    <s v="Jicaral"/>
    <n v="3"/>
    <d v="2013-01-16T00:00:00"/>
    <m/>
    <n v="6.1"/>
    <s v="Dme"/>
    <x v="1"/>
    <n v="9"/>
    <m/>
    <m/>
    <m/>
    <m/>
    <m/>
    <m/>
    <m/>
    <m/>
    <m/>
    <m/>
    <m/>
    <m/>
    <m/>
    <m/>
    <m/>
    <m/>
    <m/>
    <m/>
    <m/>
    <m/>
    <n v="20.71"/>
    <n v="186.39000000000001"/>
    <n v="0.18"/>
    <n v="3.7278000000000002"/>
    <n v="5.2278412527437119"/>
    <e v="#NUM!"/>
    <e v="#NUM!"/>
    <e v="#NUM!"/>
    <s v="Diadematidae"/>
  </r>
  <r>
    <n v="12"/>
    <x v="11"/>
    <n v="3"/>
    <s v="Jicaral"/>
    <n v="3"/>
    <d v="2012-11-22T00:00:00"/>
    <m/>
    <n v="6.1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3"/>
    <s v="Jicaral"/>
    <n v="3"/>
    <d v="2013-01-16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3"/>
    <s v="Jicaral"/>
    <n v="4"/>
    <d v="2012-11-22T00:00:00"/>
    <m/>
    <n v="6.1"/>
    <s v="sgh"/>
    <x v="5"/>
    <n v="11"/>
    <m/>
    <m/>
    <m/>
    <m/>
    <n v="11"/>
    <m/>
    <m/>
    <m/>
    <m/>
    <m/>
    <m/>
    <m/>
    <m/>
    <m/>
    <m/>
    <m/>
    <m/>
    <m/>
    <m/>
    <n v="2.3300000000000001E-2"/>
    <n v="2.919"/>
    <n v="3085.5706261045857"/>
    <n v="0.11"/>
    <n v="30.855706261045857"/>
    <n v="8.0344918871781665"/>
    <n v="-3.7593019184104821"/>
    <n v="4.0403541642989547"/>
    <n v="56.846472231682533"/>
    <s v="Scaridae "/>
  </r>
  <r>
    <n v="12"/>
    <x v="11"/>
    <n v="3"/>
    <s v="Jicaral"/>
    <n v="4"/>
    <d v="2013-01-16T00:00:00"/>
    <m/>
    <n v="6.1"/>
    <s v="sgh"/>
    <x v="5"/>
    <n v="15"/>
    <n v="12"/>
    <n v="3"/>
    <m/>
    <m/>
    <m/>
    <m/>
    <m/>
    <m/>
    <m/>
    <m/>
    <m/>
    <m/>
    <m/>
    <m/>
    <m/>
    <m/>
    <m/>
    <m/>
    <m/>
    <n v="2.3300000000000001E-2"/>
    <n v="2.919"/>
    <n v="29.104702281944242"/>
    <n v="0.15"/>
    <n v="0.29104702281944239"/>
    <n v="3.3708997515679364"/>
    <n v="-3.7593019184104821"/>
    <n v="2.4426864234252892"/>
    <n v="11.503903625029361"/>
    <s v="Scaridae "/>
  </r>
  <r>
    <n v="12"/>
    <x v="11"/>
    <n v="3"/>
    <s v="Jicaral"/>
    <n v="4"/>
    <d v="2012-11-22T00:00:00"/>
    <m/>
    <n v="6.1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12"/>
    <x v="11"/>
    <n v="3"/>
    <s v="Jicaral"/>
    <n v="4"/>
    <d v="2013-01-16T00:00:00"/>
    <m/>
    <n v="6.1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2"/>
    <x v="11"/>
    <n v="3"/>
    <s v="Jicaral"/>
    <n v="4"/>
    <d v="2012-11-22T00:00:00"/>
    <m/>
    <n v="6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4"/>
    <s v="Cacaluta"/>
    <n v="1"/>
    <d v="2013-01-16T00:00:00"/>
    <m/>
    <n v="10.1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2"/>
    <x v="11"/>
    <n v="4"/>
    <s v="Cacaluta"/>
    <n v="1"/>
    <d v="2013-01-16T00:00:00"/>
    <m/>
    <n v="10.1"/>
    <s v="lar"/>
    <x v="8"/>
    <n v="5"/>
    <m/>
    <n v="3"/>
    <n v="1"/>
    <n v="1"/>
    <m/>
    <m/>
    <m/>
    <m/>
    <m/>
    <m/>
    <m/>
    <m/>
    <m/>
    <m/>
    <m/>
    <m/>
    <m/>
    <m/>
    <m/>
    <n v="1.7299999999999999E-2"/>
    <n v="3"/>
    <n v="148.40156250000001"/>
    <n v="0.05"/>
    <n v="1.4840156250000001"/>
    <n v="4.9999218596535924"/>
    <n v="-4.0570487774784034"/>
    <n v="3.0189902123773322"/>
    <n v="20.470610275150555"/>
    <s v="Lutjanidae"/>
  </r>
  <r>
    <n v="12"/>
    <x v="11"/>
    <n v="4"/>
    <s v="Cacaluta"/>
    <n v="1"/>
    <d v="2012-11-22T00:00:00"/>
    <m/>
    <n v="10.1"/>
    <s v="Dme"/>
    <x v="1"/>
    <n v="10"/>
    <m/>
    <m/>
    <m/>
    <m/>
    <m/>
    <m/>
    <m/>
    <m/>
    <m/>
    <m/>
    <m/>
    <m/>
    <m/>
    <m/>
    <m/>
    <m/>
    <m/>
    <m/>
    <m/>
    <m/>
    <n v="20.71"/>
    <n v="207.10000000000002"/>
    <n v="0.2"/>
    <n v="4.1420000000000003"/>
    <n v="5.3332017684015387"/>
    <e v="#NUM!"/>
    <e v="#NUM!"/>
    <e v="#NUM!"/>
    <s v="Diadematidae"/>
  </r>
  <r>
    <n v="12"/>
    <x v="11"/>
    <n v="4"/>
    <s v="Cacaluta"/>
    <n v="1"/>
    <d v="2012-11-22T00:00:00"/>
    <m/>
    <n v="10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4"/>
    <s v="Cacaluta"/>
    <n v="1"/>
    <d v="2013-01-16T00:00:00"/>
    <m/>
    <n v="10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4"/>
    <s v="Cacaluta"/>
    <n v="2"/>
    <d v="2013-01-16T00:00:00"/>
    <m/>
    <n v="10.1"/>
    <s v="lar"/>
    <x v="8"/>
    <n v="9"/>
    <m/>
    <m/>
    <n v="5"/>
    <n v="4"/>
    <m/>
    <m/>
    <m/>
    <m/>
    <m/>
    <m/>
    <m/>
    <m/>
    <m/>
    <m/>
    <m/>
    <m/>
    <m/>
    <m/>
    <m/>
    <n v="1.7299999999999999E-2"/>
    <n v="3"/>
    <n v="539.81406249999998"/>
    <n v="0.09"/>
    <n v="5.3981406249999999"/>
    <n v="6.2912247515598763"/>
    <n v="-4.0570487774784034"/>
    <n v="3.4494245096794267"/>
    <n v="31.482269353172921"/>
    <s v="Lutjanidae"/>
  </r>
  <r>
    <n v="12"/>
    <x v="11"/>
    <n v="4"/>
    <s v="Cacaluta"/>
    <n v="2"/>
    <d v="2012-11-22T00:00:00"/>
    <m/>
    <n v="10.1"/>
    <s v="Dme"/>
    <x v="1"/>
    <n v="13"/>
    <m/>
    <m/>
    <m/>
    <m/>
    <m/>
    <m/>
    <m/>
    <m/>
    <m/>
    <m/>
    <m/>
    <m/>
    <m/>
    <m/>
    <m/>
    <m/>
    <m/>
    <m/>
    <m/>
    <m/>
    <n v="20.71"/>
    <n v="269.23"/>
    <n v="0.26"/>
    <n v="5.3846000000000007"/>
    <n v="5.59556603286903"/>
    <e v="#NUM!"/>
    <e v="#NUM!"/>
    <e v="#NUM!"/>
    <s v="Diadematidae"/>
  </r>
  <r>
    <n v="12"/>
    <x v="11"/>
    <n v="4"/>
    <s v="Cacaluta"/>
    <n v="2"/>
    <d v="2013-01-16T00:00:00"/>
    <m/>
    <n v="10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4"/>
    <s v="Cacaluta"/>
    <n v="2"/>
    <d v="2013-01-16T00:00:00"/>
    <m/>
    <n v="10.1"/>
    <s v="Ifu"/>
    <x v="2"/>
    <n v="1"/>
    <m/>
    <m/>
    <m/>
    <m/>
    <m/>
    <m/>
    <m/>
    <m/>
    <m/>
    <m/>
    <m/>
    <m/>
    <m/>
    <m/>
    <m/>
    <m/>
    <m/>
    <m/>
    <m/>
    <m/>
    <n v="375"/>
    <n v="375"/>
    <n v="0.02"/>
    <n v="7.5"/>
    <n v="5.9269260259704106"/>
    <e v="#NUM!"/>
    <e v="#NUM!"/>
    <e v="#NUM!"/>
    <s v="Stichopodidae"/>
  </r>
  <r>
    <n v="12"/>
    <x v="11"/>
    <n v="4"/>
    <s v="Cacaluta"/>
    <n v="2"/>
    <d v="2012-11-22T00:00:00"/>
    <m/>
    <n v="10.1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4"/>
    <s v="Cacaluta"/>
    <n v="2"/>
    <d v="2013-01-16T00:00:00"/>
    <m/>
    <n v="10.1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  <r>
    <n v="12"/>
    <x v="11"/>
    <n v="4"/>
    <s v="Cacaluta"/>
    <n v="3"/>
    <d v="2012-11-22T00:00:00"/>
    <m/>
    <n v="10.1"/>
    <s v="lar"/>
    <x v="8"/>
    <n v="5"/>
    <m/>
    <m/>
    <m/>
    <m/>
    <n v="3"/>
    <n v="2"/>
    <m/>
    <m/>
    <m/>
    <m/>
    <m/>
    <m/>
    <m/>
    <m/>
    <m/>
    <m/>
    <m/>
    <m/>
    <m/>
    <n v="1.7299999999999999E-2"/>
    <n v="3"/>
    <n v="2294.4124999999999"/>
    <n v="0.05"/>
    <n v="22.944125"/>
    <n v="7.7382320984378801"/>
    <n v="-4.0570487774784034"/>
    <n v="3.9317602919720946"/>
    <n v="50.996667730503894"/>
    <s v="Lutjanidae"/>
  </r>
  <r>
    <n v="12"/>
    <x v="11"/>
    <n v="4"/>
    <s v="Cacaluta"/>
    <n v="3"/>
    <d v="2013-01-16T00:00:00"/>
    <m/>
    <n v="10.1"/>
    <s v="lar"/>
    <x v="8"/>
    <n v="11"/>
    <m/>
    <m/>
    <m/>
    <m/>
    <m/>
    <n v="11"/>
    <m/>
    <m/>
    <m/>
    <m/>
    <m/>
    <m/>
    <m/>
    <m/>
    <m/>
    <m/>
    <m/>
    <m/>
    <m/>
    <n v="1.7299999999999999E-2"/>
    <n v="3"/>
    <n v="8159.1124999999993"/>
    <n v="0.11"/>
    <n v="81.591124999999991"/>
    <n v="9.0068906797882082"/>
    <n v="-4.0570487774784034"/>
    <n v="4.3546464857555369"/>
    <n v="77.839303169926026"/>
    <s v="Lutjanidae"/>
  </r>
  <r>
    <n v="12"/>
    <x v="11"/>
    <n v="4"/>
    <s v="Cacaluta"/>
    <n v="3"/>
    <d v="2012-11-22T00:00:00"/>
    <m/>
    <n v="10.1"/>
    <s v="Dme"/>
    <x v="1"/>
    <n v="14"/>
    <m/>
    <m/>
    <m/>
    <m/>
    <m/>
    <m/>
    <m/>
    <m/>
    <m/>
    <m/>
    <m/>
    <m/>
    <m/>
    <m/>
    <m/>
    <m/>
    <m/>
    <m/>
    <m/>
    <m/>
    <n v="20.71"/>
    <n v="289.94"/>
    <n v="0.28000000000000003"/>
    <n v="5.7988"/>
    <n v="5.6696740050227517"/>
    <e v="#NUM!"/>
    <e v="#NUM!"/>
    <e v="#NUM!"/>
    <s v="Diadematidae"/>
  </r>
  <r>
    <n v="12"/>
    <x v="11"/>
    <n v="4"/>
    <s v="Cacaluta"/>
    <n v="3"/>
    <d v="2013-01-16T00:00:00"/>
    <m/>
    <n v="10.1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2"/>
    <x v="11"/>
    <n v="4"/>
    <s v="Cacaluta"/>
    <n v="3"/>
    <d v="2013-01-16T00:00:00"/>
    <m/>
    <n v="10.1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4"/>
    <s v="Cacaluta"/>
    <n v="4"/>
    <d v="2012-11-22T00:00:00"/>
    <m/>
    <n v="10.1"/>
    <s v="lar"/>
    <x v="8"/>
    <n v="11"/>
    <m/>
    <m/>
    <n v="2"/>
    <m/>
    <n v="9"/>
    <m/>
    <m/>
    <m/>
    <m/>
    <m/>
    <m/>
    <m/>
    <m/>
    <m/>
    <m/>
    <m/>
    <m/>
    <m/>
    <m/>
    <n v="1.7299999999999999E-2"/>
    <n v="3"/>
    <n v="2500.390625"/>
    <n v="0.11"/>
    <n v="25.00390625"/>
    <n v="7.8242022486505327"/>
    <n v="-4.0570487774784034"/>
    <n v="3.9604170087096455"/>
    <n v="52.479205672605104"/>
    <s v="Lutjanidae"/>
  </r>
  <r>
    <n v="12"/>
    <x v="11"/>
    <n v="4"/>
    <s v="Cacaluta"/>
    <n v="4"/>
    <d v="2013-01-16T00:00:00"/>
    <m/>
    <n v="8.5"/>
    <s v="lar"/>
    <x v="8"/>
    <n v="8"/>
    <m/>
    <n v="5"/>
    <n v="2"/>
    <n v="1"/>
    <m/>
    <m/>
    <m/>
    <m/>
    <m/>
    <m/>
    <m/>
    <m/>
    <m/>
    <m/>
    <m/>
    <m/>
    <m/>
    <m/>
    <m/>
    <n v="1.7299999999999999E-2"/>
    <n v="3"/>
    <n v="196.78749999999999"/>
    <n v="0.08"/>
    <n v="1.967875"/>
    <n v="5.2821244663407469"/>
    <n v="-4.0570487774784034"/>
    <n v="3.1130577479397168"/>
    <n v="22.489707226377067"/>
    <s v="Lutjanidae"/>
  </r>
  <r>
    <n v="12"/>
    <x v="11"/>
    <n v="4"/>
    <s v="Cacaluta"/>
    <n v="4"/>
    <d v="2012-11-22T00:00:00"/>
    <m/>
    <n v="10.1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4"/>
    <s v="Cacaluta"/>
    <n v="4"/>
    <d v="2012-11-22T00:00:00"/>
    <m/>
    <n v="10.1"/>
    <s v="Pma"/>
    <x v="3"/>
    <n v="6"/>
    <m/>
    <m/>
    <m/>
    <m/>
    <m/>
    <m/>
    <m/>
    <m/>
    <m/>
    <m/>
    <m/>
    <m/>
    <m/>
    <m/>
    <m/>
    <m/>
    <m/>
    <m/>
    <m/>
    <m/>
    <n v="33.238461538461536"/>
    <n v="199.43076923076922"/>
    <n v="0.12"/>
    <n v="3.9886153846153842"/>
    <n v="5.2954671547044061"/>
    <e v="#NUM!"/>
    <e v="#NUM!"/>
    <e v="#NUM!"/>
    <s v="Pteriidae"/>
  </r>
  <r>
    <n v="12"/>
    <x v="11"/>
    <n v="4"/>
    <s v="Cacaluta"/>
    <n v="4"/>
    <d v="2013-01-16T00:00:00"/>
    <m/>
    <n v="8.5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5"/>
    <s v="Violín"/>
    <n v="1"/>
    <d v="2013-01-16T00:00:00"/>
    <m/>
    <n v="7.6"/>
    <s v="lar"/>
    <x v="8"/>
    <n v="19"/>
    <m/>
    <m/>
    <n v="19"/>
    <m/>
    <m/>
    <m/>
    <m/>
    <m/>
    <m/>
    <m/>
    <m/>
    <m/>
    <m/>
    <m/>
    <m/>
    <m/>
    <m/>
    <m/>
    <m/>
    <n v="1.7299999999999999E-2"/>
    <n v="3"/>
    <n v="641.9921875"/>
    <n v="0.19"/>
    <n v="6.419921875"/>
    <n v="6.4645761346128028"/>
    <n v="-4.0570487774784034"/>
    <n v="3.5072083040304016"/>
    <n v="33.355020609024287"/>
    <s v="Lutjanidae"/>
  </r>
  <r>
    <n v="12"/>
    <x v="11"/>
    <n v="5"/>
    <s v="Violín"/>
    <n v="1"/>
    <d v="2012-11-22T00:00:00"/>
    <m/>
    <n v="7.6"/>
    <s v="Dme"/>
    <x v="1"/>
    <n v="2"/>
    <m/>
    <m/>
    <m/>
    <m/>
    <m/>
    <m/>
    <m/>
    <m/>
    <m/>
    <m/>
    <m/>
    <m/>
    <m/>
    <m/>
    <m/>
    <m/>
    <m/>
    <m/>
    <m/>
    <m/>
    <n v="20.71"/>
    <n v="41.42"/>
    <n v="0.04"/>
    <n v="0.82840000000000003"/>
    <n v="3.7237638559674382"/>
    <e v="#NUM!"/>
    <e v="#NUM!"/>
    <e v="#NUM!"/>
    <s v="Diadematidae"/>
  </r>
  <r>
    <n v="12"/>
    <x v="11"/>
    <n v="5"/>
    <s v="Violín"/>
    <n v="1"/>
    <d v="2013-01-16T00:00:00"/>
    <m/>
    <n v="7.6"/>
    <s v="Dme"/>
    <x v="1"/>
    <n v="17"/>
    <m/>
    <m/>
    <m/>
    <m/>
    <m/>
    <m/>
    <m/>
    <m/>
    <m/>
    <m/>
    <m/>
    <m/>
    <m/>
    <m/>
    <m/>
    <m/>
    <m/>
    <m/>
    <m/>
    <m/>
    <n v="20.71"/>
    <n v="352.07"/>
    <n v="0.34"/>
    <n v="7.0413999999999994"/>
    <n v="5.863830019463709"/>
    <e v="#NUM!"/>
    <e v="#NUM!"/>
    <e v="#NUM!"/>
    <s v="Diadematidae"/>
  </r>
  <r>
    <n v="12"/>
    <x v="11"/>
    <n v="5"/>
    <s v="Violín"/>
    <n v="1"/>
    <d v="2012-11-22T00:00:00"/>
    <m/>
    <n v="7.6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5"/>
    <s v="Violín"/>
    <n v="2"/>
    <d v="2012-11-22T00:00:00"/>
    <m/>
    <n v="6.3"/>
    <s v="Dme"/>
    <x v="1"/>
    <n v="4"/>
    <m/>
    <m/>
    <m/>
    <m/>
    <m/>
    <m/>
    <m/>
    <m/>
    <m/>
    <m/>
    <m/>
    <m/>
    <m/>
    <m/>
    <m/>
    <m/>
    <m/>
    <m/>
    <m/>
    <m/>
    <n v="20.71"/>
    <n v="82.84"/>
    <n v="0.08"/>
    <n v="1.6568000000000001"/>
    <n v="4.4169110365273836"/>
    <e v="#NUM!"/>
    <e v="#NUM!"/>
    <e v="#NUM!"/>
    <s v="Diadematidae"/>
  </r>
  <r>
    <n v="12"/>
    <x v="11"/>
    <n v="5"/>
    <s v="Violín"/>
    <n v="2"/>
    <d v="2013-01-16T00:00:00"/>
    <m/>
    <n v="6.3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2"/>
    <x v="11"/>
    <n v="5"/>
    <s v="Violín"/>
    <n v="2"/>
    <d v="2012-11-22T00:00:00"/>
    <m/>
    <n v="6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6"/>
    <s v="Entrega"/>
    <n v="1"/>
    <d v="2012-11-22T00:00:00"/>
    <m/>
    <n v="7"/>
    <s v="lar"/>
    <x v="8"/>
    <n v="5"/>
    <m/>
    <m/>
    <m/>
    <n v="3"/>
    <m/>
    <n v="2"/>
    <m/>
    <m/>
    <m/>
    <m/>
    <m/>
    <m/>
    <m/>
    <m/>
    <m/>
    <m/>
    <m/>
    <m/>
    <m/>
    <n v="1.7299999999999999E-2"/>
    <n v="3"/>
    <n v="1761.6265624999999"/>
    <n v="0.05"/>
    <n v="17.616265624999997"/>
    <n v="7.4739928444764416"/>
    <n v="-4.0570487774784034"/>
    <n v="3.843680540651615"/>
    <n v="46.697028852634027"/>
    <s v="Lutjanidae"/>
  </r>
  <r>
    <n v="12"/>
    <x v="11"/>
    <n v="6"/>
    <s v="Entrega"/>
    <n v="1"/>
    <d v="2012-11-22T00:00:00"/>
    <m/>
    <n v="7"/>
    <s v="Dme"/>
    <x v="1"/>
    <n v="5"/>
    <m/>
    <m/>
    <m/>
    <m/>
    <m/>
    <m/>
    <m/>
    <m/>
    <m/>
    <m/>
    <m/>
    <m/>
    <m/>
    <m/>
    <m/>
    <m/>
    <m/>
    <m/>
    <m/>
    <m/>
    <n v="20.71"/>
    <n v="103.55000000000001"/>
    <n v="0.1"/>
    <n v="2.0710000000000002"/>
    <n v="4.6400545878415933"/>
    <e v="#NUM!"/>
    <e v="#NUM!"/>
    <e v="#NUM!"/>
    <s v="Diadematidae"/>
  </r>
  <r>
    <n v="12"/>
    <x v="11"/>
    <n v="6"/>
    <s v="Entrega"/>
    <n v="1"/>
    <d v="2013-01-16T00:00:00"/>
    <n v="28"/>
    <n v="7"/>
    <s v="Dme"/>
    <x v="1"/>
    <n v="11"/>
    <m/>
    <m/>
    <m/>
    <m/>
    <m/>
    <m/>
    <m/>
    <m/>
    <m/>
    <m/>
    <m/>
    <m/>
    <m/>
    <m/>
    <m/>
    <m/>
    <m/>
    <m/>
    <m/>
    <m/>
    <n v="20.71"/>
    <n v="227.81"/>
    <n v="0.22"/>
    <n v="4.5562000000000005"/>
    <n v="5.4285119482058635"/>
    <e v="#NUM!"/>
    <e v="#NUM!"/>
    <e v="#NUM!"/>
    <s v="Diadematidae"/>
  </r>
  <r>
    <n v="12"/>
    <x v="11"/>
    <n v="6"/>
    <s v="Entrega"/>
    <n v="1"/>
    <d v="2012-11-22T00:00:00"/>
    <m/>
    <n v="7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6"/>
    <s v="Entrega"/>
    <n v="1"/>
    <d v="2013-01-16T00:00:00"/>
    <n v="28"/>
    <n v="7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6"/>
    <s v="Entrega"/>
    <n v="2"/>
    <d v="2012-11-22T00:00:00"/>
    <m/>
    <n v="7"/>
    <s v="hpa"/>
    <x v="4"/>
    <n v="2"/>
    <m/>
    <m/>
    <n v="1"/>
    <m/>
    <n v="1"/>
    <m/>
    <m/>
    <m/>
    <m/>
    <m/>
    <m/>
    <m/>
    <m/>
    <m/>
    <m/>
    <m/>
    <m/>
    <m/>
    <m/>
    <n v="2.7130000000000001E-2"/>
    <n v="3.0842299999999998"/>
    <n v="621.47767060847013"/>
    <n v="0.02"/>
    <n v="6.2147767060847015"/>
    <n v="6.4320999820808265"/>
    <n v="-3.6071151523112968"/>
    <n v="3.2550150716360724"/>
    <n v="25.920005187940319"/>
    <s v="Pomacanthidae"/>
  </r>
  <r>
    <n v="12"/>
    <x v="11"/>
    <n v="6"/>
    <s v="Entrega"/>
    <n v="2"/>
    <d v="2013-01-16T00:00:00"/>
    <n v="28"/>
    <n v="5"/>
    <s v="lar"/>
    <x v="8"/>
    <n v="15"/>
    <m/>
    <m/>
    <m/>
    <m/>
    <n v="8"/>
    <n v="7"/>
    <m/>
    <m/>
    <m/>
    <m/>
    <m/>
    <m/>
    <m/>
    <m/>
    <m/>
    <m/>
    <m/>
    <m/>
    <m/>
    <n v="1.7299999999999999E-2"/>
    <n v="3"/>
    <n v="7354.6624999999995"/>
    <n v="0.15"/>
    <n v="73.546624999999992"/>
    <n v="8.9030897448310924"/>
    <n v="-4.0570487774784034"/>
    <n v="4.3200461741031653"/>
    <n v="75.192100139656802"/>
    <s v="Lutjanidae"/>
  </r>
  <r>
    <n v="12"/>
    <x v="11"/>
    <n v="6"/>
    <s v="Entrega"/>
    <n v="2"/>
    <d v="2012-11-22T00:00:00"/>
    <m/>
    <n v="7"/>
    <s v="Dme"/>
    <x v="1"/>
    <n v="3"/>
    <m/>
    <m/>
    <m/>
    <m/>
    <m/>
    <m/>
    <m/>
    <m/>
    <m/>
    <m/>
    <m/>
    <m/>
    <m/>
    <m/>
    <m/>
    <m/>
    <m/>
    <m/>
    <m/>
    <m/>
    <n v="20.71"/>
    <n v="62.13"/>
    <n v="0.06"/>
    <n v="1.2426000000000001"/>
    <n v="4.1292289640756028"/>
    <e v="#NUM!"/>
    <e v="#NUM!"/>
    <e v="#NUM!"/>
    <s v="Diadematidae"/>
  </r>
  <r>
    <n v="12"/>
    <x v="11"/>
    <n v="6"/>
    <s v="Entrega"/>
    <n v="2"/>
    <d v="2013-01-16T00:00:00"/>
    <n v="28"/>
    <n v="5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6"/>
    <s v="Entrega"/>
    <n v="2"/>
    <d v="2012-11-22T00:00:00"/>
    <m/>
    <n v="7"/>
    <s v="Pma"/>
    <x v="3"/>
    <n v="2"/>
    <m/>
    <m/>
    <m/>
    <m/>
    <m/>
    <m/>
    <m/>
    <m/>
    <m/>
    <m/>
    <m/>
    <m/>
    <m/>
    <m/>
    <m/>
    <m/>
    <m/>
    <m/>
    <m/>
    <m/>
    <n v="33.238461538461536"/>
    <n v="66.476923076923072"/>
    <n v="0.04"/>
    <n v="1.3295384615384613"/>
    <n v="4.1968548660362961"/>
    <e v="#NUM!"/>
    <e v="#NUM!"/>
    <e v="#NUM!"/>
    <s v="Pteriidae"/>
  </r>
  <r>
    <n v="12"/>
    <x v="11"/>
    <n v="6"/>
    <s v="Entrega"/>
    <n v="2"/>
    <d v="2013-01-16T00:00:00"/>
    <n v="28"/>
    <n v="5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6"/>
    <s v="Entrega"/>
    <n v="3"/>
    <d v="2013-01-16T00:00:00"/>
    <n v="28"/>
    <n v="8"/>
    <s v="hpa"/>
    <x v="4"/>
    <n v="1"/>
    <m/>
    <m/>
    <m/>
    <m/>
    <n v="1"/>
    <m/>
    <m/>
    <m/>
    <m/>
    <m/>
    <m/>
    <m/>
    <m/>
    <m/>
    <m/>
    <m/>
    <m/>
    <m/>
    <m/>
    <n v="2.7130000000000001E-2"/>
    <n v="3.0842299999999998"/>
    <n v="555.92769065930452"/>
    <n v="0.01"/>
    <n v="5.5592769065930447"/>
    <n v="6.3206382330219526"/>
    <n v="-3.6071151523112968"/>
    <n v="3.2188758248682006"/>
    <n v="24.999999999999996"/>
    <s v="Pomacanthidae"/>
  </r>
  <r>
    <n v="12"/>
    <x v="11"/>
    <n v="6"/>
    <s v="Entrega"/>
    <n v="3"/>
    <d v="2013-01-16T00:00:00"/>
    <n v="28"/>
    <n v="8"/>
    <s v="Dme"/>
    <x v="1"/>
    <n v="12"/>
    <m/>
    <m/>
    <m/>
    <m/>
    <m/>
    <m/>
    <m/>
    <m/>
    <m/>
    <m/>
    <m/>
    <m/>
    <m/>
    <m/>
    <m/>
    <m/>
    <m/>
    <m/>
    <m/>
    <m/>
    <n v="20.71"/>
    <n v="248.52"/>
    <n v="0.24"/>
    <n v="4.9704000000000006"/>
    <n v="5.5155233251954927"/>
    <e v="#NUM!"/>
    <e v="#NUM!"/>
    <e v="#NUM!"/>
    <s v="Diadematidae"/>
  </r>
  <r>
    <n v="12"/>
    <x v="11"/>
    <n v="6"/>
    <s v="Entrega"/>
    <n v="3"/>
    <d v="2013-01-16T00:00:00"/>
    <n v="28"/>
    <n v="8"/>
    <s v="Pma"/>
    <x v="3"/>
    <n v="9"/>
    <m/>
    <m/>
    <m/>
    <m/>
    <m/>
    <m/>
    <m/>
    <m/>
    <m/>
    <m/>
    <m/>
    <m/>
    <m/>
    <m/>
    <m/>
    <m/>
    <m/>
    <m/>
    <m/>
    <m/>
    <n v="33.238461538461536"/>
    <n v="299.14615384615382"/>
    <n v="0.18"/>
    <n v="5.9829230769230763"/>
    <n v="5.7009322628125698"/>
    <e v="#NUM!"/>
    <e v="#NUM!"/>
    <e v="#NUM!"/>
    <s v="Pteriidae"/>
  </r>
  <r>
    <n v="12"/>
    <x v="11"/>
    <n v="7"/>
    <s v="Mazunte"/>
    <n v="1"/>
    <d v="2012-12-14T00:00:00"/>
    <m/>
    <n v="3"/>
    <s v="Dme"/>
    <x v="1"/>
    <n v="8"/>
    <m/>
    <m/>
    <m/>
    <m/>
    <m/>
    <m/>
    <m/>
    <m/>
    <m/>
    <m/>
    <m/>
    <m/>
    <m/>
    <m/>
    <m/>
    <m/>
    <m/>
    <m/>
    <m/>
    <m/>
    <n v="20.71"/>
    <n v="165.68"/>
    <n v="0.16"/>
    <n v="3.3136000000000001"/>
    <n v="5.110058217087329"/>
    <e v="#NUM!"/>
    <e v="#NUM!"/>
    <e v="#NUM!"/>
    <s v="Diadematidae"/>
  </r>
  <r>
    <n v="12"/>
    <x v="11"/>
    <n v="7"/>
    <s v="Mazunte"/>
    <n v="1"/>
    <d v="2012-12-14T00:00:00"/>
    <m/>
    <n v="3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2"/>
    <x v="11"/>
    <n v="7"/>
    <s v="Mazunte"/>
    <n v="2"/>
    <d v="2012-01-28T00:00:00"/>
    <n v="28"/>
    <n v="3.5"/>
    <s v="Dme"/>
    <x v="1"/>
    <n v="19"/>
    <m/>
    <m/>
    <m/>
    <m/>
    <m/>
    <m/>
    <m/>
    <m/>
    <m/>
    <m/>
    <m/>
    <m/>
    <m/>
    <m/>
    <m/>
    <m/>
    <m/>
    <m/>
    <m/>
    <m/>
    <n v="20.71"/>
    <n v="393.49"/>
    <n v="0.38"/>
    <n v="7.8698000000000006"/>
    <n v="5.9750556545739331"/>
    <e v="#NUM!"/>
    <e v="#NUM!"/>
    <e v="#NUM!"/>
    <s v="Diadematidae"/>
  </r>
  <r>
    <n v="12"/>
    <x v="11"/>
    <n v="7"/>
    <s v="Mazunte"/>
    <n v="2"/>
    <d v="2012-01-28T00:00:00"/>
    <n v="28"/>
    <n v="3.5"/>
    <s v="Pma"/>
    <x v="3"/>
    <n v="5"/>
    <m/>
    <m/>
    <m/>
    <m/>
    <m/>
    <m/>
    <m/>
    <m/>
    <m/>
    <m/>
    <m/>
    <m/>
    <m/>
    <m/>
    <m/>
    <m/>
    <m/>
    <m/>
    <m/>
    <m/>
    <n v="33.238461538461536"/>
    <n v="166.19230769230768"/>
    <n v="0.1"/>
    <n v="3.3238461538461537"/>
    <n v="5.1131455979104512"/>
    <e v="#NUM!"/>
    <e v="#NUM!"/>
    <e v="#NUM!"/>
    <s v="Pteriidae"/>
  </r>
  <r>
    <n v="12"/>
    <x v="11"/>
    <n v="7"/>
    <s v="Mazunte"/>
    <n v="3"/>
    <d v="2013-01-17T00:00:00"/>
    <m/>
    <n v="4.5999999999999996"/>
    <s v="zco"/>
    <x v="9"/>
    <n v="2"/>
    <m/>
    <m/>
    <n v="2"/>
    <m/>
    <m/>
    <m/>
    <m/>
    <m/>
    <m/>
    <m/>
    <m/>
    <m/>
    <m/>
    <m/>
    <m/>
    <m/>
    <m/>
    <m/>
    <m/>
    <n v="1.47E-2"/>
    <n v="3.3698999999999999"/>
    <n v="146.15860297243819"/>
    <n v="0.02"/>
    <n v="1.4615860297243819"/>
    <n v="4.9846923538168886"/>
    <n v="-4.2199077851974467"/>
    <n v="2.731416403755107"/>
    <n v="15.354619966338905"/>
    <s v="Zanclidae"/>
  </r>
  <r>
    <n v="12"/>
    <x v="11"/>
    <n v="7"/>
    <s v="Mazunte"/>
    <n v="3"/>
    <d v="2012-01-28T00:00:00"/>
    <n v="28"/>
    <n v="4.3"/>
    <s v="Dme"/>
    <x v="1"/>
    <n v="1"/>
    <m/>
    <m/>
    <m/>
    <m/>
    <m/>
    <m/>
    <m/>
    <m/>
    <m/>
    <m/>
    <m/>
    <m/>
    <m/>
    <m/>
    <m/>
    <m/>
    <m/>
    <m/>
    <m/>
    <m/>
    <n v="20.71"/>
    <n v="20.71"/>
    <n v="0.02"/>
    <n v="0.41420000000000001"/>
    <n v="3.0306166754074928"/>
    <e v="#NUM!"/>
    <e v="#NUM!"/>
    <e v="#NUM!"/>
    <s v="Diadematidae"/>
  </r>
  <r>
    <n v="12"/>
    <x v="11"/>
    <n v="7"/>
    <s v="Mazunte"/>
    <n v="3"/>
    <d v="2012-01-28T00:00:00"/>
    <n v="28"/>
    <n v="4.3"/>
    <s v="Pma"/>
    <x v="3"/>
    <n v="1"/>
    <m/>
    <m/>
    <m/>
    <m/>
    <m/>
    <m/>
    <m/>
    <m/>
    <m/>
    <m/>
    <m/>
    <m/>
    <m/>
    <m/>
    <m/>
    <m/>
    <m/>
    <m/>
    <m/>
    <m/>
    <n v="33.238461538461536"/>
    <n v="33.238461538461536"/>
    <n v="0.02"/>
    <n v="0.66476923076923067"/>
    <n v="3.5037076854763507"/>
    <e v="#NUM!"/>
    <e v="#NUM!"/>
    <e v="#NUM!"/>
    <s v="Pteriidae"/>
  </r>
  <r>
    <n v="12"/>
    <x v="11"/>
    <n v="7"/>
    <s v="Mazunte"/>
    <n v="4"/>
    <d v="2012-01-28T00:00:00"/>
    <n v="28"/>
    <n v="4.0999999999999996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7"/>
    <s v="Mazunte"/>
    <n v="4"/>
    <d v="2012-01-28T00:00:00"/>
    <n v="28"/>
    <n v="4.0999999999999996"/>
    <s v="Pma"/>
    <x v="3"/>
    <n v="3"/>
    <m/>
    <m/>
    <m/>
    <m/>
    <m/>
    <m/>
    <m/>
    <m/>
    <m/>
    <m/>
    <m/>
    <m/>
    <m/>
    <m/>
    <m/>
    <m/>
    <m/>
    <m/>
    <m/>
    <m/>
    <n v="33.238461538461536"/>
    <n v="99.715384615384608"/>
    <n v="0.06"/>
    <n v="1.9943076923076921"/>
    <n v="4.6023199741444607"/>
    <e v="#NUM!"/>
    <e v="#NUM!"/>
    <e v="#NUM!"/>
    <s v="Pteriidae"/>
  </r>
  <r>
    <n v="12"/>
    <x v="11"/>
    <n v="8"/>
    <s v="Ángel Tijera"/>
    <n v="1"/>
    <d v="2013-01-17T00:00:00"/>
    <m/>
    <n v="10.7"/>
    <s v="hpa"/>
    <x v="4"/>
    <n v="1"/>
    <m/>
    <m/>
    <n v="1"/>
    <m/>
    <m/>
    <m/>
    <m/>
    <m/>
    <m/>
    <m/>
    <m/>
    <m/>
    <m/>
    <m/>
    <m/>
    <m/>
    <m/>
    <m/>
    <m/>
    <n v="2.7130000000000001E-2"/>
    <n v="3.0842299999999998"/>
    <n v="65.549979949165603"/>
    <n v="0.01"/>
    <n v="0.65549979949165604"/>
    <n v="4.182812904323554"/>
    <n v="-3.6071151523112968"/>
    <n v="2.5257286443082556"/>
    <n v="12.500000000000002"/>
    <s v="Pomacanthidae"/>
  </r>
  <r>
    <n v="12"/>
    <x v="11"/>
    <n v="8"/>
    <s v="Ángel Tijera"/>
    <n v="1"/>
    <d v="2012-01-28T00:00:00"/>
    <n v="26"/>
    <n v="10.7"/>
    <s v="Dme"/>
    <x v="1"/>
    <n v="6"/>
    <m/>
    <m/>
    <m/>
    <m/>
    <m/>
    <m/>
    <m/>
    <m/>
    <m/>
    <m/>
    <m/>
    <m/>
    <m/>
    <m/>
    <m/>
    <m/>
    <m/>
    <m/>
    <m/>
    <m/>
    <n v="20.71"/>
    <n v="124.26"/>
    <n v="0.12"/>
    <n v="2.4852000000000003"/>
    <n v="4.8223761446355482"/>
    <e v="#NUM!"/>
    <e v="#NUM!"/>
    <e v="#NUM!"/>
    <s v="Diadematidae"/>
  </r>
  <r>
    <n v="12"/>
    <x v="11"/>
    <n v="8"/>
    <s v="Ángel Tijera"/>
    <n v="1"/>
    <d v="2012-01-28T00:00:00"/>
    <n v="26"/>
    <n v="10.7"/>
    <s v="Pma"/>
    <x v="3"/>
    <n v="21"/>
    <m/>
    <m/>
    <m/>
    <m/>
    <m/>
    <m/>
    <m/>
    <m/>
    <m/>
    <m/>
    <m/>
    <m/>
    <m/>
    <m/>
    <m/>
    <m/>
    <m/>
    <m/>
    <m/>
    <m/>
    <n v="33.238461538461536"/>
    <n v="698.0076923076922"/>
    <n v="0.42"/>
    <n v="13.960153846153844"/>
    <n v="6.5482301231997733"/>
    <e v="#NUM!"/>
    <e v="#NUM!"/>
    <e v="#NUM!"/>
    <s v="Pteriidae"/>
  </r>
  <r>
    <n v="12"/>
    <x v="11"/>
    <n v="8"/>
    <s v="Ángel Tijera"/>
    <n v="2"/>
    <d v="2012-01-28T00:00:00"/>
    <n v="26"/>
    <n v="5.5"/>
    <s v="Dme"/>
    <x v="1"/>
    <n v="18"/>
    <m/>
    <m/>
    <m/>
    <m/>
    <m/>
    <m/>
    <m/>
    <m/>
    <m/>
    <m/>
    <m/>
    <m/>
    <m/>
    <m/>
    <m/>
    <m/>
    <m/>
    <m/>
    <m/>
    <m/>
    <n v="20.71"/>
    <n v="372.78000000000003"/>
    <n v="0.36"/>
    <n v="7.4556000000000004"/>
    <n v="5.9209884333036573"/>
    <e v="#NUM!"/>
    <e v="#NUM!"/>
    <e v="#NUM!"/>
    <s v="Diadematidae"/>
  </r>
  <r>
    <n v="12"/>
    <x v="11"/>
    <n v="8"/>
    <s v="Ángel Tijera"/>
    <n v="2"/>
    <d v="2012-01-28T00:00:00"/>
    <n v="26"/>
    <n v="5.5"/>
    <s v="Ifu"/>
    <x v="2"/>
    <n v="2"/>
    <m/>
    <m/>
    <m/>
    <m/>
    <m/>
    <m/>
    <m/>
    <m/>
    <m/>
    <m/>
    <m/>
    <m/>
    <m/>
    <m/>
    <m/>
    <m/>
    <m/>
    <m/>
    <m/>
    <m/>
    <n v="375"/>
    <n v="750"/>
    <n v="0.04"/>
    <n v="15"/>
    <n v="6.620073206530356"/>
    <e v="#NUM!"/>
    <e v="#NUM!"/>
    <e v="#NUM!"/>
    <s v="Stichopodidae"/>
  </r>
  <r>
    <n v="12"/>
    <x v="11"/>
    <n v="8"/>
    <s v="Ángel Tijera"/>
    <n v="2"/>
    <d v="2012-01-28T00:00:00"/>
    <n v="26"/>
    <n v="5.5"/>
    <s v="Pma"/>
    <x v="3"/>
    <n v="7"/>
    <m/>
    <m/>
    <m/>
    <m/>
    <m/>
    <m/>
    <m/>
    <m/>
    <m/>
    <m/>
    <m/>
    <m/>
    <m/>
    <m/>
    <m/>
    <m/>
    <m/>
    <m/>
    <m/>
    <m/>
    <n v="33.238461538461536"/>
    <n v="232.66923076923075"/>
    <n v="0.14000000000000001"/>
    <n v="4.6533846153846152"/>
    <n v="5.4496178345316642"/>
    <e v="#NUM!"/>
    <e v="#NUM!"/>
    <e v="#NUM!"/>
    <s v="Pteriidae"/>
  </r>
  <r>
    <n v="12"/>
    <x v="11"/>
    <n v="8"/>
    <s v="Ángel Tijera"/>
    <n v="3"/>
    <d v="2012-01-28T00:00:00"/>
    <n v="26"/>
    <n v="9.1999999999999993"/>
    <s v="Dme"/>
    <x v="1"/>
    <n v="15"/>
    <m/>
    <m/>
    <m/>
    <m/>
    <m/>
    <m/>
    <m/>
    <m/>
    <m/>
    <m/>
    <m/>
    <m/>
    <m/>
    <m/>
    <m/>
    <m/>
    <m/>
    <m/>
    <m/>
    <m/>
    <n v="20.71"/>
    <n v="310.65000000000003"/>
    <n v="0.3"/>
    <n v="6.213000000000001"/>
    <n v="5.7386668765097033"/>
    <e v="#NUM!"/>
    <e v="#NUM!"/>
    <e v="#NUM!"/>
    <s v="Diadematidae"/>
  </r>
  <r>
    <n v="12"/>
    <x v="11"/>
    <n v="8"/>
    <s v="Ángel Tijera"/>
    <n v="3"/>
    <d v="2012-01-28T00:00:00"/>
    <n v="26"/>
    <n v="9.1999999999999993"/>
    <s v="Pma"/>
    <x v="3"/>
    <n v="4"/>
    <m/>
    <m/>
    <m/>
    <m/>
    <m/>
    <m/>
    <m/>
    <m/>
    <m/>
    <m/>
    <m/>
    <m/>
    <m/>
    <m/>
    <m/>
    <m/>
    <m/>
    <m/>
    <m/>
    <m/>
    <n v="33.238461538461536"/>
    <n v="132.95384615384614"/>
    <n v="0.08"/>
    <n v="2.6590769230769227"/>
    <n v="4.8900020465962415"/>
    <e v="#NUM!"/>
    <e v="#NUM!"/>
    <e v="#NUM!"/>
    <s v="Pteriida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N15" firstHeaderRow="1" firstDataRow="2" firstDataCol="1"/>
  <pivotFields count="40">
    <pivotField subtotalTop="0" showAll="0"/>
    <pivotField axis="axisCol" subtotalTop="0" showAll="0" defaultSubtotal="0">
      <items count="12">
        <item x="10"/>
        <item x="2"/>
        <item x="8"/>
        <item x="1"/>
        <item x="11"/>
        <item x="4"/>
        <item x="5"/>
        <item x="9"/>
        <item x="0"/>
        <item x="3"/>
        <item x="7"/>
        <item x="6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6"/>
        <item x="1"/>
        <item x="4"/>
        <item x="2"/>
        <item x="8"/>
        <item x="7"/>
        <item x="3"/>
        <item x="5"/>
        <item x="0"/>
        <item x="9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Total" fld="10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tabSelected="1" zoomScale="75" zoomScaleNormal="75" zoomScalePageLayoutView="75" workbookViewId="0">
      <pane ySplit="1" topLeftCell="A2" activePane="bottomLeft" state="frozen"/>
      <selection pane="bottomLeft" activeCell="D13" sqref="D13"/>
    </sheetView>
  </sheetViews>
  <sheetFormatPr baseColWidth="10" defaultColWidth="11.5" defaultRowHeight="15" x14ac:dyDescent="0.2"/>
  <cols>
    <col min="1" max="1" width="10.5" bestFit="1" customWidth="1"/>
    <col min="2" max="2" width="15.1640625" bestFit="1" customWidth="1"/>
    <col min="3" max="3" width="13" bestFit="1" customWidth="1"/>
    <col min="4" max="4" width="21.6640625" bestFit="1" customWidth="1"/>
    <col min="5" max="5" width="8.83203125" bestFit="1" customWidth="1"/>
    <col min="6" max="6" width="10.5" bestFit="1" customWidth="1"/>
    <col min="7" max="7" width="6.5" bestFit="1" customWidth="1"/>
    <col min="8" max="8" width="7.5" style="8" bestFit="1" customWidth="1"/>
    <col min="9" max="9" width="17.83203125" bestFit="1" customWidth="1"/>
    <col min="10" max="10" width="20.6640625" bestFit="1" customWidth="1"/>
    <col min="11" max="11" width="15.6640625" bestFit="1" customWidth="1"/>
    <col min="12" max="12" width="20.5" bestFit="1" customWidth="1"/>
  </cols>
  <sheetData>
    <row r="1" spans="1:12" ht="32.2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9</v>
      </c>
    </row>
    <row r="2" spans="1:12" ht="47.25" customHeight="1" x14ac:dyDescent="0.2">
      <c r="A2" s="2" t="s">
        <v>11</v>
      </c>
      <c r="B2" s="2" t="s">
        <v>12</v>
      </c>
      <c r="C2" s="2">
        <v>1</v>
      </c>
      <c r="D2" s="2" t="s">
        <v>13</v>
      </c>
      <c r="E2" s="3">
        <v>26.5</v>
      </c>
      <c r="F2" s="3">
        <v>-111.5</v>
      </c>
      <c r="G2" s="2">
        <v>2012</v>
      </c>
      <c r="H2" s="2">
        <v>6</v>
      </c>
      <c r="I2" s="2">
        <v>32</v>
      </c>
      <c r="J2" s="2">
        <f>(16*100)+(16*200)</f>
        <v>4800</v>
      </c>
      <c r="K2" s="4">
        <v>62</v>
      </c>
      <c r="L2" s="2">
        <f>K2*50</f>
        <v>3100</v>
      </c>
    </row>
    <row r="3" spans="1:12" x14ac:dyDescent="0.2">
      <c r="A3" s="4"/>
      <c r="B3" s="4" t="s">
        <v>12</v>
      </c>
      <c r="C3" s="4">
        <v>2</v>
      </c>
      <c r="D3" s="2" t="s">
        <v>14</v>
      </c>
      <c r="E3" s="3">
        <v>24.5</v>
      </c>
      <c r="F3" s="3">
        <v>-110.5</v>
      </c>
      <c r="G3" s="2">
        <v>2011</v>
      </c>
      <c r="H3" s="2">
        <v>13</v>
      </c>
      <c r="I3" s="2">
        <v>83</v>
      </c>
      <c r="J3" s="2">
        <f>I3*120</f>
        <v>9960</v>
      </c>
      <c r="K3" s="3">
        <v>89</v>
      </c>
      <c r="L3" s="2">
        <f>K3*60</f>
        <v>5340</v>
      </c>
    </row>
    <row r="4" spans="1:12" x14ac:dyDescent="0.2">
      <c r="A4" s="4"/>
      <c r="B4" s="4" t="s">
        <v>12</v>
      </c>
      <c r="C4" s="4">
        <v>3</v>
      </c>
      <c r="D4" s="2" t="s">
        <v>16</v>
      </c>
      <c r="E4" s="3">
        <v>23.5</v>
      </c>
      <c r="F4" s="3">
        <v>-109.5</v>
      </c>
      <c r="G4" s="2">
        <v>2012</v>
      </c>
      <c r="H4" s="2">
        <v>11</v>
      </c>
      <c r="I4" s="2">
        <v>112</v>
      </c>
      <c r="J4" s="2">
        <f>I4*100</f>
        <v>11200</v>
      </c>
      <c r="K4" s="3">
        <v>117</v>
      </c>
      <c r="L4" s="2">
        <f t="shared" ref="L4:L13" si="0">K4*50</f>
        <v>5850</v>
      </c>
    </row>
    <row r="5" spans="1:12" x14ac:dyDescent="0.2">
      <c r="A5" s="4"/>
      <c r="B5" s="4" t="s">
        <v>12</v>
      </c>
      <c r="C5" s="2">
        <v>4</v>
      </c>
      <c r="D5" s="4" t="s">
        <v>17</v>
      </c>
      <c r="E5" s="3">
        <v>22.5</v>
      </c>
      <c r="F5" s="3">
        <v>-109.5</v>
      </c>
      <c r="G5" s="4">
        <v>2013</v>
      </c>
      <c r="H5" s="4">
        <v>7</v>
      </c>
      <c r="I5" s="4">
        <v>31</v>
      </c>
      <c r="J5" s="2">
        <f t="shared" ref="J5:J13" si="1">I5*100</f>
        <v>3100</v>
      </c>
      <c r="K5" s="3">
        <v>33</v>
      </c>
      <c r="L5" s="2">
        <f t="shared" si="0"/>
        <v>1650</v>
      </c>
    </row>
    <row r="6" spans="1:12" x14ac:dyDescent="0.2">
      <c r="A6" s="4"/>
      <c r="B6" s="4" t="s">
        <v>18</v>
      </c>
      <c r="C6" s="4">
        <v>5</v>
      </c>
      <c r="D6" s="2" t="s">
        <v>19</v>
      </c>
      <c r="E6" s="3">
        <v>21.5</v>
      </c>
      <c r="F6" s="3">
        <v>-105.5</v>
      </c>
      <c r="G6" s="2">
        <v>2008</v>
      </c>
      <c r="H6" s="2">
        <v>5</v>
      </c>
      <c r="I6" s="2">
        <v>31</v>
      </c>
      <c r="J6" s="2">
        <f t="shared" si="1"/>
        <v>3100</v>
      </c>
      <c r="K6" s="3">
        <v>29</v>
      </c>
      <c r="L6" s="2">
        <f t="shared" si="0"/>
        <v>1450</v>
      </c>
    </row>
    <row r="7" spans="1:12" x14ac:dyDescent="0.2">
      <c r="A7" s="4"/>
      <c r="B7" s="4" t="s">
        <v>18</v>
      </c>
      <c r="C7" s="4">
        <v>6</v>
      </c>
      <c r="D7" s="4" t="s">
        <v>20</v>
      </c>
      <c r="E7" s="3">
        <v>21.5</v>
      </c>
      <c r="F7" s="3">
        <v>-106.5</v>
      </c>
      <c r="G7" s="4">
        <v>2006</v>
      </c>
      <c r="H7" s="4">
        <v>10</v>
      </c>
      <c r="I7" s="4">
        <v>38</v>
      </c>
      <c r="J7" s="2">
        <f t="shared" si="1"/>
        <v>3800</v>
      </c>
      <c r="K7" s="5">
        <v>65</v>
      </c>
      <c r="L7" s="2">
        <f t="shared" si="0"/>
        <v>3250</v>
      </c>
    </row>
    <row r="8" spans="1:12" x14ac:dyDescent="0.2">
      <c r="A8" s="4"/>
      <c r="B8" s="4" t="s">
        <v>21</v>
      </c>
      <c r="C8" s="2">
        <v>7</v>
      </c>
      <c r="D8" s="2" t="s">
        <v>22</v>
      </c>
      <c r="E8" s="3">
        <v>19.5</v>
      </c>
      <c r="F8" s="3">
        <v>-110.5</v>
      </c>
      <c r="G8" s="2">
        <v>2010</v>
      </c>
      <c r="H8" s="2">
        <v>11</v>
      </c>
      <c r="I8" s="2">
        <v>75</v>
      </c>
      <c r="J8" s="2">
        <f>I8*100</f>
        <v>7500</v>
      </c>
      <c r="K8" s="3">
        <v>40</v>
      </c>
      <c r="L8" s="2">
        <f t="shared" si="0"/>
        <v>2000</v>
      </c>
    </row>
    <row r="9" spans="1:12" x14ac:dyDescent="0.2">
      <c r="A9" s="4"/>
      <c r="B9" s="4" t="s">
        <v>18</v>
      </c>
      <c r="C9" s="4">
        <v>8</v>
      </c>
      <c r="D9" s="2" t="s">
        <v>23</v>
      </c>
      <c r="E9" s="3">
        <v>19.5</v>
      </c>
      <c r="F9" s="3">
        <v>-104.5</v>
      </c>
      <c r="G9" s="2">
        <v>2009</v>
      </c>
      <c r="H9" s="2">
        <v>6</v>
      </c>
      <c r="I9" s="2">
        <v>40</v>
      </c>
      <c r="J9" s="2">
        <f>I9*100</f>
        <v>4000</v>
      </c>
      <c r="K9" s="3">
        <v>40</v>
      </c>
      <c r="L9" s="2">
        <f t="shared" si="0"/>
        <v>2000</v>
      </c>
    </row>
    <row r="10" spans="1:12" x14ac:dyDescent="0.2">
      <c r="A10" s="4"/>
      <c r="B10" s="4" t="s">
        <v>18</v>
      </c>
      <c r="C10" s="4">
        <v>9</v>
      </c>
      <c r="D10" s="2" t="s">
        <v>24</v>
      </c>
      <c r="E10" s="3">
        <v>18.5</v>
      </c>
      <c r="F10" s="3">
        <v>-102.5</v>
      </c>
      <c r="G10" s="2">
        <v>2010</v>
      </c>
      <c r="H10" s="2">
        <v>9</v>
      </c>
      <c r="I10" s="4">
        <v>33</v>
      </c>
      <c r="J10" s="2">
        <f t="shared" si="1"/>
        <v>3300</v>
      </c>
      <c r="K10" s="3">
        <v>32</v>
      </c>
      <c r="L10" s="2">
        <f t="shared" si="0"/>
        <v>1600</v>
      </c>
    </row>
    <row r="11" spans="1:12" x14ac:dyDescent="0.2">
      <c r="A11" s="4"/>
      <c r="B11" s="4" t="s">
        <v>18</v>
      </c>
      <c r="C11" s="2">
        <v>10</v>
      </c>
      <c r="D11" s="2" t="s">
        <v>25</v>
      </c>
      <c r="E11" s="3">
        <v>17.5</v>
      </c>
      <c r="F11" s="3">
        <v>-101.5</v>
      </c>
      <c r="G11" s="2">
        <v>2009</v>
      </c>
      <c r="H11" s="2">
        <v>6</v>
      </c>
      <c r="I11" s="4">
        <v>29</v>
      </c>
      <c r="J11" s="2">
        <f>I11*100</f>
        <v>2900</v>
      </c>
      <c r="K11" s="4">
        <v>48</v>
      </c>
      <c r="L11" s="2">
        <f t="shared" si="0"/>
        <v>2400</v>
      </c>
    </row>
    <row r="12" spans="1:12" x14ac:dyDescent="0.2">
      <c r="A12" s="4"/>
      <c r="B12" s="4" t="s">
        <v>18</v>
      </c>
      <c r="C12" s="4">
        <v>11</v>
      </c>
      <c r="D12" s="2" t="s">
        <v>26</v>
      </c>
      <c r="E12" s="3">
        <v>16.5</v>
      </c>
      <c r="F12" s="3">
        <v>-99.5</v>
      </c>
      <c r="G12" s="2">
        <v>2009</v>
      </c>
      <c r="H12" s="2">
        <v>6</v>
      </c>
      <c r="I12" s="2">
        <v>32</v>
      </c>
      <c r="J12" s="2">
        <f t="shared" si="1"/>
        <v>3200</v>
      </c>
      <c r="K12" s="3">
        <v>28</v>
      </c>
      <c r="L12" s="2">
        <f t="shared" si="0"/>
        <v>1400</v>
      </c>
    </row>
    <row r="13" spans="1:12" x14ac:dyDescent="0.2">
      <c r="A13" s="4"/>
      <c r="B13" s="4" t="s">
        <v>18</v>
      </c>
      <c r="C13" s="4">
        <v>12</v>
      </c>
      <c r="D13" s="2" t="s">
        <v>256</v>
      </c>
      <c r="E13" s="3">
        <v>15.5</v>
      </c>
      <c r="F13" s="3">
        <v>-96.5</v>
      </c>
      <c r="G13" s="2">
        <v>2013</v>
      </c>
      <c r="H13" s="2">
        <v>9</v>
      </c>
      <c r="I13" s="2">
        <v>35</v>
      </c>
      <c r="J13" s="2">
        <f t="shared" si="1"/>
        <v>3500</v>
      </c>
      <c r="K13" s="3">
        <v>34</v>
      </c>
      <c r="L13" s="2">
        <f t="shared" si="0"/>
        <v>1700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74"/>
  <sheetViews>
    <sheetView zoomScale="75" zoomScaleNormal="75" zoomScalePageLayoutView="75" workbookViewId="0">
      <pane xSplit="2" ySplit="2" topLeftCell="C3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baseColWidth="10" defaultColWidth="11.5" defaultRowHeight="15" x14ac:dyDescent="0.2"/>
  <cols>
    <col min="1" max="1" width="11.5" style="9"/>
    <col min="2" max="2" width="29.1640625" style="9" customWidth="1"/>
    <col min="3" max="4" width="10.5" style="9" customWidth="1"/>
    <col min="5" max="5" width="11.83203125" style="9" bestFit="1" customWidth="1"/>
    <col min="6" max="6" width="14.33203125" style="9" bestFit="1" customWidth="1"/>
    <col min="7" max="7" width="10.5" style="9" customWidth="1"/>
    <col min="8" max="8" width="11.5" style="9"/>
    <col min="9" max="9" width="18.83203125" style="9" bestFit="1" customWidth="1"/>
    <col min="10" max="10" width="17.5" style="9" bestFit="1" customWidth="1"/>
    <col min="11" max="11" width="19.1640625" style="9" bestFit="1" customWidth="1"/>
    <col min="12" max="12" width="17.33203125" style="9" bestFit="1" customWidth="1"/>
    <col min="13" max="13" width="15.1640625" style="9" bestFit="1" customWidth="1"/>
    <col min="14" max="14" width="15.5" style="9" bestFit="1" customWidth="1"/>
    <col min="15" max="15" width="15" style="9" bestFit="1" customWidth="1"/>
    <col min="16" max="16384" width="11.5" style="9"/>
  </cols>
  <sheetData>
    <row r="1" spans="1:15" x14ac:dyDescent="0.2">
      <c r="A1" s="9">
        <v>1</v>
      </c>
      <c r="B1" s="9">
        <v>2</v>
      </c>
      <c r="C1" s="9">
        <v>3</v>
      </c>
      <c r="D1" s="9">
        <v>4</v>
      </c>
      <c r="E1" s="9">
        <v>5</v>
      </c>
      <c r="F1" s="9">
        <v>6</v>
      </c>
      <c r="G1" s="9">
        <v>7</v>
      </c>
      <c r="H1" s="9">
        <v>8</v>
      </c>
      <c r="I1" s="9">
        <v>9</v>
      </c>
      <c r="J1" s="9">
        <v>10</v>
      </c>
      <c r="K1" s="9">
        <v>11</v>
      </c>
      <c r="L1" s="9">
        <v>12</v>
      </c>
      <c r="M1" s="9">
        <v>13</v>
      </c>
      <c r="N1" s="9">
        <v>14</v>
      </c>
      <c r="O1" s="9">
        <v>15</v>
      </c>
    </row>
    <row r="2" spans="1:15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</row>
    <row r="3" spans="1:15" ht="17.25" customHeight="1" x14ac:dyDescent="0.2">
      <c r="A3" s="69" t="s">
        <v>49</v>
      </c>
      <c r="B3" s="69" t="s">
        <v>50</v>
      </c>
      <c r="C3" s="70">
        <v>1.7299999999999999E-2</v>
      </c>
      <c r="D3" s="71">
        <v>3</v>
      </c>
      <c r="E3" s="71"/>
      <c r="F3" s="72">
        <v>4</v>
      </c>
      <c r="G3" s="31">
        <v>710</v>
      </c>
      <c r="H3" s="31"/>
      <c r="I3" s="73" t="s">
        <v>48</v>
      </c>
      <c r="J3" s="74" t="s">
        <v>47</v>
      </c>
      <c r="K3" s="74" t="s">
        <v>42</v>
      </c>
      <c r="L3" s="74" t="s">
        <v>43</v>
      </c>
      <c r="M3" s="74" t="s">
        <v>44</v>
      </c>
      <c r="N3" s="74" t="s">
        <v>45</v>
      </c>
      <c r="O3" s="74" t="s">
        <v>46</v>
      </c>
    </row>
    <row r="4" spans="1:15" ht="17.25" customHeight="1" x14ac:dyDescent="0.2">
      <c r="A4" s="69" t="s">
        <v>53</v>
      </c>
      <c r="B4" s="69" t="s">
        <v>54</v>
      </c>
      <c r="C4" s="75">
        <v>2.7130000000000001E-2</v>
      </c>
      <c r="D4" s="71">
        <v>3.0842299999999998</v>
      </c>
      <c r="E4" s="71"/>
      <c r="F4" s="31">
        <v>2.6</v>
      </c>
      <c r="G4" s="31">
        <v>356</v>
      </c>
      <c r="H4" s="31"/>
      <c r="I4" s="76" t="s">
        <v>52</v>
      </c>
      <c r="J4" s="74" t="s">
        <v>51</v>
      </c>
      <c r="K4" s="74" t="s">
        <v>42</v>
      </c>
      <c r="L4" s="74" t="s">
        <v>43</v>
      </c>
      <c r="M4" s="74" t="s">
        <v>44</v>
      </c>
      <c r="N4" s="74" t="s">
        <v>45</v>
      </c>
      <c r="O4" s="74" t="s">
        <v>46</v>
      </c>
    </row>
    <row r="5" spans="1:15" ht="22.5" customHeight="1" x14ac:dyDescent="0.2">
      <c r="A5" s="69" t="s">
        <v>57</v>
      </c>
      <c r="B5" s="69" t="s">
        <v>58</v>
      </c>
      <c r="C5" s="75">
        <v>1.813E-2</v>
      </c>
      <c r="D5" s="71">
        <v>3.07552</v>
      </c>
      <c r="E5" s="71"/>
      <c r="F5" s="31">
        <v>2</v>
      </c>
      <c r="G5" s="31">
        <v>90</v>
      </c>
      <c r="H5" s="31"/>
      <c r="I5" s="76" t="s">
        <v>56</v>
      </c>
      <c r="J5" s="74" t="s">
        <v>55</v>
      </c>
      <c r="K5" s="74" t="s">
        <v>42</v>
      </c>
      <c r="L5" s="74" t="s">
        <v>43</v>
      </c>
      <c r="M5" s="74" t="s">
        <v>44</v>
      </c>
      <c r="N5" s="74" t="s">
        <v>45</v>
      </c>
      <c r="O5" s="74" t="s">
        <v>46</v>
      </c>
    </row>
    <row r="6" spans="1:15" ht="22.5" customHeight="1" x14ac:dyDescent="0.2">
      <c r="A6" s="69" t="s">
        <v>61</v>
      </c>
      <c r="B6" s="69" t="s">
        <v>62</v>
      </c>
      <c r="C6" s="77">
        <v>2.3300000000000001E-2</v>
      </c>
      <c r="D6" s="70">
        <v>2.919</v>
      </c>
      <c r="E6" s="70"/>
      <c r="F6" s="31">
        <v>2</v>
      </c>
      <c r="G6" s="31">
        <v>900</v>
      </c>
      <c r="H6" s="31"/>
      <c r="I6" s="73" t="s">
        <v>60</v>
      </c>
      <c r="J6" s="74" t="s">
        <v>59</v>
      </c>
      <c r="K6" s="74" t="s">
        <v>42</v>
      </c>
      <c r="L6" s="74" t="s">
        <v>43</v>
      </c>
      <c r="M6" s="74" t="s">
        <v>44</v>
      </c>
      <c r="N6" s="74" t="s">
        <v>45</v>
      </c>
      <c r="O6" s="74" t="s">
        <v>46</v>
      </c>
    </row>
    <row r="7" spans="1:15" ht="22.5" customHeight="1" x14ac:dyDescent="0.2">
      <c r="A7" s="69" t="s">
        <v>65</v>
      </c>
      <c r="B7" s="69" t="s">
        <v>66</v>
      </c>
      <c r="C7" s="77">
        <v>1.3299999999999999E-2</v>
      </c>
      <c r="D7" s="70">
        <v>2.97</v>
      </c>
      <c r="E7" s="70"/>
      <c r="F7" s="72">
        <v>4.5</v>
      </c>
      <c r="G7" s="31">
        <v>860</v>
      </c>
      <c r="H7" s="31"/>
      <c r="I7" s="73" t="s">
        <v>64</v>
      </c>
      <c r="J7" s="74" t="s">
        <v>63</v>
      </c>
      <c r="K7" s="74" t="s">
        <v>42</v>
      </c>
      <c r="L7" s="74" t="s">
        <v>43</v>
      </c>
      <c r="M7" s="74" t="s">
        <v>44</v>
      </c>
      <c r="N7" s="74" t="s">
        <v>45</v>
      </c>
      <c r="O7" s="74" t="s">
        <v>46</v>
      </c>
    </row>
    <row r="8" spans="1:15" ht="22.5" customHeight="1" x14ac:dyDescent="0.2">
      <c r="A8" s="69" t="s">
        <v>67</v>
      </c>
      <c r="B8" s="69" t="s">
        <v>68</v>
      </c>
      <c r="C8" s="70">
        <v>1.47E-2</v>
      </c>
      <c r="D8" s="70">
        <v>3.3698999999999999</v>
      </c>
      <c r="E8" s="70"/>
      <c r="F8" s="31">
        <v>2.9</v>
      </c>
      <c r="G8" s="31">
        <v>230</v>
      </c>
      <c r="H8" s="31"/>
      <c r="I8" s="73" t="s">
        <v>69</v>
      </c>
      <c r="J8" s="74" t="s">
        <v>70</v>
      </c>
      <c r="K8" s="74" t="s">
        <v>42</v>
      </c>
      <c r="L8" s="74" t="s">
        <v>43</v>
      </c>
      <c r="M8" s="74" t="s">
        <v>44</v>
      </c>
      <c r="N8" s="74" t="s">
        <v>45</v>
      </c>
      <c r="O8" s="74" t="s">
        <v>46</v>
      </c>
    </row>
    <row r="9" spans="1:15" ht="17.25" customHeight="1" x14ac:dyDescent="0.2">
      <c r="A9" s="69" t="s">
        <v>74</v>
      </c>
      <c r="B9" s="69" t="s">
        <v>75</v>
      </c>
      <c r="C9" s="31"/>
      <c r="D9" s="69"/>
      <c r="E9" s="72">
        <v>566.25</v>
      </c>
      <c r="F9" s="31">
        <v>2.5</v>
      </c>
      <c r="G9" s="31">
        <v>400</v>
      </c>
      <c r="H9" s="31"/>
      <c r="I9" s="73" t="s">
        <v>76</v>
      </c>
      <c r="J9" s="31" t="s">
        <v>77</v>
      </c>
      <c r="K9" s="74" t="s">
        <v>71</v>
      </c>
      <c r="L9" s="31"/>
      <c r="M9" s="74" t="s">
        <v>78</v>
      </c>
      <c r="N9" s="74" t="s">
        <v>72</v>
      </c>
      <c r="O9" s="31" t="s">
        <v>73</v>
      </c>
    </row>
    <row r="10" spans="1:15" x14ac:dyDescent="0.2">
      <c r="A10" s="69" t="s">
        <v>83</v>
      </c>
      <c r="B10" s="69" t="s">
        <v>84</v>
      </c>
      <c r="C10" s="31"/>
      <c r="D10" s="69"/>
      <c r="E10" s="31">
        <v>33.238461538461536</v>
      </c>
      <c r="F10" s="31">
        <v>2</v>
      </c>
      <c r="G10" s="31">
        <v>150</v>
      </c>
      <c r="H10" s="31"/>
      <c r="I10" s="31" t="s">
        <v>85</v>
      </c>
      <c r="J10" s="31" t="s">
        <v>86</v>
      </c>
      <c r="K10" s="31" t="s">
        <v>79</v>
      </c>
      <c r="L10" s="31" t="s">
        <v>82</v>
      </c>
      <c r="M10" s="31" t="s">
        <v>80</v>
      </c>
      <c r="N10" s="31"/>
      <c r="O10" s="31" t="s">
        <v>81</v>
      </c>
    </row>
    <row r="11" spans="1:15" ht="22.5" customHeight="1" x14ac:dyDescent="0.2">
      <c r="A11" s="69" t="s">
        <v>90</v>
      </c>
      <c r="B11" s="69" t="s">
        <v>91</v>
      </c>
      <c r="C11" s="31"/>
      <c r="D11" s="69"/>
      <c r="E11" s="72">
        <v>20.71</v>
      </c>
      <c r="F11" s="31">
        <v>2</v>
      </c>
      <c r="G11" s="31">
        <v>43</v>
      </c>
      <c r="H11" s="31"/>
      <c r="I11" s="31" t="s">
        <v>92</v>
      </c>
      <c r="J11" s="31" t="s">
        <v>88</v>
      </c>
      <c r="K11" s="31" t="s">
        <v>89</v>
      </c>
      <c r="L11" s="31"/>
      <c r="M11" s="74" t="s">
        <v>87</v>
      </c>
      <c r="N11" s="31"/>
      <c r="O11" s="31" t="s">
        <v>73</v>
      </c>
    </row>
    <row r="12" spans="1:15" ht="17.25" customHeight="1" x14ac:dyDescent="0.2">
      <c r="A12" s="69" t="s">
        <v>95</v>
      </c>
      <c r="B12" s="69" t="s">
        <v>96</v>
      </c>
      <c r="C12" s="31"/>
      <c r="D12" s="69"/>
      <c r="E12" s="72">
        <v>375</v>
      </c>
      <c r="F12" s="31">
        <v>2</v>
      </c>
      <c r="G12" s="31">
        <v>325</v>
      </c>
      <c r="H12" s="31"/>
      <c r="I12" s="31" t="s">
        <v>97</v>
      </c>
      <c r="J12" s="31" t="s">
        <v>98</v>
      </c>
      <c r="K12" s="31" t="s">
        <v>94</v>
      </c>
      <c r="L12" s="31"/>
      <c r="M12" s="31" t="s">
        <v>93</v>
      </c>
      <c r="N12" s="31"/>
      <c r="O12" s="31" t="s">
        <v>73</v>
      </c>
    </row>
    <row r="13" spans="1:15" ht="17.25" customHeight="1" x14ac:dyDescent="0.2">
      <c r="C13" s="11"/>
      <c r="D13" s="11"/>
      <c r="E13" s="11"/>
      <c r="F13" s="7"/>
      <c r="G13" s="7"/>
      <c r="H13" s="7"/>
      <c r="I13" s="12"/>
      <c r="J13" s="6"/>
      <c r="K13" s="6"/>
      <c r="L13" s="6"/>
      <c r="M13" s="6"/>
      <c r="N13" s="6"/>
      <c r="O13" s="6"/>
    </row>
    <row r="14" spans="1:15" ht="22.5" customHeight="1" x14ac:dyDescent="0.2">
      <c r="C14" s="11"/>
      <c r="D14" s="11"/>
      <c r="E14" s="11"/>
      <c r="F14" s="7"/>
      <c r="G14" s="7"/>
      <c r="H14" s="7"/>
      <c r="I14" s="12"/>
      <c r="J14" s="6"/>
      <c r="K14" s="6"/>
      <c r="L14" s="6"/>
      <c r="M14" s="6"/>
      <c r="N14" s="6"/>
      <c r="O14" s="6"/>
    </row>
    <row r="15" spans="1:15" ht="22.5" customHeight="1" x14ac:dyDescent="0.2">
      <c r="C15" s="11"/>
      <c r="D15" s="11"/>
      <c r="E15" s="11"/>
      <c r="F15" s="7"/>
      <c r="G15" s="7"/>
      <c r="H15" s="7"/>
      <c r="I15" s="12"/>
      <c r="J15" s="6"/>
      <c r="K15" s="6"/>
      <c r="L15" s="6"/>
      <c r="M15" s="6"/>
      <c r="N15" s="6"/>
      <c r="O15" s="6"/>
    </row>
    <row r="16" spans="1:15" ht="17.25" customHeight="1" x14ac:dyDescent="0.2">
      <c r="C16" s="13"/>
      <c r="D16" s="13"/>
      <c r="E16" s="13"/>
      <c r="F16" s="7"/>
      <c r="G16" s="7"/>
      <c r="H16" s="7"/>
      <c r="I16" s="7"/>
      <c r="J16" s="7"/>
      <c r="K16" s="7"/>
      <c r="L16" s="7"/>
      <c r="M16" s="7"/>
      <c r="N16" s="7"/>
      <c r="O16" s="6"/>
    </row>
    <row r="17" spans="2:15" ht="22.5" customHeight="1" x14ac:dyDescent="0.2">
      <c r="C17" s="14"/>
      <c r="D17" s="14"/>
      <c r="E17" s="14"/>
      <c r="F17" s="7"/>
      <c r="G17" s="7"/>
      <c r="H17" s="7"/>
      <c r="I17" s="12"/>
      <c r="J17" s="6"/>
      <c r="K17" s="6"/>
      <c r="L17" s="6"/>
      <c r="M17" s="6"/>
      <c r="N17" s="6"/>
      <c r="O17" s="6"/>
    </row>
    <row r="18" spans="2:15" ht="22.5" customHeight="1" x14ac:dyDescent="0.2">
      <c r="C18" s="14"/>
      <c r="D18" s="14"/>
      <c r="E18" s="14"/>
      <c r="F18" s="7"/>
      <c r="G18" s="7"/>
      <c r="H18" s="7"/>
      <c r="I18" s="12"/>
      <c r="J18" s="6"/>
      <c r="K18" s="6"/>
      <c r="L18" s="6"/>
      <c r="M18" s="6"/>
      <c r="N18" s="6"/>
      <c r="O18" s="6"/>
    </row>
    <row r="19" spans="2:15" ht="22.5" customHeight="1" x14ac:dyDescent="0.2">
      <c r="C19" s="15"/>
      <c r="D19" s="14"/>
      <c r="E19" s="14"/>
      <c r="F19" s="78"/>
      <c r="G19" s="7"/>
      <c r="H19" s="7"/>
      <c r="I19" s="12"/>
      <c r="J19" s="6"/>
      <c r="K19" s="6"/>
      <c r="L19" s="6"/>
      <c r="M19" s="6"/>
      <c r="N19" s="6"/>
      <c r="O19" s="6"/>
    </row>
    <row r="20" spans="2:15" x14ac:dyDescent="0.2">
      <c r="C20" s="15"/>
      <c r="D20" s="14"/>
      <c r="E20" s="14"/>
      <c r="F20" s="78"/>
      <c r="G20" s="7"/>
      <c r="H20" s="7"/>
      <c r="I20" s="12"/>
      <c r="J20" s="6"/>
      <c r="K20" s="6"/>
      <c r="L20" s="6"/>
      <c r="M20" s="6"/>
      <c r="N20" s="6"/>
      <c r="O20" s="6"/>
    </row>
    <row r="21" spans="2:15" x14ac:dyDescent="0.2">
      <c r="C21" s="15"/>
      <c r="D21" s="14"/>
      <c r="E21" s="14"/>
      <c r="F21" s="78"/>
      <c r="G21" s="7"/>
      <c r="H21" s="7"/>
      <c r="I21" s="12"/>
      <c r="J21" s="6"/>
      <c r="K21" s="6"/>
      <c r="L21" s="6"/>
      <c r="M21" s="6"/>
      <c r="N21" s="6"/>
      <c r="O21" s="6"/>
    </row>
    <row r="22" spans="2:15" x14ac:dyDescent="0.2">
      <c r="C22" s="15"/>
      <c r="D22" s="14"/>
      <c r="E22" s="14"/>
      <c r="F22" s="78"/>
      <c r="G22" s="7"/>
      <c r="H22" s="7"/>
      <c r="I22" s="12"/>
      <c r="J22" s="6"/>
      <c r="K22" s="6"/>
      <c r="L22" s="6"/>
      <c r="M22" s="6"/>
      <c r="N22" s="6"/>
      <c r="O22" s="6"/>
    </row>
    <row r="23" spans="2:15" x14ac:dyDescent="0.2">
      <c r="C23" s="15"/>
      <c r="D23" s="14"/>
      <c r="E23" s="14"/>
      <c r="F23" s="78"/>
      <c r="G23" s="7"/>
      <c r="H23" s="7"/>
      <c r="I23" s="12"/>
      <c r="J23" s="6"/>
      <c r="K23" s="6"/>
      <c r="L23" s="6"/>
      <c r="M23" s="6"/>
      <c r="N23" s="6"/>
      <c r="O23" s="6"/>
    </row>
    <row r="24" spans="2:15" x14ac:dyDescent="0.2">
      <c r="C24" s="16"/>
      <c r="D24" s="16"/>
      <c r="E24" s="16"/>
      <c r="F24" s="78"/>
      <c r="G24" s="7"/>
      <c r="H24" s="7"/>
      <c r="I24" s="7"/>
      <c r="J24" s="7"/>
      <c r="K24" s="7"/>
      <c r="L24" s="7"/>
      <c r="M24" s="7"/>
      <c r="N24" s="6"/>
      <c r="O24" s="6"/>
    </row>
    <row r="25" spans="2:15" x14ac:dyDescent="0.2">
      <c r="C25" s="17"/>
      <c r="D25" s="17"/>
      <c r="E25" s="17"/>
      <c r="F25" s="78"/>
      <c r="G25" s="7"/>
      <c r="H25" s="7"/>
      <c r="I25" s="12"/>
      <c r="J25" s="6"/>
      <c r="K25" s="6"/>
      <c r="L25" s="6"/>
      <c r="M25" s="6"/>
      <c r="N25" s="6"/>
      <c r="O25" s="6"/>
    </row>
    <row r="26" spans="2:15" x14ac:dyDescent="0.2">
      <c r="B26" s="7"/>
      <c r="C26" s="18"/>
      <c r="D26" s="18"/>
      <c r="E26" s="18"/>
      <c r="F26" s="78"/>
      <c r="G26" s="7"/>
      <c r="H26" s="7"/>
      <c r="N26" s="6"/>
      <c r="O26" s="6"/>
    </row>
    <row r="27" spans="2:15" ht="17.25" customHeight="1" x14ac:dyDescent="0.2">
      <c r="F27" s="7"/>
      <c r="G27" s="7"/>
      <c r="H27" s="7"/>
      <c r="I27" s="6"/>
      <c r="J27" s="6"/>
      <c r="K27" s="6"/>
      <c r="L27" s="6"/>
      <c r="M27" s="6"/>
      <c r="N27" s="6"/>
      <c r="O27" s="6"/>
    </row>
    <row r="28" spans="2:15" ht="17.25" customHeight="1" x14ac:dyDescent="0.2">
      <c r="B28" s="7"/>
      <c r="F28" s="78"/>
      <c r="G28" s="7"/>
      <c r="H28" s="7"/>
      <c r="I28" s="7"/>
      <c r="J28" s="6"/>
      <c r="K28" s="6"/>
      <c r="L28" s="6"/>
      <c r="M28" s="6"/>
      <c r="N28" s="6"/>
      <c r="O28" s="6"/>
    </row>
    <row r="29" spans="2:15" ht="17.25" customHeight="1" x14ac:dyDescent="0.2">
      <c r="C29" s="14"/>
      <c r="D29" s="14"/>
      <c r="E29" s="14"/>
      <c r="F29" s="78"/>
      <c r="G29" s="7"/>
      <c r="H29" s="7"/>
      <c r="I29" s="12"/>
      <c r="J29" s="6"/>
      <c r="K29" s="6"/>
      <c r="L29" s="6"/>
      <c r="M29" s="6"/>
      <c r="N29" s="6"/>
      <c r="O29" s="6"/>
    </row>
    <row r="30" spans="2:15" ht="17.25" customHeight="1" x14ac:dyDescent="0.2">
      <c r="C30" s="14"/>
      <c r="D30" s="14"/>
      <c r="E30" s="14"/>
      <c r="F30" s="78"/>
      <c r="G30" s="7"/>
      <c r="H30" s="7"/>
      <c r="I30" s="12"/>
      <c r="J30" s="6"/>
      <c r="K30" s="6"/>
      <c r="L30" s="6"/>
      <c r="M30" s="6"/>
      <c r="N30" s="6"/>
      <c r="O30" s="6"/>
    </row>
    <row r="31" spans="2:15" ht="17.25" customHeight="1" x14ac:dyDescent="0.2">
      <c r="C31" s="14"/>
      <c r="D31" s="14"/>
      <c r="E31" s="14"/>
      <c r="F31" s="78"/>
      <c r="G31" s="7"/>
      <c r="H31" s="7"/>
      <c r="I31" s="7"/>
      <c r="J31" s="7"/>
      <c r="K31" s="7"/>
      <c r="L31" s="7"/>
      <c r="M31" s="6"/>
      <c r="N31" s="6"/>
      <c r="O31" s="6"/>
    </row>
    <row r="32" spans="2:15" ht="17.25" customHeight="1" x14ac:dyDescent="0.2">
      <c r="F32" s="78"/>
      <c r="G32" s="7"/>
      <c r="H32" s="7"/>
      <c r="I32" s="7"/>
      <c r="J32" s="7"/>
      <c r="K32" s="7"/>
      <c r="L32" s="7"/>
      <c r="M32" s="7"/>
      <c r="N32" s="6"/>
      <c r="O32" s="6"/>
    </row>
    <row r="33" spans="2:15" ht="22.5" customHeight="1" x14ac:dyDescent="0.2">
      <c r="C33" s="14"/>
      <c r="D33" s="14"/>
      <c r="E33" s="14"/>
      <c r="F33" s="78"/>
      <c r="G33" s="7"/>
      <c r="H33" s="7"/>
      <c r="I33" s="12"/>
      <c r="J33" s="6"/>
      <c r="K33" s="6"/>
      <c r="L33" s="6"/>
      <c r="M33" s="6"/>
      <c r="N33" s="6"/>
      <c r="O33" s="6"/>
    </row>
    <row r="34" spans="2:15" ht="22.5" customHeight="1" x14ac:dyDescent="0.2">
      <c r="C34" s="14"/>
      <c r="D34" s="14"/>
      <c r="E34" s="14"/>
      <c r="F34" s="7"/>
      <c r="G34" s="7"/>
      <c r="H34" s="7"/>
      <c r="I34" s="12"/>
      <c r="J34" s="6"/>
      <c r="K34" s="6"/>
      <c r="L34" s="6"/>
      <c r="M34" s="6"/>
      <c r="N34" s="6"/>
      <c r="O34" s="6"/>
    </row>
    <row r="35" spans="2:15" ht="17.25" customHeight="1" x14ac:dyDescent="0.2">
      <c r="C35" s="17"/>
      <c r="D35" s="17"/>
      <c r="E35" s="17"/>
      <c r="F35" s="78"/>
      <c r="G35" s="7"/>
      <c r="H35" s="7"/>
      <c r="N35" s="6"/>
      <c r="O35" s="6"/>
    </row>
    <row r="36" spans="2:15" ht="22.5" customHeight="1" x14ac:dyDescent="0.2">
      <c r="C36" s="17"/>
      <c r="D36" s="17"/>
      <c r="E36" s="17"/>
      <c r="F36" s="78"/>
      <c r="G36" s="7"/>
      <c r="H36" s="7"/>
      <c r="N36" s="6"/>
      <c r="O36" s="6"/>
    </row>
    <row r="37" spans="2:15" ht="22.5" customHeight="1" x14ac:dyDescent="0.2">
      <c r="B37" s="7"/>
      <c r="C37" s="17"/>
      <c r="D37" s="17"/>
      <c r="E37" s="17"/>
      <c r="F37" s="78"/>
      <c r="G37" s="7"/>
      <c r="H37" s="7"/>
      <c r="N37" s="6"/>
      <c r="O37" s="6"/>
    </row>
    <row r="38" spans="2:15" ht="22.5" customHeight="1" x14ac:dyDescent="0.2">
      <c r="F38" s="78"/>
      <c r="G38" s="7"/>
      <c r="H38" s="7"/>
      <c r="I38" s="12"/>
      <c r="J38" s="6"/>
      <c r="K38" s="6"/>
      <c r="L38" s="6"/>
      <c r="M38" s="6"/>
      <c r="N38" s="6"/>
      <c r="O38" s="6"/>
    </row>
    <row r="39" spans="2:15" ht="22.5" customHeight="1" x14ac:dyDescent="0.2">
      <c r="F39" s="78"/>
      <c r="G39" s="7"/>
      <c r="H39" s="7"/>
      <c r="I39" s="12"/>
      <c r="J39" s="6"/>
      <c r="K39" s="6"/>
      <c r="L39" s="6"/>
      <c r="M39" s="6"/>
      <c r="N39" s="6"/>
      <c r="O39" s="6"/>
    </row>
    <row r="40" spans="2:15" ht="22.5" customHeight="1" x14ac:dyDescent="0.2">
      <c r="F40" s="78"/>
      <c r="G40" s="7"/>
      <c r="H40" s="7"/>
      <c r="I40" s="12"/>
      <c r="J40" s="6"/>
      <c r="K40" s="6"/>
      <c r="L40" s="6"/>
      <c r="M40" s="6"/>
      <c r="N40" s="6"/>
      <c r="O40" s="6"/>
    </row>
    <row r="41" spans="2:15" ht="17.25" customHeight="1" x14ac:dyDescent="0.2">
      <c r="F41" s="78"/>
      <c r="G41" s="7"/>
      <c r="H41" s="7"/>
      <c r="I41" s="12"/>
      <c r="J41" s="6"/>
      <c r="K41" s="6"/>
      <c r="L41" s="6"/>
      <c r="M41" s="6"/>
      <c r="N41" s="6"/>
      <c r="O41" s="6"/>
    </row>
    <row r="42" spans="2:15" ht="22.5" customHeight="1" x14ac:dyDescent="0.2">
      <c r="F42" s="78"/>
      <c r="G42" s="7"/>
      <c r="H42" s="7"/>
      <c r="I42" s="12"/>
      <c r="J42" s="6"/>
      <c r="K42" s="6"/>
      <c r="L42" s="6"/>
      <c r="M42" s="6"/>
      <c r="N42" s="6"/>
      <c r="O42" s="6"/>
    </row>
    <row r="43" spans="2:15" x14ac:dyDescent="0.2">
      <c r="C43" s="19"/>
      <c r="D43" s="17"/>
      <c r="E43" s="17"/>
      <c r="F43" s="78"/>
      <c r="G43" s="7"/>
      <c r="H43" s="7"/>
      <c r="I43" s="12"/>
      <c r="J43" s="6"/>
      <c r="K43" s="6"/>
      <c r="L43" s="6"/>
      <c r="M43" s="6"/>
      <c r="N43" s="6"/>
      <c r="O43" s="6"/>
    </row>
    <row r="44" spans="2:15" x14ac:dyDescent="0.2">
      <c r="F44" s="78"/>
      <c r="G44" s="7"/>
      <c r="H44" s="7"/>
      <c r="I44" s="12"/>
      <c r="J44" s="7"/>
      <c r="K44" s="7"/>
      <c r="L44" s="6"/>
      <c r="M44" s="6"/>
      <c r="N44" s="6"/>
      <c r="O44" s="6"/>
    </row>
    <row r="45" spans="2:15" ht="17.25" customHeight="1" x14ac:dyDescent="0.2">
      <c r="F45" s="78"/>
      <c r="G45" s="7"/>
      <c r="H45" s="7"/>
      <c r="I45" s="12"/>
      <c r="J45" s="6"/>
      <c r="K45" s="6"/>
      <c r="L45" s="6"/>
      <c r="M45" s="6"/>
      <c r="N45" s="6"/>
      <c r="O45" s="6"/>
    </row>
    <row r="46" spans="2:15" x14ac:dyDescent="0.2">
      <c r="C46" s="20"/>
      <c r="D46" s="18"/>
      <c r="E46" s="18"/>
      <c r="F46" s="78"/>
      <c r="G46" s="7"/>
      <c r="H46" s="7"/>
      <c r="I46" s="12"/>
      <c r="J46" s="6"/>
      <c r="K46" s="6"/>
      <c r="L46" s="6"/>
      <c r="M46" s="6"/>
      <c r="N46" s="6"/>
      <c r="O46" s="6"/>
    </row>
    <row r="47" spans="2:15" ht="17.25" customHeight="1" x14ac:dyDescent="0.2">
      <c r="C47" s="14"/>
      <c r="D47" s="14"/>
      <c r="E47" s="14"/>
      <c r="F47" s="78"/>
      <c r="G47" s="7"/>
      <c r="H47" s="7"/>
      <c r="I47" s="12"/>
      <c r="J47" s="6"/>
      <c r="K47" s="6"/>
      <c r="L47" s="6"/>
      <c r="M47" s="6"/>
      <c r="N47" s="6"/>
      <c r="O47" s="6"/>
    </row>
    <row r="48" spans="2:15" ht="22.5" customHeight="1" x14ac:dyDescent="0.2">
      <c r="C48" s="14"/>
      <c r="D48" s="15"/>
      <c r="E48" s="15"/>
      <c r="F48" s="7"/>
      <c r="G48" s="7"/>
      <c r="H48" s="7"/>
      <c r="I48" s="12"/>
      <c r="J48" s="6"/>
      <c r="K48" s="6"/>
      <c r="L48" s="6"/>
      <c r="M48" s="6"/>
      <c r="N48" s="6"/>
      <c r="O48" s="6"/>
    </row>
    <row r="49" spans="2:15" ht="17.25" customHeight="1" x14ac:dyDescent="0.2">
      <c r="C49" s="14"/>
      <c r="D49" s="15"/>
      <c r="E49" s="15"/>
      <c r="F49" s="7"/>
      <c r="G49" s="7"/>
      <c r="H49" s="7"/>
      <c r="I49" s="12"/>
      <c r="J49" s="6"/>
      <c r="K49" s="6"/>
      <c r="L49" s="6"/>
      <c r="M49" s="6"/>
      <c r="N49" s="6"/>
      <c r="O49" s="6"/>
    </row>
    <row r="50" spans="2:15" ht="22.5" customHeight="1" x14ac:dyDescent="0.2">
      <c r="C50" s="14"/>
      <c r="D50" s="17"/>
      <c r="E50" s="17"/>
      <c r="F50" s="78"/>
      <c r="G50" s="7"/>
      <c r="H50" s="7"/>
      <c r="I50" s="12"/>
      <c r="J50" s="6"/>
      <c r="K50" s="6"/>
      <c r="L50" s="6"/>
      <c r="M50" s="6"/>
      <c r="N50" s="6"/>
      <c r="O50" s="6"/>
    </row>
    <row r="51" spans="2:15" ht="22.5" customHeight="1" x14ac:dyDescent="0.2">
      <c r="B51" s="7"/>
      <c r="C51" s="14"/>
      <c r="D51" s="17"/>
      <c r="E51" s="17"/>
      <c r="F51" s="78"/>
      <c r="G51" s="7"/>
      <c r="H51" s="7"/>
      <c r="I51" s="12"/>
      <c r="J51" s="6"/>
      <c r="K51" s="6"/>
      <c r="L51" s="6"/>
      <c r="M51" s="6"/>
      <c r="N51" s="6"/>
      <c r="O51" s="6"/>
    </row>
    <row r="52" spans="2:15" x14ac:dyDescent="0.2">
      <c r="F52" s="78"/>
      <c r="G52" s="7"/>
      <c r="H52" s="7"/>
      <c r="I52" s="7"/>
      <c r="J52" s="7"/>
      <c r="K52" s="7"/>
      <c r="L52" s="7"/>
      <c r="M52" s="7"/>
      <c r="N52" s="6"/>
      <c r="O52" s="6"/>
    </row>
    <row r="53" spans="2:15" ht="17.25" customHeight="1" x14ac:dyDescent="0.2">
      <c r="F53" s="78"/>
      <c r="G53" s="7"/>
      <c r="H53" s="7"/>
      <c r="I53" s="12"/>
      <c r="J53" s="6"/>
      <c r="K53" s="6"/>
      <c r="L53" s="6"/>
      <c r="M53" s="6"/>
      <c r="N53" s="6"/>
      <c r="O53" s="6"/>
    </row>
    <row r="54" spans="2:15" ht="22.5" customHeight="1" x14ac:dyDescent="0.2">
      <c r="F54" s="78"/>
      <c r="G54" s="7"/>
      <c r="H54" s="7"/>
      <c r="I54" s="12"/>
      <c r="J54" s="6"/>
      <c r="K54" s="6"/>
      <c r="L54" s="6"/>
      <c r="M54" s="6"/>
      <c r="N54" s="6"/>
      <c r="O54" s="6"/>
    </row>
    <row r="55" spans="2:15" x14ac:dyDescent="0.2">
      <c r="C55" s="14"/>
      <c r="D55" s="14"/>
      <c r="E55" s="14"/>
      <c r="F55" s="7"/>
      <c r="G55" s="7"/>
      <c r="H55" s="7"/>
      <c r="I55" s="12"/>
      <c r="J55" s="6"/>
      <c r="K55" s="6"/>
      <c r="L55" s="6"/>
      <c r="M55" s="6"/>
      <c r="N55" s="6"/>
      <c r="O55" s="6"/>
    </row>
    <row r="56" spans="2:15" ht="17.25" customHeight="1" x14ac:dyDescent="0.2">
      <c r="C56" s="21"/>
      <c r="D56" s="14"/>
      <c r="E56" s="14"/>
      <c r="F56" s="7"/>
      <c r="G56" s="7"/>
      <c r="H56" s="7"/>
      <c r="I56" s="22"/>
      <c r="J56" s="6"/>
    </row>
    <row r="57" spans="2:15" ht="17.25" customHeight="1" x14ac:dyDescent="0.2">
      <c r="C57" s="14"/>
      <c r="D57" s="14"/>
      <c r="E57" s="14"/>
      <c r="F57" s="7"/>
      <c r="G57" s="7"/>
      <c r="H57" s="7"/>
      <c r="I57" s="12"/>
      <c r="J57" s="6"/>
      <c r="K57" s="6"/>
      <c r="L57" s="6"/>
      <c r="M57" s="6"/>
      <c r="N57" s="6"/>
      <c r="O57" s="6"/>
    </row>
    <row r="58" spans="2:15" x14ac:dyDescent="0.2">
      <c r="F58" s="7"/>
      <c r="G58" s="7"/>
      <c r="H58" s="7"/>
      <c r="I58" s="12"/>
      <c r="J58" s="6"/>
      <c r="K58" s="6"/>
      <c r="L58" s="6"/>
      <c r="M58" s="6"/>
      <c r="N58" s="6"/>
      <c r="O58" s="6"/>
    </row>
    <row r="59" spans="2:15" ht="17.25" customHeight="1" x14ac:dyDescent="0.2">
      <c r="C59" s="14"/>
      <c r="D59" s="14"/>
      <c r="E59" s="14"/>
      <c r="F59" s="78"/>
      <c r="G59" s="7"/>
      <c r="H59" s="7"/>
      <c r="I59" s="12"/>
      <c r="J59" s="6"/>
      <c r="K59" s="6"/>
      <c r="L59" s="6"/>
      <c r="M59" s="6"/>
      <c r="N59" s="6"/>
      <c r="O59" s="6"/>
    </row>
    <row r="60" spans="2:15" ht="17.25" customHeight="1" x14ac:dyDescent="0.2">
      <c r="C60" s="14"/>
      <c r="D60" s="14"/>
      <c r="E60" s="14"/>
      <c r="F60" s="78"/>
      <c r="G60" s="7"/>
      <c r="H60" s="7"/>
      <c r="I60" s="12"/>
      <c r="J60" s="6"/>
      <c r="K60" s="6"/>
      <c r="L60" s="6"/>
      <c r="M60" s="6"/>
      <c r="N60" s="6"/>
      <c r="O60" s="6"/>
    </row>
    <row r="61" spans="2:15" ht="22.5" customHeight="1" x14ac:dyDescent="0.2">
      <c r="C61" s="14"/>
      <c r="D61" s="14"/>
      <c r="E61" s="14"/>
      <c r="F61" s="78"/>
      <c r="G61" s="7"/>
      <c r="H61" s="7"/>
      <c r="I61" s="7"/>
      <c r="J61" s="6"/>
      <c r="K61" s="6"/>
      <c r="L61" s="6"/>
      <c r="M61" s="6"/>
      <c r="N61" s="6"/>
      <c r="O61" s="6"/>
    </row>
    <row r="62" spans="2:15" ht="22.5" customHeight="1" x14ac:dyDescent="0.2">
      <c r="F62" s="78"/>
      <c r="G62" s="7"/>
      <c r="H62" s="7"/>
      <c r="I62" s="7"/>
      <c r="J62" s="7"/>
      <c r="K62" s="7"/>
      <c r="L62" s="7"/>
      <c r="M62" s="7"/>
      <c r="N62" s="6"/>
      <c r="O62" s="6"/>
    </row>
    <row r="63" spans="2:15" ht="17.25" customHeight="1" x14ac:dyDescent="0.2">
      <c r="C63" s="21"/>
      <c r="D63" s="14"/>
      <c r="E63" s="14"/>
      <c r="F63" s="78"/>
      <c r="G63" s="7"/>
      <c r="H63" s="7"/>
      <c r="I63" s="12"/>
      <c r="J63" s="6"/>
      <c r="K63" s="6"/>
      <c r="L63" s="6"/>
      <c r="M63" s="6"/>
      <c r="N63" s="6"/>
      <c r="O63" s="6"/>
    </row>
    <row r="64" spans="2:15" ht="17.25" customHeight="1" x14ac:dyDescent="0.2">
      <c r="C64" s="21"/>
      <c r="D64" s="14"/>
      <c r="E64" s="14"/>
      <c r="F64" s="78"/>
      <c r="G64" s="7"/>
      <c r="H64" s="7"/>
      <c r="I64" s="12"/>
      <c r="J64" s="6"/>
      <c r="K64" s="6"/>
      <c r="L64" s="6"/>
      <c r="M64" s="6"/>
      <c r="N64" s="6"/>
      <c r="O64" s="6"/>
    </row>
    <row r="65" spans="1:15" x14ac:dyDescent="0.2">
      <c r="F65" s="78"/>
      <c r="G65" s="7"/>
      <c r="H65" s="7"/>
      <c r="I65" s="7"/>
      <c r="J65" s="7"/>
      <c r="K65" s="7"/>
      <c r="L65" s="7"/>
      <c r="M65" s="7"/>
      <c r="N65" s="6"/>
      <c r="O65" s="6"/>
    </row>
    <row r="66" spans="1:15" ht="17.25" customHeight="1" x14ac:dyDescent="0.2">
      <c r="F66" s="78"/>
      <c r="G66" s="7"/>
      <c r="H66" s="7"/>
      <c r="I66" s="12"/>
      <c r="J66" s="6"/>
      <c r="K66" s="6"/>
      <c r="L66" s="6"/>
      <c r="M66" s="6"/>
      <c r="N66" s="6"/>
      <c r="O66" s="6"/>
    </row>
    <row r="67" spans="1:15" ht="17.25" customHeight="1" x14ac:dyDescent="0.2">
      <c r="C67" s="17"/>
      <c r="D67" s="17"/>
      <c r="E67" s="17"/>
      <c r="F67" s="78"/>
      <c r="G67" s="7"/>
      <c r="H67" s="7"/>
      <c r="I67" s="12"/>
      <c r="J67" s="6"/>
      <c r="K67" s="6"/>
      <c r="L67" s="6"/>
      <c r="M67" s="6"/>
      <c r="N67" s="6"/>
      <c r="O67" s="6"/>
    </row>
    <row r="68" spans="1:15" ht="22.5" customHeight="1" x14ac:dyDescent="0.2">
      <c r="A68" s="23"/>
      <c r="B68" s="23"/>
      <c r="C68" s="17"/>
      <c r="D68" s="17"/>
      <c r="E68" s="7"/>
      <c r="F68" s="78"/>
      <c r="G68" s="7"/>
      <c r="H68" s="7"/>
      <c r="I68" s="7"/>
      <c r="J68" s="7"/>
      <c r="K68" s="7"/>
      <c r="L68" s="7"/>
      <c r="M68" s="7"/>
      <c r="N68" s="6"/>
      <c r="O68" s="6"/>
    </row>
    <row r="69" spans="1:15" ht="17.25" customHeight="1" x14ac:dyDescent="0.2">
      <c r="C69" s="14"/>
      <c r="D69" s="26"/>
      <c r="F69" s="78"/>
      <c r="G69" s="7"/>
      <c r="H69" s="7"/>
      <c r="I69" s="7"/>
      <c r="J69" s="7"/>
      <c r="K69" s="7"/>
      <c r="L69" s="7"/>
      <c r="M69" s="7"/>
      <c r="N69" s="6"/>
      <c r="O69" s="6"/>
    </row>
    <row r="70" spans="1:15" ht="17.25" customHeight="1" x14ac:dyDescent="0.2">
      <c r="C70" s="21"/>
      <c r="D70" s="14"/>
      <c r="E70" s="14"/>
      <c r="F70" s="7"/>
      <c r="G70" s="7"/>
      <c r="H70" s="7"/>
      <c r="I70" s="12"/>
      <c r="J70" s="6"/>
      <c r="K70" s="6"/>
      <c r="L70" s="6"/>
      <c r="M70" s="6"/>
      <c r="N70" s="6"/>
      <c r="O70" s="6"/>
    </row>
    <row r="71" spans="1:15" ht="22.5" customHeight="1" x14ac:dyDescent="0.2">
      <c r="C71" s="14"/>
      <c r="D71" s="14"/>
      <c r="E71" s="14"/>
      <c r="F71" s="7"/>
      <c r="G71" s="7"/>
      <c r="H71" s="7"/>
      <c r="I71" s="7"/>
      <c r="J71" s="7"/>
      <c r="K71" s="7"/>
      <c r="L71" s="7"/>
      <c r="M71" s="7"/>
      <c r="N71" s="6"/>
      <c r="O71" s="6"/>
    </row>
    <row r="72" spans="1:15" x14ac:dyDescent="0.2">
      <c r="C72" s="14"/>
      <c r="D72" s="14"/>
      <c r="E72" s="14"/>
      <c r="F72" s="7"/>
      <c r="G72" s="7"/>
      <c r="H72" s="7"/>
      <c r="I72" s="7"/>
      <c r="J72" s="7"/>
      <c r="K72" s="7"/>
      <c r="L72" s="7"/>
      <c r="M72" s="7"/>
      <c r="N72" s="6"/>
      <c r="O72" s="6"/>
    </row>
    <row r="73" spans="1:15" ht="17.25" customHeight="1" x14ac:dyDescent="0.2">
      <c r="C73" s="24"/>
      <c r="D73" s="24"/>
      <c r="E73" s="24"/>
      <c r="F73" s="7"/>
      <c r="G73" s="7"/>
      <c r="H73" s="7"/>
      <c r="I73" s="7"/>
      <c r="J73" s="6"/>
      <c r="K73" s="6"/>
      <c r="L73" s="6"/>
      <c r="M73" s="6"/>
      <c r="N73" s="6"/>
      <c r="O73" s="6"/>
    </row>
    <row r="74" spans="1:15" ht="22.5" customHeight="1" x14ac:dyDescent="0.2">
      <c r="B74" s="7"/>
      <c r="C74" s="24"/>
      <c r="D74" s="24"/>
      <c r="E74" s="24"/>
      <c r="F74" s="78"/>
      <c r="G74" s="7"/>
      <c r="H74" s="7"/>
      <c r="I74" s="7"/>
      <c r="J74" s="6"/>
      <c r="K74" s="6"/>
      <c r="L74" s="6"/>
      <c r="M74" s="6"/>
      <c r="N74" s="6"/>
      <c r="O74" s="6"/>
    </row>
    <row r="75" spans="1:15" ht="22.5" customHeight="1" x14ac:dyDescent="0.2">
      <c r="C75" s="24"/>
      <c r="D75" s="24"/>
      <c r="E75" s="24"/>
      <c r="F75" s="78"/>
      <c r="G75" s="7"/>
      <c r="H75" s="7"/>
      <c r="I75" s="12"/>
      <c r="J75" s="6"/>
      <c r="K75" s="6"/>
      <c r="L75" s="6"/>
      <c r="M75" s="6"/>
      <c r="N75" s="6"/>
      <c r="O75" s="6"/>
    </row>
    <row r="76" spans="1:15" ht="17.25" customHeight="1" x14ac:dyDescent="0.2">
      <c r="C76" s="17"/>
      <c r="D76" s="17"/>
      <c r="E76" s="17"/>
      <c r="F76" s="78"/>
      <c r="G76" s="7"/>
      <c r="H76" s="7"/>
      <c r="I76" s="12"/>
      <c r="J76" s="6"/>
      <c r="K76" s="6"/>
      <c r="L76" s="6"/>
      <c r="M76" s="6"/>
      <c r="N76" s="6"/>
      <c r="O76" s="6"/>
    </row>
    <row r="77" spans="1:15" ht="22.5" customHeight="1" x14ac:dyDescent="0.2">
      <c r="C77" s="11"/>
      <c r="D77" s="11"/>
      <c r="E77" s="11"/>
      <c r="F77" s="78"/>
      <c r="G77" s="7"/>
      <c r="H77" s="7"/>
      <c r="I77" s="12"/>
      <c r="J77" s="6"/>
      <c r="K77" s="6"/>
      <c r="L77" s="6"/>
      <c r="M77" s="6"/>
      <c r="N77" s="6"/>
      <c r="O77" s="6"/>
    </row>
    <row r="78" spans="1:15" ht="17.25" customHeight="1" x14ac:dyDescent="0.2">
      <c r="B78" s="7"/>
      <c r="C78" s="11"/>
      <c r="D78" s="11"/>
      <c r="E78" s="11"/>
      <c r="F78" s="78"/>
      <c r="G78" s="7"/>
      <c r="H78" s="7"/>
      <c r="I78" s="12"/>
      <c r="J78" s="6"/>
      <c r="K78" s="6"/>
      <c r="L78" s="6"/>
      <c r="M78" s="6"/>
      <c r="N78" s="6"/>
      <c r="O78" s="6"/>
    </row>
    <row r="79" spans="1:15" ht="22.5" customHeight="1" x14ac:dyDescent="0.2">
      <c r="C79" s="17"/>
      <c r="D79" s="17"/>
      <c r="E79" s="17"/>
      <c r="F79" s="78"/>
      <c r="G79" s="7"/>
      <c r="H79" s="7"/>
      <c r="I79" s="12"/>
      <c r="J79" s="6"/>
      <c r="K79" s="6"/>
      <c r="L79" s="6"/>
      <c r="M79" s="6"/>
      <c r="N79" s="6"/>
      <c r="O79" s="6"/>
    </row>
    <row r="80" spans="1:15" ht="17.25" customHeight="1" x14ac:dyDescent="0.2">
      <c r="F80" s="78"/>
      <c r="G80" s="7"/>
      <c r="H80" s="7"/>
      <c r="I80" s="12"/>
      <c r="J80" s="6"/>
      <c r="K80" s="6"/>
      <c r="L80" s="6"/>
      <c r="M80" s="6"/>
      <c r="N80" s="6"/>
      <c r="O80" s="6"/>
    </row>
    <row r="81" spans="1:15" x14ac:dyDescent="0.2">
      <c r="C81" s="14"/>
      <c r="D81" s="14"/>
      <c r="E81" s="14"/>
      <c r="F81" s="78"/>
      <c r="G81" s="7"/>
      <c r="H81" s="7"/>
      <c r="I81" s="12"/>
      <c r="J81" s="6"/>
      <c r="K81" s="6"/>
      <c r="L81" s="6"/>
      <c r="M81" s="6"/>
      <c r="N81" s="6"/>
      <c r="O81" s="6"/>
    </row>
    <row r="82" spans="1:15" x14ac:dyDescent="0.2">
      <c r="C82" s="14"/>
      <c r="D82" s="14"/>
      <c r="E82" s="14"/>
      <c r="F82" s="78"/>
      <c r="G82" s="7"/>
      <c r="H82" s="7"/>
      <c r="I82" s="12"/>
      <c r="J82" s="6"/>
      <c r="K82" s="6"/>
      <c r="L82" s="6"/>
      <c r="M82" s="6"/>
      <c r="N82" s="6"/>
      <c r="O82" s="6"/>
    </row>
    <row r="83" spans="1:15" ht="22.5" customHeight="1" x14ac:dyDescent="0.2">
      <c r="C83" s="14"/>
      <c r="D83" s="14"/>
      <c r="E83" s="14"/>
      <c r="F83" s="78"/>
      <c r="G83" s="7"/>
      <c r="H83" s="7"/>
      <c r="I83" s="12"/>
      <c r="J83" s="6"/>
      <c r="K83" s="6"/>
      <c r="L83" s="6"/>
      <c r="M83" s="6"/>
      <c r="N83" s="6"/>
      <c r="O83" s="6"/>
    </row>
    <row r="84" spans="1:15" ht="22.5" customHeight="1" x14ac:dyDescent="0.2">
      <c r="F84" s="78"/>
      <c r="G84" s="7"/>
      <c r="H84" s="7"/>
      <c r="I84" s="12"/>
      <c r="J84" s="6"/>
      <c r="K84" s="6"/>
      <c r="L84" s="6"/>
      <c r="M84" s="6"/>
      <c r="N84" s="6"/>
      <c r="O84" s="6"/>
    </row>
    <row r="85" spans="1:15" ht="15" customHeight="1" x14ac:dyDescent="0.2">
      <c r="F85" s="78"/>
      <c r="G85" s="7"/>
      <c r="H85" s="7"/>
      <c r="I85" s="7"/>
      <c r="J85" s="6"/>
      <c r="K85" s="6"/>
      <c r="L85" s="6"/>
      <c r="M85" s="6"/>
      <c r="N85" s="6"/>
      <c r="O85" s="6"/>
    </row>
    <row r="86" spans="1:15" ht="15" customHeight="1" x14ac:dyDescent="0.2">
      <c r="F86" s="78"/>
      <c r="G86" s="7"/>
      <c r="H86" s="7"/>
      <c r="I86" s="7"/>
      <c r="J86" s="6"/>
      <c r="K86" s="6"/>
      <c r="L86" s="6"/>
      <c r="M86" s="6"/>
      <c r="N86" s="6"/>
      <c r="O86" s="6"/>
    </row>
    <row r="87" spans="1:15" x14ac:dyDescent="0.2">
      <c r="A87" s="23"/>
      <c r="B87" s="25"/>
      <c r="C87" s="14"/>
      <c r="D87" s="26"/>
      <c r="E87" s="26"/>
      <c r="F87" s="78"/>
      <c r="G87" s="7"/>
      <c r="H87" s="7"/>
      <c r="I87" s="7"/>
      <c r="J87" s="7"/>
      <c r="K87" s="7"/>
      <c r="L87" s="7"/>
      <c r="M87" s="7"/>
      <c r="N87" s="6"/>
      <c r="O87" s="6"/>
    </row>
    <row r="88" spans="1:15" ht="22.5" customHeight="1" x14ac:dyDescent="0.2">
      <c r="C88" s="14"/>
      <c r="D88" s="26"/>
      <c r="E88" s="26"/>
      <c r="F88" s="78"/>
      <c r="G88" s="7"/>
      <c r="H88" s="7"/>
      <c r="I88" s="7"/>
      <c r="J88" s="7"/>
      <c r="K88" s="7"/>
      <c r="L88" s="7"/>
      <c r="M88" s="7"/>
      <c r="N88" s="6"/>
      <c r="O88" s="6"/>
    </row>
    <row r="89" spans="1:15" ht="15" customHeight="1" x14ac:dyDescent="0.2">
      <c r="A89" s="23"/>
      <c r="B89" s="25"/>
      <c r="C89" s="7"/>
      <c r="D89" s="7"/>
      <c r="E89" s="7"/>
      <c r="F89" s="78"/>
      <c r="G89" s="7"/>
      <c r="H89" s="7"/>
      <c r="I89" s="12"/>
      <c r="J89" s="6"/>
      <c r="K89" s="6"/>
      <c r="L89" s="6"/>
      <c r="M89" s="6"/>
      <c r="N89" s="6"/>
      <c r="O89" s="6"/>
    </row>
    <row r="90" spans="1:15" ht="17.25" customHeight="1" x14ac:dyDescent="0.2">
      <c r="C90" s="14"/>
      <c r="D90" s="14"/>
      <c r="E90" s="14"/>
      <c r="F90" s="7"/>
      <c r="G90" s="7"/>
      <c r="H90" s="7"/>
      <c r="I90" s="12"/>
      <c r="J90" s="6"/>
      <c r="K90" s="6"/>
      <c r="L90" s="6"/>
      <c r="M90" s="6"/>
      <c r="N90" s="6"/>
      <c r="O90" s="6"/>
    </row>
    <row r="91" spans="1:15" x14ac:dyDescent="0.2">
      <c r="C91" s="14"/>
      <c r="D91" s="14"/>
      <c r="E91" s="14"/>
      <c r="F91" s="78"/>
      <c r="G91" s="7"/>
      <c r="H91" s="7"/>
      <c r="I91" s="12"/>
      <c r="J91" s="6"/>
      <c r="K91" s="6"/>
      <c r="L91" s="6"/>
      <c r="M91" s="6"/>
      <c r="N91" s="6"/>
      <c r="O91" s="6"/>
    </row>
    <row r="92" spans="1:15" x14ac:dyDescent="0.2">
      <c r="F92" s="78"/>
      <c r="G92" s="7"/>
      <c r="H92" s="7"/>
      <c r="I92" s="7"/>
      <c r="J92" s="7"/>
      <c r="K92" s="7"/>
      <c r="L92" s="7"/>
      <c r="M92" s="7"/>
      <c r="N92" s="6"/>
      <c r="O92" s="6"/>
    </row>
    <row r="93" spans="1:15" ht="17.25" customHeight="1" x14ac:dyDescent="0.2">
      <c r="C93" s="14"/>
      <c r="D93" s="14"/>
      <c r="E93" s="14"/>
      <c r="F93" s="7"/>
      <c r="G93" s="7"/>
      <c r="H93" s="7"/>
      <c r="I93" s="12"/>
      <c r="J93" s="6"/>
      <c r="K93" s="6"/>
      <c r="L93" s="6"/>
      <c r="M93" s="6"/>
      <c r="N93" s="6"/>
      <c r="O93" s="6"/>
    </row>
    <row r="94" spans="1:15" ht="22.5" customHeight="1" x14ac:dyDescent="0.2">
      <c r="C94" s="14"/>
      <c r="D94" s="14"/>
      <c r="E94" s="14"/>
      <c r="F94" s="7"/>
      <c r="G94" s="7"/>
      <c r="H94" s="7"/>
      <c r="I94" s="12"/>
      <c r="J94" s="6"/>
      <c r="K94" s="6"/>
      <c r="L94" s="6"/>
      <c r="M94" s="6"/>
      <c r="N94" s="6"/>
      <c r="O94" s="6"/>
    </row>
    <row r="95" spans="1:15" ht="22.5" customHeight="1" x14ac:dyDescent="0.2">
      <c r="C95" s="14"/>
      <c r="D95" s="14"/>
      <c r="E95" s="14"/>
      <c r="F95" s="7"/>
      <c r="G95" s="7"/>
      <c r="H95" s="7"/>
      <c r="I95" s="12"/>
      <c r="J95" s="6"/>
      <c r="K95" s="6"/>
      <c r="L95" s="6"/>
      <c r="M95" s="6"/>
      <c r="N95" s="6"/>
      <c r="O95" s="6"/>
    </row>
    <row r="96" spans="1:15" ht="15" customHeight="1" x14ac:dyDescent="0.2">
      <c r="C96" s="14"/>
      <c r="D96" s="14"/>
      <c r="E96" s="14"/>
      <c r="F96" s="7"/>
      <c r="G96" s="7"/>
      <c r="H96" s="7"/>
      <c r="I96" s="12"/>
      <c r="J96" s="6"/>
      <c r="K96" s="6"/>
      <c r="L96" s="6"/>
      <c r="M96" s="6"/>
      <c r="N96" s="6"/>
      <c r="O96" s="6"/>
    </row>
    <row r="97" spans="2:15" ht="22.5" customHeight="1" x14ac:dyDescent="0.2">
      <c r="F97" s="78"/>
      <c r="G97" s="7"/>
      <c r="H97" s="7"/>
      <c r="I97" s="12"/>
      <c r="J97" s="6"/>
      <c r="K97" s="6"/>
      <c r="L97" s="6"/>
      <c r="M97" s="6"/>
      <c r="N97" s="6"/>
      <c r="O97" s="6"/>
    </row>
    <row r="98" spans="2:15" ht="15" customHeight="1" x14ac:dyDescent="0.2">
      <c r="C98" s="17"/>
      <c r="D98" s="17"/>
      <c r="E98" s="17"/>
      <c r="F98" s="78"/>
      <c r="G98" s="7"/>
      <c r="H98" s="7"/>
      <c r="I98" s="12"/>
      <c r="J98" s="6"/>
      <c r="K98" s="6"/>
      <c r="L98" s="6"/>
      <c r="M98" s="6"/>
      <c r="N98" s="6"/>
      <c r="O98" s="6"/>
    </row>
    <row r="99" spans="2:15" ht="22.5" customHeight="1" x14ac:dyDescent="0.2">
      <c r="B99" s="7"/>
      <c r="C99" s="14"/>
      <c r="D99" s="14"/>
      <c r="F99" s="78"/>
      <c r="G99" s="7"/>
      <c r="H99" s="7"/>
      <c r="I99" s="12"/>
      <c r="J99" s="7"/>
      <c r="K99" s="7"/>
      <c r="L99" s="6"/>
      <c r="M99" s="6"/>
      <c r="N99" s="6"/>
      <c r="O99" s="6"/>
    </row>
    <row r="100" spans="2:15" x14ac:dyDescent="0.2">
      <c r="C100" s="14"/>
      <c r="D100" s="14"/>
      <c r="E100" s="14"/>
      <c r="F100" s="78"/>
      <c r="G100" s="7"/>
      <c r="H100" s="7"/>
      <c r="I100" s="12"/>
      <c r="J100" s="6"/>
      <c r="K100" s="6"/>
      <c r="L100" s="6"/>
      <c r="M100" s="6"/>
      <c r="N100" s="6"/>
      <c r="O100" s="6"/>
    </row>
    <row r="101" spans="2:15" x14ac:dyDescent="0.2">
      <c r="C101" s="14"/>
      <c r="D101" s="14"/>
      <c r="E101" s="14"/>
      <c r="F101" s="78"/>
      <c r="G101" s="7"/>
      <c r="H101" s="7"/>
      <c r="I101" s="12"/>
      <c r="J101" s="6"/>
      <c r="K101" s="6"/>
      <c r="L101" s="6"/>
      <c r="M101" s="6"/>
      <c r="N101" s="6"/>
      <c r="O101" s="6"/>
    </row>
    <row r="102" spans="2:15" x14ac:dyDescent="0.2">
      <c r="C102" s="14"/>
      <c r="D102" s="14"/>
      <c r="E102" s="14"/>
      <c r="F102" s="78"/>
      <c r="G102" s="7"/>
      <c r="H102" s="7"/>
      <c r="I102" s="12"/>
      <c r="J102" s="6"/>
      <c r="K102" s="6"/>
      <c r="L102" s="6"/>
      <c r="M102" s="6"/>
      <c r="N102" s="6"/>
      <c r="O102" s="6"/>
    </row>
    <row r="103" spans="2:15" x14ac:dyDescent="0.2">
      <c r="C103" s="14"/>
      <c r="D103" s="14"/>
      <c r="E103" s="14"/>
      <c r="F103" s="78"/>
      <c r="G103" s="7"/>
      <c r="H103" s="7"/>
      <c r="I103" s="12"/>
      <c r="J103" s="6"/>
      <c r="K103" s="6"/>
      <c r="L103" s="6"/>
      <c r="M103" s="6"/>
      <c r="N103" s="6"/>
      <c r="O103" s="6"/>
    </row>
    <row r="104" spans="2:15" x14ac:dyDescent="0.2">
      <c r="C104" s="24"/>
      <c r="D104" s="24"/>
      <c r="E104" s="24"/>
      <c r="F104" s="78"/>
      <c r="G104" s="7"/>
      <c r="H104" s="7"/>
      <c r="I104" s="12"/>
      <c r="J104" s="6"/>
      <c r="K104" s="6"/>
      <c r="L104" s="6"/>
      <c r="M104" s="6"/>
      <c r="N104" s="6"/>
      <c r="O104" s="6"/>
    </row>
    <row r="105" spans="2:15" x14ac:dyDescent="0.2">
      <c r="C105" s="24"/>
      <c r="D105" s="24"/>
      <c r="E105" s="24"/>
      <c r="F105" s="78"/>
      <c r="G105" s="7"/>
      <c r="H105" s="7"/>
      <c r="I105" s="12"/>
      <c r="J105" s="6"/>
      <c r="K105" s="6"/>
      <c r="L105" s="6"/>
      <c r="M105" s="6"/>
      <c r="N105" s="6"/>
      <c r="O105" s="6"/>
    </row>
    <row r="106" spans="2:15" x14ac:dyDescent="0.2">
      <c r="C106" s="14"/>
      <c r="D106" s="14"/>
      <c r="E106" s="14"/>
      <c r="F106" s="78"/>
      <c r="G106" s="7"/>
      <c r="H106" s="7"/>
      <c r="I106" s="12"/>
      <c r="J106" s="6"/>
      <c r="K106" s="6"/>
      <c r="L106" s="6"/>
      <c r="M106" s="6"/>
      <c r="N106" s="6"/>
      <c r="O106" s="6"/>
    </row>
    <row r="107" spans="2:15" x14ac:dyDescent="0.2">
      <c r="C107" s="14"/>
      <c r="D107" s="14"/>
      <c r="E107" s="14"/>
      <c r="F107" s="78"/>
      <c r="G107" s="7"/>
      <c r="H107" s="7"/>
      <c r="I107" s="12"/>
      <c r="J107" s="6"/>
      <c r="K107" s="6"/>
      <c r="L107" s="6"/>
      <c r="M107" s="6"/>
      <c r="N107" s="6"/>
      <c r="O107" s="6"/>
    </row>
    <row r="108" spans="2:15" ht="15" customHeight="1" x14ac:dyDescent="0.2">
      <c r="F108" s="78"/>
      <c r="G108" s="7"/>
      <c r="H108" s="7"/>
      <c r="I108" s="7"/>
      <c r="J108" s="7"/>
      <c r="K108" s="7"/>
      <c r="L108" s="7"/>
      <c r="M108" s="7"/>
      <c r="N108" s="6"/>
      <c r="O108" s="6"/>
    </row>
    <row r="109" spans="2:15" x14ac:dyDescent="0.2">
      <c r="B109" s="7"/>
      <c r="C109" s="14"/>
      <c r="D109" s="14"/>
      <c r="E109" s="14"/>
      <c r="F109" s="78"/>
      <c r="G109" s="7"/>
      <c r="H109" s="7"/>
      <c r="I109" s="12"/>
      <c r="J109" s="6"/>
      <c r="K109" s="6"/>
      <c r="L109" s="6"/>
      <c r="M109" s="6"/>
      <c r="N109" s="6"/>
      <c r="O109" s="6"/>
    </row>
    <row r="110" spans="2:15" x14ac:dyDescent="0.2">
      <c r="B110" s="7"/>
      <c r="C110" s="27"/>
      <c r="D110" s="17"/>
      <c r="E110" s="17"/>
      <c r="F110" s="7"/>
      <c r="G110" s="7"/>
      <c r="H110" s="7"/>
      <c r="N110" s="6"/>
      <c r="O110" s="6"/>
    </row>
    <row r="111" spans="2:15" x14ac:dyDescent="0.2">
      <c r="C111" s="14"/>
      <c r="D111" s="14"/>
      <c r="E111" s="14"/>
      <c r="F111" s="78"/>
      <c r="G111" s="7"/>
      <c r="H111" s="7"/>
      <c r="I111" s="12"/>
      <c r="J111" s="6"/>
      <c r="K111" s="6"/>
      <c r="L111" s="6"/>
      <c r="M111" s="6"/>
      <c r="N111" s="6"/>
      <c r="O111" s="6"/>
    </row>
    <row r="112" spans="2:15" x14ac:dyDescent="0.2">
      <c r="C112" s="27"/>
      <c r="D112" s="17"/>
      <c r="E112" s="17"/>
      <c r="F112" s="78"/>
      <c r="G112" s="7"/>
      <c r="H112" s="7"/>
      <c r="I112" s="12"/>
      <c r="J112" s="6"/>
      <c r="K112" s="6"/>
      <c r="L112" s="6"/>
      <c r="M112" s="6"/>
      <c r="N112" s="6"/>
      <c r="O112" s="6"/>
    </row>
    <row r="113" spans="2:15" x14ac:dyDescent="0.2">
      <c r="F113" s="78"/>
      <c r="G113" s="7"/>
      <c r="H113" s="7"/>
      <c r="I113" s="12"/>
      <c r="J113" s="6"/>
      <c r="K113" s="6"/>
      <c r="L113" s="6"/>
      <c r="M113" s="6"/>
      <c r="N113" s="6"/>
      <c r="O113" s="6"/>
    </row>
    <row r="114" spans="2:15" x14ac:dyDescent="0.2">
      <c r="B114" s="7"/>
      <c r="C114" s="14"/>
      <c r="D114" s="14"/>
      <c r="E114" s="14"/>
      <c r="F114" s="78"/>
      <c r="G114" s="7"/>
      <c r="H114" s="7"/>
      <c r="N114" s="6"/>
      <c r="O114" s="6"/>
    </row>
    <row r="115" spans="2:15" x14ac:dyDescent="0.2">
      <c r="F115" s="78"/>
      <c r="G115" s="7"/>
      <c r="H115" s="7"/>
      <c r="I115" s="12"/>
      <c r="J115" s="6"/>
      <c r="K115" s="6"/>
      <c r="L115" s="6"/>
      <c r="M115" s="6"/>
      <c r="N115" s="6"/>
      <c r="O115" s="6"/>
    </row>
    <row r="116" spans="2:15" x14ac:dyDescent="0.2">
      <c r="F116" s="78"/>
      <c r="G116" s="7"/>
      <c r="H116" s="7"/>
      <c r="I116" s="12"/>
      <c r="J116" s="6"/>
      <c r="K116" s="6"/>
      <c r="L116" s="6"/>
      <c r="M116" s="6"/>
      <c r="N116" s="6"/>
      <c r="O116" s="6"/>
    </row>
    <row r="117" spans="2:15" x14ac:dyDescent="0.2">
      <c r="F117" s="7"/>
      <c r="G117" s="7"/>
      <c r="H117" s="7"/>
      <c r="I117" s="12"/>
      <c r="J117" s="6"/>
      <c r="K117" s="6"/>
      <c r="L117" s="6"/>
      <c r="M117" s="6"/>
      <c r="N117" s="6"/>
      <c r="O117" s="6"/>
    </row>
    <row r="118" spans="2:15" ht="15" customHeight="1" x14ac:dyDescent="0.2">
      <c r="C118" s="14"/>
      <c r="D118" s="17"/>
      <c r="E118" s="17"/>
      <c r="F118" s="78"/>
      <c r="G118" s="7"/>
      <c r="H118" s="7"/>
      <c r="I118" s="12"/>
      <c r="J118" s="6"/>
      <c r="K118" s="6"/>
      <c r="L118" s="6"/>
      <c r="M118" s="6"/>
      <c r="N118" s="6"/>
      <c r="O118" s="6"/>
    </row>
    <row r="119" spans="2:15" x14ac:dyDescent="0.2">
      <c r="F119" s="78"/>
      <c r="G119" s="7"/>
      <c r="H119" s="7"/>
      <c r="I119" s="12"/>
      <c r="J119" s="6"/>
      <c r="K119" s="6"/>
      <c r="L119" s="6"/>
      <c r="M119" s="6"/>
      <c r="N119" s="6"/>
      <c r="O119" s="6"/>
    </row>
    <row r="120" spans="2:15" x14ac:dyDescent="0.2">
      <c r="B120" s="7"/>
      <c r="C120" s="14"/>
      <c r="D120" s="17"/>
      <c r="E120" s="17"/>
      <c r="F120" s="78"/>
      <c r="G120" s="7"/>
      <c r="H120" s="7"/>
      <c r="I120" s="12"/>
      <c r="J120" s="6"/>
      <c r="K120" s="6"/>
      <c r="L120" s="6"/>
      <c r="M120" s="6"/>
      <c r="N120" s="6"/>
      <c r="O120" s="6"/>
    </row>
    <row r="121" spans="2:15" x14ac:dyDescent="0.2">
      <c r="C121" s="14"/>
      <c r="D121" s="17"/>
      <c r="E121" s="17"/>
      <c r="F121" s="78"/>
      <c r="G121" s="7"/>
      <c r="H121" s="7"/>
      <c r="I121" s="12"/>
      <c r="J121" s="6"/>
      <c r="K121" s="6"/>
      <c r="L121" s="6"/>
      <c r="M121" s="6"/>
      <c r="N121" s="6"/>
      <c r="O121" s="6"/>
    </row>
    <row r="122" spans="2:15" x14ac:dyDescent="0.2">
      <c r="C122" s="14"/>
      <c r="D122" s="14"/>
      <c r="E122" s="14"/>
      <c r="F122" s="78"/>
      <c r="G122" s="7"/>
      <c r="H122" s="7"/>
      <c r="I122" s="12"/>
      <c r="J122" s="6"/>
      <c r="K122" s="6"/>
      <c r="L122" s="6"/>
      <c r="M122" s="6"/>
      <c r="N122" s="6"/>
      <c r="O122" s="6"/>
    </row>
    <row r="123" spans="2:15" x14ac:dyDescent="0.2">
      <c r="F123" s="78"/>
      <c r="G123" s="7"/>
      <c r="H123" s="7"/>
      <c r="I123" s="12"/>
      <c r="J123" s="6"/>
      <c r="K123" s="6"/>
      <c r="L123" s="6"/>
      <c r="M123" s="6"/>
      <c r="N123" s="6"/>
      <c r="O123" s="6"/>
    </row>
    <row r="124" spans="2:15" x14ac:dyDescent="0.2">
      <c r="F124" s="7"/>
      <c r="G124" s="7"/>
      <c r="H124" s="7"/>
      <c r="I124" s="12"/>
      <c r="J124" s="6"/>
      <c r="K124" s="6"/>
      <c r="L124" s="6"/>
      <c r="M124" s="6"/>
      <c r="N124" s="6"/>
      <c r="O124" s="6"/>
    </row>
    <row r="125" spans="2:15" ht="15" customHeight="1" x14ac:dyDescent="0.2">
      <c r="C125" s="14"/>
      <c r="D125" s="14"/>
      <c r="E125" s="14"/>
      <c r="F125" s="78"/>
      <c r="G125" s="7"/>
      <c r="H125" s="7"/>
      <c r="I125" s="12"/>
      <c r="J125" s="6"/>
      <c r="K125" s="6"/>
      <c r="L125" s="6"/>
      <c r="M125" s="6"/>
      <c r="N125" s="6"/>
      <c r="O125" s="6"/>
    </row>
    <row r="126" spans="2:15" x14ac:dyDescent="0.2">
      <c r="C126" s="24"/>
      <c r="D126" s="24"/>
      <c r="E126" s="24"/>
      <c r="F126" s="78"/>
      <c r="G126" s="7"/>
      <c r="H126" s="7"/>
      <c r="I126" s="7"/>
      <c r="J126" s="6"/>
      <c r="K126" s="6"/>
      <c r="L126" s="6"/>
      <c r="M126" s="6"/>
      <c r="N126" s="6"/>
      <c r="O126" s="6"/>
    </row>
    <row r="127" spans="2:15" ht="15" customHeight="1" x14ac:dyDescent="0.2">
      <c r="C127" s="11"/>
      <c r="D127" s="11"/>
      <c r="E127" s="11"/>
      <c r="F127" s="7"/>
      <c r="G127" s="7"/>
      <c r="H127" s="7"/>
      <c r="I127" s="12"/>
      <c r="J127" s="6"/>
      <c r="K127" s="6"/>
      <c r="L127" s="6"/>
      <c r="M127" s="6"/>
      <c r="N127" s="6"/>
      <c r="O127" s="6"/>
    </row>
    <row r="128" spans="2:15" x14ac:dyDescent="0.2">
      <c r="C128" s="18"/>
      <c r="D128" s="18"/>
      <c r="E128" s="18"/>
      <c r="F128" s="7"/>
      <c r="G128" s="7"/>
      <c r="H128" s="7"/>
      <c r="I128" s="12"/>
      <c r="J128" s="6"/>
      <c r="K128" s="6"/>
      <c r="L128" s="6"/>
      <c r="M128" s="6"/>
      <c r="N128" s="6"/>
      <c r="O128" s="6"/>
    </row>
    <row r="129" spans="1:15" ht="15" customHeight="1" x14ac:dyDescent="0.2">
      <c r="F129" s="7"/>
      <c r="G129" s="7"/>
      <c r="H129" s="7"/>
      <c r="I129" s="12"/>
      <c r="J129" s="6"/>
      <c r="K129" s="6"/>
      <c r="L129" s="6"/>
      <c r="M129" s="6"/>
      <c r="N129" s="6"/>
      <c r="O129" s="6"/>
    </row>
    <row r="130" spans="1:15" x14ac:dyDescent="0.2">
      <c r="C130" s="14"/>
      <c r="D130" s="14"/>
      <c r="E130" s="14"/>
      <c r="F130" s="78"/>
      <c r="G130" s="7"/>
      <c r="H130" s="7"/>
      <c r="I130" s="12"/>
      <c r="J130" s="6"/>
      <c r="K130" s="6"/>
      <c r="L130" s="6"/>
      <c r="M130" s="6"/>
      <c r="N130" s="6"/>
      <c r="O130" s="6"/>
    </row>
    <row r="131" spans="1:15" ht="15" customHeight="1" x14ac:dyDescent="0.2">
      <c r="F131" s="78"/>
      <c r="G131" s="7"/>
      <c r="H131" s="7"/>
      <c r="I131" s="7"/>
      <c r="J131" s="7"/>
      <c r="K131" s="7"/>
      <c r="L131" s="7"/>
      <c r="M131" s="7"/>
      <c r="N131" s="6"/>
      <c r="O131" s="6"/>
    </row>
    <row r="132" spans="1:15" x14ac:dyDescent="0.2">
      <c r="C132" s="14"/>
      <c r="D132" s="14"/>
      <c r="E132" s="14"/>
      <c r="F132" s="78"/>
      <c r="G132" s="7"/>
      <c r="H132" s="7"/>
      <c r="I132" s="12"/>
      <c r="J132" s="6"/>
      <c r="K132" s="6"/>
      <c r="L132" s="6"/>
      <c r="M132" s="6"/>
      <c r="N132" s="6"/>
      <c r="O132" s="6"/>
    </row>
    <row r="133" spans="1:15" x14ac:dyDescent="0.2">
      <c r="C133" s="14"/>
      <c r="D133" s="14"/>
      <c r="E133" s="14"/>
      <c r="F133" s="78"/>
      <c r="G133" s="7"/>
      <c r="H133" s="7"/>
      <c r="I133" s="12"/>
      <c r="J133" s="6"/>
      <c r="K133" s="6"/>
      <c r="L133" s="6"/>
      <c r="M133" s="6"/>
      <c r="N133" s="6"/>
      <c r="O133" s="6"/>
    </row>
    <row r="134" spans="1:15" x14ac:dyDescent="0.2">
      <c r="C134" s="14"/>
      <c r="D134" s="14"/>
      <c r="E134" s="14"/>
      <c r="F134" s="78"/>
      <c r="G134" s="7"/>
      <c r="H134" s="7"/>
      <c r="I134" s="12"/>
      <c r="J134" s="6"/>
      <c r="K134" s="6"/>
      <c r="L134" s="6"/>
      <c r="M134" s="6"/>
      <c r="N134" s="6"/>
      <c r="O134" s="6"/>
    </row>
    <row r="135" spans="1:15" x14ac:dyDescent="0.2">
      <c r="C135" s="14"/>
      <c r="D135" s="14"/>
      <c r="E135" s="14"/>
      <c r="F135" s="78"/>
      <c r="G135" s="7"/>
      <c r="H135" s="7"/>
      <c r="I135" s="12"/>
      <c r="J135" s="6"/>
      <c r="K135" s="6"/>
      <c r="L135" s="6"/>
      <c r="M135" s="6"/>
      <c r="N135" s="6"/>
      <c r="O135" s="6"/>
    </row>
    <row r="136" spans="1:15" x14ac:dyDescent="0.2">
      <c r="C136" s="14"/>
      <c r="D136" s="14"/>
      <c r="E136" s="14"/>
      <c r="F136" s="7"/>
      <c r="G136" s="7"/>
      <c r="H136" s="7"/>
      <c r="I136" s="12"/>
      <c r="J136" s="6"/>
      <c r="K136" s="6"/>
      <c r="L136" s="6"/>
      <c r="M136" s="6"/>
      <c r="N136" s="6"/>
      <c r="O136" s="6"/>
    </row>
    <row r="137" spans="1:15" ht="15" customHeight="1" x14ac:dyDescent="0.2">
      <c r="B137" s="7"/>
      <c r="C137" s="14"/>
      <c r="D137" s="14"/>
      <c r="E137" s="14"/>
      <c r="F137" s="7"/>
      <c r="G137" s="7"/>
      <c r="H137" s="7"/>
      <c r="I137" s="12"/>
      <c r="J137" s="6"/>
      <c r="K137" s="6"/>
      <c r="L137" s="6"/>
      <c r="M137" s="6"/>
      <c r="N137" s="6"/>
      <c r="O137" s="6"/>
    </row>
    <row r="138" spans="1:15" x14ac:dyDescent="0.2">
      <c r="C138" s="14"/>
      <c r="D138" s="14"/>
      <c r="E138" s="14"/>
      <c r="F138" s="7"/>
      <c r="G138" s="7"/>
      <c r="H138" s="7"/>
      <c r="I138" s="12"/>
      <c r="J138" s="6"/>
      <c r="K138" s="6"/>
      <c r="L138" s="6"/>
      <c r="M138" s="6"/>
      <c r="N138" s="6"/>
      <c r="O138" s="6"/>
    </row>
    <row r="139" spans="1:15" x14ac:dyDescent="0.2">
      <c r="C139" s="14"/>
      <c r="D139" s="14"/>
      <c r="E139" s="14"/>
      <c r="F139" s="78"/>
      <c r="G139" s="7"/>
      <c r="H139" s="7"/>
      <c r="I139" s="12"/>
      <c r="J139" s="6"/>
      <c r="K139" s="6"/>
      <c r="L139" s="6"/>
      <c r="M139" s="6"/>
      <c r="N139" s="6"/>
      <c r="O139" s="6"/>
    </row>
    <row r="140" spans="1:15" x14ac:dyDescent="0.2">
      <c r="C140" s="14"/>
      <c r="D140" s="14"/>
      <c r="E140" s="14"/>
      <c r="F140" s="78"/>
      <c r="G140" s="7"/>
      <c r="H140" s="7"/>
      <c r="I140" s="12"/>
      <c r="J140" s="6"/>
      <c r="K140" s="6"/>
      <c r="L140" s="6"/>
      <c r="M140" s="6"/>
      <c r="N140" s="6"/>
      <c r="O140" s="6"/>
    </row>
    <row r="141" spans="1:15" x14ac:dyDescent="0.2">
      <c r="C141" s="14"/>
      <c r="D141" s="14"/>
      <c r="E141" s="14"/>
      <c r="F141" s="78"/>
      <c r="G141" s="7"/>
      <c r="H141" s="7"/>
      <c r="I141" s="12"/>
      <c r="J141" s="6"/>
      <c r="K141" s="6"/>
      <c r="L141" s="6"/>
      <c r="M141" s="6"/>
      <c r="N141" s="6"/>
      <c r="O141" s="6"/>
    </row>
    <row r="142" spans="1:15" x14ac:dyDescent="0.2">
      <c r="A142" s="23"/>
      <c r="B142" s="25"/>
      <c r="C142" s="14"/>
      <c r="D142" s="14"/>
      <c r="E142" s="7"/>
      <c r="F142" s="78"/>
      <c r="G142" s="7"/>
      <c r="H142" s="7"/>
      <c r="I142" s="6"/>
      <c r="J142" s="28"/>
      <c r="K142" s="28"/>
      <c r="L142" s="28"/>
      <c r="M142" s="28"/>
      <c r="N142" s="6"/>
      <c r="O142" s="6"/>
    </row>
    <row r="143" spans="1:15" x14ac:dyDescent="0.2">
      <c r="F143" s="7"/>
      <c r="G143" s="7"/>
      <c r="H143" s="7"/>
      <c r="I143" s="29"/>
      <c r="J143" s="6"/>
      <c r="K143" s="6"/>
      <c r="L143" s="6"/>
      <c r="M143" s="6"/>
      <c r="N143" s="6"/>
      <c r="O143" s="6"/>
    </row>
    <row r="144" spans="1:15" x14ac:dyDescent="0.2">
      <c r="C144" s="11"/>
      <c r="D144" s="11"/>
      <c r="E144" s="11"/>
      <c r="F144" s="7"/>
      <c r="G144" s="7"/>
      <c r="H144" s="7"/>
      <c r="I144" s="12"/>
      <c r="J144" s="6"/>
      <c r="K144" s="6"/>
      <c r="L144" s="6"/>
      <c r="M144" s="6"/>
      <c r="N144" s="6"/>
      <c r="O144" s="6"/>
    </row>
    <row r="145" spans="2:15" x14ac:dyDescent="0.2">
      <c r="C145" s="11"/>
      <c r="D145" s="11"/>
      <c r="E145" s="11"/>
      <c r="F145" s="7"/>
      <c r="G145" s="7"/>
      <c r="H145" s="7"/>
      <c r="I145" s="12"/>
      <c r="J145" s="6"/>
      <c r="K145" s="6"/>
      <c r="L145" s="6"/>
      <c r="M145" s="6"/>
      <c r="N145" s="6"/>
      <c r="O145" s="6"/>
    </row>
    <row r="146" spans="2:15" x14ac:dyDescent="0.2">
      <c r="C146" s="27"/>
      <c r="D146" s="17"/>
      <c r="E146" s="17"/>
      <c r="F146" s="7"/>
      <c r="G146" s="7"/>
      <c r="H146" s="7"/>
      <c r="I146" s="30"/>
      <c r="J146" s="6"/>
      <c r="K146" s="6"/>
      <c r="L146" s="6"/>
      <c r="M146" s="6"/>
      <c r="N146" s="6"/>
      <c r="O146" s="6"/>
    </row>
    <row r="147" spans="2:15" x14ac:dyDescent="0.2">
      <c r="C147" s="14"/>
      <c r="D147" s="14"/>
      <c r="E147" s="14"/>
      <c r="F147" s="7"/>
      <c r="G147" s="7"/>
      <c r="H147" s="7"/>
      <c r="I147" s="12"/>
      <c r="J147" s="6"/>
      <c r="K147" s="6"/>
      <c r="L147" s="6"/>
      <c r="M147" s="6"/>
      <c r="N147" s="6"/>
      <c r="O147" s="6"/>
    </row>
    <row r="148" spans="2:15" x14ac:dyDescent="0.2">
      <c r="C148" s="11"/>
      <c r="D148" s="11"/>
      <c r="E148" s="79"/>
      <c r="F148" s="7"/>
      <c r="G148" s="7"/>
      <c r="H148" s="7"/>
      <c r="I148" s="12"/>
      <c r="J148" s="7"/>
      <c r="K148" s="7"/>
      <c r="L148" s="7"/>
      <c r="M148" s="6"/>
      <c r="N148" s="6"/>
      <c r="O148" s="6"/>
    </row>
    <row r="149" spans="2:15" x14ac:dyDescent="0.2">
      <c r="C149" s="27"/>
      <c r="D149" s="17"/>
      <c r="E149" s="17"/>
      <c r="F149" s="78"/>
      <c r="G149" s="7"/>
      <c r="H149" s="7"/>
      <c r="I149" s="12"/>
      <c r="J149" s="6"/>
      <c r="K149" s="6"/>
      <c r="L149" s="6"/>
      <c r="M149" s="6"/>
      <c r="N149" s="6"/>
      <c r="O149" s="6"/>
    </row>
    <row r="150" spans="2:15" x14ac:dyDescent="0.2">
      <c r="C150" s="27"/>
      <c r="D150" s="17"/>
      <c r="E150" s="17"/>
      <c r="F150" s="78"/>
      <c r="G150" s="7"/>
      <c r="H150" s="7"/>
      <c r="I150" s="12"/>
      <c r="J150" s="6"/>
      <c r="K150" s="6"/>
      <c r="L150" s="6"/>
      <c r="M150" s="6"/>
      <c r="N150" s="6"/>
      <c r="O150" s="6"/>
    </row>
    <row r="151" spans="2:15" x14ac:dyDescent="0.2">
      <c r="C151" s="14"/>
      <c r="D151" s="14"/>
      <c r="E151" s="14"/>
      <c r="F151" s="7"/>
      <c r="G151" s="7"/>
      <c r="H151" s="7"/>
      <c r="I151" s="12"/>
      <c r="J151" s="6"/>
      <c r="K151" s="6"/>
      <c r="L151" s="6"/>
      <c r="M151" s="6"/>
      <c r="N151" s="6"/>
      <c r="O151" s="6"/>
    </row>
    <row r="152" spans="2:15" ht="15" customHeight="1" x14ac:dyDescent="0.2">
      <c r="C152" s="14"/>
      <c r="D152" s="14"/>
      <c r="E152" s="14"/>
      <c r="F152" s="7"/>
      <c r="G152" s="7"/>
      <c r="H152" s="7"/>
      <c r="I152" s="12"/>
      <c r="J152" s="6"/>
      <c r="K152" s="6"/>
      <c r="L152" s="6"/>
      <c r="M152" s="6"/>
      <c r="N152" s="6"/>
      <c r="O152" s="6"/>
    </row>
    <row r="153" spans="2:15" x14ac:dyDescent="0.2">
      <c r="C153" s="14"/>
      <c r="D153" s="14"/>
      <c r="E153" s="14"/>
      <c r="F153" s="7"/>
      <c r="G153" s="7"/>
      <c r="H153" s="7"/>
      <c r="I153" s="30"/>
      <c r="J153" s="6"/>
      <c r="K153" s="6"/>
      <c r="L153" s="6"/>
      <c r="M153" s="6"/>
      <c r="N153" s="6"/>
      <c r="O153" s="6"/>
    </row>
    <row r="154" spans="2:15" x14ac:dyDescent="0.2">
      <c r="B154" s="7"/>
      <c r="C154" s="14"/>
      <c r="D154" s="14"/>
      <c r="E154" s="14"/>
      <c r="F154" s="7"/>
      <c r="G154" s="7"/>
      <c r="H154" s="7"/>
      <c r="I154" s="30"/>
      <c r="J154" s="6"/>
      <c r="K154" s="6"/>
      <c r="L154" s="6"/>
      <c r="M154" s="6"/>
      <c r="N154" s="6"/>
      <c r="O154" s="6"/>
    </row>
    <row r="155" spans="2:15" x14ac:dyDescent="0.2">
      <c r="C155" s="14"/>
      <c r="D155" s="14"/>
      <c r="E155" s="14"/>
      <c r="F155" s="7"/>
      <c r="G155" s="7"/>
      <c r="H155" s="7"/>
      <c r="I155" s="30"/>
      <c r="J155" s="6"/>
      <c r="K155" s="6"/>
      <c r="L155" s="6"/>
      <c r="M155" s="6"/>
      <c r="N155" s="6"/>
      <c r="O155" s="6"/>
    </row>
    <row r="156" spans="2:15" x14ac:dyDescent="0.2">
      <c r="B156" s="7"/>
      <c r="C156" s="14"/>
      <c r="D156" s="14"/>
      <c r="E156" s="14"/>
      <c r="F156" s="7"/>
      <c r="G156" s="7"/>
      <c r="H156" s="7"/>
      <c r="I156" s="30"/>
      <c r="J156" s="6"/>
      <c r="K156" s="6"/>
      <c r="L156" s="6"/>
      <c r="M156" s="6"/>
      <c r="N156" s="6"/>
      <c r="O156" s="6"/>
    </row>
    <row r="157" spans="2:15" x14ac:dyDescent="0.2">
      <c r="C157" s="14"/>
      <c r="D157" s="14"/>
      <c r="E157" s="14"/>
      <c r="F157" s="7"/>
      <c r="G157" s="7"/>
      <c r="H157" s="7"/>
      <c r="I157" s="30"/>
      <c r="J157" s="6"/>
      <c r="K157" s="6"/>
      <c r="L157" s="6"/>
      <c r="M157" s="6"/>
      <c r="N157" s="6"/>
      <c r="O157" s="6"/>
    </row>
    <row r="158" spans="2:15" x14ac:dyDescent="0.2">
      <c r="C158" s="14"/>
      <c r="D158" s="14"/>
      <c r="E158" s="14"/>
      <c r="F158" s="7"/>
      <c r="G158" s="7"/>
      <c r="H158" s="7"/>
      <c r="I158" s="30"/>
      <c r="J158" s="6"/>
      <c r="K158" s="6"/>
      <c r="L158" s="6"/>
      <c r="M158" s="6"/>
      <c r="N158" s="6"/>
      <c r="O158" s="6"/>
    </row>
    <row r="159" spans="2:15" x14ac:dyDescent="0.2">
      <c r="F159" s="78"/>
      <c r="G159" s="7"/>
      <c r="H159" s="7"/>
      <c r="I159" s="12"/>
      <c r="J159" s="6"/>
      <c r="K159" s="6"/>
      <c r="L159" s="6"/>
      <c r="M159" s="6"/>
      <c r="N159" s="6"/>
      <c r="O159" s="6"/>
    </row>
    <row r="160" spans="2:15" x14ac:dyDescent="0.2">
      <c r="F160" s="7"/>
      <c r="G160" s="7"/>
      <c r="H160" s="7"/>
      <c r="I160" s="12"/>
      <c r="J160" s="6"/>
      <c r="K160" s="6"/>
      <c r="L160" s="6"/>
      <c r="M160" s="6"/>
      <c r="N160" s="6"/>
      <c r="O160" s="6"/>
    </row>
    <row r="161" spans="1:15" x14ac:dyDescent="0.2">
      <c r="C161" s="14"/>
      <c r="D161" s="14"/>
      <c r="E161" s="14"/>
      <c r="F161" s="7"/>
      <c r="G161" s="7"/>
      <c r="H161" s="7"/>
      <c r="I161" s="12"/>
      <c r="J161" s="6"/>
      <c r="K161" s="6"/>
      <c r="L161" s="6"/>
      <c r="M161" s="6"/>
      <c r="N161" s="6"/>
      <c r="O161" s="6"/>
    </row>
    <row r="162" spans="1:15" x14ac:dyDescent="0.2">
      <c r="C162" s="14"/>
      <c r="D162" s="14"/>
      <c r="E162" s="14"/>
      <c r="F162" s="7"/>
      <c r="G162" s="7"/>
      <c r="H162" s="7"/>
      <c r="I162" s="12"/>
      <c r="J162" s="6"/>
      <c r="K162" s="6"/>
      <c r="L162" s="6"/>
      <c r="M162" s="6"/>
      <c r="N162" s="6"/>
      <c r="O162" s="6"/>
    </row>
    <row r="163" spans="1:15" ht="15" customHeight="1" x14ac:dyDescent="0.2">
      <c r="C163" s="14"/>
      <c r="D163" s="14"/>
      <c r="E163" s="14"/>
      <c r="F163" s="7"/>
      <c r="G163" s="7"/>
      <c r="H163" s="7"/>
      <c r="I163" s="12"/>
      <c r="J163" s="6"/>
      <c r="K163" s="6"/>
      <c r="L163" s="6"/>
      <c r="M163" s="6"/>
      <c r="N163" s="6"/>
      <c r="O163" s="6"/>
    </row>
    <row r="164" spans="1:15" ht="15" customHeight="1" x14ac:dyDescent="0.2">
      <c r="C164" s="14"/>
      <c r="D164" s="14"/>
      <c r="E164" s="14"/>
      <c r="F164" s="7"/>
      <c r="G164" s="7"/>
      <c r="H164" s="7"/>
      <c r="I164" s="12"/>
      <c r="J164" s="6"/>
      <c r="K164" s="6"/>
      <c r="L164" s="6"/>
      <c r="M164" s="6"/>
      <c r="N164" s="6"/>
      <c r="O164" s="6"/>
    </row>
    <row r="165" spans="1:15" x14ac:dyDescent="0.2">
      <c r="C165" s="14"/>
      <c r="D165" s="14"/>
      <c r="E165" s="14"/>
      <c r="F165" s="78"/>
      <c r="G165" s="7"/>
      <c r="H165" s="7"/>
      <c r="I165" s="12"/>
      <c r="J165" s="6"/>
      <c r="K165" s="6"/>
      <c r="L165" s="6"/>
      <c r="M165" s="6"/>
      <c r="N165" s="6"/>
      <c r="O165" s="6"/>
    </row>
    <row r="166" spans="1:15" x14ac:dyDescent="0.2">
      <c r="C166" s="14"/>
      <c r="D166" s="17"/>
      <c r="E166" s="17"/>
      <c r="F166" s="78"/>
      <c r="G166" s="7"/>
      <c r="H166" s="7"/>
      <c r="I166" s="6"/>
      <c r="J166" s="7"/>
      <c r="K166" s="7"/>
      <c r="L166" s="7"/>
      <c r="M166" s="7"/>
      <c r="N166" s="6"/>
      <c r="O166" s="6"/>
    </row>
    <row r="167" spans="1:15" x14ac:dyDescent="0.2">
      <c r="A167" s="23"/>
      <c r="B167" s="25"/>
      <c r="C167" s="14"/>
      <c r="D167" s="14"/>
      <c r="E167" s="14"/>
      <c r="F167" s="78"/>
      <c r="G167" s="7"/>
      <c r="H167" s="7"/>
      <c r="I167" s="12"/>
      <c r="J167" s="6"/>
      <c r="K167" s="6"/>
      <c r="L167" s="6"/>
      <c r="M167" s="6"/>
      <c r="N167" s="6"/>
      <c r="O167" s="6"/>
    </row>
    <row r="168" spans="1:15" x14ac:dyDescent="0.2">
      <c r="C168" s="14"/>
      <c r="D168" s="14"/>
      <c r="E168" s="14"/>
      <c r="F168" s="78"/>
      <c r="G168" s="7"/>
      <c r="H168" s="7"/>
      <c r="I168" s="12"/>
      <c r="J168" s="6"/>
      <c r="K168" s="6"/>
      <c r="L168" s="6"/>
      <c r="M168" s="6"/>
      <c r="N168" s="6"/>
      <c r="O168" s="6"/>
    </row>
    <row r="169" spans="1:15" x14ac:dyDescent="0.2">
      <c r="C169" s="11"/>
      <c r="D169" s="11"/>
      <c r="E169" s="11"/>
      <c r="F169" s="78"/>
      <c r="G169" s="7"/>
      <c r="H169" s="7"/>
      <c r="I169" s="12"/>
      <c r="J169" s="28"/>
      <c r="K169" s="28"/>
      <c r="L169" s="28"/>
      <c r="M169" s="28"/>
      <c r="N169" s="6"/>
      <c r="O169" s="6"/>
    </row>
    <row r="170" spans="1:15" x14ac:dyDescent="0.2">
      <c r="C170" s="17"/>
      <c r="D170" s="17"/>
      <c r="E170" s="17"/>
      <c r="F170" s="78"/>
      <c r="G170" s="7"/>
      <c r="H170" s="7"/>
      <c r="I170" s="12"/>
      <c r="J170" s="6"/>
      <c r="K170" s="6"/>
      <c r="L170" s="6"/>
      <c r="M170" s="6"/>
      <c r="N170" s="6"/>
      <c r="O170" s="6"/>
    </row>
    <row r="171" spans="1:15" x14ac:dyDescent="0.2">
      <c r="F171" s="78"/>
      <c r="G171" s="7"/>
      <c r="H171" s="7"/>
      <c r="I171" s="12"/>
      <c r="J171" s="7"/>
      <c r="K171" s="7"/>
      <c r="L171" s="6"/>
      <c r="M171" s="6"/>
      <c r="N171" s="6"/>
      <c r="O171" s="6"/>
    </row>
    <row r="172" spans="1:15" x14ac:dyDescent="0.2">
      <c r="F172" s="78"/>
      <c r="G172" s="7"/>
      <c r="H172" s="7"/>
      <c r="I172" s="12"/>
      <c r="J172" s="6"/>
      <c r="K172" s="6"/>
      <c r="L172" s="6"/>
      <c r="M172" s="6"/>
      <c r="N172" s="6"/>
      <c r="O172" s="6"/>
    </row>
    <row r="173" spans="1:15" x14ac:dyDescent="0.2">
      <c r="C173" s="14"/>
      <c r="D173" s="14"/>
      <c r="E173" s="14"/>
      <c r="F173" s="78"/>
      <c r="G173" s="7"/>
      <c r="H173" s="7"/>
      <c r="I173" s="12"/>
      <c r="J173" s="6"/>
      <c r="K173" s="6"/>
      <c r="L173" s="6"/>
      <c r="M173" s="6"/>
      <c r="N173" s="6"/>
      <c r="O173" s="6"/>
    </row>
    <row r="174" spans="1:15" x14ac:dyDescent="0.2">
      <c r="C174" s="14"/>
      <c r="D174" s="14"/>
      <c r="E174" s="14"/>
      <c r="F174" s="78"/>
      <c r="G174" s="7"/>
      <c r="H174" s="7"/>
      <c r="I174" s="12"/>
      <c r="J174" s="6"/>
      <c r="K174" s="6"/>
      <c r="L174" s="6"/>
      <c r="M174" s="6"/>
      <c r="N174" s="6"/>
      <c r="O174" s="6"/>
    </row>
    <row r="175" spans="1:15" x14ac:dyDescent="0.2">
      <c r="C175" s="14"/>
      <c r="D175" s="14"/>
      <c r="E175" s="14"/>
      <c r="F175" s="7"/>
      <c r="G175" s="7"/>
      <c r="H175" s="7"/>
      <c r="I175" s="12"/>
      <c r="J175" s="6"/>
      <c r="K175" s="6"/>
      <c r="L175" s="6"/>
      <c r="M175" s="6"/>
      <c r="N175" s="6"/>
      <c r="O175" s="6"/>
    </row>
    <row r="176" spans="1:15" x14ac:dyDescent="0.2">
      <c r="C176" s="14"/>
      <c r="D176" s="14"/>
      <c r="E176" s="14"/>
      <c r="F176" s="7"/>
      <c r="G176" s="7"/>
      <c r="H176" s="7"/>
      <c r="I176" s="32"/>
      <c r="J176" s="6"/>
      <c r="K176" s="6"/>
      <c r="L176" s="6"/>
      <c r="M176" s="6"/>
      <c r="N176" s="6"/>
      <c r="O176" s="6"/>
    </row>
    <row r="177" spans="2:15" x14ac:dyDescent="0.2">
      <c r="B177" s="7"/>
      <c r="C177" s="14"/>
      <c r="D177" s="14"/>
      <c r="E177" s="14"/>
      <c r="F177" s="78"/>
      <c r="G177" s="7"/>
      <c r="H177" s="7"/>
      <c r="I177" s="12"/>
      <c r="J177" s="6"/>
      <c r="K177" s="6"/>
      <c r="L177" s="6"/>
      <c r="M177" s="6"/>
      <c r="N177" s="6"/>
      <c r="O177" s="6"/>
    </row>
    <row r="178" spans="2:15" x14ac:dyDescent="0.2">
      <c r="C178" s="14"/>
      <c r="D178" s="17"/>
      <c r="E178" s="17"/>
      <c r="F178" s="78"/>
      <c r="G178" s="7"/>
      <c r="H178" s="7"/>
      <c r="I178" s="12"/>
      <c r="J178" s="6"/>
      <c r="K178" s="6"/>
      <c r="L178" s="6"/>
      <c r="M178" s="6"/>
      <c r="N178" s="6"/>
      <c r="O178" s="6"/>
    </row>
    <row r="179" spans="2:15" x14ac:dyDescent="0.2">
      <c r="C179" s="27"/>
      <c r="D179" s="17"/>
      <c r="E179" s="17"/>
      <c r="F179" s="78"/>
      <c r="G179" s="7"/>
      <c r="H179" s="7"/>
      <c r="I179" s="12"/>
      <c r="J179" s="6"/>
      <c r="K179" s="6"/>
      <c r="L179" s="6"/>
      <c r="M179" s="6"/>
      <c r="N179" s="6"/>
      <c r="O179" s="6"/>
    </row>
    <row r="180" spans="2:15" x14ac:dyDescent="0.2">
      <c r="C180" s="24"/>
      <c r="D180" s="24"/>
      <c r="E180" s="24"/>
      <c r="F180" s="78"/>
      <c r="G180" s="7"/>
      <c r="H180" s="7"/>
      <c r="I180" s="12"/>
      <c r="J180" s="6"/>
      <c r="K180" s="6"/>
      <c r="L180" s="6"/>
      <c r="M180" s="6"/>
      <c r="N180" s="6"/>
      <c r="O180" s="6"/>
    </row>
    <row r="181" spans="2:15" x14ac:dyDescent="0.2">
      <c r="C181" s="24"/>
      <c r="D181" s="24"/>
      <c r="E181" s="24"/>
      <c r="F181" s="78"/>
      <c r="G181" s="7"/>
      <c r="H181" s="7"/>
      <c r="I181" s="12"/>
      <c r="J181" s="6"/>
      <c r="K181" s="6"/>
      <c r="L181" s="6"/>
      <c r="M181" s="6"/>
      <c r="N181" s="6"/>
      <c r="O181" s="6"/>
    </row>
    <row r="182" spans="2:15" x14ac:dyDescent="0.2">
      <c r="C182" s="14"/>
      <c r="D182" s="14"/>
      <c r="E182" s="14"/>
      <c r="F182" s="78"/>
      <c r="G182" s="7"/>
      <c r="H182" s="7"/>
      <c r="I182" s="12"/>
      <c r="J182" s="6"/>
      <c r="K182" s="6"/>
      <c r="L182" s="6"/>
      <c r="M182" s="6"/>
      <c r="N182" s="6"/>
      <c r="O182" s="6"/>
    </row>
    <row r="183" spans="2:15" x14ac:dyDescent="0.2">
      <c r="C183" s="14"/>
      <c r="D183" s="14"/>
      <c r="E183" s="14"/>
      <c r="F183" s="78"/>
      <c r="G183" s="7"/>
      <c r="H183" s="7"/>
      <c r="I183" s="12"/>
      <c r="J183" s="6"/>
      <c r="K183" s="6"/>
      <c r="L183" s="6"/>
      <c r="M183" s="6"/>
      <c r="N183" s="6"/>
      <c r="O183" s="6"/>
    </row>
    <row r="184" spans="2:15" ht="15" customHeight="1" x14ac:dyDescent="0.2">
      <c r="C184" s="17"/>
      <c r="D184" s="17"/>
      <c r="E184" s="17"/>
      <c r="F184" s="78"/>
      <c r="G184" s="7"/>
      <c r="H184" s="7"/>
      <c r="I184" s="12"/>
      <c r="J184" s="6"/>
      <c r="K184" s="6"/>
      <c r="L184" s="6"/>
      <c r="M184" s="6"/>
      <c r="N184" s="6"/>
      <c r="O184" s="6"/>
    </row>
    <row r="185" spans="2:15" x14ac:dyDescent="0.2">
      <c r="C185" s="33"/>
      <c r="D185" s="17"/>
      <c r="E185" s="17"/>
      <c r="F185" s="78"/>
      <c r="G185" s="7"/>
      <c r="H185" s="7"/>
      <c r="N185" s="6"/>
      <c r="O185" s="6"/>
    </row>
    <row r="186" spans="2:15" x14ac:dyDescent="0.2">
      <c r="F186" s="78"/>
      <c r="G186" s="7"/>
      <c r="H186" s="7"/>
      <c r="I186" s="30"/>
      <c r="J186" s="6"/>
      <c r="K186" s="6"/>
      <c r="L186" s="6"/>
      <c r="M186" s="6"/>
      <c r="N186" s="6"/>
      <c r="O186" s="6"/>
    </row>
    <row r="187" spans="2:15" x14ac:dyDescent="0.2">
      <c r="F187" s="7"/>
      <c r="G187" s="7"/>
      <c r="H187" s="7"/>
      <c r="I187" s="12"/>
      <c r="J187" s="6"/>
      <c r="K187" s="6"/>
      <c r="L187" s="6"/>
      <c r="M187" s="6"/>
      <c r="N187" s="6"/>
      <c r="O187" s="6"/>
    </row>
    <row r="188" spans="2:15" ht="15" customHeight="1" x14ac:dyDescent="0.2">
      <c r="C188" s="16"/>
      <c r="D188" s="16"/>
      <c r="E188" s="16"/>
      <c r="F188" s="78"/>
      <c r="G188" s="7"/>
      <c r="H188" s="7"/>
      <c r="I188" s="12"/>
      <c r="J188" s="6"/>
      <c r="K188" s="6"/>
      <c r="L188" s="6"/>
      <c r="M188" s="6"/>
      <c r="N188" s="6"/>
      <c r="O188" s="6"/>
    </row>
    <row r="189" spans="2:15" x14ac:dyDescent="0.2">
      <c r="C189" s="17"/>
      <c r="D189" s="17"/>
      <c r="E189" s="17"/>
      <c r="F189" s="7"/>
      <c r="G189" s="7"/>
      <c r="H189" s="7"/>
      <c r="I189" s="12"/>
      <c r="J189" s="6"/>
      <c r="K189" s="6"/>
      <c r="L189" s="6"/>
      <c r="M189" s="6"/>
      <c r="N189" s="6"/>
      <c r="O189" s="6"/>
    </row>
    <row r="190" spans="2:15" x14ac:dyDescent="0.2">
      <c r="B190" s="7"/>
      <c r="C190" s="14"/>
      <c r="D190" s="14"/>
      <c r="E190" s="14"/>
      <c r="F190" s="7"/>
      <c r="G190" s="7"/>
      <c r="H190" s="7"/>
      <c r="I190" s="12"/>
      <c r="J190" s="6"/>
      <c r="K190" s="6"/>
      <c r="L190" s="6"/>
      <c r="M190" s="6"/>
      <c r="N190" s="6"/>
      <c r="O190" s="6"/>
    </row>
    <row r="191" spans="2:15" x14ac:dyDescent="0.2">
      <c r="C191" s="33"/>
      <c r="D191" s="17"/>
      <c r="E191" s="17"/>
      <c r="F191" s="7"/>
      <c r="G191" s="7"/>
      <c r="H191" s="7"/>
      <c r="I191" s="12"/>
      <c r="J191" s="6"/>
      <c r="K191" s="6"/>
      <c r="L191" s="6"/>
      <c r="M191" s="6"/>
      <c r="N191" s="6"/>
      <c r="O191" s="6"/>
    </row>
    <row r="192" spans="2:15" x14ac:dyDescent="0.2">
      <c r="B192" s="34"/>
      <c r="C192" s="16"/>
      <c r="D192" s="16"/>
      <c r="E192" s="16"/>
      <c r="F192" s="7"/>
      <c r="G192" s="7"/>
      <c r="H192" s="7"/>
      <c r="N192" s="6"/>
      <c r="O192" s="6"/>
    </row>
    <row r="193" spans="2:15" x14ac:dyDescent="0.2">
      <c r="C193" s="24"/>
      <c r="D193" s="24"/>
      <c r="E193" s="24"/>
      <c r="F193" s="7"/>
      <c r="G193" s="7"/>
      <c r="H193" s="7"/>
      <c r="I193" s="12"/>
      <c r="J193" s="6"/>
      <c r="K193" s="6"/>
      <c r="L193" s="6"/>
      <c r="M193" s="6"/>
      <c r="N193" s="6"/>
      <c r="O193" s="6"/>
    </row>
    <row r="194" spans="2:15" x14ac:dyDescent="0.2">
      <c r="B194" s="7"/>
      <c r="C194" s="24"/>
      <c r="D194" s="24"/>
      <c r="F194" s="7"/>
      <c r="G194" s="7"/>
      <c r="H194" s="7"/>
      <c r="N194" s="6"/>
      <c r="O194" s="6"/>
    </row>
    <row r="195" spans="2:15" x14ac:dyDescent="0.2">
      <c r="B195" s="7"/>
      <c r="C195" s="24"/>
      <c r="D195" s="24"/>
      <c r="F195" s="7"/>
      <c r="G195" s="7"/>
      <c r="H195" s="7"/>
      <c r="N195" s="6"/>
      <c r="O195" s="6"/>
    </row>
    <row r="196" spans="2:15" x14ac:dyDescent="0.2">
      <c r="C196" s="7"/>
      <c r="E196" s="78"/>
      <c r="F196" s="7"/>
      <c r="G196" s="7"/>
      <c r="H196" s="7"/>
      <c r="J196" s="7"/>
      <c r="K196" s="7"/>
      <c r="L196" s="7"/>
      <c r="M196" s="7"/>
      <c r="N196" s="7"/>
      <c r="O196" s="7"/>
    </row>
    <row r="197" spans="2:15" x14ac:dyDescent="0.2">
      <c r="C197" s="7"/>
      <c r="E197" s="78"/>
      <c r="F197" s="7"/>
      <c r="G197" s="7"/>
      <c r="H197" s="7"/>
      <c r="I197" s="12"/>
      <c r="J197" s="7"/>
      <c r="K197" s="7"/>
      <c r="L197" s="7"/>
      <c r="M197" s="6"/>
      <c r="N197" s="7"/>
      <c r="O197" s="7"/>
    </row>
    <row r="198" spans="2:15" x14ac:dyDescent="0.2">
      <c r="C198" s="7"/>
      <c r="E198" s="78"/>
      <c r="F198" s="7"/>
      <c r="G198" s="7"/>
      <c r="H198" s="7"/>
      <c r="J198" s="7"/>
      <c r="K198" s="7"/>
      <c r="L198" s="7"/>
      <c r="M198" s="7"/>
      <c r="N198" s="7"/>
      <c r="O198" s="7"/>
    </row>
    <row r="199" spans="2:15" x14ac:dyDescent="0.2">
      <c r="C199" s="7"/>
      <c r="E199" s="78"/>
      <c r="F199" s="7"/>
      <c r="G199" s="7"/>
      <c r="H199" s="7"/>
      <c r="I199" s="7"/>
      <c r="J199" s="7"/>
      <c r="K199" s="7"/>
      <c r="L199" s="7"/>
      <c r="M199" s="7"/>
      <c r="N199" s="7"/>
      <c r="O199" s="7"/>
    </row>
    <row r="200" spans="2:15" x14ac:dyDescent="0.2">
      <c r="C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2:15" x14ac:dyDescent="0.2">
      <c r="B201" s="7"/>
      <c r="C201" s="7"/>
      <c r="E201" s="78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2:15" x14ac:dyDescent="0.2">
      <c r="C202" s="7"/>
      <c r="E202" s="7"/>
      <c r="F202" s="7"/>
      <c r="G202" s="7"/>
      <c r="H202" s="7"/>
      <c r="I202" s="7"/>
      <c r="J202" s="7"/>
      <c r="K202" s="7"/>
      <c r="L202" s="7"/>
      <c r="M202" s="6"/>
      <c r="N202" s="7"/>
      <c r="O202" s="7"/>
    </row>
    <row r="203" spans="2:15" x14ac:dyDescent="0.2">
      <c r="C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</row>
    <row r="204" spans="2:15" x14ac:dyDescent="0.2">
      <c r="C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2:15" x14ac:dyDescent="0.2">
      <c r="C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</row>
    <row r="206" spans="2:15" ht="15" customHeight="1" x14ac:dyDescent="0.2">
      <c r="C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</row>
    <row r="207" spans="2:15" ht="15" customHeight="1" x14ac:dyDescent="0.2">
      <c r="C207" s="7"/>
      <c r="E207" s="7"/>
      <c r="F207" s="7"/>
      <c r="G207" s="7"/>
      <c r="H207" s="7"/>
      <c r="I207" s="6"/>
      <c r="J207" s="7"/>
      <c r="K207" s="7"/>
      <c r="L207" s="7"/>
      <c r="M207" s="7"/>
      <c r="N207" s="7"/>
      <c r="O207" s="7"/>
    </row>
    <row r="208" spans="2:15" x14ac:dyDescent="0.2">
      <c r="C208" s="7"/>
      <c r="E208" s="78"/>
      <c r="F208" s="7"/>
      <c r="G208" s="7"/>
      <c r="H208" s="7"/>
      <c r="I208" s="7"/>
      <c r="J208" s="7"/>
      <c r="K208" s="7"/>
      <c r="L208" s="7"/>
      <c r="M208" s="7"/>
      <c r="N208" s="7"/>
      <c r="O208" s="7"/>
    </row>
    <row r="209" spans="2:15" x14ac:dyDescent="0.2">
      <c r="C209" s="7"/>
      <c r="E209" s="78"/>
      <c r="F209" s="7"/>
      <c r="G209" s="7"/>
      <c r="H209" s="7"/>
      <c r="I209" s="7"/>
      <c r="J209" s="7"/>
      <c r="K209" s="7"/>
      <c r="L209" s="7"/>
      <c r="M209" s="7"/>
      <c r="N209" s="7"/>
      <c r="O209" s="7"/>
    </row>
    <row r="210" spans="2:15" x14ac:dyDescent="0.2">
      <c r="C210" s="7"/>
      <c r="E210" s="78"/>
      <c r="F210" s="7"/>
      <c r="G210" s="7"/>
      <c r="H210" s="7"/>
      <c r="I210" s="7"/>
      <c r="J210" s="6"/>
      <c r="K210" s="6"/>
      <c r="L210" s="6"/>
      <c r="M210" s="6"/>
      <c r="N210" s="7"/>
      <c r="O210" s="7"/>
    </row>
    <row r="211" spans="2:15" x14ac:dyDescent="0.2">
      <c r="C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</row>
    <row r="212" spans="2:15" ht="15" customHeight="1" x14ac:dyDescent="0.2">
      <c r="C212" s="7"/>
      <c r="E212" s="7"/>
      <c r="F212" s="7"/>
      <c r="G212" s="7"/>
      <c r="H212" s="7"/>
      <c r="I212" s="7"/>
      <c r="J212" s="6"/>
      <c r="K212" s="6"/>
      <c r="L212" s="6"/>
      <c r="M212" s="6"/>
      <c r="N212" s="7"/>
      <c r="O212" s="7"/>
    </row>
    <row r="213" spans="2:15" ht="15" customHeight="1" x14ac:dyDescent="0.2">
      <c r="C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</row>
    <row r="214" spans="2:15" x14ac:dyDescent="0.2">
      <c r="C214" s="7"/>
      <c r="E214" s="7"/>
      <c r="F214" s="7"/>
      <c r="G214" s="7"/>
      <c r="H214" s="7"/>
      <c r="I214" s="12"/>
      <c r="J214" s="6"/>
      <c r="K214" s="6"/>
      <c r="L214" s="6"/>
      <c r="M214" s="6"/>
      <c r="N214" s="7"/>
      <c r="O214" s="7"/>
    </row>
    <row r="215" spans="2:15" x14ac:dyDescent="0.2">
      <c r="B215" s="7"/>
      <c r="C215" s="7"/>
      <c r="E215" s="7"/>
      <c r="F215" s="7"/>
      <c r="G215" s="7"/>
      <c r="H215" s="7"/>
      <c r="I215" s="12"/>
      <c r="J215" s="6"/>
      <c r="K215" s="6"/>
      <c r="L215" s="6"/>
      <c r="M215" s="6"/>
      <c r="N215" s="7"/>
      <c r="O215" s="7"/>
    </row>
    <row r="216" spans="2:15" x14ac:dyDescent="0.2">
      <c r="B216" s="7"/>
      <c r="C216" s="7"/>
      <c r="E216" s="7"/>
      <c r="F216" s="7"/>
      <c r="G216" s="7"/>
      <c r="H216" s="7"/>
      <c r="I216" s="12"/>
      <c r="J216" s="6"/>
      <c r="K216" s="6"/>
      <c r="L216" s="6"/>
      <c r="M216" s="6"/>
      <c r="N216" s="7"/>
      <c r="O216" s="7"/>
    </row>
    <row r="217" spans="2:15" x14ac:dyDescent="0.2">
      <c r="C217" s="7"/>
      <c r="E217" s="78"/>
      <c r="F217" s="7"/>
      <c r="G217" s="7"/>
      <c r="H217" s="7"/>
      <c r="I217" s="12"/>
      <c r="J217" s="7"/>
      <c r="K217" s="7"/>
      <c r="L217" s="7"/>
      <c r="M217" s="6"/>
      <c r="N217" s="7"/>
      <c r="O217" s="7"/>
    </row>
    <row r="218" spans="2:15" ht="15" customHeight="1" x14ac:dyDescent="0.2">
      <c r="C218" s="7"/>
      <c r="E218" s="78"/>
      <c r="F218" s="7"/>
      <c r="G218" s="7"/>
      <c r="H218" s="7"/>
      <c r="I218" s="12"/>
      <c r="J218" s="7"/>
      <c r="K218" s="7"/>
      <c r="L218" s="7"/>
      <c r="M218" s="6"/>
      <c r="N218" s="7"/>
      <c r="O218" s="7"/>
    </row>
    <row r="219" spans="2:15" x14ac:dyDescent="0.2">
      <c r="C219" s="7"/>
      <c r="E219" s="78"/>
      <c r="F219" s="7"/>
      <c r="G219" s="7"/>
      <c r="H219" s="7"/>
      <c r="I219" s="12"/>
      <c r="J219" s="7"/>
      <c r="K219" s="7"/>
      <c r="L219" s="7"/>
      <c r="M219" s="6"/>
      <c r="N219" s="7"/>
      <c r="O219" s="7"/>
    </row>
    <row r="220" spans="2:15" x14ac:dyDescent="0.2">
      <c r="C220" s="7"/>
      <c r="E220" s="78"/>
      <c r="F220" s="7"/>
      <c r="G220" s="7"/>
      <c r="H220" s="7"/>
      <c r="I220" s="7"/>
      <c r="J220" s="7"/>
      <c r="K220" s="7"/>
      <c r="L220" s="7"/>
      <c r="M220" s="6"/>
      <c r="N220" s="7"/>
      <c r="O220" s="7"/>
    </row>
    <row r="221" spans="2:15" x14ac:dyDescent="0.2">
      <c r="C221" s="7"/>
      <c r="E221" s="78"/>
      <c r="F221" s="7"/>
      <c r="G221" s="7"/>
      <c r="H221" s="7"/>
      <c r="I221" s="7"/>
      <c r="J221" s="7"/>
      <c r="K221" s="7"/>
      <c r="L221" s="7"/>
      <c r="M221" s="6"/>
      <c r="N221" s="7"/>
      <c r="O221" s="7"/>
    </row>
    <row r="222" spans="2:15" ht="15" customHeight="1" x14ac:dyDescent="0.2">
      <c r="B222" s="34"/>
      <c r="C222" s="7"/>
      <c r="E222" s="7"/>
      <c r="F222" s="7"/>
      <c r="G222" s="7"/>
      <c r="H222" s="7"/>
      <c r="I222" s="12"/>
      <c r="J222" s="7"/>
      <c r="K222" s="7"/>
      <c r="L222" s="7"/>
      <c r="M222" s="6"/>
      <c r="N222" s="7"/>
      <c r="O222" s="7"/>
    </row>
    <row r="223" spans="2:15" x14ac:dyDescent="0.2">
      <c r="C223" s="7"/>
      <c r="E223" s="7"/>
      <c r="F223" s="7"/>
      <c r="G223" s="7"/>
      <c r="H223" s="7"/>
      <c r="I223" s="7"/>
      <c r="J223" s="7"/>
      <c r="K223" s="7"/>
      <c r="L223" s="7"/>
      <c r="M223" s="6"/>
      <c r="N223" s="7"/>
      <c r="O223" s="7"/>
    </row>
    <row r="224" spans="2:15" x14ac:dyDescent="0.2">
      <c r="C224" s="7"/>
      <c r="E224" s="7"/>
      <c r="F224" s="7"/>
      <c r="G224" s="7"/>
      <c r="H224" s="7"/>
      <c r="I224" s="7"/>
      <c r="J224" s="7"/>
      <c r="K224" s="7"/>
      <c r="L224" s="7"/>
      <c r="M224" s="6"/>
      <c r="N224" s="7"/>
      <c r="O224" s="7"/>
    </row>
    <row r="225" spans="2:15" x14ac:dyDescent="0.2">
      <c r="C225" s="11"/>
      <c r="D225" s="11"/>
      <c r="E225" s="11"/>
      <c r="F225" s="7"/>
      <c r="G225" s="7"/>
      <c r="H225" s="7"/>
      <c r="I225" s="12"/>
      <c r="J225" s="6"/>
      <c r="K225" s="6"/>
      <c r="L225" s="6"/>
      <c r="M225" s="6"/>
      <c r="N225" s="6"/>
      <c r="O225" s="6"/>
    </row>
    <row r="226" spans="2:15" x14ac:dyDescent="0.2">
      <c r="C226" s="19"/>
      <c r="D226" s="17"/>
      <c r="E226" s="17"/>
      <c r="F226" s="7"/>
      <c r="G226" s="7"/>
      <c r="H226" s="7"/>
      <c r="I226" s="12"/>
      <c r="J226" s="6"/>
      <c r="K226" s="6"/>
      <c r="L226" s="6"/>
      <c r="M226" s="6"/>
      <c r="N226" s="6"/>
      <c r="O226" s="6"/>
    </row>
    <row r="227" spans="2:15" x14ac:dyDescent="0.2">
      <c r="F227" s="7"/>
      <c r="G227" s="7"/>
      <c r="H227" s="7"/>
      <c r="I227" s="12"/>
      <c r="J227" s="6"/>
      <c r="K227" s="6"/>
      <c r="L227" s="6"/>
      <c r="M227" s="6"/>
      <c r="N227" s="6"/>
      <c r="O227" s="6"/>
    </row>
    <row r="228" spans="2:15" x14ac:dyDescent="0.2">
      <c r="F228" s="7"/>
      <c r="G228" s="7"/>
      <c r="H228" s="7"/>
      <c r="I228" s="12"/>
      <c r="J228" s="7"/>
      <c r="K228" s="6"/>
      <c r="L228" s="6"/>
      <c r="M228" s="6"/>
      <c r="N228" s="6"/>
      <c r="O228" s="6"/>
    </row>
    <row r="229" spans="2:15" x14ac:dyDescent="0.2">
      <c r="C229" s="14"/>
      <c r="D229" s="14"/>
      <c r="E229" s="14"/>
      <c r="F229" s="78"/>
      <c r="G229" s="7"/>
      <c r="H229" s="7"/>
      <c r="I229" s="12"/>
      <c r="J229" s="6"/>
      <c r="K229" s="6"/>
      <c r="L229" s="6"/>
      <c r="M229" s="6"/>
      <c r="N229" s="6"/>
      <c r="O229" s="6"/>
    </row>
    <row r="230" spans="2:15" x14ac:dyDescent="0.2">
      <c r="B230" s="7"/>
      <c r="C230" s="21"/>
      <c r="D230" s="14"/>
      <c r="E230" s="14"/>
      <c r="F230" s="7"/>
      <c r="G230" s="7"/>
      <c r="H230" s="7"/>
      <c r="I230" s="7"/>
      <c r="J230" s="6"/>
      <c r="K230" s="6"/>
      <c r="L230" s="6"/>
      <c r="M230" s="6"/>
      <c r="N230" s="6"/>
      <c r="O230" s="6"/>
    </row>
    <row r="231" spans="2:15" x14ac:dyDescent="0.2">
      <c r="F231" s="7"/>
      <c r="G231" s="7"/>
      <c r="H231" s="7"/>
      <c r="I231" s="12"/>
      <c r="J231" s="6"/>
      <c r="K231" s="6"/>
      <c r="L231" s="6"/>
      <c r="M231" s="6"/>
      <c r="N231" s="6"/>
      <c r="O231" s="6"/>
    </row>
    <row r="232" spans="2:15" x14ac:dyDescent="0.2">
      <c r="F232" s="7"/>
      <c r="G232" s="7"/>
      <c r="H232" s="7"/>
      <c r="I232" s="7"/>
      <c r="J232" s="7"/>
      <c r="K232" s="6"/>
      <c r="L232" s="6"/>
      <c r="M232" s="6"/>
      <c r="N232" s="6"/>
      <c r="O232" s="6"/>
    </row>
    <row r="233" spans="2:15" x14ac:dyDescent="0.2">
      <c r="C233" s="33"/>
      <c r="D233" s="17"/>
      <c r="E233" s="17"/>
      <c r="F233" s="7"/>
      <c r="G233" s="7"/>
      <c r="H233" s="7"/>
      <c r="I233" s="12"/>
      <c r="J233" s="6"/>
      <c r="K233" s="6"/>
      <c r="L233" s="6"/>
      <c r="M233" s="6"/>
      <c r="N233" s="6"/>
      <c r="O233" s="6"/>
    </row>
    <row r="234" spans="2:15" x14ac:dyDescent="0.2">
      <c r="B234" s="7"/>
      <c r="F234" s="7"/>
      <c r="G234" s="7"/>
      <c r="H234" s="7"/>
      <c r="I234" s="23"/>
      <c r="N234" s="6"/>
      <c r="O234" s="6"/>
    </row>
    <row r="235" spans="2:15" x14ac:dyDescent="0.2">
      <c r="C235" s="14"/>
      <c r="D235" s="14"/>
      <c r="E235" s="14"/>
      <c r="F235" s="7"/>
      <c r="G235" s="7"/>
      <c r="H235" s="7"/>
      <c r="I235" s="12"/>
      <c r="J235" s="6"/>
      <c r="K235" s="6"/>
      <c r="L235" s="6"/>
      <c r="M235" s="6"/>
      <c r="N235" s="6"/>
      <c r="O235" s="6"/>
    </row>
    <row r="236" spans="2:15" x14ac:dyDescent="0.2">
      <c r="F236" s="78"/>
      <c r="G236" s="7"/>
      <c r="H236" s="7"/>
      <c r="I236" s="7"/>
      <c r="J236" s="7"/>
      <c r="K236" s="6"/>
      <c r="L236" s="7"/>
      <c r="M236" s="6"/>
      <c r="N236" s="6"/>
      <c r="O236" s="6"/>
    </row>
    <row r="237" spans="2:15" x14ac:dyDescent="0.2">
      <c r="F237" s="7"/>
      <c r="G237" s="7"/>
      <c r="H237" s="7"/>
      <c r="I237" s="7"/>
      <c r="J237" s="7"/>
      <c r="K237" s="6"/>
      <c r="L237" s="7"/>
      <c r="M237" s="6"/>
      <c r="N237" s="6"/>
      <c r="O237" s="6"/>
    </row>
    <row r="238" spans="2:15" x14ac:dyDescent="0.2">
      <c r="C238" s="7"/>
      <c r="E238" s="78"/>
      <c r="F238" s="7"/>
      <c r="G238" s="7"/>
      <c r="H238" s="7"/>
      <c r="I238" s="7"/>
      <c r="J238" s="7"/>
      <c r="K238" s="7"/>
      <c r="L238" s="7"/>
      <c r="M238" s="7"/>
      <c r="N238" s="7"/>
      <c r="O238" s="7"/>
    </row>
    <row r="239" spans="2:15" x14ac:dyDescent="0.2">
      <c r="C239" s="7"/>
      <c r="E239" s="78"/>
      <c r="F239" s="7"/>
      <c r="G239" s="7"/>
      <c r="H239" s="7"/>
      <c r="I239" s="12"/>
      <c r="J239" s="6"/>
      <c r="K239" s="6"/>
      <c r="L239" s="6"/>
      <c r="M239" s="6"/>
      <c r="N239" s="7"/>
      <c r="O239" s="7"/>
    </row>
    <row r="240" spans="2:15" x14ac:dyDescent="0.2">
      <c r="C240" s="7"/>
      <c r="E240" s="78"/>
      <c r="F240" s="7"/>
      <c r="G240" s="7"/>
      <c r="H240" s="7"/>
      <c r="I240" s="12"/>
      <c r="J240" s="6"/>
      <c r="K240" s="6"/>
      <c r="L240" s="6"/>
      <c r="M240" s="6"/>
      <c r="N240" s="7"/>
      <c r="O240" s="7"/>
    </row>
    <row r="241" spans="2:15" x14ac:dyDescent="0.2">
      <c r="C241" s="7"/>
      <c r="E241" s="78"/>
      <c r="F241" s="7"/>
      <c r="G241" s="7"/>
      <c r="H241" s="7"/>
      <c r="I241" s="12"/>
      <c r="J241" s="6"/>
      <c r="K241" s="6"/>
      <c r="L241" s="6"/>
      <c r="M241" s="6"/>
      <c r="N241" s="7"/>
      <c r="O241" s="7"/>
    </row>
    <row r="242" spans="2:15" x14ac:dyDescent="0.2">
      <c r="C242" s="7"/>
      <c r="E242" s="78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2:15" x14ac:dyDescent="0.2">
      <c r="C243" s="7"/>
      <c r="E243" s="78"/>
      <c r="F243" s="7"/>
      <c r="G243" s="7"/>
      <c r="H243" s="7"/>
      <c r="I243" s="12"/>
      <c r="J243" s="6"/>
      <c r="K243" s="6"/>
      <c r="L243" s="6"/>
      <c r="M243" s="6"/>
      <c r="N243" s="7"/>
      <c r="O243" s="7"/>
    </row>
    <row r="244" spans="2:15" x14ac:dyDescent="0.2">
      <c r="C244" s="7"/>
      <c r="E244" s="78"/>
      <c r="F244" s="7"/>
      <c r="G244" s="7"/>
      <c r="H244" s="7"/>
      <c r="I244" s="12"/>
      <c r="J244" s="6"/>
      <c r="K244" s="6"/>
      <c r="L244" s="6"/>
      <c r="M244" s="6"/>
      <c r="N244" s="7"/>
      <c r="O244" s="7"/>
    </row>
    <row r="245" spans="2:15" x14ac:dyDescent="0.2">
      <c r="C245" s="7"/>
      <c r="E245" s="78"/>
      <c r="F245" s="7"/>
      <c r="G245" s="7"/>
      <c r="H245" s="7"/>
      <c r="I245" s="7"/>
      <c r="J245" s="6"/>
      <c r="K245" s="6"/>
      <c r="L245" s="6"/>
      <c r="M245" s="6"/>
      <c r="N245" s="7"/>
      <c r="O245" s="7"/>
    </row>
    <row r="246" spans="2:15" x14ac:dyDescent="0.2">
      <c r="C246" s="7"/>
      <c r="E246" s="78"/>
      <c r="F246" s="7"/>
      <c r="G246" s="7"/>
      <c r="H246" s="7"/>
      <c r="I246" s="7"/>
      <c r="J246" s="6"/>
      <c r="K246" s="6"/>
      <c r="L246" s="6"/>
      <c r="M246" s="6"/>
      <c r="N246" s="7"/>
      <c r="O246" s="7"/>
    </row>
    <row r="247" spans="2:15" x14ac:dyDescent="0.2">
      <c r="C247" s="7"/>
      <c r="E247" s="78"/>
      <c r="F247" s="7"/>
      <c r="G247" s="7"/>
      <c r="H247" s="7"/>
      <c r="I247" s="7"/>
      <c r="J247" s="6"/>
      <c r="K247" s="6"/>
      <c r="L247" s="6"/>
      <c r="M247" s="6"/>
      <c r="N247" s="7"/>
      <c r="O247" s="7"/>
    </row>
    <row r="248" spans="2:15" x14ac:dyDescent="0.2">
      <c r="C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</row>
    <row r="249" spans="2:15" x14ac:dyDescent="0.2">
      <c r="B249" s="34"/>
      <c r="C249" s="7"/>
      <c r="E249" s="7"/>
      <c r="F249" s="7"/>
      <c r="G249" s="7"/>
      <c r="H249" s="7"/>
      <c r="I249" s="12"/>
      <c r="J249" s="6"/>
      <c r="K249" s="6"/>
      <c r="L249" s="6"/>
      <c r="M249" s="6"/>
      <c r="N249" s="7"/>
      <c r="O249" s="7"/>
    </row>
    <row r="250" spans="2:15" x14ac:dyDescent="0.2">
      <c r="C250" s="7"/>
      <c r="E250" s="7"/>
      <c r="F250" s="7"/>
      <c r="G250" s="7"/>
      <c r="H250" s="7"/>
      <c r="I250" s="30"/>
      <c r="J250" s="6"/>
      <c r="K250" s="6"/>
      <c r="L250" s="7"/>
      <c r="M250" s="6"/>
      <c r="N250" s="7"/>
      <c r="O250" s="7"/>
    </row>
    <row r="251" spans="2:15" x14ac:dyDescent="0.2">
      <c r="C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 spans="2:15" x14ac:dyDescent="0.2">
      <c r="C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 spans="2:15" x14ac:dyDescent="0.2">
      <c r="C253" s="7"/>
      <c r="E253" s="78"/>
      <c r="F253" s="7"/>
      <c r="G253" s="7"/>
      <c r="H253" s="7"/>
      <c r="I253" s="12"/>
      <c r="J253" s="7"/>
      <c r="K253" s="7"/>
      <c r="L253" s="7"/>
      <c r="M253" s="6"/>
      <c r="N253" s="7"/>
      <c r="O253" s="7"/>
    </row>
    <row r="254" spans="2:15" x14ac:dyDescent="0.2">
      <c r="C254" s="7"/>
      <c r="E254" s="78"/>
      <c r="F254" s="7"/>
      <c r="G254" s="7"/>
      <c r="H254" s="7"/>
      <c r="I254" s="7"/>
      <c r="J254" s="7"/>
      <c r="K254" s="7"/>
      <c r="L254" s="7"/>
      <c r="M254" s="6"/>
      <c r="N254" s="7"/>
      <c r="O254" s="7"/>
    </row>
    <row r="255" spans="2:15" x14ac:dyDescent="0.2">
      <c r="C255" s="7"/>
      <c r="E255" s="78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 spans="2:15" x14ac:dyDescent="0.2">
      <c r="E256" s="7"/>
      <c r="F256" s="7"/>
      <c r="G256" s="7"/>
    </row>
    <row r="257" spans="1:15" x14ac:dyDescent="0.2">
      <c r="B257" s="7"/>
      <c r="C257" s="7"/>
      <c r="E257" s="7"/>
      <c r="F257" s="7"/>
      <c r="G257" s="7"/>
      <c r="H257" s="7"/>
      <c r="I257" s="30"/>
      <c r="J257" s="7"/>
      <c r="K257" s="7"/>
      <c r="L257" s="7"/>
      <c r="M257" s="7"/>
      <c r="N257" s="7"/>
      <c r="O257" s="7"/>
    </row>
    <row r="258" spans="1:15" x14ac:dyDescent="0.2">
      <c r="C258" s="7"/>
      <c r="E258" s="7"/>
      <c r="F258" s="7"/>
      <c r="G258" s="7"/>
      <c r="H258" s="7"/>
      <c r="I258" s="7"/>
      <c r="J258" s="6"/>
      <c r="K258" s="6"/>
      <c r="L258" s="6"/>
      <c r="M258" s="6"/>
      <c r="N258" s="6"/>
      <c r="O258" s="6"/>
    </row>
    <row r="259" spans="1:15" x14ac:dyDescent="0.2">
      <c r="C259" s="7"/>
      <c r="E259" s="7"/>
      <c r="F259" s="7"/>
      <c r="G259" s="7"/>
      <c r="H259" s="7"/>
      <c r="I259" s="30"/>
      <c r="J259" s="6"/>
      <c r="K259" s="6"/>
      <c r="L259" s="6"/>
      <c r="M259" s="6"/>
      <c r="N259" s="6"/>
      <c r="O259" s="6"/>
    </row>
    <row r="260" spans="1:15" x14ac:dyDescent="0.2">
      <c r="F260" s="14"/>
      <c r="G260" s="14"/>
    </row>
    <row r="262" spans="1:15" x14ac:dyDescent="0.2">
      <c r="A262" s="7"/>
      <c r="B262" s="7"/>
      <c r="C262" s="7"/>
      <c r="D262" s="7"/>
      <c r="E262" s="7"/>
      <c r="F262" s="7"/>
      <c r="H262" s="7"/>
      <c r="I262" s="7"/>
      <c r="J262" s="7"/>
      <c r="K262" s="7"/>
      <c r="L262" s="7"/>
      <c r="M262" s="7"/>
      <c r="N262" s="7"/>
      <c r="O262" s="7"/>
    </row>
    <row r="263" spans="1:15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</row>
    <row r="264" spans="1:15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</sheetData>
  <sortState ref="A3:O260">
    <sortCondition sortBy="cellColor" ref="B3:B260" dxfId="0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5"/>
  <sheetViews>
    <sheetView workbookViewId="0">
      <selection activeCell="A4" sqref="A4:M14"/>
    </sheetView>
  </sheetViews>
  <sheetFormatPr baseColWidth="10" defaultRowHeight="15" x14ac:dyDescent="0.2"/>
  <cols>
    <col min="1" max="1" width="21.6640625" bestFit="1" customWidth="1"/>
    <col min="2" max="2" width="22.5" bestFit="1" customWidth="1"/>
    <col min="3" max="3" width="13.1640625" bestFit="1" customWidth="1"/>
    <col min="4" max="4" width="18.6640625" bestFit="1" customWidth="1"/>
    <col min="5" max="5" width="15.5" bestFit="1" customWidth="1"/>
    <col min="6" max="6" width="14" bestFit="1" customWidth="1"/>
    <col min="7" max="7" width="12" bestFit="1" customWidth="1"/>
    <col min="8" max="8" width="13.33203125" bestFit="1" customWidth="1"/>
    <col min="9" max="11" width="12" bestFit="1" customWidth="1"/>
    <col min="12" max="12" width="13" bestFit="1" customWidth="1"/>
    <col min="13" max="13" width="15.1640625" bestFit="1" customWidth="1"/>
    <col min="14" max="14" width="12.5" bestFit="1" customWidth="1"/>
    <col min="15" max="15" width="13.1640625" bestFit="1" customWidth="1"/>
    <col min="16" max="16" width="18.6640625" bestFit="1" customWidth="1"/>
    <col min="17" max="17" width="15.5" bestFit="1" customWidth="1"/>
    <col min="18" max="18" width="14" bestFit="1" customWidth="1"/>
    <col min="19" max="19" width="12" bestFit="1" customWidth="1"/>
    <col min="20" max="20" width="13.33203125" bestFit="1" customWidth="1"/>
    <col min="21" max="23" width="12" bestFit="1" customWidth="1"/>
    <col min="24" max="24" width="13" bestFit="1" customWidth="1"/>
    <col min="25" max="25" width="15.1640625" bestFit="1" customWidth="1"/>
    <col min="26" max="26" width="22.5" bestFit="1" customWidth="1"/>
    <col min="27" max="27" width="25.5" bestFit="1" customWidth="1"/>
  </cols>
  <sheetData>
    <row r="3" spans="1:14" x14ac:dyDescent="0.2">
      <c r="A3" s="80" t="s">
        <v>255</v>
      </c>
      <c r="B3" s="80" t="s">
        <v>254</v>
      </c>
    </row>
    <row r="4" spans="1:14" x14ac:dyDescent="0.2">
      <c r="A4" s="80" t="s">
        <v>252</v>
      </c>
      <c r="B4" t="s">
        <v>236</v>
      </c>
      <c r="C4" t="s">
        <v>170</v>
      </c>
      <c r="D4" t="s">
        <v>220</v>
      </c>
      <c r="E4" t="s">
        <v>154</v>
      </c>
      <c r="F4" t="s">
        <v>243</v>
      </c>
      <c r="G4" t="s">
        <v>192</v>
      </c>
      <c r="H4" t="s">
        <v>198</v>
      </c>
      <c r="I4" t="s">
        <v>230</v>
      </c>
      <c r="J4" t="s">
        <v>139</v>
      </c>
      <c r="K4" t="s">
        <v>184</v>
      </c>
      <c r="L4" t="s">
        <v>213</v>
      </c>
      <c r="M4" t="s">
        <v>202</v>
      </c>
      <c r="N4" t="s">
        <v>253</v>
      </c>
    </row>
    <row r="5" spans="1:14" x14ac:dyDescent="0.2">
      <c r="A5" s="81" t="s">
        <v>75</v>
      </c>
      <c r="B5" s="82"/>
      <c r="C5" s="82">
        <v>1.3333333333333333</v>
      </c>
      <c r="D5" s="82"/>
      <c r="E5" s="82">
        <v>1.2941176470588236</v>
      </c>
      <c r="F5" s="82"/>
      <c r="G5" s="82">
        <v>1.3333333333333333</v>
      </c>
      <c r="H5" s="82"/>
      <c r="I5" s="82"/>
      <c r="J5" s="82">
        <v>3.375</v>
      </c>
      <c r="K5" s="82"/>
      <c r="L5" s="82"/>
      <c r="M5" s="82">
        <v>1.3333333333333333</v>
      </c>
      <c r="N5" s="82">
        <v>1.7941176470588236</v>
      </c>
    </row>
    <row r="6" spans="1:14" x14ac:dyDescent="0.2">
      <c r="A6" s="81" t="s">
        <v>91</v>
      </c>
      <c r="B6" s="82">
        <v>48.25</v>
      </c>
      <c r="C6" s="82">
        <v>5</v>
      </c>
      <c r="D6" s="82">
        <v>22.714285714285715</v>
      </c>
      <c r="E6" s="82">
        <v>6.3809523809523814</v>
      </c>
      <c r="F6" s="82">
        <v>11.924528301886792</v>
      </c>
      <c r="G6" s="82">
        <v>28.2</v>
      </c>
      <c r="H6" s="82">
        <v>11.633333333333333</v>
      </c>
      <c r="I6" s="82">
        <v>14.888888888888889</v>
      </c>
      <c r="J6" s="82">
        <v>4.0789473684210522</v>
      </c>
      <c r="K6" s="82">
        <v>16.821428571428573</v>
      </c>
      <c r="L6" s="82">
        <v>5.166666666666667</v>
      </c>
      <c r="M6" s="82">
        <v>34.833333333333336</v>
      </c>
      <c r="N6" s="82">
        <v>15.824512534818941</v>
      </c>
    </row>
    <row r="7" spans="1:14" x14ac:dyDescent="0.2">
      <c r="A7" s="81" t="s">
        <v>54</v>
      </c>
      <c r="B7" s="82">
        <v>2.375</v>
      </c>
      <c r="C7" s="82">
        <v>3.6774193548387095</v>
      </c>
      <c r="D7" s="82">
        <v>1.5</v>
      </c>
      <c r="E7" s="82">
        <v>3.1578947368421053</v>
      </c>
      <c r="F7" s="82">
        <v>1.25</v>
      </c>
      <c r="G7" s="82">
        <v>1.2222222222222223</v>
      </c>
      <c r="H7" s="82">
        <v>1.7333333333333334</v>
      </c>
      <c r="I7" s="82">
        <v>1.6666666666666667</v>
      </c>
      <c r="J7" s="82">
        <v>3.2272727272727271</v>
      </c>
      <c r="K7" s="82">
        <v>5.85</v>
      </c>
      <c r="L7" s="82">
        <v>2.75</v>
      </c>
      <c r="M7" s="82"/>
      <c r="N7" s="82">
        <v>3.1725663716814161</v>
      </c>
    </row>
    <row r="8" spans="1:14" x14ac:dyDescent="0.2">
      <c r="A8" s="81" t="s">
        <v>96</v>
      </c>
      <c r="B8" s="82">
        <v>1</v>
      </c>
      <c r="C8" s="82">
        <v>1.6</v>
      </c>
      <c r="D8" s="82">
        <v>1.5</v>
      </c>
      <c r="E8" s="82">
        <v>1.7777777777777777</v>
      </c>
      <c r="F8" s="82">
        <v>1.25</v>
      </c>
      <c r="G8" s="82">
        <v>1</v>
      </c>
      <c r="H8" s="82">
        <v>1.125</v>
      </c>
      <c r="I8" s="82">
        <v>1</v>
      </c>
      <c r="J8" s="82">
        <v>1.7272727272727273</v>
      </c>
      <c r="K8" s="82">
        <v>2.1428571428571428</v>
      </c>
      <c r="L8" s="82">
        <v>2</v>
      </c>
      <c r="M8" s="82">
        <v>4.1875</v>
      </c>
      <c r="N8" s="82">
        <v>2.0707070707070705</v>
      </c>
    </row>
    <row r="9" spans="1:14" x14ac:dyDescent="0.2">
      <c r="A9" s="81" t="s">
        <v>50</v>
      </c>
      <c r="B9" s="82"/>
      <c r="C9" s="82">
        <v>70.15789473684211</v>
      </c>
      <c r="D9" s="82">
        <v>1.4285714285714286</v>
      </c>
      <c r="E9" s="82">
        <v>3.2962962962962963</v>
      </c>
      <c r="F9" s="82">
        <v>6.35</v>
      </c>
      <c r="G9" s="82">
        <v>21.363636363636363</v>
      </c>
      <c r="H9" s="82">
        <v>1.7142857142857142</v>
      </c>
      <c r="I9" s="82">
        <v>2</v>
      </c>
      <c r="J9" s="82">
        <v>19.666666666666668</v>
      </c>
      <c r="K9" s="82">
        <v>77.5</v>
      </c>
      <c r="L9" s="82">
        <v>4.1818181818181817</v>
      </c>
      <c r="M9" s="82"/>
      <c r="N9" s="82">
        <v>19.883928571428573</v>
      </c>
    </row>
    <row r="10" spans="1:14" x14ac:dyDescent="0.2">
      <c r="A10" s="81" t="s">
        <v>66</v>
      </c>
      <c r="B10" s="82"/>
      <c r="C10" s="82">
        <v>5.2558139534883717</v>
      </c>
      <c r="D10" s="82"/>
      <c r="E10" s="82">
        <v>2.375</v>
      </c>
      <c r="F10" s="82"/>
      <c r="G10" s="82"/>
      <c r="H10" s="82"/>
      <c r="I10" s="82"/>
      <c r="J10" s="82">
        <v>1.5</v>
      </c>
      <c r="K10" s="82">
        <v>3</v>
      </c>
      <c r="L10" s="82"/>
      <c r="M10" s="82"/>
      <c r="N10" s="82">
        <v>3.7717391304347827</v>
      </c>
    </row>
    <row r="11" spans="1:14" x14ac:dyDescent="0.2">
      <c r="A11" s="81" t="s">
        <v>84</v>
      </c>
      <c r="B11" s="82">
        <v>3.5882352941176472</v>
      </c>
      <c r="C11" s="82">
        <v>3.5324675324675323</v>
      </c>
      <c r="D11" s="82">
        <v>1.9090909090909092</v>
      </c>
      <c r="E11" s="82">
        <v>4.7846153846153845</v>
      </c>
      <c r="F11" s="82">
        <v>4.75</v>
      </c>
      <c r="G11" s="82">
        <v>3.8947368421052633</v>
      </c>
      <c r="H11" s="82">
        <v>3.5357142857142856</v>
      </c>
      <c r="I11" s="82">
        <v>2.5217391304347827</v>
      </c>
      <c r="J11" s="82">
        <v>4.6060606060606064</v>
      </c>
      <c r="K11" s="82">
        <v>2.3181818181818183</v>
      </c>
      <c r="L11" s="82">
        <v>2.0833333333333335</v>
      </c>
      <c r="M11" s="82"/>
      <c r="N11" s="82">
        <v>3.7520435967302452</v>
      </c>
    </row>
    <row r="12" spans="1:14" x14ac:dyDescent="0.2">
      <c r="A12" s="81" t="s">
        <v>62</v>
      </c>
      <c r="B12" s="82"/>
      <c r="C12" s="82">
        <v>3.8888888888888888</v>
      </c>
      <c r="D12" s="82"/>
      <c r="E12" s="82">
        <v>3.5789473684210527</v>
      </c>
      <c r="F12" s="82">
        <v>9</v>
      </c>
      <c r="G12" s="82">
        <v>1.3333333333333333</v>
      </c>
      <c r="H12" s="82"/>
      <c r="I12" s="82"/>
      <c r="J12" s="82">
        <v>5.1111111111111107</v>
      </c>
      <c r="K12" s="82">
        <v>4.7692307692307692</v>
      </c>
      <c r="L12" s="82">
        <v>5</v>
      </c>
      <c r="M12" s="82"/>
      <c r="N12" s="82">
        <v>4.161290322580645</v>
      </c>
    </row>
    <row r="13" spans="1:14" x14ac:dyDescent="0.2">
      <c r="A13" s="81" t="s">
        <v>58</v>
      </c>
      <c r="B13" s="82"/>
      <c r="C13" s="82">
        <v>20.779220779220779</v>
      </c>
      <c r="D13" s="82"/>
      <c r="E13" s="82">
        <v>9.6285714285714281</v>
      </c>
      <c r="F13" s="82"/>
      <c r="G13" s="82"/>
      <c r="H13" s="82"/>
      <c r="I13" s="82"/>
      <c r="J13" s="82">
        <v>30.35483870967742</v>
      </c>
      <c r="K13" s="82">
        <v>19.058823529411764</v>
      </c>
      <c r="L13" s="82">
        <v>2.8</v>
      </c>
      <c r="M13" s="82"/>
      <c r="N13" s="82">
        <v>17.765000000000001</v>
      </c>
    </row>
    <row r="14" spans="1:14" x14ac:dyDescent="0.2">
      <c r="A14" s="81" t="s">
        <v>68</v>
      </c>
      <c r="B14" s="82">
        <v>2</v>
      </c>
      <c r="C14" s="82">
        <v>2.1923076923076925</v>
      </c>
      <c r="D14" s="82">
        <v>1</v>
      </c>
      <c r="E14" s="82">
        <v>2.25</v>
      </c>
      <c r="F14" s="82">
        <v>2</v>
      </c>
      <c r="G14" s="82">
        <v>1.75</v>
      </c>
      <c r="H14" s="82">
        <v>1.5</v>
      </c>
      <c r="I14" s="82">
        <v>1</v>
      </c>
      <c r="J14" s="82"/>
      <c r="K14" s="82">
        <v>6.4444444444444446</v>
      </c>
      <c r="L14" s="82">
        <v>2</v>
      </c>
      <c r="M14" s="82">
        <v>4.208333333333333</v>
      </c>
      <c r="N14" s="82">
        <v>3.1234567901234569</v>
      </c>
    </row>
    <row r="15" spans="1:14" x14ac:dyDescent="0.2">
      <c r="A15" s="81" t="s">
        <v>253</v>
      </c>
      <c r="B15" s="82">
        <v>25.904761904761905</v>
      </c>
      <c r="C15" s="82">
        <v>10.525065963060687</v>
      </c>
      <c r="D15" s="82">
        <v>9.6545454545454543</v>
      </c>
      <c r="E15" s="82">
        <v>5.0087719298245617</v>
      </c>
      <c r="F15" s="82">
        <v>7.742647058823529</v>
      </c>
      <c r="G15" s="82">
        <v>12.950617283950617</v>
      </c>
      <c r="H15" s="82">
        <v>5.3617021276595747</v>
      </c>
      <c r="I15" s="82">
        <v>7.4461538461538463</v>
      </c>
      <c r="J15" s="82">
        <v>9.2830188679245289</v>
      </c>
      <c r="K15" s="82">
        <v>10.442857142857143</v>
      </c>
      <c r="L15" s="82">
        <v>3.4574468085106385</v>
      </c>
      <c r="M15" s="82">
        <v>10.727272727272727</v>
      </c>
      <c r="N15" s="82">
        <v>8.9043896572459413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8478"/>
  <sheetViews>
    <sheetView workbookViewId="0">
      <pane xSplit="10" ySplit="2" topLeftCell="K1577" activePane="bottomRight" state="frozen"/>
      <selection pane="topRight" activeCell="L1" sqref="L1"/>
      <selection pane="bottomLeft" activeCell="A3" sqref="A3"/>
      <selection pane="bottomRight" activeCell="A2" sqref="A2:AN1665"/>
    </sheetView>
  </sheetViews>
  <sheetFormatPr baseColWidth="10" defaultColWidth="11.5" defaultRowHeight="15" x14ac:dyDescent="0.2"/>
  <cols>
    <col min="1" max="1" width="5" customWidth="1"/>
    <col min="2" max="2" width="18.5" bestFit="1" customWidth="1"/>
    <col min="3" max="3" width="7.83203125" customWidth="1"/>
    <col min="4" max="4" width="20.1640625" bestFit="1" customWidth="1"/>
    <col min="5" max="5" width="7.6640625" customWidth="1"/>
    <col min="6" max="6" width="11.5" customWidth="1"/>
    <col min="7" max="7" width="4.83203125" customWidth="1"/>
    <col min="8" max="8" width="6.33203125" customWidth="1"/>
    <col min="9" max="9" width="5.5" customWidth="1"/>
    <col min="10" max="10" width="21.5" customWidth="1"/>
    <col min="35" max="35" width="11.83203125" bestFit="1" customWidth="1"/>
    <col min="36" max="16384" width="11.5" style="7"/>
  </cols>
  <sheetData>
    <row r="1" spans="1:40" x14ac:dyDescent="0.2">
      <c r="C1" t="s">
        <v>99</v>
      </c>
      <c r="E1">
        <v>200</v>
      </c>
      <c r="F1">
        <v>120</v>
      </c>
      <c r="G1">
        <v>40</v>
      </c>
      <c r="H1">
        <v>250</v>
      </c>
      <c r="I1">
        <v>50</v>
      </c>
      <c r="J1">
        <v>60</v>
      </c>
      <c r="K1" s="35" t="s">
        <v>100</v>
      </c>
      <c r="L1" s="36" t="s">
        <v>101</v>
      </c>
      <c r="M1" s="36" t="s">
        <v>102</v>
      </c>
      <c r="N1" s="36" t="s">
        <v>103</v>
      </c>
      <c r="O1" s="36" t="s">
        <v>104</v>
      </c>
      <c r="P1" s="36" t="s">
        <v>105</v>
      </c>
      <c r="Q1" s="36" t="s">
        <v>106</v>
      </c>
      <c r="R1" s="36" t="s">
        <v>107</v>
      </c>
      <c r="S1" s="36" t="s">
        <v>108</v>
      </c>
      <c r="T1" s="36" t="s">
        <v>109</v>
      </c>
      <c r="U1" s="36" t="s">
        <v>110</v>
      </c>
      <c r="V1" s="36" t="s">
        <v>111</v>
      </c>
      <c r="W1" s="36" t="s">
        <v>112</v>
      </c>
      <c r="X1" s="36" t="s">
        <v>113</v>
      </c>
      <c r="Y1" s="36" t="s">
        <v>114</v>
      </c>
      <c r="Z1" s="36" t="s">
        <v>115</v>
      </c>
      <c r="AA1" s="36" t="s">
        <v>116</v>
      </c>
      <c r="AB1" s="36" t="s">
        <v>117</v>
      </c>
      <c r="AC1" s="36" t="s">
        <v>118</v>
      </c>
      <c r="AD1" s="36" t="s">
        <v>119</v>
      </c>
      <c r="AE1" t="s">
        <v>120</v>
      </c>
    </row>
    <row r="2" spans="1:40" x14ac:dyDescent="0.2">
      <c r="A2" s="37" t="s">
        <v>121</v>
      </c>
      <c r="B2" s="37" t="s">
        <v>15</v>
      </c>
      <c r="C2" s="37" t="s">
        <v>122</v>
      </c>
      <c r="D2" s="37" t="s">
        <v>123</v>
      </c>
      <c r="E2" s="37" t="s">
        <v>124</v>
      </c>
      <c r="F2" s="37" t="s">
        <v>125</v>
      </c>
      <c r="G2" s="37" t="s">
        <v>126</v>
      </c>
      <c r="H2" s="37" t="s">
        <v>127</v>
      </c>
      <c r="I2" s="37" t="s">
        <v>128</v>
      </c>
      <c r="J2" s="38" t="s">
        <v>129</v>
      </c>
      <c r="K2" s="39" t="s">
        <v>130</v>
      </c>
      <c r="L2" s="37">
        <v>2.5</v>
      </c>
      <c r="M2" s="37">
        <v>7.5</v>
      </c>
      <c r="N2" s="37">
        <v>12.5</v>
      </c>
      <c r="O2" s="37">
        <v>17.5</v>
      </c>
      <c r="P2" s="37">
        <v>25</v>
      </c>
      <c r="Q2" s="37">
        <v>35</v>
      </c>
      <c r="R2" s="37">
        <v>45</v>
      </c>
      <c r="S2" s="37">
        <v>55</v>
      </c>
      <c r="T2" s="37">
        <v>65</v>
      </c>
      <c r="U2" s="37">
        <v>75</v>
      </c>
      <c r="V2" s="37">
        <v>85</v>
      </c>
      <c r="W2" s="37">
        <v>95</v>
      </c>
      <c r="X2" s="37">
        <v>112.5</v>
      </c>
      <c r="Y2" s="37">
        <v>137.5</v>
      </c>
      <c r="Z2" s="37">
        <v>162.5</v>
      </c>
      <c r="AA2" s="37">
        <v>187.5</v>
      </c>
      <c r="AB2" s="37">
        <v>225</v>
      </c>
      <c r="AC2" s="37">
        <v>275</v>
      </c>
      <c r="AD2" s="37">
        <v>325</v>
      </c>
      <c r="AE2" s="37" t="s">
        <v>29</v>
      </c>
      <c r="AF2" s="37" t="s">
        <v>30</v>
      </c>
      <c r="AG2" s="37" t="s">
        <v>131</v>
      </c>
      <c r="AH2" s="37" t="s">
        <v>132</v>
      </c>
      <c r="AI2" s="37" t="s">
        <v>133</v>
      </c>
      <c r="AJ2" s="40" t="s">
        <v>134</v>
      </c>
      <c r="AK2" s="40" t="s">
        <v>135</v>
      </c>
      <c r="AL2" s="40" t="s">
        <v>136</v>
      </c>
      <c r="AM2" s="40" t="s">
        <v>137</v>
      </c>
      <c r="AN2" s="40" t="s">
        <v>138</v>
      </c>
    </row>
    <row r="3" spans="1:40" x14ac:dyDescent="0.2">
      <c r="A3" s="37">
        <v>1</v>
      </c>
      <c r="B3" s="37" t="s">
        <v>139</v>
      </c>
      <c r="C3" s="40">
        <v>1</v>
      </c>
      <c r="D3" s="37" t="s">
        <v>140</v>
      </c>
      <c r="E3" s="41">
        <v>1</v>
      </c>
      <c r="F3" s="42">
        <v>41138</v>
      </c>
      <c r="G3" s="37"/>
      <c r="H3" s="37">
        <v>12</v>
      </c>
      <c r="I3" s="37" t="s">
        <v>141</v>
      </c>
      <c r="J3" s="37" t="str">
        <f>VLOOKUP(I3,spp!A:B,2,FALSE)</f>
        <v>Stegastes rectrifaenum</v>
      </c>
      <c r="K3" s="39">
        <f t="shared" ref="K3" si="0">SUM(L3:AD3)</f>
        <v>25</v>
      </c>
      <c r="L3" s="37">
        <v>25</v>
      </c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>
        <f>VLOOKUP(I3,spp!A:C,3,FALSE)</f>
        <v>1.813E-2</v>
      </c>
      <c r="AF3" s="37">
        <f>VLOOKUP(I3,spp!A:D,4,FALSE)</f>
        <v>3.07552</v>
      </c>
      <c r="AG3" s="37">
        <f t="shared" ref="AG3" si="1">((AE3*$L$2^AF3)*L3)+((AE3*$M$2^AF3)*M3)+((AE3*$N$2^AF3)*N3)+((AE3*$O$2^AF3)*O3)+((AE3*$P$2^AF3)*P3)+((AE3*$Q$2^AF3)*Q3)+((AE3*$R$2^AF3)*R3)+((AE3*$S$2^AF3)*S3)+((AE3*$T$2^AF3)*T3)+((AE3*$U$2^AF3)*U3)+((AE3*$V$2^AF3)*V3)+((AE3*$W$2^AF3)*W3)+((AE3*$X$2^AF3)*X3)+((AE3*$Y$2^AF3)*Y3)+ ((AE3*$Z$2^AF3)*Z3)+((AE3*$AA$2^AF3)*AA3)+((AE3*$AB$2^AF3)*AB3)+((AE3*$AC$2^AF3)*AC3+((AE3*$AD$2^AF3)*AD3))</f>
        <v>7.5894493726001402</v>
      </c>
      <c r="AH3" s="37">
        <f t="shared" ref="AH3" si="2">K3/100</f>
        <v>0.25</v>
      </c>
      <c r="AI3" s="37">
        <f t="shared" ref="AI3" si="3">AG3/100</f>
        <v>7.5894493726001405E-2</v>
      </c>
      <c r="AJ3" s="7">
        <f t="shared" ref="AJ3:AJ16" si="4">LN(AG3)</f>
        <v>2.0267590423464252</v>
      </c>
      <c r="AK3" s="7">
        <f t="shared" ref="AK3:AK16" si="5">LN(AE3)</f>
        <v>-4.0101872542153769</v>
      </c>
      <c r="AL3" s="7">
        <f t="shared" ref="AL3:AL16" si="6">(AJ3-AK3)/AF3</f>
        <v>1.9629026299818575</v>
      </c>
      <c r="AM3" s="7">
        <f t="shared" ref="AM3:AM16" si="7">EXP(AL3)</f>
        <v>7.1199637205451989</v>
      </c>
      <c r="AN3" s="37" t="str">
        <f>VLOOKUP(I3,spp!A:L,10,FALSE)</f>
        <v>Pomacentridae</v>
      </c>
    </row>
    <row r="4" spans="1:40" x14ac:dyDescent="0.2">
      <c r="A4" s="43">
        <v>1</v>
      </c>
      <c r="B4" s="43" t="s">
        <v>139</v>
      </c>
      <c r="C4" s="44">
        <v>1</v>
      </c>
      <c r="D4" s="44" t="s">
        <v>140</v>
      </c>
      <c r="E4" s="45">
        <v>1</v>
      </c>
      <c r="F4" s="46">
        <v>41138</v>
      </c>
      <c r="G4" s="43"/>
      <c r="H4" s="44">
        <v>14</v>
      </c>
      <c r="I4" s="44" t="s">
        <v>90</v>
      </c>
      <c r="J4" s="37" t="str">
        <f>VLOOKUP(I4,spp!A:B,2,FALSE)</f>
        <v>Diadema mexicanum</v>
      </c>
      <c r="K4" s="44">
        <v>3</v>
      </c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37"/>
      <c r="AF4" s="37">
        <f>VLOOKUP(I4,spp!A:E,5,FALSE)</f>
        <v>20.71</v>
      </c>
      <c r="AG4" s="43">
        <f t="shared" ref="AG4:AG7" si="8">AF4*K4</f>
        <v>62.13</v>
      </c>
      <c r="AH4" s="43">
        <f t="shared" ref="AH4:AH7" si="9">K4/50</f>
        <v>0.06</v>
      </c>
      <c r="AI4" s="43">
        <f t="shared" ref="AI4:AI7" si="10">AG4/50</f>
        <v>1.2426000000000001</v>
      </c>
      <c r="AJ4" s="7">
        <f t="shared" si="4"/>
        <v>4.1292289640756028</v>
      </c>
      <c r="AK4" s="7" t="e">
        <f t="shared" si="5"/>
        <v>#NUM!</v>
      </c>
      <c r="AL4" s="7" t="e">
        <f t="shared" si="6"/>
        <v>#NUM!</v>
      </c>
      <c r="AM4" s="7" t="e">
        <f t="shared" si="7"/>
        <v>#NUM!</v>
      </c>
      <c r="AN4" s="37" t="str">
        <f>VLOOKUP(I4,spp!A:L,10,FALSE)</f>
        <v>Diadematidae</v>
      </c>
    </row>
    <row r="5" spans="1:40" x14ac:dyDescent="0.2">
      <c r="A5" s="43">
        <v>1</v>
      </c>
      <c r="B5" s="43" t="s">
        <v>139</v>
      </c>
      <c r="C5" s="44">
        <v>1</v>
      </c>
      <c r="D5" s="44" t="s">
        <v>140</v>
      </c>
      <c r="E5" s="45">
        <v>1</v>
      </c>
      <c r="F5" s="46">
        <v>41138</v>
      </c>
      <c r="G5" s="43"/>
      <c r="H5" s="44">
        <v>14</v>
      </c>
      <c r="I5" s="44" t="s">
        <v>90</v>
      </c>
      <c r="J5" s="37" t="str">
        <f>VLOOKUP(I5,spp!A:B,2,FALSE)</f>
        <v>Diadema mexicanum</v>
      </c>
      <c r="K5" s="44">
        <v>2</v>
      </c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37"/>
      <c r="AF5" s="37">
        <f>VLOOKUP(I5,spp!A:E,5,FALSE)</f>
        <v>20.71</v>
      </c>
      <c r="AG5" s="43">
        <f t="shared" si="8"/>
        <v>41.42</v>
      </c>
      <c r="AH5" s="43">
        <f t="shared" si="9"/>
        <v>0.04</v>
      </c>
      <c r="AI5" s="43">
        <f t="shared" si="10"/>
        <v>0.82840000000000003</v>
      </c>
      <c r="AJ5" s="7">
        <f t="shared" si="4"/>
        <v>3.7237638559674382</v>
      </c>
      <c r="AK5" s="7" t="e">
        <f t="shared" si="5"/>
        <v>#NUM!</v>
      </c>
      <c r="AL5" s="7" t="e">
        <f t="shared" si="6"/>
        <v>#NUM!</v>
      </c>
      <c r="AM5" s="7" t="e">
        <f t="shared" si="7"/>
        <v>#NUM!</v>
      </c>
      <c r="AN5" s="37" t="str">
        <f>VLOOKUP(I5,spp!A:L,10,FALSE)</f>
        <v>Diadematidae</v>
      </c>
    </row>
    <row r="6" spans="1:40" x14ac:dyDescent="0.2">
      <c r="A6" s="43">
        <v>1</v>
      </c>
      <c r="B6" s="43" t="s">
        <v>139</v>
      </c>
      <c r="C6" s="44">
        <v>1</v>
      </c>
      <c r="D6" s="44" t="s">
        <v>140</v>
      </c>
      <c r="E6" s="45">
        <v>1</v>
      </c>
      <c r="F6" s="46">
        <v>41138</v>
      </c>
      <c r="G6" s="43"/>
      <c r="H6" s="44">
        <v>14</v>
      </c>
      <c r="I6" s="44" t="s">
        <v>95</v>
      </c>
      <c r="J6" s="37" t="str">
        <f>VLOOKUP(I6,spp!A:B,2,FALSE)</f>
        <v>Isostichopus fuscus</v>
      </c>
      <c r="K6" s="44">
        <v>2</v>
      </c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37"/>
      <c r="AF6" s="37">
        <f>VLOOKUP(I6,spp!A:E,5,FALSE)</f>
        <v>375</v>
      </c>
      <c r="AG6" s="43">
        <f t="shared" si="8"/>
        <v>750</v>
      </c>
      <c r="AH6" s="43">
        <f t="shared" si="9"/>
        <v>0.04</v>
      </c>
      <c r="AI6" s="43">
        <f t="shared" si="10"/>
        <v>15</v>
      </c>
      <c r="AJ6" s="7">
        <f t="shared" si="4"/>
        <v>6.620073206530356</v>
      </c>
      <c r="AK6" s="7" t="e">
        <f t="shared" si="5"/>
        <v>#NUM!</v>
      </c>
      <c r="AL6" s="7" t="e">
        <f t="shared" si="6"/>
        <v>#NUM!</v>
      </c>
      <c r="AM6" s="7" t="e">
        <f t="shared" si="7"/>
        <v>#NUM!</v>
      </c>
      <c r="AN6" s="37" t="str">
        <f>VLOOKUP(I6,spp!A:L,10,FALSE)</f>
        <v>Stichopodidae</v>
      </c>
    </row>
    <row r="7" spans="1:40" x14ac:dyDescent="0.2">
      <c r="A7" s="43">
        <v>1</v>
      </c>
      <c r="B7" s="43" t="s">
        <v>139</v>
      </c>
      <c r="C7" s="44">
        <v>1</v>
      </c>
      <c r="D7" s="44" t="s">
        <v>140</v>
      </c>
      <c r="E7" s="45">
        <v>1</v>
      </c>
      <c r="F7" s="46">
        <v>41138</v>
      </c>
      <c r="G7" s="43"/>
      <c r="H7" s="44">
        <v>14</v>
      </c>
      <c r="I7" s="44" t="s">
        <v>83</v>
      </c>
      <c r="J7" s="37" t="str">
        <f>VLOOKUP(I7,spp!A:B,2,FALSE)</f>
        <v>Pinctada mazatlanica</v>
      </c>
      <c r="K7" s="44">
        <v>3</v>
      </c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37"/>
      <c r="AF7" s="37">
        <f>VLOOKUP(I7,spp!A:E,5,FALSE)</f>
        <v>33.238461538461536</v>
      </c>
      <c r="AG7" s="43">
        <f t="shared" si="8"/>
        <v>99.715384615384608</v>
      </c>
      <c r="AH7" s="43">
        <f t="shared" si="9"/>
        <v>0.06</v>
      </c>
      <c r="AI7" s="43">
        <f t="shared" si="10"/>
        <v>1.9943076923076921</v>
      </c>
      <c r="AJ7" s="7">
        <f t="shared" si="4"/>
        <v>4.6023199741444607</v>
      </c>
      <c r="AK7" s="7" t="e">
        <f t="shared" si="5"/>
        <v>#NUM!</v>
      </c>
      <c r="AL7" s="7" t="e">
        <f t="shared" si="6"/>
        <v>#NUM!</v>
      </c>
      <c r="AM7" s="7" t="e">
        <f t="shared" si="7"/>
        <v>#NUM!</v>
      </c>
      <c r="AN7" s="37" t="str">
        <f>VLOOKUP(I7,spp!A:L,10,FALSE)</f>
        <v>Pteriidae</v>
      </c>
    </row>
    <row r="8" spans="1:40" x14ac:dyDescent="0.2">
      <c r="A8" s="47">
        <v>1</v>
      </c>
      <c r="B8" s="47" t="s">
        <v>139</v>
      </c>
      <c r="C8" s="47">
        <v>1</v>
      </c>
      <c r="D8" s="47" t="s">
        <v>140</v>
      </c>
      <c r="E8" s="47">
        <v>2</v>
      </c>
      <c r="F8" s="48">
        <v>41138</v>
      </c>
      <c r="G8" s="47"/>
      <c r="H8" s="47">
        <v>11</v>
      </c>
      <c r="I8" s="47" t="s">
        <v>141</v>
      </c>
      <c r="J8" s="37" t="str">
        <f>VLOOKUP(I8,spp!A:B,2,FALSE)</f>
        <v>Stegastes rectrifaenum</v>
      </c>
      <c r="K8" s="47">
        <f t="shared" ref="K8" si="11">SUM(L8:AD8)</f>
        <v>14</v>
      </c>
      <c r="L8" s="47"/>
      <c r="M8" s="47">
        <v>14</v>
      </c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37">
        <f>VLOOKUP(I8,spp!A:C,3,FALSE)</f>
        <v>1.813E-2</v>
      </c>
      <c r="AF8" s="37">
        <f>VLOOKUP(I8,spp!A:D,4,FALSE)</f>
        <v>3.07552</v>
      </c>
      <c r="AG8" s="47">
        <f t="shared" ref="AG8" si="12">((AE8*$L$2^AF8)*L8)+((AE8*$M$2^AF8)*M8)+((AE8*$N$2^AF8)*N8)+((AE8*$O$2^AF8)*O8)+((AE8*$P$2^AF8)*P8)+((AE8*$Q$2^AF8)*Q8)+((AE8*$R$2^AF8)*R8)+((AE8*$S$2^AF8)*S8)+((AE8*$T$2^AF8)*T8)+((AE8*$U$2^AF8)*U8)+((AE8*$V$2^AF8)*V8)+((AE8*$W$2^AF8)*W8)+((AE8*$X$2^AF8)*X8)+((AE8*$Y$2^AF8)*Y8)+ ((AE8*$Z$2^AF8)*Z8)+((AE8*$AA$2^AF8)*AA8)+((AE8*$AB$2^AF8)*AB8)+((AE8*$AC$2^AF8)*AC8+((AE8*$AD$2^AF8)*AD8))</f>
        <v>124.67927165135232</v>
      </c>
      <c r="AH8" s="47">
        <f t="shared" ref="AH8" si="13">K8/200</f>
        <v>7.0000000000000007E-2</v>
      </c>
      <c r="AI8" s="47">
        <f t="shared" ref="AI8" si="14">AG8/200</f>
        <v>0.62339635825676165</v>
      </c>
      <c r="AJ8" s="7">
        <f t="shared" si="4"/>
        <v>4.8257446131380268</v>
      </c>
      <c r="AK8" s="7">
        <f t="shared" si="5"/>
        <v>-4.0101872542153769</v>
      </c>
      <c r="AL8" s="7">
        <f t="shared" si="6"/>
        <v>2.8729879393902182</v>
      </c>
      <c r="AM8" s="7">
        <f t="shared" si="7"/>
        <v>17.689795349439475</v>
      </c>
      <c r="AN8" s="37" t="str">
        <f>VLOOKUP(I8,spp!A:L,10,FALSE)</f>
        <v>Pomacentridae</v>
      </c>
    </row>
    <row r="9" spans="1:40" x14ac:dyDescent="0.2">
      <c r="A9" s="43">
        <v>1</v>
      </c>
      <c r="B9" s="43" t="s">
        <v>139</v>
      </c>
      <c r="C9" s="44">
        <v>1</v>
      </c>
      <c r="D9" s="44" t="s">
        <v>140</v>
      </c>
      <c r="E9" s="45">
        <v>2</v>
      </c>
      <c r="F9" s="46">
        <v>41138</v>
      </c>
      <c r="G9" s="43"/>
      <c r="H9" s="44">
        <v>14</v>
      </c>
      <c r="I9" s="44" t="s">
        <v>90</v>
      </c>
      <c r="J9" s="37" t="str">
        <f>VLOOKUP(I9,spp!A:B,2,FALSE)</f>
        <v>Diadema mexicanum</v>
      </c>
      <c r="K9" s="44">
        <v>13</v>
      </c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37"/>
      <c r="AF9" s="37">
        <f>VLOOKUP(I9,spp!A:E,5,FALSE)</f>
        <v>20.71</v>
      </c>
      <c r="AG9" s="43">
        <f t="shared" ref="AG9:AG11" si="15">AF9*K9</f>
        <v>269.23</v>
      </c>
      <c r="AH9" s="43">
        <f t="shared" ref="AH9:AH11" si="16">K9/50</f>
        <v>0.26</v>
      </c>
      <c r="AI9" s="43">
        <f t="shared" ref="AI9:AI11" si="17">AG9/50</f>
        <v>5.3846000000000007</v>
      </c>
      <c r="AJ9" s="7">
        <f t="shared" si="4"/>
        <v>5.59556603286903</v>
      </c>
      <c r="AK9" s="7" t="e">
        <f t="shared" si="5"/>
        <v>#NUM!</v>
      </c>
      <c r="AL9" s="7" t="e">
        <f t="shared" si="6"/>
        <v>#NUM!</v>
      </c>
      <c r="AM9" s="7" t="e">
        <f t="shared" si="7"/>
        <v>#NUM!</v>
      </c>
      <c r="AN9" s="37" t="str">
        <f>VLOOKUP(I9,spp!A:L,10,FALSE)</f>
        <v>Diadematidae</v>
      </c>
    </row>
    <row r="10" spans="1:40" x14ac:dyDescent="0.2">
      <c r="A10" s="43">
        <v>1</v>
      </c>
      <c r="B10" s="43" t="s">
        <v>139</v>
      </c>
      <c r="C10" s="44">
        <v>1</v>
      </c>
      <c r="D10" s="44" t="s">
        <v>140</v>
      </c>
      <c r="E10" s="45">
        <v>2</v>
      </c>
      <c r="F10" s="46">
        <v>41138</v>
      </c>
      <c r="G10" s="43"/>
      <c r="H10" s="44">
        <v>14</v>
      </c>
      <c r="I10" s="44" t="s">
        <v>95</v>
      </c>
      <c r="J10" s="37" t="str">
        <f>VLOOKUP(I10,spp!A:B,2,FALSE)</f>
        <v>Isostichopus fuscus</v>
      </c>
      <c r="K10" s="44">
        <v>5</v>
      </c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37"/>
      <c r="AF10" s="37">
        <f>VLOOKUP(I10,spp!A:E,5,FALSE)</f>
        <v>375</v>
      </c>
      <c r="AG10" s="43">
        <f t="shared" si="15"/>
        <v>1875</v>
      </c>
      <c r="AH10" s="43">
        <f t="shared" si="16"/>
        <v>0.1</v>
      </c>
      <c r="AI10" s="43">
        <f t="shared" si="17"/>
        <v>37.5</v>
      </c>
      <c r="AJ10" s="7">
        <f t="shared" si="4"/>
        <v>7.5363639384045111</v>
      </c>
      <c r="AK10" s="7" t="e">
        <f t="shared" si="5"/>
        <v>#NUM!</v>
      </c>
      <c r="AL10" s="7" t="e">
        <f t="shared" si="6"/>
        <v>#NUM!</v>
      </c>
      <c r="AM10" s="7" t="e">
        <f t="shared" si="7"/>
        <v>#NUM!</v>
      </c>
      <c r="AN10" s="37" t="str">
        <f>VLOOKUP(I10,spp!A:L,10,FALSE)</f>
        <v>Stichopodidae</v>
      </c>
    </row>
    <row r="11" spans="1:40" x14ac:dyDescent="0.2">
      <c r="A11" s="43">
        <v>1</v>
      </c>
      <c r="B11" s="43" t="s">
        <v>139</v>
      </c>
      <c r="C11" s="44">
        <v>1</v>
      </c>
      <c r="D11" s="44" t="s">
        <v>140</v>
      </c>
      <c r="E11" s="45">
        <v>2</v>
      </c>
      <c r="F11" s="46">
        <v>41138</v>
      </c>
      <c r="G11" s="43"/>
      <c r="H11" s="44">
        <v>14</v>
      </c>
      <c r="I11" s="44" t="s">
        <v>83</v>
      </c>
      <c r="J11" s="37" t="str">
        <f>VLOOKUP(I11,spp!A:B,2,FALSE)</f>
        <v>Pinctada mazatlanica</v>
      </c>
      <c r="K11" s="44">
        <v>2</v>
      </c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37"/>
      <c r="AF11" s="37">
        <f>VLOOKUP(I11,spp!A:E,5,FALSE)</f>
        <v>33.238461538461536</v>
      </c>
      <c r="AG11" s="43">
        <f t="shared" si="15"/>
        <v>66.476923076923072</v>
      </c>
      <c r="AH11" s="43">
        <f t="shared" si="16"/>
        <v>0.04</v>
      </c>
      <c r="AI11" s="43">
        <f t="shared" si="17"/>
        <v>1.3295384615384613</v>
      </c>
      <c r="AJ11" s="7">
        <f t="shared" si="4"/>
        <v>4.1968548660362961</v>
      </c>
      <c r="AK11" s="7" t="e">
        <f t="shared" si="5"/>
        <v>#NUM!</v>
      </c>
      <c r="AL11" s="7" t="e">
        <f t="shared" si="6"/>
        <v>#NUM!</v>
      </c>
      <c r="AM11" s="7" t="e">
        <f t="shared" si="7"/>
        <v>#NUM!</v>
      </c>
      <c r="AN11" s="37" t="str">
        <f>VLOOKUP(I11,spp!A:L,10,FALSE)</f>
        <v>Pteriidae</v>
      </c>
    </row>
    <row r="12" spans="1:40" x14ac:dyDescent="0.2">
      <c r="A12" s="37">
        <v>1</v>
      </c>
      <c r="B12" s="37" t="s">
        <v>139</v>
      </c>
      <c r="C12" s="40">
        <v>1</v>
      </c>
      <c r="D12" s="37" t="s">
        <v>140</v>
      </c>
      <c r="E12" s="37">
        <v>3</v>
      </c>
      <c r="F12" s="42">
        <v>41138</v>
      </c>
      <c r="G12" s="37"/>
      <c r="H12" s="37">
        <v>7.6</v>
      </c>
      <c r="I12" s="37" t="s">
        <v>141</v>
      </c>
      <c r="J12" s="37" t="str">
        <f>VLOOKUP(I12,spp!A:B,2,FALSE)</f>
        <v>Stegastes rectrifaenum</v>
      </c>
      <c r="K12" s="39">
        <f t="shared" ref="K12" si="18">SUM(L12:AD12)</f>
        <v>27</v>
      </c>
      <c r="L12" s="37"/>
      <c r="M12" s="37">
        <v>27</v>
      </c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>
        <f>VLOOKUP(I12,spp!A:C,3,FALSE)</f>
        <v>1.813E-2</v>
      </c>
      <c r="AF12" s="37">
        <f>VLOOKUP(I12,spp!A:D,4,FALSE)</f>
        <v>3.07552</v>
      </c>
      <c r="AG12" s="37">
        <f t="shared" ref="AG12" si="19">((AE12*$L$2^AF12)*L12)+((AE12*$M$2^AF12)*M12)+((AE12*$N$2^AF12)*N12)+((AE12*$O$2^AF12)*O12)+((AE12*$P$2^AF12)*P12)+((AE12*$Q$2^AF12)*Q12)+((AE12*$R$2^AF12)*R12)+((AE12*$S$2^AF12)*S12)+((AE12*$T$2^AF12)*T12)+((AE12*$U$2^AF12)*U12)+((AE12*$V$2^AF12)*V12)+((AE12*$W$2^AF12)*W12)+((AE12*$X$2^AF12)*X12)+((AE12*$Y$2^AF12)*Y12)+ ((AE12*$Z$2^AF12)*Z12)+((AE12*$AA$2^AF12)*AA12)+((AE12*$AB$2^AF12)*AB12)+((AE12*$AC$2^AF12)*AC12+((AE12*$AD$2^AF12)*AD12))</f>
        <v>240.45288104189376</v>
      </c>
      <c r="AH12" s="37">
        <f t="shared" ref="AH12" si="20">K12/100</f>
        <v>0.27</v>
      </c>
      <c r="AI12" s="37">
        <f t="shared" ref="AI12" si="21">AG12/100</f>
        <v>2.4045288104189377</v>
      </c>
      <c r="AJ12" s="7">
        <f t="shared" si="4"/>
        <v>5.482524149527098</v>
      </c>
      <c r="AK12" s="7">
        <f t="shared" si="5"/>
        <v>-4.0101872542153769</v>
      </c>
      <c r="AL12" s="7">
        <f t="shared" si="6"/>
        <v>3.0865386678488438</v>
      </c>
      <c r="AM12" s="7">
        <f t="shared" si="7"/>
        <v>21.901139509122569</v>
      </c>
      <c r="AN12" s="37" t="str">
        <f>VLOOKUP(I12,spp!A:L,10,FALSE)</f>
        <v>Pomacentridae</v>
      </c>
    </row>
    <row r="13" spans="1:40" x14ac:dyDescent="0.2">
      <c r="A13" s="43">
        <v>1</v>
      </c>
      <c r="B13" s="43" t="s">
        <v>139</v>
      </c>
      <c r="C13" s="44">
        <v>1</v>
      </c>
      <c r="D13" s="44" t="s">
        <v>140</v>
      </c>
      <c r="E13" s="44">
        <v>3</v>
      </c>
      <c r="F13" s="46">
        <v>41138</v>
      </c>
      <c r="G13" s="43"/>
      <c r="H13" s="44">
        <v>7.9</v>
      </c>
      <c r="I13" s="44" t="s">
        <v>90</v>
      </c>
      <c r="J13" s="37" t="str">
        <f>VLOOKUP(I13,spp!A:B,2,FALSE)</f>
        <v>Diadema mexicanum</v>
      </c>
      <c r="K13" s="45">
        <v>2</v>
      </c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37"/>
      <c r="AF13" s="37">
        <f>VLOOKUP(I13,spp!A:E,5,FALSE)</f>
        <v>20.71</v>
      </c>
      <c r="AG13" s="43">
        <f t="shared" ref="AG13:AG14" si="22">AF13*K13</f>
        <v>41.42</v>
      </c>
      <c r="AH13" s="43">
        <f t="shared" ref="AH13:AH14" si="23">K13/50</f>
        <v>0.04</v>
      </c>
      <c r="AI13" s="43">
        <f t="shared" ref="AI13:AI14" si="24">AG13/50</f>
        <v>0.82840000000000003</v>
      </c>
      <c r="AJ13" s="7">
        <f t="shared" si="4"/>
        <v>3.7237638559674382</v>
      </c>
      <c r="AK13" s="7" t="e">
        <f t="shared" si="5"/>
        <v>#NUM!</v>
      </c>
      <c r="AL13" s="7" t="e">
        <f t="shared" si="6"/>
        <v>#NUM!</v>
      </c>
      <c r="AM13" s="7" t="e">
        <f t="shared" si="7"/>
        <v>#NUM!</v>
      </c>
      <c r="AN13" s="37" t="str">
        <f>VLOOKUP(I13,spp!A:L,10,FALSE)</f>
        <v>Diadematidae</v>
      </c>
    </row>
    <row r="14" spans="1:40" x14ac:dyDescent="0.2">
      <c r="A14" s="43">
        <v>1</v>
      </c>
      <c r="B14" s="43" t="s">
        <v>139</v>
      </c>
      <c r="C14" s="44">
        <v>1</v>
      </c>
      <c r="D14" s="44" t="s">
        <v>140</v>
      </c>
      <c r="E14" s="44">
        <v>3</v>
      </c>
      <c r="F14" s="46">
        <v>41138</v>
      </c>
      <c r="G14" s="43"/>
      <c r="H14" s="44">
        <v>7.9</v>
      </c>
      <c r="I14" s="44" t="s">
        <v>83</v>
      </c>
      <c r="J14" s="37" t="str">
        <f>VLOOKUP(I14,spp!A:B,2,FALSE)</f>
        <v>Pinctada mazatlanica</v>
      </c>
      <c r="K14" s="45">
        <v>4</v>
      </c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37"/>
      <c r="AF14" s="37">
        <f>VLOOKUP(I14,spp!A:E,5,FALSE)</f>
        <v>33.238461538461536</v>
      </c>
      <c r="AG14" s="43">
        <f t="shared" si="22"/>
        <v>132.95384615384614</v>
      </c>
      <c r="AH14" s="43">
        <f t="shared" si="23"/>
        <v>0.08</v>
      </c>
      <c r="AI14" s="43">
        <f t="shared" si="24"/>
        <v>2.6590769230769227</v>
      </c>
      <c r="AJ14" s="7">
        <f t="shared" si="4"/>
        <v>4.8900020465962415</v>
      </c>
      <c r="AK14" s="7" t="e">
        <f t="shared" si="5"/>
        <v>#NUM!</v>
      </c>
      <c r="AL14" s="7" t="e">
        <f t="shared" si="6"/>
        <v>#NUM!</v>
      </c>
      <c r="AM14" s="7" t="e">
        <f t="shared" si="7"/>
        <v>#NUM!</v>
      </c>
      <c r="AN14" s="37" t="str">
        <f>VLOOKUP(I14,spp!A:L,10,FALSE)</f>
        <v>Pteriidae</v>
      </c>
    </row>
    <row r="15" spans="1:40" x14ac:dyDescent="0.2">
      <c r="A15" s="47">
        <v>1</v>
      </c>
      <c r="B15" s="47" t="s">
        <v>139</v>
      </c>
      <c r="C15" s="47">
        <v>1</v>
      </c>
      <c r="D15" s="47" t="s">
        <v>140</v>
      </c>
      <c r="E15" s="47">
        <v>4</v>
      </c>
      <c r="F15" s="48">
        <v>41138</v>
      </c>
      <c r="G15" s="47"/>
      <c r="H15" s="47">
        <v>7.1</v>
      </c>
      <c r="I15" s="47" t="s">
        <v>141</v>
      </c>
      <c r="J15" s="37" t="str">
        <f>VLOOKUP(I15,spp!A:B,2,FALSE)</f>
        <v>Stegastes rectrifaenum</v>
      </c>
      <c r="K15" s="47">
        <f t="shared" ref="K15" si="25">SUM(L15:AD15)</f>
        <v>19</v>
      </c>
      <c r="L15" s="47"/>
      <c r="M15" s="47">
        <v>19</v>
      </c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37">
        <f>VLOOKUP(I15,spp!A:C,3,FALSE)</f>
        <v>1.813E-2</v>
      </c>
      <c r="AF15" s="37">
        <f>VLOOKUP(I15,spp!A:D,4,FALSE)</f>
        <v>3.07552</v>
      </c>
      <c r="AG15" s="47">
        <f t="shared" ref="AG15" si="26">((AE15*$L$2^AF15)*L15)+((AE15*$M$2^AF15)*M15)+((AE15*$N$2^AF15)*N15)+((AE15*$O$2^AF15)*O15)+((AE15*$P$2^AF15)*P15)+((AE15*$Q$2^AF15)*Q15)+((AE15*$R$2^AF15)*R15)+((AE15*$S$2^AF15)*S15)+((AE15*$T$2^AF15)*T15)+((AE15*$U$2^AF15)*U15)+((AE15*$V$2^AF15)*V15)+((AE15*$W$2^AF15)*W15)+((AE15*$X$2^AF15)*X15)+((AE15*$Y$2^AF15)*Y15)+ ((AE15*$Z$2^AF15)*Z15)+((AE15*$AA$2^AF15)*AA15)+((AE15*$AB$2^AF15)*AB15)+((AE15*$AC$2^AF15)*AC15+((AE15*$AD$2^AF15)*AD15))</f>
        <v>169.20758295540671</v>
      </c>
      <c r="AH15" s="47">
        <f t="shared" ref="AH15" si="27">K15/200</f>
        <v>9.5000000000000001E-2</v>
      </c>
      <c r="AI15" s="47">
        <f t="shared" ref="AI15" si="28">AG15/200</f>
        <v>0.8460379147770335</v>
      </c>
      <c r="AJ15" s="7">
        <f t="shared" si="4"/>
        <v>5.1311262626892091</v>
      </c>
      <c r="AK15" s="7">
        <f t="shared" si="5"/>
        <v>-4.0101872542153769</v>
      </c>
      <c r="AL15" s="7">
        <f t="shared" si="6"/>
        <v>2.9722822537016782</v>
      </c>
      <c r="AM15" s="7">
        <f t="shared" si="7"/>
        <v>19.536455903927465</v>
      </c>
      <c r="AN15" s="37" t="str">
        <f>VLOOKUP(I15,spp!A:L,10,FALSE)</f>
        <v>Pomacentridae</v>
      </c>
    </row>
    <row r="16" spans="1:40" x14ac:dyDescent="0.2">
      <c r="A16" s="43">
        <v>1</v>
      </c>
      <c r="B16" s="43" t="s">
        <v>139</v>
      </c>
      <c r="C16" s="44">
        <v>1</v>
      </c>
      <c r="D16" s="44" t="s">
        <v>140</v>
      </c>
      <c r="E16" s="44">
        <v>4</v>
      </c>
      <c r="F16" s="46">
        <v>41138</v>
      </c>
      <c r="G16" s="43"/>
      <c r="H16" s="44">
        <v>13</v>
      </c>
      <c r="I16" s="44" t="s">
        <v>90</v>
      </c>
      <c r="J16" s="37" t="str">
        <f>VLOOKUP(I16,spp!A:B,2,FALSE)</f>
        <v>Diadema mexicanum</v>
      </c>
      <c r="K16" s="45">
        <v>2</v>
      </c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37"/>
      <c r="AF16" s="37">
        <f>VLOOKUP(I16,spp!A:E,5,FALSE)</f>
        <v>20.71</v>
      </c>
      <c r="AG16" s="43">
        <f t="shared" ref="AG16:AG17" si="29">AF16*K16</f>
        <v>41.42</v>
      </c>
      <c r="AH16" s="43">
        <f t="shared" ref="AH16:AH17" si="30">K16/50</f>
        <v>0.04</v>
      </c>
      <c r="AI16" s="43">
        <f t="shared" ref="AI16:AI17" si="31">AG16/50</f>
        <v>0.82840000000000003</v>
      </c>
      <c r="AJ16" s="7">
        <f t="shared" si="4"/>
        <v>3.7237638559674382</v>
      </c>
      <c r="AK16" s="7" t="e">
        <f t="shared" si="5"/>
        <v>#NUM!</v>
      </c>
      <c r="AL16" s="7" t="e">
        <f t="shared" si="6"/>
        <v>#NUM!</v>
      </c>
      <c r="AM16" s="7" t="e">
        <f t="shared" si="7"/>
        <v>#NUM!</v>
      </c>
      <c r="AN16" s="37" t="str">
        <f>VLOOKUP(I16,spp!A:L,10,FALSE)</f>
        <v>Diadematidae</v>
      </c>
    </row>
    <row r="17" spans="1:40" x14ac:dyDescent="0.2">
      <c r="A17" s="43">
        <v>1</v>
      </c>
      <c r="B17" s="43" t="s">
        <v>139</v>
      </c>
      <c r="C17" s="44">
        <v>1</v>
      </c>
      <c r="D17" s="44" t="s">
        <v>140</v>
      </c>
      <c r="E17" s="44">
        <v>4</v>
      </c>
      <c r="F17" s="46">
        <v>41138</v>
      </c>
      <c r="G17" s="43"/>
      <c r="H17" s="44">
        <v>13</v>
      </c>
      <c r="I17" s="44" t="s">
        <v>83</v>
      </c>
      <c r="J17" s="37" t="str">
        <f>VLOOKUP(I17,spp!A:B,2,FALSE)</f>
        <v>Pinctada mazatlanica</v>
      </c>
      <c r="K17" s="45">
        <v>2</v>
      </c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37"/>
      <c r="AF17" s="37">
        <f>VLOOKUP(I17,spp!A:E,5,FALSE)</f>
        <v>33.238461538461536</v>
      </c>
      <c r="AG17" s="43">
        <f t="shared" si="29"/>
        <v>66.476923076923072</v>
      </c>
      <c r="AH17" s="43">
        <f t="shared" si="30"/>
        <v>0.04</v>
      </c>
      <c r="AI17" s="43">
        <f t="shared" si="31"/>
        <v>1.3295384615384613</v>
      </c>
      <c r="AJ17" s="7">
        <f t="shared" ref="AJ17:AJ29" si="32">LN(AG17)</f>
        <v>4.1968548660362961</v>
      </c>
      <c r="AK17" s="7" t="e">
        <f t="shared" ref="AK17:AK29" si="33">LN(AE17)</f>
        <v>#NUM!</v>
      </c>
      <c r="AL17" s="7" t="e">
        <f t="shared" ref="AL17:AL29" si="34">(AJ17-AK17)/AF17</f>
        <v>#NUM!</v>
      </c>
      <c r="AM17" s="7" t="e">
        <f t="shared" ref="AM17:AM29" si="35">EXP(AL17)</f>
        <v>#NUM!</v>
      </c>
      <c r="AN17" s="37" t="str">
        <f>VLOOKUP(I17,spp!A:L,10,FALSE)</f>
        <v>Pteriidae</v>
      </c>
    </row>
    <row r="18" spans="1:40" x14ac:dyDescent="0.2">
      <c r="A18" s="37">
        <v>1</v>
      </c>
      <c r="B18" s="37" t="s">
        <v>139</v>
      </c>
      <c r="C18" s="40">
        <v>1</v>
      </c>
      <c r="D18" s="37" t="s">
        <v>140</v>
      </c>
      <c r="E18" s="37">
        <v>5</v>
      </c>
      <c r="F18" s="42">
        <v>41138</v>
      </c>
      <c r="G18" s="37"/>
      <c r="H18" s="37">
        <v>8.4</v>
      </c>
      <c r="I18" s="37" t="s">
        <v>142</v>
      </c>
      <c r="J18" s="37" t="str">
        <f>VLOOKUP(I18,spp!A:B,2,FALSE)</f>
        <v>Holacanthus passer</v>
      </c>
      <c r="K18" s="39">
        <f t="shared" ref="K18:K20" si="36">SUM(L18:AD18)</f>
        <v>1</v>
      </c>
      <c r="L18" s="37"/>
      <c r="M18" s="37"/>
      <c r="N18" s="37">
        <v>1</v>
      </c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>
        <f>VLOOKUP(I18,spp!A:C,3,FALSE)</f>
        <v>2.7130000000000001E-2</v>
      </c>
      <c r="AF18" s="37">
        <f>VLOOKUP(I18,spp!A:D,4,FALSE)</f>
        <v>3.0842299999999998</v>
      </c>
      <c r="AG18" s="37">
        <f t="shared" ref="AG18:AG20" si="37">((AE18*$L$2^AF18)*L18)+((AE18*$M$2^AF18)*M18)+((AE18*$N$2^AF18)*N18)+((AE18*$O$2^AF18)*O18)+((AE18*$P$2^AF18)*P18)+((AE18*$Q$2^AF18)*Q18)+((AE18*$R$2^AF18)*R18)+((AE18*$S$2^AF18)*S18)+((AE18*$T$2^AF18)*T18)+((AE18*$U$2^AF18)*U18)+((AE18*$V$2^AF18)*V18)+((AE18*$W$2^AF18)*W18)+((AE18*$X$2^AF18)*X18)+((AE18*$Y$2^AF18)*Y18)+ ((AE18*$Z$2^AF18)*Z18)+((AE18*$AA$2^AF18)*AA18)+((AE18*$AB$2^AF18)*AB18)+((AE18*$AC$2^AF18)*AC18+((AE18*$AD$2^AF18)*AD18))</f>
        <v>65.549979949165603</v>
      </c>
      <c r="AH18" s="37">
        <f t="shared" ref="AH18:AH20" si="38">K18/100</f>
        <v>0.01</v>
      </c>
      <c r="AI18" s="37">
        <f t="shared" ref="AI18:AI20" si="39">AG18/100</f>
        <v>0.65549979949165604</v>
      </c>
      <c r="AJ18" s="7">
        <f t="shared" si="32"/>
        <v>4.182812904323554</v>
      </c>
      <c r="AK18" s="7">
        <f t="shared" si="33"/>
        <v>-3.6071151523112968</v>
      </c>
      <c r="AL18" s="7">
        <f t="shared" si="34"/>
        <v>2.5257286443082556</v>
      </c>
      <c r="AM18" s="7">
        <f t="shared" si="35"/>
        <v>12.500000000000002</v>
      </c>
      <c r="AN18" s="37" t="str">
        <f>VLOOKUP(I18,spp!A:L,10,FALSE)</f>
        <v>Pomacanthidae</v>
      </c>
    </row>
    <row r="19" spans="1:40" x14ac:dyDescent="0.2">
      <c r="A19" s="37">
        <v>1</v>
      </c>
      <c r="B19" s="37" t="s">
        <v>139</v>
      </c>
      <c r="C19" s="40">
        <v>1</v>
      </c>
      <c r="D19" s="37" t="s">
        <v>140</v>
      </c>
      <c r="E19" s="37">
        <v>5</v>
      </c>
      <c r="F19" s="42">
        <v>41138</v>
      </c>
      <c r="G19" s="37"/>
      <c r="H19" s="37">
        <v>8.4</v>
      </c>
      <c r="I19" s="37" t="s">
        <v>143</v>
      </c>
      <c r="J19" s="37" t="str">
        <f>VLOOKUP(I19,spp!A:B,2,FALSE)</f>
        <v>Scarus ghobban</v>
      </c>
      <c r="K19" s="39">
        <f t="shared" si="36"/>
        <v>1</v>
      </c>
      <c r="L19" s="37"/>
      <c r="M19" s="37"/>
      <c r="N19" s="37">
        <v>1</v>
      </c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>
        <f>VLOOKUP(I19,spp!A:C,3,FALSE)</f>
        <v>2.3300000000000001E-2</v>
      </c>
      <c r="AF19" s="37">
        <f>VLOOKUP(I19,spp!A:D,4,FALSE)</f>
        <v>2.919</v>
      </c>
      <c r="AG19" s="37">
        <f t="shared" si="37"/>
        <v>37.088242080395915</v>
      </c>
      <c r="AH19" s="37">
        <f t="shared" si="38"/>
        <v>0.01</v>
      </c>
      <c r="AI19" s="37">
        <f t="shared" si="39"/>
        <v>0.37088242080395917</v>
      </c>
      <c r="AJ19" s="7">
        <f t="shared" si="32"/>
        <v>3.6132999943253163</v>
      </c>
      <c r="AK19" s="7">
        <f t="shared" si="33"/>
        <v>-3.7593019184104821</v>
      </c>
      <c r="AL19" s="7">
        <f t="shared" si="34"/>
        <v>2.5257286443082556</v>
      </c>
      <c r="AM19" s="7">
        <f t="shared" si="35"/>
        <v>12.500000000000002</v>
      </c>
      <c r="AN19" s="37" t="str">
        <f>VLOOKUP(I19,spp!A:L,10,FALSE)</f>
        <v>Scaridae </v>
      </c>
    </row>
    <row r="20" spans="1:40" x14ac:dyDescent="0.2">
      <c r="A20" s="37">
        <v>1</v>
      </c>
      <c r="B20" s="37" t="s">
        <v>139</v>
      </c>
      <c r="C20" s="40">
        <v>1</v>
      </c>
      <c r="D20" s="37" t="s">
        <v>140</v>
      </c>
      <c r="E20" s="37">
        <v>5</v>
      </c>
      <c r="F20" s="42">
        <v>41138</v>
      </c>
      <c r="G20" s="37"/>
      <c r="H20" s="37">
        <v>8.4</v>
      </c>
      <c r="I20" s="37" t="s">
        <v>141</v>
      </c>
      <c r="J20" s="37" t="str">
        <f>VLOOKUP(I20,spp!A:B,2,FALSE)</f>
        <v>Stegastes rectrifaenum</v>
      </c>
      <c r="K20" s="39">
        <f t="shared" si="36"/>
        <v>41</v>
      </c>
      <c r="L20" s="37"/>
      <c r="M20" s="37">
        <v>41</v>
      </c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>
        <f>VLOOKUP(I20,spp!A:C,3,FALSE)</f>
        <v>1.813E-2</v>
      </c>
      <c r="AF20" s="37">
        <f>VLOOKUP(I20,spp!A:D,4,FALSE)</f>
        <v>3.07552</v>
      </c>
      <c r="AG20" s="37">
        <f t="shared" si="37"/>
        <v>365.1321526932461</v>
      </c>
      <c r="AH20" s="37">
        <f t="shared" si="38"/>
        <v>0.41</v>
      </c>
      <c r="AI20" s="37">
        <f t="shared" si="39"/>
        <v>3.651321526932461</v>
      </c>
      <c r="AJ20" s="7">
        <f t="shared" si="32"/>
        <v>5.9002593502270759</v>
      </c>
      <c r="AK20" s="7">
        <f t="shared" si="33"/>
        <v>-4.0101872542153769</v>
      </c>
      <c r="AL20" s="7">
        <f t="shared" si="34"/>
        <v>3.2223645446761693</v>
      </c>
      <c r="AM20" s="7">
        <f t="shared" si="35"/>
        <v>25.087370311851476</v>
      </c>
      <c r="AN20" s="37" t="str">
        <f>VLOOKUP(I20,spp!A:L,10,FALSE)</f>
        <v>Pomacentridae</v>
      </c>
    </row>
    <row r="21" spans="1:40" x14ac:dyDescent="0.2">
      <c r="A21" s="43">
        <v>1</v>
      </c>
      <c r="B21" s="43" t="s">
        <v>139</v>
      </c>
      <c r="C21" s="44">
        <v>1</v>
      </c>
      <c r="D21" s="44" t="s">
        <v>140</v>
      </c>
      <c r="E21" s="44">
        <v>5</v>
      </c>
      <c r="F21" s="46">
        <v>41138</v>
      </c>
      <c r="G21" s="43"/>
      <c r="H21" s="44">
        <v>7</v>
      </c>
      <c r="I21" s="44" t="s">
        <v>74</v>
      </c>
      <c r="J21" s="37" t="str">
        <f>VLOOKUP(I21,spp!A:B,2,FALSE)</f>
        <v>Acanthaster planci</v>
      </c>
      <c r="K21" s="45">
        <v>1</v>
      </c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37"/>
      <c r="AF21" s="37">
        <f>VLOOKUP(I21,spp!A:E,5,FALSE)</f>
        <v>566.25</v>
      </c>
      <c r="AG21" s="43">
        <f t="shared" ref="AG21:AG23" si="40">AF21*K21</f>
        <v>566.25</v>
      </c>
      <c r="AH21" s="43">
        <f t="shared" ref="AH21:AH23" si="41">K21/50</f>
        <v>0.02</v>
      </c>
      <c r="AI21" s="43">
        <f t="shared" ref="AI21:AI23" si="42">AG21/50</f>
        <v>11.324999999999999</v>
      </c>
      <c r="AJ21" s="7">
        <f t="shared" si="32"/>
        <v>6.339035676797244</v>
      </c>
      <c r="AK21" s="7" t="e">
        <f t="shared" si="33"/>
        <v>#NUM!</v>
      </c>
      <c r="AL21" s="7" t="e">
        <f t="shared" si="34"/>
        <v>#NUM!</v>
      </c>
      <c r="AM21" s="7" t="e">
        <f t="shared" si="35"/>
        <v>#NUM!</v>
      </c>
      <c r="AN21" s="37" t="str">
        <f>VLOOKUP(I21,spp!A:L,10,FALSE)</f>
        <v>Acanthansteridae</v>
      </c>
    </row>
    <row r="22" spans="1:40" x14ac:dyDescent="0.2">
      <c r="A22" s="43">
        <v>1</v>
      </c>
      <c r="B22" s="43" t="s">
        <v>139</v>
      </c>
      <c r="C22" s="44">
        <v>1</v>
      </c>
      <c r="D22" s="44" t="s">
        <v>140</v>
      </c>
      <c r="E22" s="44">
        <v>5</v>
      </c>
      <c r="F22" s="46">
        <v>41138</v>
      </c>
      <c r="G22" s="43"/>
      <c r="H22" s="44">
        <v>7</v>
      </c>
      <c r="I22" s="44" t="s">
        <v>90</v>
      </c>
      <c r="J22" s="37" t="str">
        <f>VLOOKUP(I22,spp!A:B,2,FALSE)</f>
        <v>Diadema mexicanum</v>
      </c>
      <c r="K22" s="45">
        <v>3</v>
      </c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37"/>
      <c r="AF22" s="37">
        <f>VLOOKUP(I22,spp!A:E,5,FALSE)</f>
        <v>20.71</v>
      </c>
      <c r="AG22" s="43">
        <f t="shared" si="40"/>
        <v>62.13</v>
      </c>
      <c r="AH22" s="43">
        <f t="shared" si="41"/>
        <v>0.06</v>
      </c>
      <c r="AI22" s="43">
        <f t="shared" si="42"/>
        <v>1.2426000000000001</v>
      </c>
      <c r="AJ22" s="7">
        <f t="shared" si="32"/>
        <v>4.1292289640756028</v>
      </c>
      <c r="AK22" s="7" t="e">
        <f t="shared" si="33"/>
        <v>#NUM!</v>
      </c>
      <c r="AL22" s="7" t="e">
        <f t="shared" si="34"/>
        <v>#NUM!</v>
      </c>
      <c r="AM22" s="7" t="e">
        <f t="shared" si="35"/>
        <v>#NUM!</v>
      </c>
      <c r="AN22" s="37" t="str">
        <f>VLOOKUP(I22,spp!A:L,10,FALSE)</f>
        <v>Diadematidae</v>
      </c>
    </row>
    <row r="23" spans="1:40" x14ac:dyDescent="0.2">
      <c r="A23" s="43">
        <v>1</v>
      </c>
      <c r="B23" s="43" t="s">
        <v>139</v>
      </c>
      <c r="C23" s="44">
        <v>1</v>
      </c>
      <c r="D23" s="44" t="s">
        <v>140</v>
      </c>
      <c r="E23" s="44">
        <v>5</v>
      </c>
      <c r="F23" s="46">
        <v>41138</v>
      </c>
      <c r="G23" s="43"/>
      <c r="H23" s="44">
        <v>7</v>
      </c>
      <c r="I23" s="44" t="s">
        <v>83</v>
      </c>
      <c r="J23" s="37" t="str">
        <f>VLOOKUP(I23,spp!A:B,2,FALSE)</f>
        <v>Pinctada mazatlanica</v>
      </c>
      <c r="K23" s="45">
        <v>2</v>
      </c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37"/>
      <c r="AF23" s="37">
        <f>VLOOKUP(I23,spp!A:E,5,FALSE)</f>
        <v>33.238461538461536</v>
      </c>
      <c r="AG23" s="43">
        <f t="shared" si="40"/>
        <v>66.476923076923072</v>
      </c>
      <c r="AH23" s="43">
        <f t="shared" si="41"/>
        <v>0.04</v>
      </c>
      <c r="AI23" s="43">
        <f t="shared" si="42"/>
        <v>1.3295384615384613</v>
      </c>
      <c r="AJ23" s="7">
        <f t="shared" si="32"/>
        <v>4.1968548660362961</v>
      </c>
      <c r="AK23" s="7" t="e">
        <f t="shared" si="33"/>
        <v>#NUM!</v>
      </c>
      <c r="AL23" s="7" t="e">
        <f t="shared" si="34"/>
        <v>#NUM!</v>
      </c>
      <c r="AM23" s="7" t="e">
        <f t="shared" si="35"/>
        <v>#NUM!</v>
      </c>
      <c r="AN23" s="37" t="str">
        <f>VLOOKUP(I23,spp!A:L,10,FALSE)</f>
        <v>Pteriidae</v>
      </c>
    </row>
    <row r="24" spans="1:40" x14ac:dyDescent="0.2">
      <c r="A24" s="47">
        <v>1</v>
      </c>
      <c r="B24" s="47" t="s">
        <v>139</v>
      </c>
      <c r="C24" s="47">
        <v>1</v>
      </c>
      <c r="D24" s="47" t="s">
        <v>140</v>
      </c>
      <c r="E24" s="47">
        <v>6</v>
      </c>
      <c r="F24" s="48">
        <v>41138</v>
      </c>
      <c r="G24" s="47"/>
      <c r="H24" s="47">
        <v>9</v>
      </c>
      <c r="I24" s="47" t="s">
        <v>143</v>
      </c>
      <c r="J24" s="37" t="str">
        <f>VLOOKUP(I24,spp!A:B,2,FALSE)</f>
        <v>Scarus ghobban</v>
      </c>
      <c r="K24" s="47">
        <f t="shared" ref="K24:K25" si="43">SUM(L24:AD24)</f>
        <v>1</v>
      </c>
      <c r="L24" s="47"/>
      <c r="M24" s="47"/>
      <c r="N24" s="47">
        <v>1</v>
      </c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37">
        <f>VLOOKUP(I24,spp!A:C,3,FALSE)</f>
        <v>2.3300000000000001E-2</v>
      </c>
      <c r="AF24" s="37">
        <f>VLOOKUP(I24,spp!A:D,4,FALSE)</f>
        <v>2.919</v>
      </c>
      <c r="AG24" s="47">
        <f t="shared" ref="AG24:AG25" si="44">((AE24*$L$2^AF24)*L24)+((AE24*$M$2^AF24)*M24)+((AE24*$N$2^AF24)*N24)+((AE24*$O$2^AF24)*O24)+((AE24*$P$2^AF24)*P24)+((AE24*$Q$2^AF24)*Q24)+((AE24*$R$2^AF24)*R24)+((AE24*$S$2^AF24)*S24)+((AE24*$T$2^AF24)*T24)+((AE24*$U$2^AF24)*U24)+((AE24*$V$2^AF24)*V24)+((AE24*$W$2^AF24)*W24)+((AE24*$X$2^AF24)*X24)+((AE24*$Y$2^AF24)*Y24)+ ((AE24*$Z$2^AF24)*Z24)+((AE24*$AA$2^AF24)*AA24)+((AE24*$AB$2^AF24)*AB24)+((AE24*$AC$2^AF24)*AC24+((AE24*$AD$2^AF24)*AD24))</f>
        <v>37.088242080395915</v>
      </c>
      <c r="AH24" s="47">
        <f t="shared" ref="AH24:AH25" si="45">K24/200</f>
        <v>5.0000000000000001E-3</v>
      </c>
      <c r="AI24" s="47">
        <f t="shared" ref="AI24:AI25" si="46">AG24/200</f>
        <v>0.18544121040197958</v>
      </c>
      <c r="AJ24" s="7">
        <f t="shared" si="32"/>
        <v>3.6132999943253163</v>
      </c>
      <c r="AK24" s="7">
        <f t="shared" si="33"/>
        <v>-3.7593019184104821</v>
      </c>
      <c r="AL24" s="7">
        <f t="shared" si="34"/>
        <v>2.5257286443082556</v>
      </c>
      <c r="AM24" s="7">
        <f t="shared" si="35"/>
        <v>12.500000000000002</v>
      </c>
      <c r="AN24" s="37" t="str">
        <f>VLOOKUP(I24,spp!A:L,10,FALSE)</f>
        <v>Scaridae </v>
      </c>
    </row>
    <row r="25" spans="1:40" x14ac:dyDescent="0.2">
      <c r="A25" s="47">
        <v>1</v>
      </c>
      <c r="B25" s="47" t="s">
        <v>139</v>
      </c>
      <c r="C25" s="47">
        <v>1</v>
      </c>
      <c r="D25" s="47" t="s">
        <v>140</v>
      </c>
      <c r="E25" s="47">
        <v>6</v>
      </c>
      <c r="F25" s="48">
        <v>41138</v>
      </c>
      <c r="G25" s="47"/>
      <c r="H25" s="47">
        <v>9</v>
      </c>
      <c r="I25" s="47" t="s">
        <v>141</v>
      </c>
      <c r="J25" s="37" t="str">
        <f>VLOOKUP(I25,spp!A:B,2,FALSE)</f>
        <v>Stegastes rectrifaenum</v>
      </c>
      <c r="K25" s="47">
        <f t="shared" si="43"/>
        <v>30</v>
      </c>
      <c r="L25" s="47"/>
      <c r="M25" s="47">
        <v>30</v>
      </c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37">
        <f>VLOOKUP(I25,spp!A:C,3,FALSE)</f>
        <v>1.813E-2</v>
      </c>
      <c r="AF25" s="37">
        <f>VLOOKUP(I25,spp!A:D,4,FALSE)</f>
        <v>3.07552</v>
      </c>
      <c r="AG25" s="47">
        <f t="shared" si="44"/>
        <v>267.16986782432639</v>
      </c>
      <c r="AH25" s="47">
        <f t="shared" si="45"/>
        <v>0.15</v>
      </c>
      <c r="AI25" s="47">
        <f t="shared" si="46"/>
        <v>1.335849339121632</v>
      </c>
      <c r="AJ25" s="7">
        <f t="shared" si="32"/>
        <v>5.5878846651849239</v>
      </c>
      <c r="AK25" s="7">
        <f t="shared" si="33"/>
        <v>-4.0101872542153769</v>
      </c>
      <c r="AL25" s="7">
        <f t="shared" si="34"/>
        <v>3.1207964569894848</v>
      </c>
      <c r="AM25" s="7">
        <f t="shared" si="35"/>
        <v>22.664423695230575</v>
      </c>
      <c r="AN25" s="37" t="str">
        <f>VLOOKUP(I25,spp!A:L,10,FALSE)</f>
        <v>Pomacentridae</v>
      </c>
    </row>
    <row r="26" spans="1:40" x14ac:dyDescent="0.2">
      <c r="A26" s="43">
        <v>1</v>
      </c>
      <c r="B26" s="43" t="s">
        <v>139</v>
      </c>
      <c r="C26" s="44">
        <v>1</v>
      </c>
      <c r="D26" s="44" t="s">
        <v>140</v>
      </c>
      <c r="E26" s="44">
        <v>6</v>
      </c>
      <c r="F26" s="46">
        <v>41138</v>
      </c>
      <c r="G26" s="43"/>
      <c r="H26" s="44">
        <v>7.2</v>
      </c>
      <c r="I26" s="44" t="s">
        <v>74</v>
      </c>
      <c r="J26" s="37" t="str">
        <f>VLOOKUP(I26,spp!A:B,2,FALSE)</f>
        <v>Acanthaster planci</v>
      </c>
      <c r="K26" s="45">
        <v>2</v>
      </c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37"/>
      <c r="AF26" s="37">
        <f>VLOOKUP(I26,spp!A:E,5,FALSE)</f>
        <v>566.25</v>
      </c>
      <c r="AG26" s="43">
        <f t="shared" ref="AG26:AG29" si="47">AF26*K26</f>
        <v>1132.5</v>
      </c>
      <c r="AH26" s="43">
        <f t="shared" ref="AH26:AH29" si="48">K26/50</f>
        <v>0.04</v>
      </c>
      <c r="AI26" s="43">
        <f t="shared" ref="AI26:AI29" si="49">AG26/50</f>
        <v>22.65</v>
      </c>
      <c r="AJ26" s="7">
        <f t="shared" si="32"/>
        <v>7.0321828573571894</v>
      </c>
      <c r="AK26" s="7" t="e">
        <f t="shared" si="33"/>
        <v>#NUM!</v>
      </c>
      <c r="AL26" s="7" t="e">
        <f t="shared" si="34"/>
        <v>#NUM!</v>
      </c>
      <c r="AM26" s="7" t="e">
        <f t="shared" si="35"/>
        <v>#NUM!</v>
      </c>
      <c r="AN26" s="37" t="str">
        <f>VLOOKUP(I26,spp!A:L,10,FALSE)</f>
        <v>Acanthansteridae</v>
      </c>
    </row>
    <row r="27" spans="1:40" x14ac:dyDescent="0.2">
      <c r="A27" s="43">
        <v>1</v>
      </c>
      <c r="B27" s="43" t="s">
        <v>139</v>
      </c>
      <c r="C27" s="44">
        <v>1</v>
      </c>
      <c r="D27" s="44" t="s">
        <v>140</v>
      </c>
      <c r="E27" s="44">
        <v>6</v>
      </c>
      <c r="F27" s="46">
        <v>41138</v>
      </c>
      <c r="G27" s="43"/>
      <c r="H27" s="44">
        <v>7.2</v>
      </c>
      <c r="I27" s="44" t="s">
        <v>90</v>
      </c>
      <c r="J27" s="37" t="str">
        <f>VLOOKUP(I27,spp!A:B,2,FALSE)</f>
        <v>Diadema mexicanum</v>
      </c>
      <c r="K27" s="45">
        <v>2</v>
      </c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37"/>
      <c r="AF27" s="37">
        <f>VLOOKUP(I27,spp!A:E,5,FALSE)</f>
        <v>20.71</v>
      </c>
      <c r="AG27" s="43">
        <f t="shared" si="47"/>
        <v>41.42</v>
      </c>
      <c r="AH27" s="43">
        <f t="shared" si="48"/>
        <v>0.04</v>
      </c>
      <c r="AI27" s="43">
        <f t="shared" si="49"/>
        <v>0.82840000000000003</v>
      </c>
      <c r="AJ27" s="7">
        <f t="shared" si="32"/>
        <v>3.7237638559674382</v>
      </c>
      <c r="AK27" s="7" t="e">
        <f t="shared" si="33"/>
        <v>#NUM!</v>
      </c>
      <c r="AL27" s="7" t="e">
        <f t="shared" si="34"/>
        <v>#NUM!</v>
      </c>
      <c r="AM27" s="7" t="e">
        <f t="shared" si="35"/>
        <v>#NUM!</v>
      </c>
      <c r="AN27" s="37" t="str">
        <f>VLOOKUP(I27,spp!A:L,10,FALSE)</f>
        <v>Diadematidae</v>
      </c>
    </row>
    <row r="28" spans="1:40" x14ac:dyDescent="0.2">
      <c r="A28" s="43">
        <v>1</v>
      </c>
      <c r="B28" s="43" t="s">
        <v>139</v>
      </c>
      <c r="C28" s="44">
        <v>1</v>
      </c>
      <c r="D28" s="44" t="s">
        <v>140</v>
      </c>
      <c r="E28" s="44">
        <v>6</v>
      </c>
      <c r="F28" s="46">
        <v>41138</v>
      </c>
      <c r="G28" s="43"/>
      <c r="H28" s="44">
        <v>7.2</v>
      </c>
      <c r="I28" s="44" t="s">
        <v>90</v>
      </c>
      <c r="J28" s="37" t="str">
        <f>VLOOKUP(I28,spp!A:B,2,FALSE)</f>
        <v>Diadema mexicanum</v>
      </c>
      <c r="K28" s="45">
        <v>2</v>
      </c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37"/>
      <c r="AF28" s="37">
        <f>VLOOKUP(I28,spp!A:E,5,FALSE)</f>
        <v>20.71</v>
      </c>
      <c r="AG28" s="43">
        <f t="shared" si="47"/>
        <v>41.42</v>
      </c>
      <c r="AH28" s="43">
        <f t="shared" si="48"/>
        <v>0.04</v>
      </c>
      <c r="AI28" s="43">
        <f t="shared" si="49"/>
        <v>0.82840000000000003</v>
      </c>
      <c r="AJ28" s="7">
        <f t="shared" si="32"/>
        <v>3.7237638559674382</v>
      </c>
      <c r="AK28" s="7" t="e">
        <f t="shared" si="33"/>
        <v>#NUM!</v>
      </c>
      <c r="AL28" s="7" t="e">
        <f t="shared" si="34"/>
        <v>#NUM!</v>
      </c>
      <c r="AM28" s="7" t="e">
        <f t="shared" si="35"/>
        <v>#NUM!</v>
      </c>
      <c r="AN28" s="37" t="str">
        <f>VLOOKUP(I28,spp!A:L,10,FALSE)</f>
        <v>Diadematidae</v>
      </c>
    </row>
    <row r="29" spans="1:40" x14ac:dyDescent="0.2">
      <c r="A29" s="43">
        <v>1</v>
      </c>
      <c r="B29" s="43" t="s">
        <v>139</v>
      </c>
      <c r="C29" s="44">
        <v>1</v>
      </c>
      <c r="D29" s="44" t="s">
        <v>140</v>
      </c>
      <c r="E29" s="44">
        <v>6</v>
      </c>
      <c r="F29" s="46">
        <v>41138</v>
      </c>
      <c r="G29" s="43"/>
      <c r="H29" s="44">
        <v>7.2</v>
      </c>
      <c r="I29" s="44" t="s">
        <v>83</v>
      </c>
      <c r="J29" s="37" t="str">
        <f>VLOOKUP(I29,spp!A:B,2,FALSE)</f>
        <v>Pinctada mazatlanica</v>
      </c>
      <c r="K29" s="45">
        <v>1</v>
      </c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37"/>
      <c r="AF29" s="37">
        <f>VLOOKUP(I29,spp!A:E,5,FALSE)</f>
        <v>33.238461538461536</v>
      </c>
      <c r="AG29" s="43">
        <f t="shared" si="47"/>
        <v>33.238461538461536</v>
      </c>
      <c r="AH29" s="43">
        <f t="shared" si="48"/>
        <v>0.02</v>
      </c>
      <c r="AI29" s="43">
        <f t="shared" si="49"/>
        <v>0.66476923076923067</v>
      </c>
      <c r="AJ29" s="7">
        <f t="shared" si="32"/>
        <v>3.5037076854763507</v>
      </c>
      <c r="AK29" s="7" t="e">
        <f t="shared" si="33"/>
        <v>#NUM!</v>
      </c>
      <c r="AL29" s="7" t="e">
        <f t="shared" si="34"/>
        <v>#NUM!</v>
      </c>
      <c r="AM29" s="7" t="e">
        <f t="shared" si="35"/>
        <v>#NUM!</v>
      </c>
      <c r="AN29" s="37" t="str">
        <f>VLOOKUP(I29,spp!A:L,10,FALSE)</f>
        <v>Pteriidae</v>
      </c>
    </row>
    <row r="30" spans="1:40" x14ac:dyDescent="0.2">
      <c r="A30" s="37">
        <v>1</v>
      </c>
      <c r="B30" s="37" t="s">
        <v>139</v>
      </c>
      <c r="C30" s="37">
        <v>2</v>
      </c>
      <c r="D30" s="37" t="s">
        <v>144</v>
      </c>
      <c r="E30" s="37">
        <v>1</v>
      </c>
      <c r="F30" s="42">
        <v>41138</v>
      </c>
      <c r="G30" s="37"/>
      <c r="H30" s="37">
        <v>11</v>
      </c>
      <c r="I30" s="37" t="s">
        <v>142</v>
      </c>
      <c r="J30" s="37" t="str">
        <f>VLOOKUP(I30,spp!A:B,2,FALSE)</f>
        <v>Holacanthus passer</v>
      </c>
      <c r="K30" s="39">
        <f t="shared" ref="K30:K31" si="50">SUM(L30:AD30)</f>
        <v>2</v>
      </c>
      <c r="L30" s="37"/>
      <c r="M30" s="37"/>
      <c r="N30" s="37"/>
      <c r="O30" s="37">
        <v>2</v>
      </c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>
        <f>VLOOKUP(I30,spp!A:C,3,FALSE)</f>
        <v>2.7130000000000001E-2</v>
      </c>
      <c r="AF30" s="37">
        <f>VLOOKUP(I30,spp!A:D,4,FALSE)</f>
        <v>3.0842299999999998</v>
      </c>
      <c r="AG30" s="37">
        <f t="shared" ref="AG30:AG31" si="51">((AE30*$L$2^AF30)*L30)+((AE30*$M$2^AF30)*M30)+((AE30*$N$2^AF30)*N30)+((AE30*$O$2^AF30)*O30)+((AE30*$P$2^AF30)*P30)+((AE30*$Q$2^AF30)*Q30)+((AE30*$R$2^AF30)*R30)+((AE30*$S$2^AF30)*S30)+((AE30*$T$2^AF30)*T30)+((AE30*$U$2^AF30)*U30)+((AE30*$V$2^AF30)*V30)+((AE30*$W$2^AF30)*W30)+((AE30*$X$2^AF30)*X30)+((AE30*$Y$2^AF30)*Y30)+ ((AE30*$Z$2^AF30)*Z30)+((AE30*$AA$2^AF30)*AA30)+((AE30*$AB$2^AF30)*AB30)+((AE30*$AC$2^AF30)*AC30+((AE30*$AD$2^AF30)*AD30))</f>
        <v>370.07950141176343</v>
      </c>
      <c r="AH30" s="37">
        <f t="shared" ref="AH30:AH31" si="52">K30/100</f>
        <v>0.02</v>
      </c>
      <c r="AI30" s="37">
        <f t="shared" ref="AI30:AI31" si="53">AG30/100</f>
        <v>3.7007950141176345</v>
      </c>
      <c r="AJ30" s="7">
        <f t="shared" ref="AJ30:AJ47" si="54">LN(AG30)</f>
        <v>5.9137178512377435</v>
      </c>
      <c r="AK30" s="7">
        <f t="shared" ref="AK30:AK47" si="55">LN(AE30)</f>
        <v>-3.6071151523112968</v>
      </c>
      <c r="AL30" s="7">
        <f t="shared" ref="AL30:AL47" si="56">(AJ30-AK30)/AF30</f>
        <v>3.0869400153519808</v>
      </c>
      <c r="AM30" s="7">
        <f t="shared" ref="AM30:AM48" si="57">EXP(AL30)</f>
        <v>21.909931240932202</v>
      </c>
      <c r="AN30" s="37" t="str">
        <f>VLOOKUP(I30,spp!A:L,10,FALSE)</f>
        <v>Pomacanthidae</v>
      </c>
    </row>
    <row r="31" spans="1:40" x14ac:dyDescent="0.2">
      <c r="A31" s="37">
        <v>1</v>
      </c>
      <c r="B31" s="37" t="s">
        <v>139</v>
      </c>
      <c r="C31" s="37">
        <v>2</v>
      </c>
      <c r="D31" s="37" t="s">
        <v>144</v>
      </c>
      <c r="E31" s="37">
        <v>1</v>
      </c>
      <c r="F31" s="42">
        <v>41138</v>
      </c>
      <c r="G31" s="37"/>
      <c r="H31" s="37">
        <v>11</v>
      </c>
      <c r="I31" s="37" t="s">
        <v>141</v>
      </c>
      <c r="J31" s="37" t="str">
        <f>VLOOKUP(I31,spp!A:B,2,FALSE)</f>
        <v>Stegastes rectrifaenum</v>
      </c>
      <c r="K31" s="39">
        <f t="shared" si="50"/>
        <v>32</v>
      </c>
      <c r="L31" s="37"/>
      <c r="M31" s="37">
        <v>32</v>
      </c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>
        <f>VLOOKUP(I31,spp!A:C,3,FALSE)</f>
        <v>1.813E-2</v>
      </c>
      <c r="AF31" s="37">
        <f>VLOOKUP(I31,spp!A:D,4,FALSE)</f>
        <v>3.07552</v>
      </c>
      <c r="AG31" s="37">
        <f t="shared" si="51"/>
        <v>284.98119234594816</v>
      </c>
      <c r="AH31" s="37">
        <f t="shared" si="52"/>
        <v>0.32</v>
      </c>
      <c r="AI31" s="37">
        <f t="shared" si="53"/>
        <v>2.8498119234594816</v>
      </c>
      <c r="AJ31" s="7">
        <f t="shared" si="54"/>
        <v>5.652423186322495</v>
      </c>
      <c r="AK31" s="7">
        <f t="shared" si="55"/>
        <v>-4.0101872542153769</v>
      </c>
      <c r="AL31" s="7">
        <f t="shared" si="56"/>
        <v>3.1417810453314794</v>
      </c>
      <c r="AM31" s="7">
        <f t="shared" si="57"/>
        <v>23.14505255884232</v>
      </c>
      <c r="AN31" s="37" t="str">
        <f>VLOOKUP(I31,spp!A:L,10,FALSE)</f>
        <v>Pomacentridae</v>
      </c>
    </row>
    <row r="32" spans="1:40" x14ac:dyDescent="0.2">
      <c r="A32" s="43">
        <v>1</v>
      </c>
      <c r="B32" s="43" t="s">
        <v>139</v>
      </c>
      <c r="C32" s="44">
        <v>2</v>
      </c>
      <c r="D32" s="44" t="s">
        <v>144</v>
      </c>
      <c r="E32" s="45">
        <v>1</v>
      </c>
      <c r="F32" s="46">
        <v>41138</v>
      </c>
      <c r="G32" s="43"/>
      <c r="H32" s="44"/>
      <c r="I32" s="44" t="s">
        <v>74</v>
      </c>
      <c r="J32" s="37" t="str">
        <f>VLOOKUP(I32,spp!A:B,2,FALSE)</f>
        <v>Acanthaster planci</v>
      </c>
      <c r="K32" s="44">
        <v>4</v>
      </c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37"/>
      <c r="AF32" s="37">
        <f>VLOOKUP(I32,spp!A:E,5,FALSE)</f>
        <v>566.25</v>
      </c>
      <c r="AG32" s="43">
        <f t="shared" ref="AG32:AG36" si="58">AF32*K32</f>
        <v>2265</v>
      </c>
      <c r="AH32" s="43">
        <f t="shared" ref="AH32:AH36" si="59">K32/50</f>
        <v>0.08</v>
      </c>
      <c r="AI32" s="43">
        <f t="shared" ref="AI32:AI36" si="60">AG32/50</f>
        <v>45.3</v>
      </c>
      <c r="AJ32" s="7">
        <f t="shared" si="54"/>
        <v>7.7253300379171348</v>
      </c>
      <c r="AK32" s="7" t="e">
        <f t="shared" si="55"/>
        <v>#NUM!</v>
      </c>
      <c r="AL32" s="7" t="e">
        <f t="shared" si="56"/>
        <v>#NUM!</v>
      </c>
      <c r="AM32" s="7" t="e">
        <f t="shared" si="57"/>
        <v>#NUM!</v>
      </c>
      <c r="AN32" s="37" t="str">
        <f>VLOOKUP(I32,spp!A:L,10,FALSE)</f>
        <v>Acanthansteridae</v>
      </c>
    </row>
    <row r="33" spans="1:40" x14ac:dyDescent="0.2">
      <c r="A33" s="43">
        <v>1</v>
      </c>
      <c r="B33" s="43" t="s">
        <v>139</v>
      </c>
      <c r="C33" s="44">
        <v>2</v>
      </c>
      <c r="D33" s="44" t="s">
        <v>144</v>
      </c>
      <c r="E33" s="45">
        <v>1</v>
      </c>
      <c r="F33" s="46">
        <v>41138</v>
      </c>
      <c r="G33" s="43"/>
      <c r="H33" s="44"/>
      <c r="I33" s="44" t="s">
        <v>90</v>
      </c>
      <c r="J33" s="37" t="str">
        <f>VLOOKUP(I33,spp!A:B,2,FALSE)</f>
        <v>Diadema mexicanum</v>
      </c>
      <c r="K33" s="44">
        <v>1</v>
      </c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37"/>
      <c r="AF33" s="37">
        <f>VLOOKUP(I33,spp!A:E,5,FALSE)</f>
        <v>20.71</v>
      </c>
      <c r="AG33" s="43">
        <f t="shared" si="58"/>
        <v>20.71</v>
      </c>
      <c r="AH33" s="43">
        <f t="shared" si="59"/>
        <v>0.02</v>
      </c>
      <c r="AI33" s="43">
        <f t="shared" si="60"/>
        <v>0.41420000000000001</v>
      </c>
      <c r="AJ33" s="7">
        <f t="shared" si="54"/>
        <v>3.0306166754074928</v>
      </c>
      <c r="AK33" s="7" t="e">
        <f t="shared" si="55"/>
        <v>#NUM!</v>
      </c>
      <c r="AL33" s="7" t="e">
        <f t="shared" si="56"/>
        <v>#NUM!</v>
      </c>
      <c r="AM33" s="7" t="e">
        <f t="shared" si="57"/>
        <v>#NUM!</v>
      </c>
      <c r="AN33" s="37" t="str">
        <f>VLOOKUP(I33,spp!A:L,10,FALSE)</f>
        <v>Diadematidae</v>
      </c>
    </row>
    <row r="34" spans="1:40" x14ac:dyDescent="0.2">
      <c r="A34" s="43">
        <v>1</v>
      </c>
      <c r="B34" s="43" t="s">
        <v>139</v>
      </c>
      <c r="C34" s="44">
        <v>2</v>
      </c>
      <c r="D34" s="44" t="s">
        <v>144</v>
      </c>
      <c r="E34" s="45">
        <v>1</v>
      </c>
      <c r="F34" s="46">
        <v>41138</v>
      </c>
      <c r="G34" s="43"/>
      <c r="H34" s="44"/>
      <c r="I34" s="44" t="s">
        <v>90</v>
      </c>
      <c r="J34" s="37" t="str">
        <f>VLOOKUP(I34,spp!A:B,2,FALSE)</f>
        <v>Diadema mexicanum</v>
      </c>
      <c r="K34" s="44">
        <v>4</v>
      </c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37"/>
      <c r="AF34" s="37">
        <f>VLOOKUP(I34,spp!A:E,5,FALSE)</f>
        <v>20.71</v>
      </c>
      <c r="AG34" s="43">
        <f t="shared" si="58"/>
        <v>82.84</v>
      </c>
      <c r="AH34" s="43">
        <f t="shared" si="59"/>
        <v>0.08</v>
      </c>
      <c r="AI34" s="43">
        <f t="shared" si="60"/>
        <v>1.6568000000000001</v>
      </c>
      <c r="AJ34" s="7">
        <f t="shared" si="54"/>
        <v>4.4169110365273836</v>
      </c>
      <c r="AK34" s="7" t="e">
        <f t="shared" si="55"/>
        <v>#NUM!</v>
      </c>
      <c r="AL34" s="7" t="e">
        <f t="shared" si="56"/>
        <v>#NUM!</v>
      </c>
      <c r="AM34" s="7" t="e">
        <f t="shared" si="57"/>
        <v>#NUM!</v>
      </c>
      <c r="AN34" s="37" t="str">
        <f>VLOOKUP(I34,spp!A:L,10,FALSE)</f>
        <v>Diadematidae</v>
      </c>
    </row>
    <row r="35" spans="1:40" x14ac:dyDescent="0.2">
      <c r="A35" s="43">
        <v>1</v>
      </c>
      <c r="B35" s="43" t="s">
        <v>139</v>
      </c>
      <c r="C35" s="44">
        <v>2</v>
      </c>
      <c r="D35" s="44" t="s">
        <v>144</v>
      </c>
      <c r="E35" s="45">
        <v>1</v>
      </c>
      <c r="F35" s="46">
        <v>41138</v>
      </c>
      <c r="G35" s="43"/>
      <c r="H35" s="44"/>
      <c r="I35" s="44" t="s">
        <v>145</v>
      </c>
      <c r="J35" s="37" t="str">
        <f>VLOOKUP(I35,spp!A:B,2,FALSE)</f>
        <v>Isostichopus fuscus</v>
      </c>
      <c r="K35" s="44">
        <v>2</v>
      </c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37"/>
      <c r="AF35" s="37">
        <f>VLOOKUP(I35,spp!A:E,5,FALSE)</f>
        <v>375</v>
      </c>
      <c r="AG35" s="43">
        <f t="shared" si="58"/>
        <v>750</v>
      </c>
      <c r="AH35" s="43">
        <f t="shared" si="59"/>
        <v>0.04</v>
      </c>
      <c r="AI35" s="43">
        <f t="shared" si="60"/>
        <v>15</v>
      </c>
      <c r="AJ35" s="7">
        <f t="shared" si="54"/>
        <v>6.620073206530356</v>
      </c>
      <c r="AK35" s="7" t="e">
        <f t="shared" si="55"/>
        <v>#NUM!</v>
      </c>
      <c r="AL35" s="7" t="e">
        <f t="shared" si="56"/>
        <v>#NUM!</v>
      </c>
      <c r="AM35" s="7" t="e">
        <f t="shared" si="57"/>
        <v>#NUM!</v>
      </c>
      <c r="AN35" s="37" t="str">
        <f>VLOOKUP(I35,spp!A:L,10,FALSE)</f>
        <v>Stichopodidae</v>
      </c>
    </row>
    <row r="36" spans="1:40" x14ac:dyDescent="0.2">
      <c r="A36" s="43">
        <v>1</v>
      </c>
      <c r="B36" s="43" t="s">
        <v>139</v>
      </c>
      <c r="C36" s="44">
        <v>2</v>
      </c>
      <c r="D36" s="44" t="s">
        <v>144</v>
      </c>
      <c r="E36" s="45">
        <v>1</v>
      </c>
      <c r="F36" s="46">
        <v>41138</v>
      </c>
      <c r="G36" s="43"/>
      <c r="H36" s="44"/>
      <c r="I36" s="44" t="s">
        <v>83</v>
      </c>
      <c r="J36" s="37" t="str">
        <f>VLOOKUP(I36,spp!A:B,2,FALSE)</f>
        <v>Pinctada mazatlanica</v>
      </c>
      <c r="K36" s="44">
        <v>2</v>
      </c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37"/>
      <c r="AF36" s="37">
        <f>VLOOKUP(I36,spp!A:E,5,FALSE)</f>
        <v>33.238461538461536</v>
      </c>
      <c r="AG36" s="43">
        <f t="shared" si="58"/>
        <v>66.476923076923072</v>
      </c>
      <c r="AH36" s="43">
        <f t="shared" si="59"/>
        <v>0.04</v>
      </c>
      <c r="AI36" s="43">
        <f t="shared" si="60"/>
        <v>1.3295384615384613</v>
      </c>
      <c r="AJ36" s="7">
        <f t="shared" si="54"/>
        <v>4.1968548660362961</v>
      </c>
      <c r="AK36" s="7" t="e">
        <f t="shared" si="55"/>
        <v>#NUM!</v>
      </c>
      <c r="AL36" s="7" t="e">
        <f t="shared" si="56"/>
        <v>#NUM!</v>
      </c>
      <c r="AM36" s="7" t="e">
        <f t="shared" si="57"/>
        <v>#NUM!</v>
      </c>
      <c r="AN36" s="37" t="str">
        <f>VLOOKUP(I36,spp!A:L,10,FALSE)</f>
        <v>Pteriidae</v>
      </c>
    </row>
    <row r="37" spans="1:40" x14ac:dyDescent="0.2">
      <c r="A37" s="47">
        <v>1</v>
      </c>
      <c r="B37" s="47" t="s">
        <v>139</v>
      </c>
      <c r="C37" s="47">
        <v>2</v>
      </c>
      <c r="D37" s="47" t="s">
        <v>144</v>
      </c>
      <c r="E37" s="47">
        <v>2</v>
      </c>
      <c r="F37" s="48">
        <v>41138</v>
      </c>
      <c r="G37" s="47"/>
      <c r="H37" s="47">
        <v>11</v>
      </c>
      <c r="I37" s="47" t="s">
        <v>142</v>
      </c>
      <c r="J37" s="37" t="str">
        <f>VLOOKUP(I37,spp!A:B,2,FALSE)</f>
        <v>Holacanthus passer</v>
      </c>
      <c r="K37" s="47">
        <f t="shared" ref="K37:K38" si="61">SUM(L37:AD37)</f>
        <v>3</v>
      </c>
      <c r="L37" s="47"/>
      <c r="M37" s="47"/>
      <c r="N37" s="47"/>
      <c r="O37" s="47"/>
      <c r="P37" s="47">
        <v>3</v>
      </c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37">
        <f>VLOOKUP(I37,spp!A:C,3,FALSE)</f>
        <v>2.7130000000000001E-2</v>
      </c>
      <c r="AF37" s="37">
        <f>VLOOKUP(I37,spp!A:D,4,FALSE)</f>
        <v>3.0842299999999998</v>
      </c>
      <c r="AG37" s="47">
        <f t="shared" ref="AG37:AG38" si="62">((AE37*$L$2^AF37)*L37)+((AE37*$M$2^AF37)*M37)+((AE37*$N$2^AF37)*N37)+((AE37*$O$2^AF37)*O37)+((AE37*$P$2^AF37)*P37)+((AE37*$Q$2^AF37)*Q37)+((AE37*$R$2^AF37)*R37)+((AE37*$S$2^AF37)*S37)+((AE37*$T$2^AF37)*T37)+((AE37*$U$2^AF37)*U37)+((AE37*$V$2^AF37)*V37)+((AE37*$W$2^AF37)*W37)+((AE37*$X$2^AF37)*X37)+((AE37*$Y$2^AF37)*Y37)+ ((AE37*$Z$2^AF37)*Z37)+((AE37*$AA$2^AF37)*AA37)+((AE37*$AB$2^AF37)*AB37)+((AE37*$AC$2^AF37)*AC37+((AE37*$AD$2^AF37)*AD37))</f>
        <v>1667.7830719779136</v>
      </c>
      <c r="AH37" s="47">
        <f t="shared" ref="AH37:AH38" si="63">K37/200</f>
        <v>1.4999999999999999E-2</v>
      </c>
      <c r="AI37" s="47">
        <f t="shared" ref="AI37:AI38" si="64">AG37/200</f>
        <v>8.3389153598895671</v>
      </c>
      <c r="AJ37" s="7">
        <f t="shared" si="54"/>
        <v>7.4192505216900617</v>
      </c>
      <c r="AK37" s="7">
        <f t="shared" si="55"/>
        <v>-3.6071151523112968</v>
      </c>
      <c r="AL37" s="7">
        <f t="shared" si="56"/>
        <v>3.5750789253724133</v>
      </c>
      <c r="AM37" s="7">
        <f t="shared" si="57"/>
        <v>35.697438138074553</v>
      </c>
      <c r="AN37" s="37" t="str">
        <f>VLOOKUP(I37,spp!A:L,10,FALSE)</f>
        <v>Pomacanthidae</v>
      </c>
    </row>
    <row r="38" spans="1:40" x14ac:dyDescent="0.2">
      <c r="A38" s="47">
        <v>1</v>
      </c>
      <c r="B38" s="47" t="s">
        <v>139</v>
      </c>
      <c r="C38" s="47">
        <v>2</v>
      </c>
      <c r="D38" s="47" t="s">
        <v>144</v>
      </c>
      <c r="E38" s="47">
        <v>2</v>
      </c>
      <c r="F38" s="48">
        <v>41138</v>
      </c>
      <c r="G38" s="47"/>
      <c r="H38" s="47">
        <v>11</v>
      </c>
      <c r="I38" s="47" t="s">
        <v>141</v>
      </c>
      <c r="J38" s="37" t="str">
        <f>VLOOKUP(I38,spp!A:B,2,FALSE)</f>
        <v>Stegastes rectrifaenum</v>
      </c>
      <c r="K38" s="47">
        <f t="shared" si="61"/>
        <v>19</v>
      </c>
      <c r="L38" s="47"/>
      <c r="M38" s="47">
        <v>19</v>
      </c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37">
        <f>VLOOKUP(I38,spp!A:C,3,FALSE)</f>
        <v>1.813E-2</v>
      </c>
      <c r="AF38" s="37">
        <f>VLOOKUP(I38,spp!A:D,4,FALSE)</f>
        <v>3.07552</v>
      </c>
      <c r="AG38" s="47">
        <f t="shared" si="62"/>
        <v>169.20758295540671</v>
      </c>
      <c r="AH38" s="47">
        <f t="shared" si="63"/>
        <v>9.5000000000000001E-2</v>
      </c>
      <c r="AI38" s="47">
        <f t="shared" si="64"/>
        <v>0.8460379147770335</v>
      </c>
      <c r="AJ38" s="7">
        <f t="shared" si="54"/>
        <v>5.1311262626892091</v>
      </c>
      <c r="AK38" s="7">
        <f t="shared" si="55"/>
        <v>-4.0101872542153769</v>
      </c>
      <c r="AL38" s="7">
        <f t="shared" si="56"/>
        <v>2.9722822537016782</v>
      </c>
      <c r="AM38" s="7">
        <f t="shared" si="57"/>
        <v>19.536455903927465</v>
      </c>
      <c r="AN38" s="37" t="str">
        <f>VLOOKUP(I38,spp!A:L,10,FALSE)</f>
        <v>Pomacentridae</v>
      </c>
    </row>
    <row r="39" spans="1:40" x14ac:dyDescent="0.2">
      <c r="A39" s="43">
        <v>1</v>
      </c>
      <c r="B39" s="43" t="s">
        <v>139</v>
      </c>
      <c r="C39" s="44">
        <v>2</v>
      </c>
      <c r="D39" s="44" t="s">
        <v>144</v>
      </c>
      <c r="E39" s="45">
        <v>2</v>
      </c>
      <c r="F39" s="46">
        <v>41138</v>
      </c>
      <c r="G39" s="43"/>
      <c r="H39" s="44"/>
      <c r="I39" s="44" t="s">
        <v>74</v>
      </c>
      <c r="J39" s="37" t="str">
        <f>VLOOKUP(I39,spp!A:B,2,FALSE)</f>
        <v>Acanthaster planci</v>
      </c>
      <c r="K39" s="44">
        <v>2</v>
      </c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37"/>
      <c r="AF39" s="37">
        <f>VLOOKUP(I39,spp!A:E,5,FALSE)</f>
        <v>566.25</v>
      </c>
      <c r="AG39" s="43">
        <f t="shared" ref="AG39:AG41" si="65">AF39*K39</f>
        <v>1132.5</v>
      </c>
      <c r="AH39" s="43">
        <f t="shared" ref="AH39:AH41" si="66">K39/50</f>
        <v>0.04</v>
      </c>
      <c r="AI39" s="43">
        <f t="shared" ref="AI39:AI41" si="67">AG39/50</f>
        <v>22.65</v>
      </c>
      <c r="AJ39" s="7">
        <f t="shared" si="54"/>
        <v>7.0321828573571894</v>
      </c>
      <c r="AK39" s="7" t="e">
        <f t="shared" si="55"/>
        <v>#NUM!</v>
      </c>
      <c r="AL39" s="7" t="e">
        <f t="shared" si="56"/>
        <v>#NUM!</v>
      </c>
      <c r="AM39" s="7" t="e">
        <f t="shared" si="57"/>
        <v>#NUM!</v>
      </c>
      <c r="AN39" s="37" t="str">
        <f>VLOOKUP(I39,spp!A:L,10,FALSE)</f>
        <v>Acanthansteridae</v>
      </c>
    </row>
    <row r="40" spans="1:40" x14ac:dyDescent="0.2">
      <c r="A40" s="43">
        <v>1</v>
      </c>
      <c r="B40" s="43" t="s">
        <v>139</v>
      </c>
      <c r="C40" s="44">
        <v>2</v>
      </c>
      <c r="D40" s="44" t="s">
        <v>144</v>
      </c>
      <c r="E40" s="45">
        <v>2</v>
      </c>
      <c r="F40" s="46">
        <v>41138</v>
      </c>
      <c r="G40" s="43"/>
      <c r="H40" s="44"/>
      <c r="I40" s="44" t="s">
        <v>145</v>
      </c>
      <c r="J40" s="37" t="str">
        <f>VLOOKUP(I40,spp!A:B,2,FALSE)</f>
        <v>Isostichopus fuscus</v>
      </c>
      <c r="K40" s="44">
        <v>2</v>
      </c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37"/>
      <c r="AF40" s="37">
        <f>VLOOKUP(I40,spp!A:E,5,FALSE)</f>
        <v>375</v>
      </c>
      <c r="AG40" s="43">
        <f t="shared" si="65"/>
        <v>750</v>
      </c>
      <c r="AH40" s="43">
        <f t="shared" si="66"/>
        <v>0.04</v>
      </c>
      <c r="AI40" s="43">
        <f t="shared" si="67"/>
        <v>15</v>
      </c>
      <c r="AJ40" s="7">
        <f t="shared" si="54"/>
        <v>6.620073206530356</v>
      </c>
      <c r="AK40" s="7" t="e">
        <f t="shared" si="55"/>
        <v>#NUM!</v>
      </c>
      <c r="AL40" s="7" t="e">
        <f t="shared" si="56"/>
        <v>#NUM!</v>
      </c>
      <c r="AM40" s="7" t="e">
        <f t="shared" si="57"/>
        <v>#NUM!</v>
      </c>
      <c r="AN40" s="37" t="str">
        <f>VLOOKUP(I40,spp!A:L,10,FALSE)</f>
        <v>Stichopodidae</v>
      </c>
    </row>
    <row r="41" spans="1:40" x14ac:dyDescent="0.2">
      <c r="A41" s="43">
        <v>1</v>
      </c>
      <c r="B41" s="43" t="s">
        <v>139</v>
      </c>
      <c r="C41" s="44">
        <v>2</v>
      </c>
      <c r="D41" s="44" t="s">
        <v>144</v>
      </c>
      <c r="E41" s="45">
        <v>2</v>
      </c>
      <c r="F41" s="46">
        <v>41138</v>
      </c>
      <c r="G41" s="43"/>
      <c r="H41" s="44"/>
      <c r="I41" s="44" t="s">
        <v>83</v>
      </c>
      <c r="J41" s="37" t="str">
        <f>VLOOKUP(I41,spp!A:B,2,FALSE)</f>
        <v>Pinctada mazatlanica</v>
      </c>
      <c r="K41" s="44">
        <v>7</v>
      </c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37"/>
      <c r="AF41" s="37">
        <f>VLOOKUP(I41,spp!A:E,5,FALSE)</f>
        <v>33.238461538461536</v>
      </c>
      <c r="AG41" s="43">
        <f t="shared" si="65"/>
        <v>232.66923076923075</v>
      </c>
      <c r="AH41" s="43">
        <f t="shared" si="66"/>
        <v>0.14000000000000001</v>
      </c>
      <c r="AI41" s="43">
        <f t="shared" si="67"/>
        <v>4.6533846153846152</v>
      </c>
      <c r="AJ41" s="7">
        <f t="shared" si="54"/>
        <v>5.4496178345316642</v>
      </c>
      <c r="AK41" s="7" t="e">
        <f t="shared" si="55"/>
        <v>#NUM!</v>
      </c>
      <c r="AL41" s="7" t="e">
        <f t="shared" si="56"/>
        <v>#NUM!</v>
      </c>
      <c r="AM41" s="7" t="e">
        <f t="shared" si="57"/>
        <v>#NUM!</v>
      </c>
      <c r="AN41" s="37" t="str">
        <f>VLOOKUP(I41,spp!A:L,10,FALSE)</f>
        <v>Pteriidae</v>
      </c>
    </row>
    <row r="42" spans="1:40" x14ac:dyDescent="0.2">
      <c r="A42" s="37">
        <v>1</v>
      </c>
      <c r="B42" s="37" t="s">
        <v>139</v>
      </c>
      <c r="C42" s="37">
        <v>2</v>
      </c>
      <c r="D42" s="37" t="s">
        <v>144</v>
      </c>
      <c r="E42" s="37">
        <v>3</v>
      </c>
      <c r="F42" s="42">
        <v>41138</v>
      </c>
      <c r="G42" s="37"/>
      <c r="H42" s="37">
        <v>8.4</v>
      </c>
      <c r="I42" s="37" t="s">
        <v>142</v>
      </c>
      <c r="J42" s="37" t="str">
        <f>VLOOKUP(I42,spp!A:B,2,FALSE)</f>
        <v>Holacanthus passer</v>
      </c>
      <c r="K42" s="39">
        <f t="shared" ref="K42:K45" si="68">SUM(L42:AD42)</f>
        <v>2</v>
      </c>
      <c r="L42" s="37"/>
      <c r="M42" s="37"/>
      <c r="N42" s="37"/>
      <c r="O42" s="37"/>
      <c r="P42" s="37">
        <v>2</v>
      </c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>
        <f>VLOOKUP(I42,spp!A:C,3,FALSE)</f>
        <v>2.7130000000000001E-2</v>
      </c>
      <c r="AF42" s="37">
        <f>VLOOKUP(I42,spp!A:D,4,FALSE)</f>
        <v>3.0842299999999998</v>
      </c>
      <c r="AG42" s="37">
        <f t="shared" ref="AG42:AG45" si="69">((AE42*$L$2^AF42)*L42)+((AE42*$M$2^AF42)*M42)+((AE42*$N$2^AF42)*N42)+((AE42*$O$2^AF42)*O42)+((AE42*$P$2^AF42)*P42)+((AE42*$Q$2^AF42)*Q42)+((AE42*$R$2^AF42)*R42)+((AE42*$S$2^AF42)*S42)+((AE42*$T$2^AF42)*T42)+((AE42*$U$2^AF42)*U42)+((AE42*$V$2^AF42)*V42)+((AE42*$W$2^AF42)*W42)+((AE42*$X$2^AF42)*X42)+((AE42*$Y$2^AF42)*Y42)+ ((AE42*$Z$2^AF42)*Z42)+((AE42*$AA$2^AF42)*AA42)+((AE42*$AB$2^AF42)*AB42)+((AE42*$AC$2^AF42)*AC42+((AE42*$AD$2^AF42)*AD42))</f>
        <v>1111.855381318609</v>
      </c>
      <c r="AH42" s="37">
        <f t="shared" ref="AH42:AH45" si="70">K42/100</f>
        <v>0.02</v>
      </c>
      <c r="AI42" s="37">
        <f t="shared" ref="AI42:AI45" si="71">AG42/100</f>
        <v>11.118553813186089</v>
      </c>
      <c r="AJ42" s="7">
        <f t="shared" si="54"/>
        <v>7.013785413581898</v>
      </c>
      <c r="AK42" s="7">
        <f t="shared" si="55"/>
        <v>-3.6071151523112968</v>
      </c>
      <c r="AL42" s="7">
        <f t="shared" si="56"/>
        <v>3.4436149592907128</v>
      </c>
      <c r="AM42" s="7">
        <f t="shared" si="57"/>
        <v>31.299901772760276</v>
      </c>
      <c r="AN42" s="37" t="str">
        <f>VLOOKUP(I42,spp!A:L,10,FALSE)</f>
        <v>Pomacanthidae</v>
      </c>
    </row>
    <row r="43" spans="1:40" x14ac:dyDescent="0.2">
      <c r="A43" s="37">
        <v>1</v>
      </c>
      <c r="B43" s="37" t="s">
        <v>139</v>
      </c>
      <c r="C43" s="37">
        <v>2</v>
      </c>
      <c r="D43" s="37" t="s">
        <v>144</v>
      </c>
      <c r="E43" s="37">
        <v>3</v>
      </c>
      <c r="F43" s="42">
        <v>41138</v>
      </c>
      <c r="G43" s="37"/>
      <c r="H43" s="37">
        <v>8.4</v>
      </c>
      <c r="I43" s="37" t="s">
        <v>146</v>
      </c>
      <c r="J43" s="37" t="str">
        <f>VLOOKUP(I43,spp!A:B,2,FALSE)</f>
        <v>Mycteroperca rosacea</v>
      </c>
      <c r="K43" s="39">
        <f t="shared" si="68"/>
        <v>2</v>
      </c>
      <c r="L43" s="37"/>
      <c r="M43" s="37">
        <v>1</v>
      </c>
      <c r="N43" s="37"/>
      <c r="O43" s="37">
        <v>1</v>
      </c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>
        <f>VLOOKUP(I43,spp!A:C,3,FALSE)</f>
        <v>1.3299999999999999E-2</v>
      </c>
      <c r="AF43" s="37">
        <f>VLOOKUP(I43,spp!A:D,4,FALSE)</f>
        <v>2.97</v>
      </c>
      <c r="AG43" s="37">
        <f t="shared" si="69"/>
        <v>70.696413250420534</v>
      </c>
      <c r="AH43" s="37">
        <f t="shared" si="70"/>
        <v>0.02</v>
      </c>
      <c r="AI43" s="37">
        <f t="shared" si="71"/>
        <v>0.70696413250420531</v>
      </c>
      <c r="AJ43" s="7">
        <f t="shared" si="54"/>
        <v>4.2583948396555122</v>
      </c>
      <c r="AK43" s="7">
        <f t="shared" si="55"/>
        <v>-4.319991243754429</v>
      </c>
      <c r="AL43" s="7">
        <f t="shared" si="56"/>
        <v>2.8883454826296098</v>
      </c>
      <c r="AM43" s="7">
        <f t="shared" si="57"/>
        <v>17.963563972379362</v>
      </c>
      <c r="AN43" s="37" t="str">
        <f>VLOOKUP(I43,spp!A:L,10,FALSE)</f>
        <v>Serranidae</v>
      </c>
    </row>
    <row r="44" spans="1:40" x14ac:dyDescent="0.2">
      <c r="A44" s="37">
        <v>1</v>
      </c>
      <c r="B44" s="37" t="s">
        <v>139</v>
      </c>
      <c r="C44" s="37">
        <v>2</v>
      </c>
      <c r="D44" s="37" t="s">
        <v>144</v>
      </c>
      <c r="E44" s="37">
        <v>3</v>
      </c>
      <c r="F44" s="42">
        <v>41138</v>
      </c>
      <c r="G44" s="37"/>
      <c r="H44" s="37">
        <v>8.4</v>
      </c>
      <c r="I44" s="37" t="s">
        <v>143</v>
      </c>
      <c r="J44" s="37" t="str">
        <f>VLOOKUP(I44,spp!A:B,2,FALSE)</f>
        <v>Scarus ghobban</v>
      </c>
      <c r="K44" s="39">
        <f t="shared" si="68"/>
        <v>4</v>
      </c>
      <c r="L44" s="37"/>
      <c r="M44" s="37"/>
      <c r="N44" s="37"/>
      <c r="O44" s="37">
        <v>4</v>
      </c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>
        <f>VLOOKUP(I44,spp!A:C,3,FALSE)</f>
        <v>2.3300000000000001E-2</v>
      </c>
      <c r="AF44" s="37">
        <f>VLOOKUP(I44,spp!A:D,4,FALSE)</f>
        <v>2.919</v>
      </c>
      <c r="AG44" s="37">
        <f t="shared" si="69"/>
        <v>396.13569398691493</v>
      </c>
      <c r="AH44" s="37">
        <f t="shared" si="70"/>
        <v>0.04</v>
      </c>
      <c r="AI44" s="37">
        <f t="shared" si="71"/>
        <v>3.9613569398691495</v>
      </c>
      <c r="AJ44" s="7">
        <f t="shared" si="54"/>
        <v>5.9817568141425266</v>
      </c>
      <c r="AK44" s="7">
        <f t="shared" si="55"/>
        <v>-3.7593019184104821</v>
      </c>
      <c r="AL44" s="7">
        <f t="shared" si="56"/>
        <v>3.337121867952384</v>
      </c>
      <c r="AM44" s="7">
        <f t="shared" si="57"/>
        <v>28.13802509903298</v>
      </c>
      <c r="AN44" s="37" t="str">
        <f>VLOOKUP(I44,spp!A:L,10,FALSE)</f>
        <v>Scaridae </v>
      </c>
    </row>
    <row r="45" spans="1:40" x14ac:dyDescent="0.2">
      <c r="A45" s="37">
        <v>1</v>
      </c>
      <c r="B45" s="37" t="s">
        <v>139</v>
      </c>
      <c r="C45" s="37">
        <v>2</v>
      </c>
      <c r="D45" s="37" t="s">
        <v>144</v>
      </c>
      <c r="E45" s="37">
        <v>3</v>
      </c>
      <c r="F45" s="42">
        <v>41138</v>
      </c>
      <c r="G45" s="37"/>
      <c r="H45" s="37">
        <v>8.4</v>
      </c>
      <c r="I45" s="37" t="s">
        <v>141</v>
      </c>
      <c r="J45" s="37" t="str">
        <f>VLOOKUP(I45,spp!A:B,2,FALSE)</f>
        <v>Stegastes rectrifaenum</v>
      </c>
      <c r="K45" s="39">
        <f t="shared" si="68"/>
        <v>23</v>
      </c>
      <c r="L45" s="37"/>
      <c r="M45" s="37">
        <v>23</v>
      </c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>
        <f>VLOOKUP(I45,spp!A:C,3,FALSE)</f>
        <v>1.813E-2</v>
      </c>
      <c r="AF45" s="37">
        <f>VLOOKUP(I45,spp!A:D,4,FALSE)</f>
        <v>3.07552</v>
      </c>
      <c r="AG45" s="37">
        <f t="shared" si="69"/>
        <v>204.83023199865025</v>
      </c>
      <c r="AH45" s="37">
        <f t="shared" si="70"/>
        <v>0.23</v>
      </c>
      <c r="AI45" s="37">
        <f t="shared" si="71"/>
        <v>2.0483023199865027</v>
      </c>
      <c r="AJ45" s="7">
        <f t="shared" si="54"/>
        <v>5.3221814994519185</v>
      </c>
      <c r="AK45" s="7">
        <f t="shared" si="55"/>
        <v>-4.0101872542153769</v>
      </c>
      <c r="AL45" s="7">
        <f t="shared" si="56"/>
        <v>3.034403532952898</v>
      </c>
      <c r="AM45" s="7">
        <f t="shared" si="57"/>
        <v>20.788574501088096</v>
      </c>
      <c r="AN45" s="37" t="str">
        <f>VLOOKUP(I45,spp!A:L,10,FALSE)</f>
        <v>Pomacentridae</v>
      </c>
    </row>
    <row r="46" spans="1:40" x14ac:dyDescent="0.2">
      <c r="A46" s="43">
        <v>1</v>
      </c>
      <c r="B46" s="43" t="s">
        <v>139</v>
      </c>
      <c r="C46" s="44">
        <v>2</v>
      </c>
      <c r="D46" s="44" t="s">
        <v>144</v>
      </c>
      <c r="E46" s="45">
        <v>3</v>
      </c>
      <c r="F46" s="46">
        <v>41138</v>
      </c>
      <c r="G46" s="43"/>
      <c r="H46" s="44"/>
      <c r="I46" s="44" t="s">
        <v>74</v>
      </c>
      <c r="J46" s="37" t="str">
        <f>VLOOKUP(I46,spp!A:B,2,FALSE)</f>
        <v>Acanthaster planci</v>
      </c>
      <c r="K46" s="44">
        <v>8</v>
      </c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37"/>
      <c r="AF46" s="37">
        <f>VLOOKUP(I46,spp!A:E,5,FALSE)</f>
        <v>566.25</v>
      </c>
      <c r="AG46" s="43">
        <f t="shared" ref="AG46:AG49" si="72">AF46*K46</f>
        <v>4530</v>
      </c>
      <c r="AH46" s="43">
        <f t="shared" ref="AH46:AH49" si="73">K46/50</f>
        <v>0.16</v>
      </c>
      <c r="AI46" s="43">
        <f t="shared" ref="AI46:AI49" si="74">AG46/50</f>
        <v>90.6</v>
      </c>
      <c r="AJ46" s="7">
        <f t="shared" si="54"/>
        <v>8.4184772184770793</v>
      </c>
      <c r="AK46" s="7" t="e">
        <f t="shared" si="55"/>
        <v>#NUM!</v>
      </c>
      <c r="AL46" s="7" t="e">
        <f t="shared" si="56"/>
        <v>#NUM!</v>
      </c>
      <c r="AM46" s="7" t="e">
        <f t="shared" si="57"/>
        <v>#NUM!</v>
      </c>
      <c r="AN46" s="37" t="str">
        <f>VLOOKUP(I46,spp!A:L,10,FALSE)</f>
        <v>Acanthansteridae</v>
      </c>
    </row>
    <row r="47" spans="1:40" x14ac:dyDescent="0.2">
      <c r="A47" s="43">
        <v>1</v>
      </c>
      <c r="B47" s="43" t="s">
        <v>139</v>
      </c>
      <c r="C47" s="44">
        <v>2</v>
      </c>
      <c r="D47" s="44" t="s">
        <v>144</v>
      </c>
      <c r="E47" s="45">
        <v>3</v>
      </c>
      <c r="F47" s="46">
        <v>41138</v>
      </c>
      <c r="G47" s="43"/>
      <c r="H47" s="44"/>
      <c r="I47" s="44" t="s">
        <v>90</v>
      </c>
      <c r="J47" s="37" t="str">
        <f>VLOOKUP(I47,spp!A:B,2,FALSE)</f>
        <v>Diadema mexicanum</v>
      </c>
      <c r="K47" s="44">
        <v>4</v>
      </c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37"/>
      <c r="AF47" s="37">
        <f>VLOOKUP(I47,spp!A:E,5,FALSE)</f>
        <v>20.71</v>
      </c>
      <c r="AG47" s="43">
        <f t="shared" si="72"/>
        <v>82.84</v>
      </c>
      <c r="AH47" s="43">
        <f t="shared" si="73"/>
        <v>0.08</v>
      </c>
      <c r="AI47" s="43">
        <f t="shared" si="74"/>
        <v>1.6568000000000001</v>
      </c>
      <c r="AJ47" s="7">
        <f t="shared" si="54"/>
        <v>4.4169110365273836</v>
      </c>
      <c r="AK47" s="7" t="e">
        <f t="shared" si="55"/>
        <v>#NUM!</v>
      </c>
      <c r="AL47" s="7" t="e">
        <f t="shared" si="56"/>
        <v>#NUM!</v>
      </c>
      <c r="AM47" s="7" t="e">
        <f t="shared" si="57"/>
        <v>#NUM!</v>
      </c>
      <c r="AN47" s="37" t="str">
        <f>VLOOKUP(I47,spp!A:L,10,FALSE)</f>
        <v>Diadematidae</v>
      </c>
    </row>
    <row r="48" spans="1:40" x14ac:dyDescent="0.2">
      <c r="A48" s="43">
        <v>1</v>
      </c>
      <c r="B48" s="43" t="s">
        <v>139</v>
      </c>
      <c r="C48" s="44">
        <v>2</v>
      </c>
      <c r="D48" s="44" t="s">
        <v>144</v>
      </c>
      <c r="E48" s="45">
        <v>3</v>
      </c>
      <c r="F48" s="46">
        <v>41138</v>
      </c>
      <c r="G48" s="43"/>
      <c r="H48" s="44"/>
      <c r="I48" s="44" t="s">
        <v>145</v>
      </c>
      <c r="J48" s="37" t="str">
        <f>VLOOKUP(I48,spp!A:B,2,FALSE)</f>
        <v>Isostichopus fuscus</v>
      </c>
      <c r="K48" s="44">
        <v>1</v>
      </c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37"/>
      <c r="AF48" s="37">
        <f>VLOOKUP(I48,spp!A:E,5,FALSE)</f>
        <v>375</v>
      </c>
      <c r="AG48" s="43">
        <f t="shared" si="72"/>
        <v>375</v>
      </c>
      <c r="AH48" s="43">
        <f t="shared" si="73"/>
        <v>0.02</v>
      </c>
      <c r="AI48" s="43">
        <f t="shared" si="74"/>
        <v>7.5</v>
      </c>
      <c r="AJ48" s="7">
        <f t="shared" ref="AJ48:AJ63" si="75">LN(AG48)</f>
        <v>5.9269260259704106</v>
      </c>
      <c r="AK48" s="7" t="e">
        <f t="shared" ref="AK48:AK63" si="76">LN(AE48)</f>
        <v>#NUM!</v>
      </c>
      <c r="AL48" s="7" t="e">
        <f t="shared" ref="AL48:AL63" si="77">(AJ48-AK48)/AF48</f>
        <v>#NUM!</v>
      </c>
      <c r="AM48" s="7" t="e">
        <f t="shared" si="57"/>
        <v>#NUM!</v>
      </c>
      <c r="AN48" s="37" t="str">
        <f>VLOOKUP(I48,spp!A:L,10,FALSE)</f>
        <v>Stichopodidae</v>
      </c>
    </row>
    <row r="49" spans="1:40" x14ac:dyDescent="0.2">
      <c r="A49" s="43">
        <v>1</v>
      </c>
      <c r="B49" s="43" t="s">
        <v>139</v>
      </c>
      <c r="C49" s="44">
        <v>2</v>
      </c>
      <c r="D49" s="44" t="s">
        <v>144</v>
      </c>
      <c r="E49" s="45">
        <v>3</v>
      </c>
      <c r="F49" s="46">
        <v>41138</v>
      </c>
      <c r="G49" s="43"/>
      <c r="H49" s="44"/>
      <c r="I49" s="44" t="s">
        <v>83</v>
      </c>
      <c r="J49" s="37" t="str">
        <f>VLOOKUP(I49,spp!A:B,2,FALSE)</f>
        <v>Pinctada mazatlanica</v>
      </c>
      <c r="K49" s="44">
        <v>2</v>
      </c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37"/>
      <c r="AF49" s="37">
        <f>VLOOKUP(I49,spp!A:E,5,FALSE)</f>
        <v>33.238461538461536</v>
      </c>
      <c r="AG49" s="43">
        <f t="shared" si="72"/>
        <v>66.476923076923072</v>
      </c>
      <c r="AH49" s="43">
        <f t="shared" si="73"/>
        <v>0.04</v>
      </c>
      <c r="AI49" s="43">
        <f t="shared" si="74"/>
        <v>1.3295384615384613</v>
      </c>
      <c r="AJ49" s="7">
        <f t="shared" si="75"/>
        <v>4.1968548660362961</v>
      </c>
      <c r="AK49" s="7" t="e">
        <f t="shared" si="76"/>
        <v>#NUM!</v>
      </c>
      <c r="AL49" s="7" t="e">
        <f t="shared" si="77"/>
        <v>#NUM!</v>
      </c>
      <c r="AM49" s="7" t="e">
        <f t="shared" ref="AM49:AM63" si="78">EXP(AL49)</f>
        <v>#NUM!</v>
      </c>
      <c r="AN49" s="37" t="str">
        <f>VLOOKUP(I49,spp!A:L,10,FALSE)</f>
        <v>Pteriidae</v>
      </c>
    </row>
    <row r="50" spans="1:40" x14ac:dyDescent="0.2">
      <c r="A50" s="47">
        <v>1</v>
      </c>
      <c r="B50" s="47" t="s">
        <v>139</v>
      </c>
      <c r="C50" s="47">
        <v>2</v>
      </c>
      <c r="D50" s="47" t="s">
        <v>144</v>
      </c>
      <c r="E50" s="47">
        <v>4</v>
      </c>
      <c r="F50" s="48">
        <v>41138</v>
      </c>
      <c r="G50" s="47"/>
      <c r="H50" s="47">
        <v>8</v>
      </c>
      <c r="I50" s="47" t="s">
        <v>146</v>
      </c>
      <c r="J50" s="37" t="str">
        <f>VLOOKUP(I50,spp!A:B,2,FALSE)</f>
        <v>Mycteroperca rosacea</v>
      </c>
      <c r="K50" s="47">
        <f t="shared" ref="K50:K52" si="79">SUM(L50:AD50)</f>
        <v>1</v>
      </c>
      <c r="L50" s="47"/>
      <c r="M50" s="47">
        <v>1</v>
      </c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37">
        <f>VLOOKUP(I50,spp!A:C,3,FALSE)</f>
        <v>1.3299999999999999E-2</v>
      </c>
      <c r="AF50" s="37">
        <f>VLOOKUP(I50,spp!A:D,4,FALSE)</f>
        <v>2.97</v>
      </c>
      <c r="AG50" s="47">
        <f t="shared" ref="AG50:AG52" si="80">((AE50*$L$2^AF50)*L50)+((AE50*$M$2^AF50)*M50)+((AE50*$N$2^AF50)*N50)+((AE50*$O$2^AF50)*O50)+((AE50*$P$2^AF50)*P50)+((AE50*$Q$2^AF50)*Q50)+((AE50*$R$2^AF50)*R50)+((AE50*$S$2^AF50)*S50)+((AE50*$T$2^AF50)*T50)+((AE50*$U$2^AF50)*U50)+((AE50*$V$2^AF50)*V50)+((AE50*$W$2^AF50)*W50)+((AE50*$X$2^AF50)*X50)+((AE50*$Y$2^AF50)*Y50)+ ((AE50*$Z$2^AF50)*Z50)+((AE50*$AA$2^AF50)*AA50)+((AE50*$AB$2^AF50)*AB50)+((AE50*$AC$2^AF50)*AC50+((AE50*$AD$2^AF50)*AD50))</f>
        <v>5.2818199575478069</v>
      </c>
      <c r="AH50" s="47">
        <f t="shared" ref="AH50:AH52" si="81">K50/200</f>
        <v>5.0000000000000001E-3</v>
      </c>
      <c r="AI50" s="47">
        <f t="shared" ref="AI50:AI52" si="82">AG50/200</f>
        <v>2.6409099787739036E-2</v>
      </c>
      <c r="AJ50" s="7">
        <f t="shared" si="75"/>
        <v>1.6642707272560973</v>
      </c>
      <c r="AK50" s="7">
        <f t="shared" si="76"/>
        <v>-4.319991243754429</v>
      </c>
      <c r="AL50" s="7">
        <f t="shared" si="77"/>
        <v>2.0149030205422647</v>
      </c>
      <c r="AM50" s="7">
        <f t="shared" si="78"/>
        <v>7.4999999999999991</v>
      </c>
      <c r="AN50" s="37" t="str">
        <f>VLOOKUP(I50,spp!A:L,10,FALSE)</f>
        <v>Serranidae</v>
      </c>
    </row>
    <row r="51" spans="1:40" x14ac:dyDescent="0.2">
      <c r="A51" s="47">
        <v>1</v>
      </c>
      <c r="B51" s="47" t="s">
        <v>139</v>
      </c>
      <c r="C51" s="47">
        <v>2</v>
      </c>
      <c r="D51" s="47" t="s">
        <v>144</v>
      </c>
      <c r="E51" s="47">
        <v>4</v>
      </c>
      <c r="F51" s="48">
        <v>41138</v>
      </c>
      <c r="G51" s="47"/>
      <c r="H51" s="47">
        <v>8</v>
      </c>
      <c r="I51" s="47" t="s">
        <v>143</v>
      </c>
      <c r="J51" s="37" t="str">
        <f>VLOOKUP(I51,spp!A:B,2,FALSE)</f>
        <v>Scarus ghobban</v>
      </c>
      <c r="K51" s="47">
        <f t="shared" si="79"/>
        <v>20</v>
      </c>
      <c r="L51" s="47"/>
      <c r="M51" s="47"/>
      <c r="N51" s="47"/>
      <c r="O51" s="47">
        <v>20</v>
      </c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37">
        <f>VLOOKUP(I51,spp!A:C,3,FALSE)</f>
        <v>2.3300000000000001E-2</v>
      </c>
      <c r="AF51" s="37">
        <f>VLOOKUP(I51,spp!A:D,4,FALSE)</f>
        <v>2.919</v>
      </c>
      <c r="AG51" s="47">
        <f t="shared" si="80"/>
        <v>1980.6784699345747</v>
      </c>
      <c r="AH51" s="47">
        <f t="shared" si="81"/>
        <v>0.1</v>
      </c>
      <c r="AI51" s="47">
        <f t="shared" si="82"/>
        <v>9.903392349672874</v>
      </c>
      <c r="AJ51" s="7">
        <f t="shared" si="75"/>
        <v>7.5911947265766271</v>
      </c>
      <c r="AK51" s="7">
        <f t="shared" si="76"/>
        <v>-3.7593019184104821</v>
      </c>
      <c r="AL51" s="7">
        <f t="shared" si="77"/>
        <v>3.888488059262456</v>
      </c>
      <c r="AM51" s="7">
        <f t="shared" si="78"/>
        <v>48.836992038005569</v>
      </c>
      <c r="AN51" s="37" t="str">
        <f>VLOOKUP(I51,spp!A:L,10,FALSE)</f>
        <v>Scaridae </v>
      </c>
    </row>
    <row r="52" spans="1:40" x14ac:dyDescent="0.2">
      <c r="A52" s="47">
        <v>1</v>
      </c>
      <c r="B52" s="47" t="s">
        <v>139</v>
      </c>
      <c r="C52" s="47">
        <v>2</v>
      </c>
      <c r="D52" s="47" t="s">
        <v>144</v>
      </c>
      <c r="E52" s="47">
        <v>4</v>
      </c>
      <c r="F52" s="48">
        <v>41138</v>
      </c>
      <c r="G52" s="47"/>
      <c r="H52" s="47">
        <v>8</v>
      </c>
      <c r="I52" s="47" t="s">
        <v>141</v>
      </c>
      <c r="J52" s="37" t="str">
        <f>VLOOKUP(I52,spp!A:B,2,FALSE)</f>
        <v>Stegastes rectrifaenum</v>
      </c>
      <c r="K52" s="47">
        <f t="shared" si="79"/>
        <v>30</v>
      </c>
      <c r="L52" s="47"/>
      <c r="M52" s="47">
        <v>30</v>
      </c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37">
        <f>VLOOKUP(I52,spp!A:C,3,FALSE)</f>
        <v>1.813E-2</v>
      </c>
      <c r="AF52" s="37">
        <f>VLOOKUP(I52,spp!A:D,4,FALSE)</f>
        <v>3.07552</v>
      </c>
      <c r="AG52" s="47">
        <f t="shared" si="80"/>
        <v>267.16986782432639</v>
      </c>
      <c r="AH52" s="47">
        <f t="shared" si="81"/>
        <v>0.15</v>
      </c>
      <c r="AI52" s="47">
        <f t="shared" si="82"/>
        <v>1.335849339121632</v>
      </c>
      <c r="AJ52" s="7">
        <f t="shared" si="75"/>
        <v>5.5878846651849239</v>
      </c>
      <c r="AK52" s="7">
        <f t="shared" si="76"/>
        <v>-4.0101872542153769</v>
      </c>
      <c r="AL52" s="7">
        <f t="shared" si="77"/>
        <v>3.1207964569894848</v>
      </c>
      <c r="AM52" s="7">
        <f t="shared" si="78"/>
        <v>22.664423695230575</v>
      </c>
      <c r="AN52" s="37" t="str">
        <f>VLOOKUP(I52,spp!A:L,10,FALSE)</f>
        <v>Pomacentridae</v>
      </c>
    </row>
    <row r="53" spans="1:40" x14ac:dyDescent="0.2">
      <c r="A53" s="43">
        <v>1</v>
      </c>
      <c r="B53" s="43" t="s">
        <v>139</v>
      </c>
      <c r="C53" s="44">
        <v>2</v>
      </c>
      <c r="D53" s="44" t="s">
        <v>144</v>
      </c>
      <c r="E53" s="45">
        <v>4</v>
      </c>
      <c r="F53" s="46">
        <v>41138</v>
      </c>
      <c r="G53" s="43"/>
      <c r="H53" s="44"/>
      <c r="I53" s="44" t="s">
        <v>74</v>
      </c>
      <c r="J53" s="37" t="str">
        <f>VLOOKUP(I53,spp!A:B,2,FALSE)</f>
        <v>Acanthaster planci</v>
      </c>
      <c r="K53" s="44">
        <v>6</v>
      </c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37"/>
      <c r="AF53" s="37">
        <f>VLOOKUP(I53,spp!A:E,5,FALSE)</f>
        <v>566.25</v>
      </c>
      <c r="AG53" s="43">
        <f t="shared" ref="AG53:AG56" si="83">AF53*K53</f>
        <v>3397.5</v>
      </c>
      <c r="AH53" s="43">
        <f t="shared" ref="AH53:AH56" si="84">K53/50</f>
        <v>0.12</v>
      </c>
      <c r="AI53" s="43">
        <f t="shared" ref="AI53:AI56" si="85">AG53/50</f>
        <v>67.95</v>
      </c>
      <c r="AJ53" s="7">
        <f t="shared" si="75"/>
        <v>8.1307951460252994</v>
      </c>
      <c r="AK53" s="7" t="e">
        <f t="shared" si="76"/>
        <v>#NUM!</v>
      </c>
      <c r="AL53" s="7" t="e">
        <f t="shared" si="77"/>
        <v>#NUM!</v>
      </c>
      <c r="AM53" s="7" t="e">
        <f t="shared" si="78"/>
        <v>#NUM!</v>
      </c>
      <c r="AN53" s="37" t="str">
        <f>VLOOKUP(I53,spp!A:L,10,FALSE)</f>
        <v>Acanthansteridae</v>
      </c>
    </row>
    <row r="54" spans="1:40" x14ac:dyDescent="0.2">
      <c r="A54" s="43">
        <v>1</v>
      </c>
      <c r="B54" s="43" t="s">
        <v>139</v>
      </c>
      <c r="C54" s="44">
        <v>2</v>
      </c>
      <c r="D54" s="44" t="s">
        <v>144</v>
      </c>
      <c r="E54" s="45">
        <v>4</v>
      </c>
      <c r="F54" s="46">
        <v>41138</v>
      </c>
      <c r="G54" s="43"/>
      <c r="H54" s="44"/>
      <c r="I54" s="44" t="s">
        <v>90</v>
      </c>
      <c r="J54" s="37" t="str">
        <f>VLOOKUP(I54,spp!A:B,2,FALSE)</f>
        <v>Diadema mexicanum</v>
      </c>
      <c r="K54" s="44">
        <v>4</v>
      </c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37"/>
      <c r="AF54" s="37">
        <f>VLOOKUP(I54,spp!A:E,5,FALSE)</f>
        <v>20.71</v>
      </c>
      <c r="AG54" s="43">
        <f t="shared" si="83"/>
        <v>82.84</v>
      </c>
      <c r="AH54" s="43">
        <f t="shared" si="84"/>
        <v>0.08</v>
      </c>
      <c r="AI54" s="43">
        <f t="shared" si="85"/>
        <v>1.6568000000000001</v>
      </c>
      <c r="AJ54" s="7">
        <f t="shared" si="75"/>
        <v>4.4169110365273836</v>
      </c>
      <c r="AK54" s="7" t="e">
        <f t="shared" si="76"/>
        <v>#NUM!</v>
      </c>
      <c r="AL54" s="7" t="e">
        <f t="shared" si="77"/>
        <v>#NUM!</v>
      </c>
      <c r="AM54" s="7" t="e">
        <f t="shared" si="78"/>
        <v>#NUM!</v>
      </c>
      <c r="AN54" s="37" t="str">
        <f>VLOOKUP(I54,spp!A:L,10,FALSE)</f>
        <v>Diadematidae</v>
      </c>
    </row>
    <row r="55" spans="1:40" x14ac:dyDescent="0.2">
      <c r="A55" s="43">
        <v>1</v>
      </c>
      <c r="B55" s="43" t="s">
        <v>139</v>
      </c>
      <c r="C55" s="44">
        <v>2</v>
      </c>
      <c r="D55" s="44" t="s">
        <v>144</v>
      </c>
      <c r="E55" s="45">
        <v>4</v>
      </c>
      <c r="F55" s="46">
        <v>41138</v>
      </c>
      <c r="G55" s="43"/>
      <c r="H55" s="44"/>
      <c r="I55" s="44" t="s">
        <v>145</v>
      </c>
      <c r="J55" s="37" t="str">
        <f>VLOOKUP(I55,spp!A:B,2,FALSE)</f>
        <v>Isostichopus fuscus</v>
      </c>
      <c r="K55" s="44">
        <v>2</v>
      </c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37"/>
      <c r="AF55" s="37">
        <f>VLOOKUP(I55,spp!A:E,5,FALSE)</f>
        <v>375</v>
      </c>
      <c r="AG55" s="43">
        <f t="shared" si="83"/>
        <v>750</v>
      </c>
      <c r="AH55" s="43">
        <f t="shared" si="84"/>
        <v>0.04</v>
      </c>
      <c r="AI55" s="43">
        <f t="shared" si="85"/>
        <v>15</v>
      </c>
      <c r="AJ55" s="7">
        <f t="shared" si="75"/>
        <v>6.620073206530356</v>
      </c>
      <c r="AK55" s="7" t="e">
        <f t="shared" si="76"/>
        <v>#NUM!</v>
      </c>
      <c r="AL55" s="7" t="e">
        <f t="shared" si="77"/>
        <v>#NUM!</v>
      </c>
      <c r="AM55" s="7" t="e">
        <f t="shared" si="78"/>
        <v>#NUM!</v>
      </c>
      <c r="AN55" s="37" t="str">
        <f>VLOOKUP(I55,spp!A:L,10,FALSE)</f>
        <v>Stichopodidae</v>
      </c>
    </row>
    <row r="56" spans="1:40" x14ac:dyDescent="0.2">
      <c r="A56" s="43">
        <v>1</v>
      </c>
      <c r="B56" s="43" t="s">
        <v>139</v>
      </c>
      <c r="C56" s="44">
        <v>2</v>
      </c>
      <c r="D56" s="44" t="s">
        <v>144</v>
      </c>
      <c r="E56" s="45">
        <v>4</v>
      </c>
      <c r="F56" s="46">
        <v>41138</v>
      </c>
      <c r="G56" s="43"/>
      <c r="H56" s="44"/>
      <c r="I56" s="44" t="s">
        <v>83</v>
      </c>
      <c r="J56" s="37" t="str">
        <f>VLOOKUP(I56,spp!A:B,2,FALSE)</f>
        <v>Pinctada mazatlanica</v>
      </c>
      <c r="K56" s="44">
        <v>2</v>
      </c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37"/>
      <c r="AF56" s="37">
        <f>VLOOKUP(I56,spp!A:E,5,FALSE)</f>
        <v>33.238461538461536</v>
      </c>
      <c r="AG56" s="43">
        <f t="shared" si="83"/>
        <v>66.476923076923072</v>
      </c>
      <c r="AH56" s="43">
        <f t="shared" si="84"/>
        <v>0.04</v>
      </c>
      <c r="AI56" s="43">
        <f t="shared" si="85"/>
        <v>1.3295384615384613</v>
      </c>
      <c r="AJ56" s="7">
        <f t="shared" si="75"/>
        <v>4.1968548660362961</v>
      </c>
      <c r="AK56" s="7" t="e">
        <f t="shared" si="76"/>
        <v>#NUM!</v>
      </c>
      <c r="AL56" s="7" t="e">
        <f t="shared" si="77"/>
        <v>#NUM!</v>
      </c>
      <c r="AM56" s="7" t="e">
        <f t="shared" si="78"/>
        <v>#NUM!</v>
      </c>
      <c r="AN56" s="37" t="str">
        <f>VLOOKUP(I56,spp!A:L,10,FALSE)</f>
        <v>Pteriidae</v>
      </c>
    </row>
    <row r="57" spans="1:40" x14ac:dyDescent="0.2">
      <c r="A57" s="37">
        <v>1</v>
      </c>
      <c r="B57" s="37" t="s">
        <v>139</v>
      </c>
      <c r="C57" s="37">
        <v>2</v>
      </c>
      <c r="D57" s="37" t="s">
        <v>144</v>
      </c>
      <c r="E57" s="37">
        <v>5</v>
      </c>
      <c r="F57" s="42">
        <v>41138</v>
      </c>
      <c r="G57" s="37"/>
      <c r="H57" s="37">
        <v>8.1</v>
      </c>
      <c r="I57" s="37" t="s">
        <v>142</v>
      </c>
      <c r="J57" s="37" t="str">
        <f>VLOOKUP(I57,spp!A:B,2,FALSE)</f>
        <v>Holacanthus passer</v>
      </c>
      <c r="K57" s="39">
        <f t="shared" ref="K57:K58" si="86">SUM(L57:AD57)</f>
        <v>1</v>
      </c>
      <c r="L57" s="37"/>
      <c r="M57" s="37"/>
      <c r="N57" s="37">
        <v>1</v>
      </c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>
        <f>VLOOKUP(I57,spp!A:C,3,FALSE)</f>
        <v>2.7130000000000001E-2</v>
      </c>
      <c r="AF57" s="37">
        <f>VLOOKUP(I57,spp!A:D,4,FALSE)</f>
        <v>3.0842299999999998</v>
      </c>
      <c r="AG57" s="37">
        <f t="shared" ref="AG57:AG58" si="87">((AE57*$L$2^AF57)*L57)+((AE57*$M$2^AF57)*M57)+((AE57*$N$2^AF57)*N57)+((AE57*$O$2^AF57)*O57)+((AE57*$P$2^AF57)*P57)+((AE57*$Q$2^AF57)*Q57)+((AE57*$R$2^AF57)*R57)+((AE57*$S$2^AF57)*S57)+((AE57*$T$2^AF57)*T57)+((AE57*$U$2^AF57)*U57)+((AE57*$V$2^AF57)*V57)+((AE57*$W$2^AF57)*W57)+((AE57*$X$2^AF57)*X57)+((AE57*$Y$2^AF57)*Y57)+ ((AE57*$Z$2^AF57)*Z57)+((AE57*$AA$2^AF57)*AA57)+((AE57*$AB$2^AF57)*AB57)+((AE57*$AC$2^AF57)*AC57+((AE57*$AD$2^AF57)*AD57))</f>
        <v>65.549979949165603</v>
      </c>
      <c r="AH57" s="37">
        <f t="shared" ref="AH57:AH58" si="88">K57/100</f>
        <v>0.01</v>
      </c>
      <c r="AI57" s="37">
        <f t="shared" ref="AI57:AI58" si="89">AG57/100</f>
        <v>0.65549979949165604</v>
      </c>
      <c r="AJ57" s="7">
        <f t="shared" si="75"/>
        <v>4.182812904323554</v>
      </c>
      <c r="AK57" s="7">
        <f t="shared" si="76"/>
        <v>-3.6071151523112968</v>
      </c>
      <c r="AL57" s="7">
        <f t="shared" si="77"/>
        <v>2.5257286443082556</v>
      </c>
      <c r="AM57" s="7">
        <f t="shared" si="78"/>
        <v>12.500000000000002</v>
      </c>
      <c r="AN57" s="37" t="str">
        <f>VLOOKUP(I57,spp!A:L,10,FALSE)</f>
        <v>Pomacanthidae</v>
      </c>
    </row>
    <row r="58" spans="1:40" x14ac:dyDescent="0.2">
      <c r="A58" s="37">
        <v>1</v>
      </c>
      <c r="B58" s="37" t="s">
        <v>139</v>
      </c>
      <c r="C58" s="37">
        <v>2</v>
      </c>
      <c r="D58" s="37" t="s">
        <v>144</v>
      </c>
      <c r="E58" s="37">
        <v>5</v>
      </c>
      <c r="F58" s="42">
        <v>41138</v>
      </c>
      <c r="G58" s="37"/>
      <c r="H58" s="37">
        <v>8.1</v>
      </c>
      <c r="I58" s="37" t="s">
        <v>141</v>
      </c>
      <c r="J58" s="37" t="str">
        <f>VLOOKUP(I58,spp!A:B,2,FALSE)</f>
        <v>Stegastes rectrifaenum</v>
      </c>
      <c r="K58" s="39">
        <f t="shared" si="86"/>
        <v>98</v>
      </c>
      <c r="L58" s="37">
        <v>5</v>
      </c>
      <c r="M58" s="37">
        <v>75</v>
      </c>
      <c r="N58" s="37">
        <v>18</v>
      </c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>
        <f>VLOOKUP(I58,spp!A:C,3,FALSE)</f>
        <v>1.813E-2</v>
      </c>
      <c r="AF58" s="37">
        <f>VLOOKUP(I58,spp!A:D,4,FALSE)</f>
        <v>3.07552</v>
      </c>
      <c r="AG58" s="37">
        <f t="shared" si="87"/>
        <v>1440.7703736964809</v>
      </c>
      <c r="AH58" s="37">
        <f t="shared" si="88"/>
        <v>0.98</v>
      </c>
      <c r="AI58" s="37">
        <f t="shared" si="89"/>
        <v>14.407703736964809</v>
      </c>
      <c r="AJ58" s="7">
        <f t="shared" si="75"/>
        <v>7.2729332312520034</v>
      </c>
      <c r="AK58" s="7">
        <f t="shared" si="76"/>
        <v>-4.0101872542153769</v>
      </c>
      <c r="AL58" s="7">
        <f t="shared" si="77"/>
        <v>3.6686870790849615</v>
      </c>
      <c r="AM58" s="7">
        <f t="shared" si="78"/>
        <v>39.200405027803377</v>
      </c>
      <c r="AN58" s="37" t="str">
        <f>VLOOKUP(I58,spp!A:L,10,FALSE)</f>
        <v>Pomacentridae</v>
      </c>
    </row>
    <row r="59" spans="1:40" x14ac:dyDescent="0.2">
      <c r="A59" s="43">
        <v>1</v>
      </c>
      <c r="B59" s="43" t="s">
        <v>139</v>
      </c>
      <c r="C59" s="44">
        <v>2</v>
      </c>
      <c r="D59" s="44" t="s">
        <v>144</v>
      </c>
      <c r="E59" s="44">
        <v>5</v>
      </c>
      <c r="F59" s="46">
        <v>41138</v>
      </c>
      <c r="G59" s="43"/>
      <c r="H59" s="44">
        <v>6.2</v>
      </c>
      <c r="I59" s="44" t="s">
        <v>74</v>
      </c>
      <c r="J59" s="37" t="str">
        <f>VLOOKUP(I59,spp!A:B,2,FALSE)</f>
        <v>Acanthaster planci</v>
      </c>
      <c r="K59" s="45">
        <v>1</v>
      </c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37"/>
      <c r="AF59" s="37">
        <f>VLOOKUP(I59,spp!A:E,5,FALSE)</f>
        <v>566.25</v>
      </c>
      <c r="AG59" s="43">
        <f t="shared" ref="AG59:AG62" si="90">AF59*K59</f>
        <v>566.25</v>
      </c>
      <c r="AH59" s="43">
        <f t="shared" ref="AH59:AH62" si="91">K59/50</f>
        <v>0.02</v>
      </c>
      <c r="AI59" s="43">
        <f t="shared" ref="AI59:AI62" si="92">AG59/50</f>
        <v>11.324999999999999</v>
      </c>
      <c r="AJ59" s="7">
        <f t="shared" si="75"/>
        <v>6.339035676797244</v>
      </c>
      <c r="AK59" s="7" t="e">
        <f t="shared" si="76"/>
        <v>#NUM!</v>
      </c>
      <c r="AL59" s="7" t="e">
        <f t="shared" si="77"/>
        <v>#NUM!</v>
      </c>
      <c r="AM59" s="7" t="e">
        <f t="shared" si="78"/>
        <v>#NUM!</v>
      </c>
      <c r="AN59" s="37" t="str">
        <f>VLOOKUP(I59,spp!A:L,10,FALSE)</f>
        <v>Acanthansteridae</v>
      </c>
    </row>
    <row r="60" spans="1:40" x14ac:dyDescent="0.2">
      <c r="A60" s="43">
        <v>1</v>
      </c>
      <c r="B60" s="43" t="s">
        <v>139</v>
      </c>
      <c r="C60" s="44">
        <v>2</v>
      </c>
      <c r="D60" s="44" t="s">
        <v>144</v>
      </c>
      <c r="E60" s="44">
        <v>5</v>
      </c>
      <c r="F60" s="46">
        <v>41138</v>
      </c>
      <c r="G60" s="43"/>
      <c r="H60" s="44">
        <v>6.2</v>
      </c>
      <c r="I60" s="44" t="s">
        <v>90</v>
      </c>
      <c r="J60" s="37" t="str">
        <f>VLOOKUP(I60,spp!A:B,2,FALSE)</f>
        <v>Diadema mexicanum</v>
      </c>
      <c r="K60" s="45">
        <v>1</v>
      </c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37"/>
      <c r="AF60" s="37">
        <f>VLOOKUP(I60,spp!A:E,5,FALSE)</f>
        <v>20.71</v>
      </c>
      <c r="AG60" s="43">
        <f t="shared" si="90"/>
        <v>20.71</v>
      </c>
      <c r="AH60" s="43">
        <f t="shared" si="91"/>
        <v>0.02</v>
      </c>
      <c r="AI60" s="43">
        <f t="shared" si="92"/>
        <v>0.41420000000000001</v>
      </c>
      <c r="AJ60" s="7">
        <f t="shared" si="75"/>
        <v>3.0306166754074928</v>
      </c>
      <c r="AK60" s="7" t="e">
        <f t="shared" si="76"/>
        <v>#NUM!</v>
      </c>
      <c r="AL60" s="7" t="e">
        <f t="shared" si="77"/>
        <v>#NUM!</v>
      </c>
      <c r="AM60" s="7" t="e">
        <f t="shared" si="78"/>
        <v>#NUM!</v>
      </c>
      <c r="AN60" s="37" t="str">
        <f>VLOOKUP(I60,spp!A:L,10,FALSE)</f>
        <v>Diadematidae</v>
      </c>
    </row>
    <row r="61" spans="1:40" x14ac:dyDescent="0.2">
      <c r="A61" s="43">
        <v>1</v>
      </c>
      <c r="B61" s="43" t="s">
        <v>139</v>
      </c>
      <c r="C61" s="44">
        <v>2</v>
      </c>
      <c r="D61" s="44" t="s">
        <v>144</v>
      </c>
      <c r="E61" s="44">
        <v>5</v>
      </c>
      <c r="F61" s="46">
        <v>41138</v>
      </c>
      <c r="G61" s="43"/>
      <c r="H61" s="44">
        <v>6.2</v>
      </c>
      <c r="I61" s="44" t="s">
        <v>90</v>
      </c>
      <c r="J61" s="37" t="str">
        <f>VLOOKUP(I61,spp!A:B,2,FALSE)</f>
        <v>Diadema mexicanum</v>
      </c>
      <c r="K61" s="45">
        <v>4</v>
      </c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37"/>
      <c r="AF61" s="37">
        <f>VLOOKUP(I61,spp!A:E,5,FALSE)</f>
        <v>20.71</v>
      </c>
      <c r="AG61" s="43">
        <f t="shared" si="90"/>
        <v>82.84</v>
      </c>
      <c r="AH61" s="43">
        <f t="shared" si="91"/>
        <v>0.08</v>
      </c>
      <c r="AI61" s="43">
        <f t="shared" si="92"/>
        <v>1.6568000000000001</v>
      </c>
      <c r="AJ61" s="7">
        <f t="shared" si="75"/>
        <v>4.4169110365273836</v>
      </c>
      <c r="AK61" s="7" t="e">
        <f t="shared" si="76"/>
        <v>#NUM!</v>
      </c>
      <c r="AL61" s="7" t="e">
        <f t="shared" si="77"/>
        <v>#NUM!</v>
      </c>
      <c r="AM61" s="7" t="e">
        <f t="shared" si="78"/>
        <v>#NUM!</v>
      </c>
      <c r="AN61" s="37" t="str">
        <f>VLOOKUP(I61,spp!A:L,10,FALSE)</f>
        <v>Diadematidae</v>
      </c>
    </row>
    <row r="62" spans="1:40" x14ac:dyDescent="0.2">
      <c r="A62" s="43">
        <v>1</v>
      </c>
      <c r="B62" s="43" t="s">
        <v>139</v>
      </c>
      <c r="C62" s="44">
        <v>2</v>
      </c>
      <c r="D62" s="44" t="s">
        <v>144</v>
      </c>
      <c r="E62" s="44">
        <v>5</v>
      </c>
      <c r="F62" s="46">
        <v>41138</v>
      </c>
      <c r="G62" s="43"/>
      <c r="H62" s="44">
        <v>6.2</v>
      </c>
      <c r="I62" s="44" t="s">
        <v>83</v>
      </c>
      <c r="J62" s="37" t="str">
        <f>VLOOKUP(I62,spp!A:B,2,FALSE)</f>
        <v>Pinctada mazatlanica</v>
      </c>
      <c r="K62" s="45">
        <v>1</v>
      </c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37"/>
      <c r="AF62" s="37">
        <f>VLOOKUP(I62,spp!A:E,5,FALSE)</f>
        <v>33.238461538461536</v>
      </c>
      <c r="AG62" s="43">
        <f t="shared" si="90"/>
        <v>33.238461538461536</v>
      </c>
      <c r="AH62" s="43">
        <f t="shared" si="91"/>
        <v>0.02</v>
      </c>
      <c r="AI62" s="43">
        <f t="shared" si="92"/>
        <v>0.66476923076923067</v>
      </c>
      <c r="AJ62" s="7">
        <f t="shared" si="75"/>
        <v>3.5037076854763507</v>
      </c>
      <c r="AK62" s="7" t="e">
        <f t="shared" si="76"/>
        <v>#NUM!</v>
      </c>
      <c r="AL62" s="7" t="e">
        <f t="shared" si="77"/>
        <v>#NUM!</v>
      </c>
      <c r="AM62" s="7" t="e">
        <f t="shared" si="78"/>
        <v>#NUM!</v>
      </c>
      <c r="AN62" s="37" t="str">
        <f>VLOOKUP(I62,spp!A:L,10,FALSE)</f>
        <v>Pteriidae</v>
      </c>
    </row>
    <row r="63" spans="1:40" x14ac:dyDescent="0.2">
      <c r="A63" s="47">
        <v>1</v>
      </c>
      <c r="B63" s="47" t="s">
        <v>139</v>
      </c>
      <c r="C63" s="47">
        <v>2</v>
      </c>
      <c r="D63" s="47" t="s">
        <v>144</v>
      </c>
      <c r="E63" s="47">
        <v>6</v>
      </c>
      <c r="F63" s="48">
        <v>41138</v>
      </c>
      <c r="G63" s="47"/>
      <c r="H63" s="47">
        <v>7.5</v>
      </c>
      <c r="I63" s="47" t="s">
        <v>142</v>
      </c>
      <c r="J63" s="37" t="str">
        <f>VLOOKUP(I63,spp!A:B,2,FALSE)</f>
        <v>Holacanthus passer</v>
      </c>
      <c r="K63" s="47">
        <f t="shared" ref="K63:K64" si="93">SUM(L63:AD63)</f>
        <v>10</v>
      </c>
      <c r="L63" s="47">
        <v>3</v>
      </c>
      <c r="M63" s="47">
        <v>4</v>
      </c>
      <c r="N63" s="47"/>
      <c r="O63" s="47"/>
      <c r="P63" s="47">
        <v>3</v>
      </c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37">
        <f>VLOOKUP(I63,spp!A:C,3,FALSE)</f>
        <v>2.7130000000000001E-2</v>
      </c>
      <c r="AF63" s="37">
        <f>VLOOKUP(I63,spp!A:D,4,FALSE)</f>
        <v>3.0842299999999998</v>
      </c>
      <c r="AG63" s="47">
        <f t="shared" ref="AG63:AG64" si="94">((AE63*$L$2^AF63)*L63)+((AE63*$M$2^AF63)*M63)+((AE63*$N$2^AF63)*N63)+((AE63*$O$2^AF63)*O63)+((AE63*$P$2^AF63)*P63)+((AE63*$Q$2^AF63)*Q63)+((AE63*$R$2^AF63)*R63)+((AE63*$S$2^AF63)*S63)+((AE63*$T$2^AF63)*T63)+((AE63*$U$2^AF63)*U63)+((AE63*$V$2^AF63)*V63)+((AE63*$W$2^AF63)*W63)+((AE63*$X$2^AF63)*X63)+((AE63*$Y$2^AF63)*Y63)+ ((AE63*$Z$2^AF63)*Z63)+((AE63*$AA$2^AF63)*AA63)+((AE63*$AB$2^AF63)*AB63)+((AE63*$AC$2^AF63)*AC63+((AE63*$AD$2^AF63)*AD63))</f>
        <v>1723.4068581981317</v>
      </c>
      <c r="AH63" s="47">
        <f t="shared" ref="AH63:AH64" si="95">K63/200</f>
        <v>0.05</v>
      </c>
      <c r="AI63" s="47">
        <f t="shared" ref="AI63:AI64" si="96">AG63/200</f>
        <v>8.6170342909906577</v>
      </c>
      <c r="AJ63" s="7">
        <f t="shared" si="75"/>
        <v>7.4520583422558726</v>
      </c>
      <c r="AK63" s="7">
        <f t="shared" si="76"/>
        <v>-3.6071151523112968</v>
      </c>
      <c r="AL63" s="7">
        <f t="shared" si="77"/>
        <v>3.5857162061737191</v>
      </c>
      <c r="AM63" s="7">
        <f t="shared" si="78"/>
        <v>36.079188605256775</v>
      </c>
      <c r="AN63" s="37" t="str">
        <f>VLOOKUP(I63,spp!A:L,10,FALSE)</f>
        <v>Pomacanthidae</v>
      </c>
    </row>
    <row r="64" spans="1:40" x14ac:dyDescent="0.2">
      <c r="A64" s="47">
        <v>1</v>
      </c>
      <c r="B64" s="47" t="s">
        <v>139</v>
      </c>
      <c r="C64" s="47">
        <v>2</v>
      </c>
      <c r="D64" s="47" t="s">
        <v>144</v>
      </c>
      <c r="E64" s="47">
        <v>6</v>
      </c>
      <c r="F64" s="48">
        <v>41138</v>
      </c>
      <c r="G64" s="47"/>
      <c r="H64" s="47">
        <v>7.5</v>
      </c>
      <c r="I64" s="47" t="s">
        <v>141</v>
      </c>
      <c r="J64" s="37" t="str">
        <f>VLOOKUP(I64,spp!A:B,2,FALSE)</f>
        <v>Stegastes rectrifaenum</v>
      </c>
      <c r="K64" s="47">
        <f t="shared" si="93"/>
        <v>135</v>
      </c>
      <c r="L64" s="47">
        <v>10</v>
      </c>
      <c r="M64" s="47">
        <v>125</v>
      </c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37">
        <f>VLOOKUP(I64,spp!A:C,3,FALSE)</f>
        <v>1.813E-2</v>
      </c>
      <c r="AF64" s="37">
        <f>VLOOKUP(I64,spp!A:D,4,FALSE)</f>
        <v>3.07552</v>
      </c>
      <c r="AG64" s="47">
        <f t="shared" si="94"/>
        <v>1116.2435623504</v>
      </c>
      <c r="AH64" s="47">
        <f t="shared" si="95"/>
        <v>0.67500000000000004</v>
      </c>
      <c r="AI64" s="47">
        <f t="shared" si="96"/>
        <v>5.5812178117520004</v>
      </c>
      <c r="AJ64" s="7">
        <f t="shared" ref="AJ64:AJ74" si="97">LN(AG64)</f>
        <v>7.017724364962791</v>
      </c>
      <c r="AK64" s="7">
        <f t="shared" ref="AK64:AK74" si="98">LN(AE64)</f>
        <v>-4.0101872542153769</v>
      </c>
      <c r="AL64" s="7">
        <f t="shared" ref="AL64:AL74" si="99">(AJ64-AK64)/AF64</f>
        <v>3.5857063583323039</v>
      </c>
      <c r="AM64" s="7">
        <f t="shared" ref="AM64:AM74" si="100">EXP(AL64)</f>
        <v>36.078833304878479</v>
      </c>
      <c r="AN64" s="37" t="str">
        <f>VLOOKUP(I64,spp!A:L,10,FALSE)</f>
        <v>Pomacentridae</v>
      </c>
    </row>
    <row r="65" spans="1:40" x14ac:dyDescent="0.2">
      <c r="A65" s="43">
        <v>1</v>
      </c>
      <c r="B65" s="43" t="s">
        <v>139</v>
      </c>
      <c r="C65" s="44">
        <v>2</v>
      </c>
      <c r="D65" s="44" t="s">
        <v>144</v>
      </c>
      <c r="E65" s="44">
        <v>6</v>
      </c>
      <c r="F65" s="46">
        <v>41138</v>
      </c>
      <c r="G65" s="43"/>
      <c r="H65" s="44">
        <v>7.2</v>
      </c>
      <c r="I65" s="44" t="s">
        <v>90</v>
      </c>
      <c r="J65" s="37" t="str">
        <f>VLOOKUP(I65,spp!A:B,2,FALSE)</f>
        <v>Diadema mexicanum</v>
      </c>
      <c r="K65" s="45">
        <v>1</v>
      </c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37"/>
      <c r="AF65" s="37">
        <f>VLOOKUP(I65,spp!A:E,5,FALSE)</f>
        <v>20.71</v>
      </c>
      <c r="AG65" s="43">
        <f t="shared" ref="AG65:AG67" si="101">AF65*K65</f>
        <v>20.71</v>
      </c>
      <c r="AH65" s="43">
        <f t="shared" ref="AH65:AH67" si="102">K65/50</f>
        <v>0.02</v>
      </c>
      <c r="AI65" s="43">
        <f t="shared" ref="AI65:AI67" si="103">AG65/50</f>
        <v>0.41420000000000001</v>
      </c>
      <c r="AJ65" s="7">
        <f t="shared" si="97"/>
        <v>3.0306166754074928</v>
      </c>
      <c r="AK65" s="7" t="e">
        <f t="shared" si="98"/>
        <v>#NUM!</v>
      </c>
      <c r="AL65" s="7" t="e">
        <f t="shared" si="99"/>
        <v>#NUM!</v>
      </c>
      <c r="AM65" s="7" t="e">
        <f t="shared" si="100"/>
        <v>#NUM!</v>
      </c>
      <c r="AN65" s="37" t="str">
        <f>VLOOKUP(I65,spp!A:L,10,FALSE)</f>
        <v>Diadematidae</v>
      </c>
    </row>
    <row r="66" spans="1:40" x14ac:dyDescent="0.2">
      <c r="A66" s="43">
        <v>1</v>
      </c>
      <c r="B66" s="43" t="s">
        <v>139</v>
      </c>
      <c r="C66" s="44">
        <v>2</v>
      </c>
      <c r="D66" s="44" t="s">
        <v>144</v>
      </c>
      <c r="E66" s="44">
        <v>6</v>
      </c>
      <c r="F66" s="46">
        <v>41138</v>
      </c>
      <c r="G66" s="43"/>
      <c r="H66" s="44">
        <v>7.2</v>
      </c>
      <c r="I66" s="44" t="s">
        <v>90</v>
      </c>
      <c r="J66" s="37" t="str">
        <f>VLOOKUP(I66,spp!A:B,2,FALSE)</f>
        <v>Diadema mexicanum</v>
      </c>
      <c r="K66" s="45">
        <v>1</v>
      </c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37"/>
      <c r="AF66" s="37">
        <f>VLOOKUP(I66,spp!A:E,5,FALSE)</f>
        <v>20.71</v>
      </c>
      <c r="AG66" s="43">
        <f t="shared" si="101"/>
        <v>20.71</v>
      </c>
      <c r="AH66" s="43">
        <f t="shared" si="102"/>
        <v>0.02</v>
      </c>
      <c r="AI66" s="43">
        <f t="shared" si="103"/>
        <v>0.41420000000000001</v>
      </c>
      <c r="AJ66" s="7">
        <f t="shared" si="97"/>
        <v>3.0306166754074928</v>
      </c>
      <c r="AK66" s="7" t="e">
        <f t="shared" si="98"/>
        <v>#NUM!</v>
      </c>
      <c r="AL66" s="7" t="e">
        <f t="shared" si="99"/>
        <v>#NUM!</v>
      </c>
      <c r="AM66" s="7" t="e">
        <f t="shared" si="100"/>
        <v>#NUM!</v>
      </c>
      <c r="AN66" s="37" t="str">
        <f>VLOOKUP(I66,spp!A:L,10,FALSE)</f>
        <v>Diadematidae</v>
      </c>
    </row>
    <row r="67" spans="1:40" x14ac:dyDescent="0.2">
      <c r="A67" s="43">
        <v>1</v>
      </c>
      <c r="B67" s="43" t="s">
        <v>139</v>
      </c>
      <c r="C67" s="44">
        <v>2</v>
      </c>
      <c r="D67" s="44" t="s">
        <v>144</v>
      </c>
      <c r="E67" s="44">
        <v>6</v>
      </c>
      <c r="F67" s="46">
        <v>41138</v>
      </c>
      <c r="G67" s="43"/>
      <c r="H67" s="44">
        <v>7.2</v>
      </c>
      <c r="I67" s="44" t="s">
        <v>83</v>
      </c>
      <c r="J67" s="37" t="str">
        <f>VLOOKUP(I67,spp!A:B,2,FALSE)</f>
        <v>Pinctada mazatlanica</v>
      </c>
      <c r="K67" s="45">
        <v>2</v>
      </c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37"/>
      <c r="AF67" s="37">
        <f>VLOOKUP(I67,spp!A:E,5,FALSE)</f>
        <v>33.238461538461536</v>
      </c>
      <c r="AG67" s="43">
        <f t="shared" si="101"/>
        <v>66.476923076923072</v>
      </c>
      <c r="AH67" s="43">
        <f t="shared" si="102"/>
        <v>0.04</v>
      </c>
      <c r="AI67" s="43">
        <f t="shared" si="103"/>
        <v>1.3295384615384613</v>
      </c>
      <c r="AJ67" s="7">
        <f t="shared" si="97"/>
        <v>4.1968548660362961</v>
      </c>
      <c r="AK67" s="7" t="e">
        <f t="shared" si="98"/>
        <v>#NUM!</v>
      </c>
      <c r="AL67" s="7" t="e">
        <f t="shared" si="99"/>
        <v>#NUM!</v>
      </c>
      <c r="AM67" s="7" t="e">
        <f t="shared" si="100"/>
        <v>#NUM!</v>
      </c>
      <c r="AN67" s="37" t="str">
        <f>VLOOKUP(I67,spp!A:L,10,FALSE)</f>
        <v>Pteriidae</v>
      </c>
    </row>
    <row r="68" spans="1:40" x14ac:dyDescent="0.2">
      <c r="A68" s="43">
        <v>1</v>
      </c>
      <c r="B68" s="43" t="s">
        <v>139</v>
      </c>
      <c r="C68" s="44">
        <v>3</v>
      </c>
      <c r="D68" s="44" t="s">
        <v>147</v>
      </c>
      <c r="E68" s="45">
        <v>1</v>
      </c>
      <c r="F68" s="46">
        <v>41138</v>
      </c>
      <c r="G68" s="43"/>
      <c r="H68" s="44"/>
      <c r="I68" s="44" t="s">
        <v>90</v>
      </c>
      <c r="J68" s="37" t="str">
        <f>VLOOKUP(I68,spp!A:B,2,FALSE)</f>
        <v>Diadema mexicanum</v>
      </c>
      <c r="K68" s="44">
        <v>1</v>
      </c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37"/>
      <c r="AF68" s="37">
        <f>VLOOKUP(I68,spp!A:E,5,FALSE)</f>
        <v>20.71</v>
      </c>
      <c r="AG68" s="43">
        <f t="shared" ref="AG68:AG71" si="104">AF68*K68</f>
        <v>20.71</v>
      </c>
      <c r="AH68" s="43">
        <f t="shared" ref="AH68:AH71" si="105">K68/50</f>
        <v>0.02</v>
      </c>
      <c r="AI68" s="43">
        <f t="shared" ref="AI68:AI71" si="106">AG68/50</f>
        <v>0.41420000000000001</v>
      </c>
      <c r="AJ68" s="7">
        <f t="shared" si="97"/>
        <v>3.0306166754074928</v>
      </c>
      <c r="AK68" s="7" t="e">
        <f t="shared" si="98"/>
        <v>#NUM!</v>
      </c>
      <c r="AL68" s="7" t="e">
        <f t="shared" si="99"/>
        <v>#NUM!</v>
      </c>
      <c r="AM68" s="7" t="e">
        <f t="shared" si="100"/>
        <v>#NUM!</v>
      </c>
      <c r="AN68" s="37" t="str">
        <f>VLOOKUP(I68,spp!A:L,10,FALSE)</f>
        <v>Diadematidae</v>
      </c>
    </row>
    <row r="69" spans="1:40" x14ac:dyDescent="0.2">
      <c r="A69" s="43">
        <v>1</v>
      </c>
      <c r="B69" s="43" t="s">
        <v>139</v>
      </c>
      <c r="C69" s="44">
        <v>3</v>
      </c>
      <c r="D69" s="44" t="s">
        <v>147</v>
      </c>
      <c r="E69" s="45">
        <v>1</v>
      </c>
      <c r="F69" s="46">
        <v>41138</v>
      </c>
      <c r="G69" s="43"/>
      <c r="H69" s="44"/>
      <c r="I69" s="44" t="s">
        <v>90</v>
      </c>
      <c r="J69" s="37" t="str">
        <f>VLOOKUP(I69,spp!A:B,2,FALSE)</f>
        <v>Diadema mexicanum</v>
      </c>
      <c r="K69" s="44">
        <v>9</v>
      </c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37"/>
      <c r="AF69" s="37">
        <f>VLOOKUP(I69,spp!A:E,5,FALSE)</f>
        <v>20.71</v>
      </c>
      <c r="AG69" s="43">
        <f t="shared" si="104"/>
        <v>186.39000000000001</v>
      </c>
      <c r="AH69" s="43">
        <f t="shared" si="105"/>
        <v>0.18</v>
      </c>
      <c r="AI69" s="43">
        <f t="shared" si="106"/>
        <v>3.7278000000000002</v>
      </c>
      <c r="AJ69" s="7">
        <f t="shared" si="97"/>
        <v>5.2278412527437119</v>
      </c>
      <c r="AK69" s="7" t="e">
        <f t="shared" si="98"/>
        <v>#NUM!</v>
      </c>
      <c r="AL69" s="7" t="e">
        <f t="shared" si="99"/>
        <v>#NUM!</v>
      </c>
      <c r="AM69" s="7" t="e">
        <f t="shared" si="100"/>
        <v>#NUM!</v>
      </c>
      <c r="AN69" s="37" t="str">
        <f>VLOOKUP(I69,spp!A:L,10,FALSE)</f>
        <v>Diadematidae</v>
      </c>
    </row>
    <row r="70" spans="1:40" x14ac:dyDescent="0.2">
      <c r="A70" s="43">
        <v>1</v>
      </c>
      <c r="B70" s="43" t="s">
        <v>139</v>
      </c>
      <c r="C70" s="44">
        <v>3</v>
      </c>
      <c r="D70" s="44" t="s">
        <v>147</v>
      </c>
      <c r="E70" s="45">
        <v>1</v>
      </c>
      <c r="F70" s="46">
        <v>41138</v>
      </c>
      <c r="G70" s="43"/>
      <c r="H70" s="44"/>
      <c r="I70" s="44" t="s">
        <v>95</v>
      </c>
      <c r="J70" s="37" t="str">
        <f>VLOOKUP(I70,spp!A:B,2,FALSE)</f>
        <v>Isostichopus fuscus</v>
      </c>
      <c r="K70" s="44">
        <v>1</v>
      </c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37"/>
      <c r="AF70" s="37">
        <f>VLOOKUP(I70,spp!A:E,5,FALSE)</f>
        <v>375</v>
      </c>
      <c r="AG70" s="43">
        <f t="shared" si="104"/>
        <v>375</v>
      </c>
      <c r="AH70" s="43">
        <f t="shared" si="105"/>
        <v>0.02</v>
      </c>
      <c r="AI70" s="43">
        <f t="shared" si="106"/>
        <v>7.5</v>
      </c>
      <c r="AJ70" s="7">
        <f t="shared" si="97"/>
        <v>5.9269260259704106</v>
      </c>
      <c r="AK70" s="7" t="e">
        <f t="shared" si="98"/>
        <v>#NUM!</v>
      </c>
      <c r="AL70" s="7" t="e">
        <f t="shared" si="99"/>
        <v>#NUM!</v>
      </c>
      <c r="AM70" s="7" t="e">
        <f t="shared" si="100"/>
        <v>#NUM!</v>
      </c>
      <c r="AN70" s="37" t="str">
        <f>VLOOKUP(I70,spp!A:L,10,FALSE)</f>
        <v>Stichopodidae</v>
      </c>
    </row>
    <row r="71" spans="1:40" x14ac:dyDescent="0.2">
      <c r="A71" s="43">
        <v>1</v>
      </c>
      <c r="B71" s="43" t="s">
        <v>139</v>
      </c>
      <c r="C71" s="44">
        <v>3</v>
      </c>
      <c r="D71" s="44" t="s">
        <v>147</v>
      </c>
      <c r="E71" s="45">
        <v>1</v>
      </c>
      <c r="F71" s="46">
        <v>41138</v>
      </c>
      <c r="G71" s="43"/>
      <c r="H71" s="44"/>
      <c r="I71" s="44" t="s">
        <v>83</v>
      </c>
      <c r="J71" s="37" t="str">
        <f>VLOOKUP(I71,spp!A:B,2,FALSE)</f>
        <v>Pinctada mazatlanica</v>
      </c>
      <c r="K71" s="44">
        <v>8</v>
      </c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37"/>
      <c r="AF71" s="37">
        <f>VLOOKUP(I71,spp!A:E,5,FALSE)</f>
        <v>33.238461538461536</v>
      </c>
      <c r="AG71" s="43">
        <f t="shared" si="104"/>
        <v>265.90769230769229</v>
      </c>
      <c r="AH71" s="43">
        <f t="shared" si="105"/>
        <v>0.16</v>
      </c>
      <c r="AI71" s="43">
        <f t="shared" si="106"/>
        <v>5.3181538461538453</v>
      </c>
      <c r="AJ71" s="7">
        <f t="shared" si="97"/>
        <v>5.5831492271561869</v>
      </c>
      <c r="AK71" s="7" t="e">
        <f t="shared" si="98"/>
        <v>#NUM!</v>
      </c>
      <c r="AL71" s="7" t="e">
        <f t="shared" si="99"/>
        <v>#NUM!</v>
      </c>
      <c r="AM71" s="7" t="e">
        <f t="shared" si="100"/>
        <v>#NUM!</v>
      </c>
      <c r="AN71" s="37" t="str">
        <f>VLOOKUP(I71,spp!A:L,10,FALSE)</f>
        <v>Pteriidae</v>
      </c>
    </row>
    <row r="72" spans="1:40" x14ac:dyDescent="0.2">
      <c r="A72" s="43">
        <v>1</v>
      </c>
      <c r="B72" s="43" t="s">
        <v>139</v>
      </c>
      <c r="C72" s="44">
        <v>3</v>
      </c>
      <c r="D72" s="44" t="s">
        <v>147</v>
      </c>
      <c r="E72" s="45">
        <v>2</v>
      </c>
      <c r="F72" s="46">
        <v>41138</v>
      </c>
      <c r="G72" s="43"/>
      <c r="H72" s="44">
        <v>14</v>
      </c>
      <c r="I72" s="44" t="s">
        <v>148</v>
      </c>
      <c r="J72" s="37" t="str">
        <f>VLOOKUP(I72,spp!A:B,2,FALSE)</f>
        <v>Diadema mexicanum</v>
      </c>
      <c r="K72" s="44">
        <v>14</v>
      </c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37"/>
      <c r="AF72" s="37">
        <f>VLOOKUP(I72,spp!A:E,5,FALSE)</f>
        <v>20.71</v>
      </c>
      <c r="AG72" s="43">
        <f t="shared" ref="AG72:AG74" si="107">AF72*K72</f>
        <v>289.94</v>
      </c>
      <c r="AH72" s="43">
        <f t="shared" ref="AH72:AH74" si="108">K72/50</f>
        <v>0.28000000000000003</v>
      </c>
      <c r="AI72" s="43">
        <f t="shared" ref="AI72:AI74" si="109">AG72/50</f>
        <v>5.7988</v>
      </c>
      <c r="AJ72" s="7">
        <f t="shared" si="97"/>
        <v>5.6696740050227517</v>
      </c>
      <c r="AK72" s="7" t="e">
        <f t="shared" si="98"/>
        <v>#NUM!</v>
      </c>
      <c r="AL72" s="7" t="e">
        <f t="shared" si="99"/>
        <v>#NUM!</v>
      </c>
      <c r="AM72" s="7" t="e">
        <f t="shared" si="100"/>
        <v>#NUM!</v>
      </c>
      <c r="AN72" s="37" t="str">
        <f>VLOOKUP(I72,spp!A:L,10,FALSE)</f>
        <v>Diadematidae</v>
      </c>
    </row>
    <row r="73" spans="1:40" x14ac:dyDescent="0.2">
      <c r="A73" s="43">
        <v>1</v>
      </c>
      <c r="B73" s="43" t="s">
        <v>139</v>
      </c>
      <c r="C73" s="44">
        <v>3</v>
      </c>
      <c r="D73" s="44" t="s">
        <v>147</v>
      </c>
      <c r="E73" s="45">
        <v>2</v>
      </c>
      <c r="F73" s="46">
        <v>41138</v>
      </c>
      <c r="G73" s="43"/>
      <c r="H73" s="44">
        <v>14</v>
      </c>
      <c r="I73" s="44" t="s">
        <v>95</v>
      </c>
      <c r="J73" s="37" t="str">
        <f>VLOOKUP(I73,spp!A:B,2,FALSE)</f>
        <v>Isostichopus fuscus</v>
      </c>
      <c r="K73" s="44">
        <v>1</v>
      </c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37"/>
      <c r="AF73" s="37">
        <f>VLOOKUP(I73,spp!A:E,5,FALSE)</f>
        <v>375</v>
      </c>
      <c r="AG73" s="43">
        <f t="shared" si="107"/>
        <v>375</v>
      </c>
      <c r="AH73" s="43">
        <f t="shared" si="108"/>
        <v>0.02</v>
      </c>
      <c r="AI73" s="43">
        <f t="shared" si="109"/>
        <v>7.5</v>
      </c>
      <c r="AJ73" s="7">
        <f t="shared" si="97"/>
        <v>5.9269260259704106</v>
      </c>
      <c r="AK73" s="7" t="e">
        <f t="shared" si="98"/>
        <v>#NUM!</v>
      </c>
      <c r="AL73" s="7" t="e">
        <f t="shared" si="99"/>
        <v>#NUM!</v>
      </c>
      <c r="AM73" s="7" t="e">
        <f t="shared" si="100"/>
        <v>#NUM!</v>
      </c>
      <c r="AN73" s="37" t="str">
        <f>VLOOKUP(I73,spp!A:L,10,FALSE)</f>
        <v>Stichopodidae</v>
      </c>
    </row>
    <row r="74" spans="1:40" x14ac:dyDescent="0.2">
      <c r="A74" s="43">
        <v>1</v>
      </c>
      <c r="B74" s="43" t="s">
        <v>139</v>
      </c>
      <c r="C74" s="44">
        <v>3</v>
      </c>
      <c r="D74" s="44" t="s">
        <v>147</v>
      </c>
      <c r="E74" s="45">
        <v>2</v>
      </c>
      <c r="F74" s="46">
        <v>41138</v>
      </c>
      <c r="G74" s="43"/>
      <c r="H74" s="44">
        <v>14</v>
      </c>
      <c r="I74" s="44" t="s">
        <v>149</v>
      </c>
      <c r="J74" s="37" t="str">
        <f>VLOOKUP(I74,spp!A:B,2,FALSE)</f>
        <v>Pinctada mazatlanica</v>
      </c>
      <c r="K74" s="44">
        <v>3</v>
      </c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37"/>
      <c r="AF74" s="37">
        <f>VLOOKUP(I74,spp!A:E,5,FALSE)</f>
        <v>33.238461538461536</v>
      </c>
      <c r="AG74" s="43">
        <f t="shared" si="107"/>
        <v>99.715384615384608</v>
      </c>
      <c r="AH74" s="43">
        <f t="shared" si="108"/>
        <v>0.06</v>
      </c>
      <c r="AI74" s="43">
        <f t="shared" si="109"/>
        <v>1.9943076923076921</v>
      </c>
      <c r="AJ74" s="7">
        <f t="shared" si="97"/>
        <v>4.6023199741444607</v>
      </c>
      <c r="AK74" s="7" t="e">
        <f t="shared" si="98"/>
        <v>#NUM!</v>
      </c>
      <c r="AL74" s="7" t="e">
        <f t="shared" si="99"/>
        <v>#NUM!</v>
      </c>
      <c r="AM74" s="7" t="e">
        <f t="shared" si="100"/>
        <v>#NUM!</v>
      </c>
      <c r="AN74" s="37" t="str">
        <f>VLOOKUP(I74,spp!A:L,10,FALSE)</f>
        <v>Pteriidae</v>
      </c>
    </row>
    <row r="75" spans="1:40" x14ac:dyDescent="0.2">
      <c r="A75" s="37">
        <v>1</v>
      </c>
      <c r="B75" s="37" t="s">
        <v>139</v>
      </c>
      <c r="C75" s="37">
        <v>3</v>
      </c>
      <c r="D75" s="37" t="s">
        <v>147</v>
      </c>
      <c r="E75" s="37">
        <v>3</v>
      </c>
      <c r="F75" s="42">
        <v>41138</v>
      </c>
      <c r="G75" s="37"/>
      <c r="H75" s="37">
        <v>8.9</v>
      </c>
      <c r="I75" s="37" t="s">
        <v>150</v>
      </c>
      <c r="J75" s="37" t="str">
        <f>VLOOKUP(I75,spp!A:B,2,FALSE)</f>
        <v>Lutjanus argentiventris</v>
      </c>
      <c r="K75" s="39">
        <f t="shared" ref="K75:K76" si="110">SUM(L75:AD75)</f>
        <v>36</v>
      </c>
      <c r="L75" s="50"/>
      <c r="M75" s="50"/>
      <c r="N75" s="50"/>
      <c r="O75" s="50">
        <v>36</v>
      </c>
      <c r="P75" s="50"/>
      <c r="Q75" s="50"/>
      <c r="R75" s="50"/>
      <c r="S75" s="50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>
        <f>VLOOKUP(I75,spp!A:C,3,FALSE)</f>
        <v>1.7299999999999999E-2</v>
      </c>
      <c r="AF75" s="37">
        <f>VLOOKUP(I75,spp!A:D,4,FALSE)</f>
        <v>3</v>
      </c>
      <c r="AG75" s="37">
        <f t="shared" ref="AG75:AG76" si="111">((AE75*$L$2^AF75)*L75)+((AE75*$M$2^AF75)*M75)+((AE75*$N$2^AF75)*N75)+((AE75*$O$2^AF75)*O75)+((AE75*$P$2^AF75)*P75)+((AE75*$Q$2^AF75)*Q75)+((AE75*$R$2^AF75)*R75)+((AE75*$S$2^AF75)*S75)+((AE75*$T$2^AF75)*T75)+((AE75*$U$2^AF75)*U75)+((AE75*$V$2^AF75)*V75)+((AE75*$W$2^AF75)*W75)+((AE75*$X$2^AF75)*X75)+((AE75*$Y$2^AF75)*Y75)+ ((AE75*$Z$2^AF75)*Z75)+((AE75*$AA$2^AF75)*AA75)+((AE75*$AB$2^AF75)*AB75)+((AE75*$AC$2^AF75)*AC75+((AE75*$AD$2^AF75)*AD75))</f>
        <v>3337.8187499999999</v>
      </c>
      <c r="AH75" s="37">
        <f t="shared" ref="AH75:AH76" si="112">K75/100</f>
        <v>0.36</v>
      </c>
      <c r="AI75" s="37">
        <f t="shared" ref="AI75:AI76" si="113">AG75/100</f>
        <v>33.378187499999996</v>
      </c>
      <c r="AJ75" s="7">
        <f t="shared" ref="AJ75:AJ87" si="114">LN(AG75)</f>
        <v>8.1130728037661122</v>
      </c>
      <c r="AK75" s="7">
        <f t="shared" ref="AK75:AK87" si="115">LN(AE75)</f>
        <v>-4.0570487774784034</v>
      </c>
      <c r="AL75" s="7">
        <f t="shared" ref="AL75:AL87" si="116">(AJ75-AK75)/AF75</f>
        <v>4.0567071937481716</v>
      </c>
      <c r="AM75" s="7">
        <f t="shared" ref="AM75:AM87" si="117">EXP(AL75)</f>
        <v>57.783726855655956</v>
      </c>
      <c r="AN75" s="37" t="str">
        <f>VLOOKUP(I75,spp!A:L,10,FALSE)</f>
        <v>Lutjanidae</v>
      </c>
    </row>
    <row r="76" spans="1:40" x14ac:dyDescent="0.2">
      <c r="A76" s="37">
        <v>1</v>
      </c>
      <c r="B76" s="37" t="s">
        <v>139</v>
      </c>
      <c r="C76" s="37">
        <v>3</v>
      </c>
      <c r="D76" s="37" t="s">
        <v>147</v>
      </c>
      <c r="E76" s="37">
        <v>3</v>
      </c>
      <c r="F76" s="42">
        <v>41138</v>
      </c>
      <c r="G76" s="37"/>
      <c r="H76" s="37">
        <v>8.9</v>
      </c>
      <c r="I76" s="37" t="s">
        <v>141</v>
      </c>
      <c r="J76" s="37" t="str">
        <f>VLOOKUP(I76,spp!A:B,2,FALSE)</f>
        <v>Stegastes rectrifaenum</v>
      </c>
      <c r="K76" s="39">
        <f t="shared" si="110"/>
        <v>28</v>
      </c>
      <c r="L76" s="50"/>
      <c r="M76" s="50">
        <v>28</v>
      </c>
      <c r="N76" s="50"/>
      <c r="O76" s="50"/>
      <c r="P76" s="50"/>
      <c r="Q76" s="50"/>
      <c r="R76" s="50"/>
      <c r="S76" s="50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>
        <f>VLOOKUP(I76,spp!A:C,3,FALSE)</f>
        <v>1.813E-2</v>
      </c>
      <c r="AF76" s="37">
        <f>VLOOKUP(I76,spp!A:D,4,FALSE)</f>
        <v>3.07552</v>
      </c>
      <c r="AG76" s="37">
        <f t="shared" si="111"/>
        <v>249.35854330270465</v>
      </c>
      <c r="AH76" s="37">
        <f t="shared" si="112"/>
        <v>0.28000000000000003</v>
      </c>
      <c r="AI76" s="37">
        <f t="shared" si="113"/>
        <v>2.4935854330270466</v>
      </c>
      <c r="AJ76" s="7">
        <f t="shared" si="114"/>
        <v>5.5188917936979722</v>
      </c>
      <c r="AK76" s="7">
        <f t="shared" si="115"/>
        <v>-4.0101872542153769</v>
      </c>
      <c r="AL76" s="7">
        <f t="shared" si="116"/>
        <v>3.0983635443480613</v>
      </c>
      <c r="AM76" s="7">
        <f t="shared" si="117"/>
        <v>22.161655025312477</v>
      </c>
      <c r="AN76" s="37" t="str">
        <f>VLOOKUP(I76,spp!A:L,10,FALSE)</f>
        <v>Pomacentridae</v>
      </c>
    </row>
    <row r="77" spans="1:40" x14ac:dyDescent="0.2">
      <c r="A77" s="43">
        <v>1</v>
      </c>
      <c r="B77" s="43" t="s">
        <v>139</v>
      </c>
      <c r="C77" s="44">
        <v>3</v>
      </c>
      <c r="D77" s="44" t="s">
        <v>147</v>
      </c>
      <c r="E77" s="45">
        <v>3</v>
      </c>
      <c r="F77" s="46">
        <v>41138</v>
      </c>
      <c r="G77" s="43"/>
      <c r="H77" s="44"/>
      <c r="I77" s="44" t="s">
        <v>90</v>
      </c>
      <c r="J77" s="37" t="str">
        <f>VLOOKUP(I77,spp!A:B,2,FALSE)</f>
        <v>Diadema mexicanum</v>
      </c>
      <c r="K77" s="44">
        <v>10</v>
      </c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37"/>
      <c r="AF77" s="37">
        <f>VLOOKUP(I77,spp!A:E,5,FALSE)</f>
        <v>20.71</v>
      </c>
      <c r="AG77" s="43">
        <f t="shared" ref="AG77:AG79" si="118">AF77*K77</f>
        <v>207.10000000000002</v>
      </c>
      <c r="AH77" s="43">
        <f t="shared" ref="AH77:AH79" si="119">K77/50</f>
        <v>0.2</v>
      </c>
      <c r="AI77" s="43">
        <f t="shared" ref="AI77:AI79" si="120">AG77/50</f>
        <v>4.1420000000000003</v>
      </c>
      <c r="AJ77" s="7">
        <f t="shared" si="114"/>
        <v>5.3332017684015387</v>
      </c>
      <c r="AK77" s="7" t="e">
        <f t="shared" si="115"/>
        <v>#NUM!</v>
      </c>
      <c r="AL77" s="7" t="e">
        <f t="shared" si="116"/>
        <v>#NUM!</v>
      </c>
      <c r="AM77" s="7" t="e">
        <f t="shared" si="117"/>
        <v>#NUM!</v>
      </c>
      <c r="AN77" s="37" t="str">
        <f>VLOOKUP(I77,spp!A:L,10,FALSE)</f>
        <v>Diadematidae</v>
      </c>
    </row>
    <row r="78" spans="1:40" x14ac:dyDescent="0.2">
      <c r="A78" s="43">
        <v>1</v>
      </c>
      <c r="B78" s="43" t="s">
        <v>139</v>
      </c>
      <c r="C78" s="44">
        <v>3</v>
      </c>
      <c r="D78" s="44" t="s">
        <v>147</v>
      </c>
      <c r="E78" s="45">
        <v>3</v>
      </c>
      <c r="F78" s="46">
        <v>41138</v>
      </c>
      <c r="G78" s="43"/>
      <c r="H78" s="44"/>
      <c r="I78" s="44" t="s">
        <v>95</v>
      </c>
      <c r="J78" s="37" t="str">
        <f>VLOOKUP(I78,spp!A:B,2,FALSE)</f>
        <v>Isostichopus fuscus</v>
      </c>
      <c r="K78" s="44">
        <v>1</v>
      </c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37"/>
      <c r="AF78" s="37">
        <f>VLOOKUP(I78,spp!A:E,5,FALSE)</f>
        <v>375</v>
      </c>
      <c r="AG78" s="43">
        <f t="shared" si="118"/>
        <v>375</v>
      </c>
      <c r="AH78" s="43">
        <f t="shared" si="119"/>
        <v>0.02</v>
      </c>
      <c r="AI78" s="43">
        <f t="shared" si="120"/>
        <v>7.5</v>
      </c>
      <c r="AJ78" s="7">
        <f t="shared" si="114"/>
        <v>5.9269260259704106</v>
      </c>
      <c r="AK78" s="7" t="e">
        <f t="shared" si="115"/>
        <v>#NUM!</v>
      </c>
      <c r="AL78" s="7" t="e">
        <f t="shared" si="116"/>
        <v>#NUM!</v>
      </c>
      <c r="AM78" s="7" t="e">
        <f t="shared" si="117"/>
        <v>#NUM!</v>
      </c>
      <c r="AN78" s="37" t="str">
        <f>VLOOKUP(I78,spp!A:L,10,FALSE)</f>
        <v>Stichopodidae</v>
      </c>
    </row>
    <row r="79" spans="1:40" x14ac:dyDescent="0.2">
      <c r="A79" s="43">
        <v>1</v>
      </c>
      <c r="B79" s="43" t="s">
        <v>139</v>
      </c>
      <c r="C79" s="44">
        <v>3</v>
      </c>
      <c r="D79" s="44" t="s">
        <v>147</v>
      </c>
      <c r="E79" s="45">
        <v>3</v>
      </c>
      <c r="F79" s="46">
        <v>41138</v>
      </c>
      <c r="G79" s="43"/>
      <c r="H79" s="44"/>
      <c r="I79" s="44" t="s">
        <v>83</v>
      </c>
      <c r="J79" s="37" t="str">
        <f>VLOOKUP(I79,spp!A:B,2,FALSE)</f>
        <v>Pinctada mazatlanica</v>
      </c>
      <c r="K79" s="44">
        <v>4</v>
      </c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37"/>
      <c r="AF79" s="37">
        <f>VLOOKUP(I79,spp!A:E,5,FALSE)</f>
        <v>33.238461538461536</v>
      </c>
      <c r="AG79" s="43">
        <f t="shared" si="118"/>
        <v>132.95384615384614</v>
      </c>
      <c r="AH79" s="43">
        <f t="shared" si="119"/>
        <v>0.08</v>
      </c>
      <c r="AI79" s="43">
        <f t="shared" si="120"/>
        <v>2.6590769230769227</v>
      </c>
      <c r="AJ79" s="7">
        <f t="shared" si="114"/>
        <v>4.8900020465962415</v>
      </c>
      <c r="AK79" s="7" t="e">
        <f t="shared" si="115"/>
        <v>#NUM!</v>
      </c>
      <c r="AL79" s="7" t="e">
        <f t="shared" si="116"/>
        <v>#NUM!</v>
      </c>
      <c r="AM79" s="7" t="e">
        <f t="shared" si="117"/>
        <v>#NUM!</v>
      </c>
      <c r="AN79" s="37" t="str">
        <f>VLOOKUP(I79,spp!A:L,10,FALSE)</f>
        <v>Pteriidae</v>
      </c>
    </row>
    <row r="80" spans="1:40" x14ac:dyDescent="0.2">
      <c r="A80" s="47">
        <v>1</v>
      </c>
      <c r="B80" s="47" t="s">
        <v>139</v>
      </c>
      <c r="C80" s="47">
        <v>3</v>
      </c>
      <c r="D80" s="47" t="s">
        <v>147</v>
      </c>
      <c r="E80" s="47">
        <v>4</v>
      </c>
      <c r="F80" s="48">
        <v>41138</v>
      </c>
      <c r="G80" s="47"/>
      <c r="H80" s="47">
        <v>8.6</v>
      </c>
      <c r="I80" s="47" t="s">
        <v>150</v>
      </c>
      <c r="J80" s="37" t="str">
        <f>VLOOKUP(I80,spp!A:B,2,FALSE)</f>
        <v>Lutjanus argentiventris</v>
      </c>
      <c r="K80" s="47">
        <f t="shared" ref="K80:K81" si="121">SUM(L80:AD80)</f>
        <v>21</v>
      </c>
      <c r="L80" s="49"/>
      <c r="M80" s="49"/>
      <c r="N80" s="49"/>
      <c r="O80" s="49">
        <v>21</v>
      </c>
      <c r="P80" s="49"/>
      <c r="Q80" s="49"/>
      <c r="R80" s="49"/>
      <c r="S80" s="49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37">
        <f>VLOOKUP(I80,spp!A:C,3,FALSE)</f>
        <v>1.7299999999999999E-2</v>
      </c>
      <c r="AF80" s="37">
        <f>VLOOKUP(I80,spp!A:D,4,FALSE)</f>
        <v>3</v>
      </c>
      <c r="AG80" s="47">
        <f t="shared" ref="AG80:AG81" si="122">((AE80*$L$2^AF80)*L80)+((AE80*$M$2^AF80)*M80)+((AE80*$N$2^AF80)*N80)+((AE80*$O$2^AF80)*O80)+((AE80*$P$2^AF80)*P80)+((AE80*$Q$2^AF80)*Q80)+((AE80*$R$2^AF80)*R80)+((AE80*$S$2^AF80)*S80)+((AE80*$T$2^AF80)*T80)+((AE80*$U$2^AF80)*U80)+((AE80*$V$2^AF80)*V80)+((AE80*$W$2^AF80)*W80)+((AE80*$X$2^AF80)*X80)+((AE80*$Y$2^AF80)*Y80)+ ((AE80*$Z$2^AF80)*Z80)+((AE80*$AA$2^AF80)*AA80)+((AE80*$AB$2^AF80)*AB80)+((AE80*$AC$2^AF80)*AC80+((AE80*$AD$2^AF80)*AD80))</f>
        <v>1947.0609374999999</v>
      </c>
      <c r="AH80" s="47">
        <f t="shared" ref="AH80:AH81" si="123">K80/200</f>
        <v>0.105</v>
      </c>
      <c r="AI80" s="47">
        <f t="shared" ref="AI80:AI81" si="124">AG80/200</f>
        <v>9.7353046874999993</v>
      </c>
      <c r="AJ80" s="7">
        <f t="shared" si="114"/>
        <v>7.5740763030334239</v>
      </c>
      <c r="AK80" s="7">
        <f t="shared" si="115"/>
        <v>-4.0570487774784034</v>
      </c>
      <c r="AL80" s="7">
        <f t="shared" si="116"/>
        <v>3.8770416935039425</v>
      </c>
      <c r="AM80" s="7">
        <f t="shared" si="117"/>
        <v>48.281173086669597</v>
      </c>
      <c r="AN80" s="37" t="str">
        <f>VLOOKUP(I80,spp!A:L,10,FALSE)</f>
        <v>Lutjanidae</v>
      </c>
    </row>
    <row r="81" spans="1:40" x14ac:dyDescent="0.2">
      <c r="A81" s="47">
        <v>1</v>
      </c>
      <c r="B81" s="47" t="s">
        <v>139</v>
      </c>
      <c r="C81" s="47">
        <v>3</v>
      </c>
      <c r="D81" s="47" t="s">
        <v>147</v>
      </c>
      <c r="E81" s="47">
        <v>4</v>
      </c>
      <c r="F81" s="48">
        <v>41138</v>
      </c>
      <c r="G81" s="47"/>
      <c r="H81" s="47">
        <v>8.6</v>
      </c>
      <c r="I81" s="47" t="s">
        <v>141</v>
      </c>
      <c r="J81" s="37" t="str">
        <f>VLOOKUP(I81,spp!A:B,2,FALSE)</f>
        <v>Stegastes rectrifaenum</v>
      </c>
      <c r="K81" s="47">
        <f t="shared" si="121"/>
        <v>46</v>
      </c>
      <c r="L81" s="49"/>
      <c r="M81" s="49">
        <v>46</v>
      </c>
      <c r="N81" s="49"/>
      <c r="O81" s="49"/>
      <c r="P81" s="49"/>
      <c r="Q81" s="49"/>
      <c r="R81" s="49"/>
      <c r="S81" s="49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37">
        <f>VLOOKUP(I81,spp!A:C,3,FALSE)</f>
        <v>1.813E-2</v>
      </c>
      <c r="AF81" s="37">
        <f>VLOOKUP(I81,spp!A:D,4,FALSE)</f>
        <v>3.07552</v>
      </c>
      <c r="AG81" s="47">
        <f t="shared" si="122"/>
        <v>409.6604639973005</v>
      </c>
      <c r="AH81" s="47">
        <f t="shared" si="123"/>
        <v>0.23</v>
      </c>
      <c r="AI81" s="47">
        <f t="shared" si="124"/>
        <v>2.0483023199865027</v>
      </c>
      <c r="AJ81" s="7">
        <f t="shared" si="114"/>
        <v>6.0153286800118639</v>
      </c>
      <c r="AK81" s="7">
        <f t="shared" si="115"/>
        <v>-4.0101872542153769</v>
      </c>
      <c r="AL81" s="7">
        <f t="shared" si="116"/>
        <v>3.2597791379107401</v>
      </c>
      <c r="AM81" s="7">
        <f t="shared" si="117"/>
        <v>26.043784422623045</v>
      </c>
      <c r="AN81" s="37" t="str">
        <f>VLOOKUP(I81,spp!A:L,10,FALSE)</f>
        <v>Pomacentridae</v>
      </c>
    </row>
    <row r="82" spans="1:40" x14ac:dyDescent="0.2">
      <c r="A82" s="43">
        <v>1</v>
      </c>
      <c r="B82" s="43" t="s">
        <v>139</v>
      </c>
      <c r="C82" s="44">
        <v>3</v>
      </c>
      <c r="D82" s="44" t="s">
        <v>147</v>
      </c>
      <c r="E82" s="45">
        <v>4</v>
      </c>
      <c r="F82" s="46">
        <v>41138</v>
      </c>
      <c r="G82" s="43"/>
      <c r="H82" s="44"/>
      <c r="I82" s="44" t="s">
        <v>90</v>
      </c>
      <c r="J82" s="37" t="str">
        <f>VLOOKUP(I82,spp!A:B,2,FALSE)</f>
        <v>Diadema mexicanum</v>
      </c>
      <c r="K82" s="44">
        <v>9</v>
      </c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37"/>
      <c r="AF82" s="37">
        <f>VLOOKUP(I82,spp!A:E,5,FALSE)</f>
        <v>20.71</v>
      </c>
      <c r="AG82" s="43">
        <f t="shared" ref="AG82:AG83" si="125">AF82*K82</f>
        <v>186.39000000000001</v>
      </c>
      <c r="AH82" s="43">
        <f t="shared" ref="AH82:AH83" si="126">K82/50</f>
        <v>0.18</v>
      </c>
      <c r="AI82" s="43">
        <f t="shared" ref="AI82:AI83" si="127">AG82/50</f>
        <v>3.7278000000000002</v>
      </c>
      <c r="AJ82" s="7">
        <f t="shared" si="114"/>
        <v>5.2278412527437119</v>
      </c>
      <c r="AK82" s="7" t="e">
        <f t="shared" si="115"/>
        <v>#NUM!</v>
      </c>
      <c r="AL82" s="7" t="e">
        <f t="shared" si="116"/>
        <v>#NUM!</v>
      </c>
      <c r="AM82" s="7" t="e">
        <f t="shared" si="117"/>
        <v>#NUM!</v>
      </c>
      <c r="AN82" s="37" t="str">
        <f>VLOOKUP(I82,spp!A:L,10,FALSE)</f>
        <v>Diadematidae</v>
      </c>
    </row>
    <row r="83" spans="1:40" x14ac:dyDescent="0.2">
      <c r="A83" s="43">
        <v>1</v>
      </c>
      <c r="B83" s="43" t="s">
        <v>139</v>
      </c>
      <c r="C83" s="44">
        <v>3</v>
      </c>
      <c r="D83" s="44" t="s">
        <v>147</v>
      </c>
      <c r="E83" s="45">
        <v>4</v>
      </c>
      <c r="F83" s="46">
        <v>41138</v>
      </c>
      <c r="G83" s="43"/>
      <c r="H83" s="44"/>
      <c r="I83" s="44" t="s">
        <v>83</v>
      </c>
      <c r="J83" s="37" t="str">
        <f>VLOOKUP(I83,spp!A:B,2,FALSE)</f>
        <v>Pinctada mazatlanica</v>
      </c>
      <c r="K83" s="44">
        <v>3</v>
      </c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37"/>
      <c r="AF83" s="37">
        <f>VLOOKUP(I83,spp!A:E,5,FALSE)</f>
        <v>33.238461538461536</v>
      </c>
      <c r="AG83" s="43">
        <f t="shared" si="125"/>
        <v>99.715384615384608</v>
      </c>
      <c r="AH83" s="43">
        <f t="shared" si="126"/>
        <v>0.06</v>
      </c>
      <c r="AI83" s="43">
        <f t="shared" si="127"/>
        <v>1.9943076923076921</v>
      </c>
      <c r="AJ83" s="7">
        <f t="shared" si="114"/>
        <v>4.6023199741444607</v>
      </c>
      <c r="AK83" s="7" t="e">
        <f t="shared" si="115"/>
        <v>#NUM!</v>
      </c>
      <c r="AL83" s="7" t="e">
        <f t="shared" si="116"/>
        <v>#NUM!</v>
      </c>
      <c r="AM83" s="7" t="e">
        <f t="shared" si="117"/>
        <v>#NUM!</v>
      </c>
      <c r="AN83" s="37" t="str">
        <f>VLOOKUP(I83,spp!A:L,10,FALSE)</f>
        <v>Pteriidae</v>
      </c>
    </row>
    <row r="84" spans="1:40" x14ac:dyDescent="0.2">
      <c r="A84" s="37">
        <v>1</v>
      </c>
      <c r="B84" s="37" t="s">
        <v>139</v>
      </c>
      <c r="C84" s="37">
        <v>4</v>
      </c>
      <c r="D84" s="37" t="s">
        <v>151</v>
      </c>
      <c r="E84" s="37">
        <v>1</v>
      </c>
      <c r="F84" s="42">
        <v>41139</v>
      </c>
      <c r="G84" s="37"/>
      <c r="H84" s="37">
        <v>8.6999999999999993</v>
      </c>
      <c r="I84" s="37" t="s">
        <v>142</v>
      </c>
      <c r="J84" s="37" t="str">
        <f>VLOOKUP(I84,spp!A:B,2,FALSE)</f>
        <v>Holacanthus passer</v>
      </c>
      <c r="K84" s="39">
        <f t="shared" ref="K84:K86" si="128">SUM(L84:AD84)</f>
        <v>5</v>
      </c>
      <c r="L84" s="37"/>
      <c r="M84" s="37">
        <v>5</v>
      </c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>
        <f>VLOOKUP(I84,spp!A:C,3,FALSE)</f>
        <v>2.7130000000000001E-2</v>
      </c>
      <c r="AF84" s="37">
        <f>VLOOKUP(I84,spp!A:D,4,FALSE)</f>
        <v>3.0842299999999998</v>
      </c>
      <c r="AG84" s="37">
        <f t="shared" ref="AG84:AG86" si="129">((AE84*$L$2^AF84)*L84)+((AE84*$M$2^AF84)*M84)+((AE84*$N$2^AF84)*N84)+((AE84*$O$2^AF84)*O84)+((AE84*$P$2^AF84)*P84)+((AE84*$Q$2^AF84)*Q84)+((AE84*$R$2^AF84)*R84)+((AE84*$S$2^AF84)*S84)+((AE84*$T$2^AF84)*T84)+((AE84*$U$2^AF84)*U84)+((AE84*$V$2^AF84)*V84)+((AE84*$W$2^AF84)*W84)+((AE84*$X$2^AF84)*X84)+((AE84*$Y$2^AF84)*Y84)+ ((AE84*$Z$2^AF84)*Z84)+((AE84*$AA$2^AF84)*AA84)+((AE84*$AB$2^AF84)*AB84)+((AE84*$AC$2^AF84)*AC84+((AE84*$AD$2^AF84)*AD84))</f>
        <v>67.812537936702867</v>
      </c>
      <c r="AH84" s="37">
        <f t="shared" ref="AH84:AH86" si="130">K84/100</f>
        <v>0.05</v>
      </c>
      <c r="AI84" s="37">
        <f t="shared" ref="AI84:AI86" si="131">AG84/100</f>
        <v>0.67812537936702866</v>
      </c>
      <c r="AJ84" s="7">
        <f t="shared" si="114"/>
        <v>4.2167471031698716</v>
      </c>
      <c r="AK84" s="7">
        <f t="shared" si="115"/>
        <v>-3.6071151523112968</v>
      </c>
      <c r="AL84" s="7">
        <f t="shared" si="116"/>
        <v>2.5367311307785636</v>
      </c>
      <c r="AM84" s="7">
        <f t="shared" si="117"/>
        <v>12.638290455253889</v>
      </c>
      <c r="AN84" s="37" t="str">
        <f>VLOOKUP(I84,spp!A:L,10,FALSE)</f>
        <v>Pomacanthidae</v>
      </c>
    </row>
    <row r="85" spans="1:40" x14ac:dyDescent="0.2">
      <c r="A85" s="37">
        <v>1</v>
      </c>
      <c r="B85" s="37" t="s">
        <v>139</v>
      </c>
      <c r="C85" s="37">
        <v>4</v>
      </c>
      <c r="D85" s="37" t="s">
        <v>151</v>
      </c>
      <c r="E85" s="37">
        <v>1</v>
      </c>
      <c r="F85" s="42">
        <v>41139</v>
      </c>
      <c r="G85" s="37"/>
      <c r="H85" s="37">
        <v>8.6999999999999993</v>
      </c>
      <c r="I85" s="37" t="s">
        <v>143</v>
      </c>
      <c r="J85" s="37" t="str">
        <f>VLOOKUP(I85,spp!A:B,2,FALSE)</f>
        <v>Scarus ghobban</v>
      </c>
      <c r="K85" s="39">
        <f t="shared" si="128"/>
        <v>3</v>
      </c>
      <c r="L85" s="37"/>
      <c r="M85" s="37"/>
      <c r="N85" s="37"/>
      <c r="O85" s="37"/>
      <c r="P85" s="37">
        <v>3</v>
      </c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>
        <f>VLOOKUP(I85,spp!A:C,3,FALSE)</f>
        <v>2.3300000000000001E-2</v>
      </c>
      <c r="AF85" s="37">
        <f>VLOOKUP(I85,spp!A:D,4,FALSE)</f>
        <v>2.919</v>
      </c>
      <c r="AG85" s="37">
        <f t="shared" si="129"/>
        <v>841.51926166488704</v>
      </c>
      <c r="AH85" s="37">
        <f t="shared" si="130"/>
        <v>0.03</v>
      </c>
      <c r="AI85" s="37">
        <f t="shared" si="131"/>
        <v>8.41519261664887</v>
      </c>
      <c r="AJ85" s="7">
        <f t="shared" si="114"/>
        <v>6.7352089030479059</v>
      </c>
      <c r="AK85" s="7">
        <f t="shared" si="115"/>
        <v>-3.7593019184104821</v>
      </c>
      <c r="AL85" s="7">
        <f t="shared" si="116"/>
        <v>3.5952418024866009</v>
      </c>
      <c r="AM85" s="7">
        <f t="shared" si="117"/>
        <v>36.424506459357879</v>
      </c>
      <c r="AN85" s="37" t="str">
        <f>VLOOKUP(I85,spp!A:L,10,FALSE)</f>
        <v>Scaridae </v>
      </c>
    </row>
    <row r="86" spans="1:40" x14ac:dyDescent="0.2">
      <c r="A86" s="37">
        <v>1</v>
      </c>
      <c r="B86" s="37" t="s">
        <v>139</v>
      </c>
      <c r="C86" s="37">
        <v>4</v>
      </c>
      <c r="D86" s="37" t="s">
        <v>151</v>
      </c>
      <c r="E86" s="37">
        <v>1</v>
      </c>
      <c r="F86" s="42">
        <v>41139</v>
      </c>
      <c r="G86" s="37"/>
      <c r="H86" s="37">
        <v>8.6999999999999993</v>
      </c>
      <c r="I86" s="37" t="s">
        <v>141</v>
      </c>
      <c r="J86" s="37" t="str">
        <f>VLOOKUP(I86,spp!A:B,2,FALSE)</f>
        <v>Stegastes rectrifaenum</v>
      </c>
      <c r="K86" s="39">
        <f t="shared" si="128"/>
        <v>16</v>
      </c>
      <c r="L86" s="37"/>
      <c r="M86" s="37">
        <v>16</v>
      </c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>
        <f>VLOOKUP(I86,spp!A:C,3,FALSE)</f>
        <v>1.813E-2</v>
      </c>
      <c r="AF86" s="37">
        <f>VLOOKUP(I86,spp!A:D,4,FALSE)</f>
        <v>3.07552</v>
      </c>
      <c r="AG86" s="37">
        <f t="shared" si="129"/>
        <v>142.49059617297408</v>
      </c>
      <c r="AH86" s="37">
        <f t="shared" si="130"/>
        <v>0.16</v>
      </c>
      <c r="AI86" s="37">
        <f t="shared" si="131"/>
        <v>1.4249059617297408</v>
      </c>
      <c r="AJ86" s="7">
        <f t="shared" si="114"/>
        <v>4.9592760057625496</v>
      </c>
      <c r="AK86" s="7">
        <f t="shared" si="115"/>
        <v>-4.0101872542153769</v>
      </c>
      <c r="AL86" s="7">
        <f t="shared" si="116"/>
        <v>2.9164054403736364</v>
      </c>
      <c r="AM86" s="7">
        <f t="shared" si="117"/>
        <v>18.474759337707368</v>
      </c>
      <c r="AN86" s="37" t="str">
        <f>VLOOKUP(I86,spp!A:L,10,FALSE)</f>
        <v>Pomacentridae</v>
      </c>
    </row>
    <row r="87" spans="1:40" x14ac:dyDescent="0.2">
      <c r="A87" s="43">
        <v>1</v>
      </c>
      <c r="B87" s="43" t="s">
        <v>139</v>
      </c>
      <c r="C87" s="44">
        <v>4</v>
      </c>
      <c r="D87" s="44" t="s">
        <v>151</v>
      </c>
      <c r="E87" s="45">
        <v>1</v>
      </c>
      <c r="F87" s="46">
        <v>41139</v>
      </c>
      <c r="G87" s="43"/>
      <c r="H87" s="44"/>
      <c r="I87" s="44" t="s">
        <v>90</v>
      </c>
      <c r="J87" s="37" t="str">
        <f>VLOOKUP(I87,spp!A:B,2,FALSE)</f>
        <v>Diadema mexicanum</v>
      </c>
      <c r="K87" s="44">
        <v>13</v>
      </c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37"/>
      <c r="AF87" s="37">
        <f>VLOOKUP(I87,spp!A:E,5,FALSE)</f>
        <v>20.71</v>
      </c>
      <c r="AG87" s="43">
        <f t="shared" ref="AG87" si="132">AF87*K87</f>
        <v>269.23</v>
      </c>
      <c r="AH87" s="43">
        <f t="shared" ref="AH87" si="133">K87/50</f>
        <v>0.26</v>
      </c>
      <c r="AI87" s="43">
        <f t="shared" ref="AI87" si="134">AG87/50</f>
        <v>5.3846000000000007</v>
      </c>
      <c r="AJ87" s="7">
        <f t="shared" si="114"/>
        <v>5.59556603286903</v>
      </c>
      <c r="AK87" s="7" t="e">
        <f t="shared" si="115"/>
        <v>#NUM!</v>
      </c>
      <c r="AL87" s="7" t="e">
        <f t="shared" si="116"/>
        <v>#NUM!</v>
      </c>
      <c r="AM87" s="7" t="e">
        <f t="shared" si="117"/>
        <v>#NUM!</v>
      </c>
      <c r="AN87" s="37" t="str">
        <f>VLOOKUP(I87,spp!A:L,10,FALSE)</f>
        <v>Diadematidae</v>
      </c>
    </row>
    <row r="88" spans="1:40" x14ac:dyDescent="0.2">
      <c r="A88" s="47">
        <v>1</v>
      </c>
      <c r="B88" s="47" t="s">
        <v>139</v>
      </c>
      <c r="C88" s="47">
        <v>4</v>
      </c>
      <c r="D88" s="47" t="s">
        <v>151</v>
      </c>
      <c r="E88" s="47">
        <v>2</v>
      </c>
      <c r="F88" s="48">
        <v>41139</v>
      </c>
      <c r="G88" s="47"/>
      <c r="H88" s="47">
        <v>11</v>
      </c>
      <c r="I88" s="47" t="s">
        <v>142</v>
      </c>
      <c r="J88" s="37" t="str">
        <f>VLOOKUP(I88,spp!A:B,2,FALSE)</f>
        <v>Holacanthus passer</v>
      </c>
      <c r="K88" s="47">
        <f t="shared" ref="K88:K89" si="135">SUM(L88:AD88)</f>
        <v>2</v>
      </c>
      <c r="L88" s="47"/>
      <c r="M88" s="47"/>
      <c r="N88" s="47"/>
      <c r="O88" s="47">
        <v>2</v>
      </c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37">
        <f>VLOOKUP(I88,spp!A:C,3,FALSE)</f>
        <v>2.7130000000000001E-2</v>
      </c>
      <c r="AF88" s="37">
        <f>VLOOKUP(I88,spp!A:D,4,FALSE)</f>
        <v>3.0842299999999998</v>
      </c>
      <c r="AG88" s="47">
        <f t="shared" ref="AG88:AG89" si="136">((AE88*$L$2^AF88)*L88)+((AE88*$M$2^AF88)*M88)+((AE88*$N$2^AF88)*N88)+((AE88*$O$2^AF88)*O88)+((AE88*$P$2^AF88)*P88)+((AE88*$Q$2^AF88)*Q88)+((AE88*$R$2^AF88)*R88)+((AE88*$S$2^AF88)*S88)+((AE88*$T$2^AF88)*T88)+((AE88*$U$2^AF88)*U88)+((AE88*$V$2^AF88)*V88)+((AE88*$W$2^AF88)*W88)+((AE88*$X$2^AF88)*X88)+((AE88*$Y$2^AF88)*Y88)+ ((AE88*$Z$2^AF88)*Z88)+((AE88*$AA$2^AF88)*AA88)+((AE88*$AB$2^AF88)*AB88)+((AE88*$AC$2^AF88)*AC88+((AE88*$AD$2^AF88)*AD88))</f>
        <v>370.07950141176343</v>
      </c>
      <c r="AH88" s="47">
        <f t="shared" ref="AH88:AH89" si="137">K88/200</f>
        <v>0.01</v>
      </c>
      <c r="AI88" s="47">
        <f t="shared" ref="AI88:AI89" si="138">AG88/200</f>
        <v>1.8503975070588172</v>
      </c>
      <c r="AJ88" s="7">
        <f t="shared" ref="AJ88:AJ99" si="139">LN(AG88)</f>
        <v>5.9137178512377435</v>
      </c>
      <c r="AK88" s="7">
        <f t="shared" ref="AK88:AK99" si="140">LN(AE88)</f>
        <v>-3.6071151523112968</v>
      </c>
      <c r="AL88" s="7">
        <f t="shared" ref="AL88:AL99" si="141">(AJ88-AK88)/AF88</f>
        <v>3.0869400153519808</v>
      </c>
      <c r="AM88" s="7">
        <f t="shared" ref="AM88:AM100" si="142">EXP(AL88)</f>
        <v>21.909931240932202</v>
      </c>
      <c r="AN88" s="37" t="str">
        <f>VLOOKUP(I88,spp!A:L,10,FALSE)</f>
        <v>Pomacanthidae</v>
      </c>
    </row>
    <row r="89" spans="1:40" x14ac:dyDescent="0.2">
      <c r="A89" s="47">
        <v>1</v>
      </c>
      <c r="B89" s="47" t="s">
        <v>139</v>
      </c>
      <c r="C89" s="47">
        <v>4</v>
      </c>
      <c r="D89" s="47" t="s">
        <v>151</v>
      </c>
      <c r="E89" s="47">
        <v>2</v>
      </c>
      <c r="F89" s="48">
        <v>41139</v>
      </c>
      <c r="G89" s="47"/>
      <c r="H89" s="47">
        <v>11</v>
      </c>
      <c r="I89" s="47" t="s">
        <v>141</v>
      </c>
      <c r="J89" s="37" t="str">
        <f>VLOOKUP(I89,spp!A:B,2,FALSE)</f>
        <v>Stegastes rectrifaenum</v>
      </c>
      <c r="K89" s="47">
        <f t="shared" si="135"/>
        <v>32</v>
      </c>
      <c r="L89" s="47"/>
      <c r="M89" s="47">
        <v>32</v>
      </c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37">
        <f>VLOOKUP(I89,spp!A:C,3,FALSE)</f>
        <v>1.813E-2</v>
      </c>
      <c r="AF89" s="37">
        <f>VLOOKUP(I89,spp!A:D,4,FALSE)</f>
        <v>3.07552</v>
      </c>
      <c r="AG89" s="47">
        <f t="shared" si="136"/>
        <v>284.98119234594816</v>
      </c>
      <c r="AH89" s="47">
        <f t="shared" si="137"/>
        <v>0.16</v>
      </c>
      <c r="AI89" s="47">
        <f t="shared" si="138"/>
        <v>1.4249059617297408</v>
      </c>
      <c r="AJ89" s="7">
        <f t="shared" si="139"/>
        <v>5.652423186322495</v>
      </c>
      <c r="AK89" s="7">
        <f t="shared" si="140"/>
        <v>-4.0101872542153769</v>
      </c>
      <c r="AL89" s="7">
        <f t="shared" si="141"/>
        <v>3.1417810453314794</v>
      </c>
      <c r="AM89" s="7">
        <f t="shared" si="142"/>
        <v>23.14505255884232</v>
      </c>
      <c r="AN89" s="37" t="str">
        <f>VLOOKUP(I89,spp!A:L,10,FALSE)</f>
        <v>Pomacentridae</v>
      </c>
    </row>
    <row r="90" spans="1:40" x14ac:dyDescent="0.2">
      <c r="A90" s="43">
        <v>1</v>
      </c>
      <c r="B90" s="43" t="s">
        <v>139</v>
      </c>
      <c r="C90" s="44">
        <v>4</v>
      </c>
      <c r="D90" s="44" t="s">
        <v>151</v>
      </c>
      <c r="E90" s="45">
        <v>2</v>
      </c>
      <c r="F90" s="46">
        <v>41139</v>
      </c>
      <c r="G90" s="43"/>
      <c r="H90" s="44"/>
      <c r="I90" s="44" t="s">
        <v>90</v>
      </c>
      <c r="J90" s="37" t="str">
        <f>VLOOKUP(I90,spp!A:B,2,FALSE)</f>
        <v>Diadema mexicanum</v>
      </c>
      <c r="K90" s="44">
        <v>1</v>
      </c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37"/>
      <c r="AF90" s="37">
        <f>VLOOKUP(I90,spp!A:E,5,FALSE)</f>
        <v>20.71</v>
      </c>
      <c r="AG90" s="43">
        <f t="shared" ref="AG90:AG91" si="143">AF90*K90</f>
        <v>20.71</v>
      </c>
      <c r="AH90" s="43">
        <f t="shared" ref="AH90:AH91" si="144">K90/50</f>
        <v>0.02</v>
      </c>
      <c r="AI90" s="43">
        <f t="shared" ref="AI90:AI91" si="145">AG90/50</f>
        <v>0.41420000000000001</v>
      </c>
      <c r="AJ90" s="7">
        <f t="shared" si="139"/>
        <v>3.0306166754074928</v>
      </c>
      <c r="AK90" s="7" t="e">
        <f t="shared" si="140"/>
        <v>#NUM!</v>
      </c>
      <c r="AL90" s="7" t="e">
        <f t="shared" si="141"/>
        <v>#NUM!</v>
      </c>
      <c r="AM90" s="7" t="e">
        <f t="shared" si="142"/>
        <v>#NUM!</v>
      </c>
      <c r="AN90" s="37" t="str">
        <f>VLOOKUP(I90,spp!A:L,10,FALSE)</f>
        <v>Diadematidae</v>
      </c>
    </row>
    <row r="91" spans="1:40" x14ac:dyDescent="0.2">
      <c r="A91" s="43">
        <v>1</v>
      </c>
      <c r="B91" s="43" t="s">
        <v>139</v>
      </c>
      <c r="C91" s="44">
        <v>4</v>
      </c>
      <c r="D91" s="44" t="s">
        <v>151</v>
      </c>
      <c r="E91" s="45">
        <v>2</v>
      </c>
      <c r="F91" s="46">
        <v>41139</v>
      </c>
      <c r="G91" s="43"/>
      <c r="H91" s="44"/>
      <c r="I91" s="44" t="s">
        <v>83</v>
      </c>
      <c r="J91" s="37" t="str">
        <f>VLOOKUP(I91,spp!A:B,2,FALSE)</f>
        <v>Pinctada mazatlanica</v>
      </c>
      <c r="K91" s="44">
        <v>8</v>
      </c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37"/>
      <c r="AF91" s="37">
        <f>VLOOKUP(I91,spp!A:E,5,FALSE)</f>
        <v>33.238461538461536</v>
      </c>
      <c r="AG91" s="43">
        <f t="shared" si="143"/>
        <v>265.90769230769229</v>
      </c>
      <c r="AH91" s="43">
        <f t="shared" si="144"/>
        <v>0.16</v>
      </c>
      <c r="AI91" s="43">
        <f t="shared" si="145"/>
        <v>5.3181538461538453</v>
      </c>
      <c r="AJ91" s="7">
        <f t="shared" si="139"/>
        <v>5.5831492271561869</v>
      </c>
      <c r="AK91" s="7" t="e">
        <f t="shared" si="140"/>
        <v>#NUM!</v>
      </c>
      <c r="AL91" s="7" t="e">
        <f t="shared" si="141"/>
        <v>#NUM!</v>
      </c>
      <c r="AM91" s="7" t="e">
        <f t="shared" si="142"/>
        <v>#NUM!</v>
      </c>
      <c r="AN91" s="37" t="str">
        <f>VLOOKUP(I91,spp!A:L,10,FALSE)</f>
        <v>Pteriidae</v>
      </c>
    </row>
    <row r="92" spans="1:40" x14ac:dyDescent="0.2">
      <c r="A92" s="37">
        <v>1</v>
      </c>
      <c r="B92" s="37" t="s">
        <v>139</v>
      </c>
      <c r="C92" s="37">
        <v>4</v>
      </c>
      <c r="D92" s="37" t="s">
        <v>151</v>
      </c>
      <c r="E92" s="37">
        <v>3</v>
      </c>
      <c r="F92" s="42">
        <v>41139</v>
      </c>
      <c r="G92" s="37"/>
      <c r="H92" s="37">
        <v>11</v>
      </c>
      <c r="I92" s="37" t="s">
        <v>142</v>
      </c>
      <c r="J92" s="37" t="str">
        <f>VLOOKUP(I92,spp!A:B,2,FALSE)</f>
        <v>Holacanthus passer</v>
      </c>
      <c r="K92" s="39">
        <f t="shared" ref="K92:K94" si="146">SUM(L92:AD92)</f>
        <v>4</v>
      </c>
      <c r="L92" s="37"/>
      <c r="M92" s="37"/>
      <c r="N92" s="37"/>
      <c r="O92" s="37">
        <v>4</v>
      </c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>
        <f>VLOOKUP(I92,spp!A:C,3,FALSE)</f>
        <v>2.7130000000000001E-2</v>
      </c>
      <c r="AF92" s="37">
        <f>VLOOKUP(I92,spp!A:D,4,FALSE)</f>
        <v>3.0842299999999998</v>
      </c>
      <c r="AG92" s="37">
        <f t="shared" ref="AG92:AG94" si="147">((AE92*$L$2^AF92)*L92)+((AE92*$M$2^AF92)*M92)+((AE92*$N$2^AF92)*N92)+((AE92*$O$2^AF92)*O92)+((AE92*$P$2^AF92)*P92)+((AE92*$Q$2^AF92)*Q92)+((AE92*$R$2^AF92)*R92)+((AE92*$S$2^AF92)*S92)+((AE92*$T$2^AF92)*T92)+((AE92*$U$2^AF92)*U92)+((AE92*$V$2^AF92)*V92)+((AE92*$W$2^AF92)*W92)+((AE92*$X$2^AF92)*X92)+((AE92*$Y$2^AF92)*Y92)+ ((AE92*$Z$2^AF92)*Z92)+((AE92*$AA$2^AF92)*AA92)+((AE92*$AB$2^AF92)*AB92)+((AE92*$AC$2^AF92)*AC92+((AE92*$AD$2^AF92)*AD92))</f>
        <v>740.15900282352686</v>
      </c>
      <c r="AH92" s="37">
        <f t="shared" ref="AH92:AH94" si="148">K92/100</f>
        <v>0.04</v>
      </c>
      <c r="AI92" s="37">
        <f t="shared" ref="AI92:AI94" si="149">AG92/100</f>
        <v>7.4015900282352689</v>
      </c>
      <c r="AJ92" s="7">
        <f t="shared" si="139"/>
        <v>6.606865031797688</v>
      </c>
      <c r="AK92" s="7">
        <f t="shared" si="140"/>
        <v>-3.6071151523112968</v>
      </c>
      <c r="AL92" s="7">
        <f t="shared" si="141"/>
        <v>3.3116791497744935</v>
      </c>
      <c r="AM92" s="7">
        <f t="shared" si="142"/>
        <v>27.431147827564402</v>
      </c>
      <c r="AN92" s="37" t="str">
        <f>VLOOKUP(I92,spp!A:L,10,FALSE)</f>
        <v>Pomacanthidae</v>
      </c>
    </row>
    <row r="93" spans="1:40" x14ac:dyDescent="0.2">
      <c r="A93" s="37">
        <v>1</v>
      </c>
      <c r="B93" s="37" t="s">
        <v>139</v>
      </c>
      <c r="C93" s="37">
        <v>4</v>
      </c>
      <c r="D93" s="37" t="s">
        <v>151</v>
      </c>
      <c r="E93" s="37">
        <v>3</v>
      </c>
      <c r="F93" s="42">
        <v>41139</v>
      </c>
      <c r="G93" s="37"/>
      <c r="H93" s="37">
        <v>11</v>
      </c>
      <c r="I93" s="37" t="s">
        <v>150</v>
      </c>
      <c r="J93" s="37" t="str">
        <f>VLOOKUP(I93,spp!A:B,2,FALSE)</f>
        <v>Lutjanus argentiventris</v>
      </c>
      <c r="K93" s="39">
        <f t="shared" si="146"/>
        <v>2</v>
      </c>
      <c r="L93" s="37"/>
      <c r="M93" s="37"/>
      <c r="N93" s="37">
        <v>2</v>
      </c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>
        <f>VLOOKUP(I93,spp!A:C,3,FALSE)</f>
        <v>1.7299999999999999E-2</v>
      </c>
      <c r="AF93" s="37">
        <f>VLOOKUP(I93,spp!A:D,4,FALSE)</f>
        <v>3</v>
      </c>
      <c r="AG93" s="37">
        <f t="shared" si="147"/>
        <v>67.578125</v>
      </c>
      <c r="AH93" s="37">
        <f t="shared" si="148"/>
        <v>0.02</v>
      </c>
      <c r="AI93" s="37">
        <f t="shared" si="149"/>
        <v>0.67578125</v>
      </c>
      <c r="AJ93" s="7">
        <f t="shared" si="139"/>
        <v>4.2132843360063079</v>
      </c>
      <c r="AK93" s="7">
        <f t="shared" si="140"/>
        <v>-4.0570487774784034</v>
      </c>
      <c r="AL93" s="7">
        <f t="shared" si="141"/>
        <v>2.7567777044949033</v>
      </c>
      <c r="AM93" s="7">
        <f t="shared" si="142"/>
        <v>15.749013123685906</v>
      </c>
      <c r="AN93" s="37" t="str">
        <f>VLOOKUP(I93,spp!A:L,10,FALSE)</f>
        <v>Lutjanidae</v>
      </c>
    </row>
    <row r="94" spans="1:40" x14ac:dyDescent="0.2">
      <c r="A94" s="37">
        <v>1</v>
      </c>
      <c r="B94" s="37" t="s">
        <v>139</v>
      </c>
      <c r="C94" s="37">
        <v>4</v>
      </c>
      <c r="D94" s="37" t="s">
        <v>151</v>
      </c>
      <c r="E94" s="37">
        <v>3</v>
      </c>
      <c r="F94" s="42">
        <v>41139</v>
      </c>
      <c r="G94" s="37"/>
      <c r="H94" s="37">
        <v>11</v>
      </c>
      <c r="I94" s="37" t="s">
        <v>143</v>
      </c>
      <c r="J94" s="37" t="str">
        <f>VLOOKUP(I94,spp!A:B,2,FALSE)</f>
        <v>Scarus ghobban</v>
      </c>
      <c r="K94" s="39">
        <f t="shared" si="146"/>
        <v>5</v>
      </c>
      <c r="L94" s="37"/>
      <c r="M94" s="37"/>
      <c r="N94" s="37"/>
      <c r="O94" s="37">
        <v>3</v>
      </c>
      <c r="P94" s="37"/>
      <c r="Q94" s="37">
        <v>2</v>
      </c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>
        <f>VLOOKUP(I94,spp!A:C,3,FALSE)</f>
        <v>2.3300000000000001E-2</v>
      </c>
      <c r="AF94" s="37">
        <f>VLOOKUP(I94,spp!A:D,4,FALSE)</f>
        <v>2.919</v>
      </c>
      <c r="AG94" s="37">
        <f t="shared" si="147"/>
        <v>1795.1318649532013</v>
      </c>
      <c r="AH94" s="37">
        <f t="shared" si="148"/>
        <v>0.05</v>
      </c>
      <c r="AI94" s="37">
        <f t="shared" si="149"/>
        <v>17.951318649532013</v>
      </c>
      <c r="AJ94" s="7">
        <f t="shared" si="139"/>
        <v>7.4928337605936228</v>
      </c>
      <c r="AK94" s="7">
        <f t="shared" si="140"/>
        <v>-3.7593019184104821</v>
      </c>
      <c r="AL94" s="7">
        <f t="shared" si="141"/>
        <v>3.8547912569387135</v>
      </c>
      <c r="AM94" s="7">
        <f t="shared" si="142"/>
        <v>47.218759324084466</v>
      </c>
      <c r="AN94" s="37" t="str">
        <f>VLOOKUP(I94,spp!A:L,10,FALSE)</f>
        <v>Scaridae </v>
      </c>
    </row>
    <row r="95" spans="1:40" x14ac:dyDescent="0.2">
      <c r="A95" s="43">
        <v>1</v>
      </c>
      <c r="B95" s="43" t="s">
        <v>139</v>
      </c>
      <c r="C95" s="44">
        <v>4</v>
      </c>
      <c r="D95" s="44" t="s">
        <v>151</v>
      </c>
      <c r="E95" s="45">
        <v>3</v>
      </c>
      <c r="F95" s="46">
        <v>41139</v>
      </c>
      <c r="G95" s="43"/>
      <c r="H95" s="44"/>
      <c r="I95" s="44" t="s">
        <v>90</v>
      </c>
      <c r="J95" s="37" t="str">
        <f>VLOOKUP(I95,spp!A:B,2,FALSE)</f>
        <v>Diadema mexicanum</v>
      </c>
      <c r="K95" s="44">
        <v>1</v>
      </c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37"/>
      <c r="AF95" s="37">
        <f>VLOOKUP(I95,spp!A:E,5,FALSE)</f>
        <v>20.71</v>
      </c>
      <c r="AG95" s="43">
        <f t="shared" ref="AG95:AG97" si="150">AF95*K95</f>
        <v>20.71</v>
      </c>
      <c r="AH95" s="43">
        <f t="shared" ref="AH95:AH97" si="151">K95/50</f>
        <v>0.02</v>
      </c>
      <c r="AI95" s="43">
        <f t="shared" ref="AI95:AI97" si="152">AG95/50</f>
        <v>0.41420000000000001</v>
      </c>
      <c r="AJ95" s="7">
        <f t="shared" si="139"/>
        <v>3.0306166754074928</v>
      </c>
      <c r="AK95" s="7" t="e">
        <f t="shared" si="140"/>
        <v>#NUM!</v>
      </c>
      <c r="AL95" s="7" t="e">
        <f t="shared" si="141"/>
        <v>#NUM!</v>
      </c>
      <c r="AM95" s="7" t="e">
        <f t="shared" si="142"/>
        <v>#NUM!</v>
      </c>
      <c r="AN95" s="37" t="str">
        <f>VLOOKUP(I95,spp!A:L,10,FALSE)</f>
        <v>Diadematidae</v>
      </c>
    </row>
    <row r="96" spans="1:40" x14ac:dyDescent="0.2">
      <c r="A96" s="43">
        <v>1</v>
      </c>
      <c r="B96" s="43" t="s">
        <v>139</v>
      </c>
      <c r="C96" s="44">
        <v>4</v>
      </c>
      <c r="D96" s="44" t="s">
        <v>151</v>
      </c>
      <c r="E96" s="45">
        <v>3</v>
      </c>
      <c r="F96" s="46">
        <v>41139</v>
      </c>
      <c r="G96" s="43"/>
      <c r="H96" s="44"/>
      <c r="I96" s="44" t="s">
        <v>90</v>
      </c>
      <c r="J96" s="37" t="str">
        <f>VLOOKUP(I96,spp!A:B,2,FALSE)</f>
        <v>Diadema mexicanum</v>
      </c>
      <c r="K96" s="44">
        <v>1</v>
      </c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37"/>
      <c r="AF96" s="37">
        <f>VLOOKUP(I96,spp!A:E,5,FALSE)</f>
        <v>20.71</v>
      </c>
      <c r="AG96" s="43">
        <f t="shared" si="150"/>
        <v>20.71</v>
      </c>
      <c r="AH96" s="43">
        <f t="shared" si="151"/>
        <v>0.02</v>
      </c>
      <c r="AI96" s="43">
        <f t="shared" si="152"/>
        <v>0.41420000000000001</v>
      </c>
      <c r="AJ96" s="7">
        <f t="shared" si="139"/>
        <v>3.0306166754074928</v>
      </c>
      <c r="AK96" s="7" t="e">
        <f t="shared" si="140"/>
        <v>#NUM!</v>
      </c>
      <c r="AL96" s="7" t="e">
        <f t="shared" si="141"/>
        <v>#NUM!</v>
      </c>
      <c r="AM96" s="7" t="e">
        <f t="shared" si="142"/>
        <v>#NUM!</v>
      </c>
      <c r="AN96" s="37" t="str">
        <f>VLOOKUP(I96,spp!A:L,10,FALSE)</f>
        <v>Diadematidae</v>
      </c>
    </row>
    <row r="97" spans="1:40" x14ac:dyDescent="0.2">
      <c r="A97" s="43">
        <v>1</v>
      </c>
      <c r="B97" s="43" t="s">
        <v>139</v>
      </c>
      <c r="C97" s="44">
        <v>4</v>
      </c>
      <c r="D97" s="44" t="s">
        <v>151</v>
      </c>
      <c r="E97" s="45">
        <v>3</v>
      </c>
      <c r="F97" s="46">
        <v>41139</v>
      </c>
      <c r="G97" s="43"/>
      <c r="H97" s="44"/>
      <c r="I97" s="44" t="s">
        <v>83</v>
      </c>
      <c r="J97" s="37" t="str">
        <f>VLOOKUP(I97,spp!A:B,2,FALSE)</f>
        <v>Pinctada mazatlanica</v>
      </c>
      <c r="K97" s="44">
        <v>4</v>
      </c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37"/>
      <c r="AF97" s="37">
        <f>VLOOKUP(I97,spp!A:E,5,FALSE)</f>
        <v>33.238461538461536</v>
      </c>
      <c r="AG97" s="43">
        <f t="shared" si="150"/>
        <v>132.95384615384614</v>
      </c>
      <c r="AH97" s="43">
        <f t="shared" si="151"/>
        <v>0.08</v>
      </c>
      <c r="AI97" s="43">
        <f t="shared" si="152"/>
        <v>2.6590769230769227</v>
      </c>
      <c r="AJ97" s="7">
        <f t="shared" si="139"/>
        <v>4.8900020465962415</v>
      </c>
      <c r="AK97" s="7" t="e">
        <f t="shared" si="140"/>
        <v>#NUM!</v>
      </c>
      <c r="AL97" s="7" t="e">
        <f t="shared" si="141"/>
        <v>#NUM!</v>
      </c>
      <c r="AM97" s="7" t="e">
        <f t="shared" si="142"/>
        <v>#NUM!</v>
      </c>
      <c r="AN97" s="37" t="str">
        <f>VLOOKUP(I97,spp!A:L,10,FALSE)</f>
        <v>Pteriidae</v>
      </c>
    </row>
    <row r="98" spans="1:40" x14ac:dyDescent="0.2">
      <c r="A98" s="47">
        <v>1</v>
      </c>
      <c r="B98" s="47" t="s">
        <v>139</v>
      </c>
      <c r="C98" s="47">
        <v>4</v>
      </c>
      <c r="D98" s="47" t="s">
        <v>151</v>
      </c>
      <c r="E98" s="47">
        <v>4</v>
      </c>
      <c r="F98" s="48">
        <v>41139</v>
      </c>
      <c r="G98" s="47"/>
      <c r="H98" s="47">
        <v>16</v>
      </c>
      <c r="I98" s="47" t="s">
        <v>142</v>
      </c>
      <c r="J98" s="37" t="str">
        <f>VLOOKUP(I98,spp!A:B,2,FALSE)</f>
        <v>Holacanthus passer</v>
      </c>
      <c r="K98" s="47">
        <f t="shared" ref="K98:K99" si="153">SUM(L98:AD98)</f>
        <v>1</v>
      </c>
      <c r="L98" s="47"/>
      <c r="M98" s="47"/>
      <c r="N98" s="47"/>
      <c r="O98" s="47"/>
      <c r="P98" s="47">
        <v>1</v>
      </c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37">
        <f>VLOOKUP(I98,spp!A:C,3,FALSE)</f>
        <v>2.7130000000000001E-2</v>
      </c>
      <c r="AF98" s="37">
        <f>VLOOKUP(I98,spp!A:D,4,FALSE)</f>
        <v>3.0842299999999998</v>
      </c>
      <c r="AG98" s="47">
        <f t="shared" ref="AG98:AG99" si="154">((AE98*$L$2^AF98)*L98)+((AE98*$M$2^AF98)*M98)+((AE98*$N$2^AF98)*N98)+((AE98*$O$2^AF98)*O98)+((AE98*$P$2^AF98)*P98)+((AE98*$Q$2^AF98)*Q98)+((AE98*$R$2^AF98)*R98)+((AE98*$S$2^AF98)*S98)+((AE98*$T$2^AF98)*T98)+((AE98*$U$2^AF98)*U98)+((AE98*$V$2^AF98)*V98)+((AE98*$W$2^AF98)*W98)+((AE98*$X$2^AF98)*X98)+((AE98*$Y$2^AF98)*Y98)+ ((AE98*$Z$2^AF98)*Z98)+((AE98*$AA$2^AF98)*AA98)+((AE98*$AB$2^AF98)*AB98)+((AE98*$AC$2^AF98)*AC98+((AE98*$AD$2^AF98)*AD98))</f>
        <v>555.92769065930452</v>
      </c>
      <c r="AH98" s="47">
        <f t="shared" ref="AH98:AH99" si="155">K98/200</f>
        <v>5.0000000000000001E-3</v>
      </c>
      <c r="AI98" s="47">
        <f t="shared" ref="AI98:AI99" si="156">AG98/200</f>
        <v>2.7796384532965224</v>
      </c>
      <c r="AJ98" s="7">
        <f t="shared" si="139"/>
        <v>6.3206382330219526</v>
      </c>
      <c r="AK98" s="7">
        <f t="shared" si="140"/>
        <v>-3.6071151523112968</v>
      </c>
      <c r="AL98" s="7">
        <f t="shared" si="141"/>
        <v>3.2188758248682006</v>
      </c>
      <c r="AM98" s="7">
        <f t="shared" si="142"/>
        <v>24.999999999999996</v>
      </c>
      <c r="AN98" s="37" t="str">
        <f>VLOOKUP(I98,spp!A:L,10,FALSE)</f>
        <v>Pomacanthidae</v>
      </c>
    </row>
    <row r="99" spans="1:40" x14ac:dyDescent="0.2">
      <c r="A99" s="47">
        <v>1</v>
      </c>
      <c r="B99" s="47" t="s">
        <v>139</v>
      </c>
      <c r="C99" s="47">
        <v>4</v>
      </c>
      <c r="D99" s="47" t="s">
        <v>151</v>
      </c>
      <c r="E99" s="47">
        <v>4</v>
      </c>
      <c r="F99" s="48">
        <v>41139</v>
      </c>
      <c r="G99" s="47"/>
      <c r="H99" s="47">
        <v>16</v>
      </c>
      <c r="I99" s="47" t="s">
        <v>141</v>
      </c>
      <c r="J99" s="37" t="str">
        <f>VLOOKUP(I99,spp!A:B,2,FALSE)</f>
        <v>Stegastes rectrifaenum</v>
      </c>
      <c r="K99" s="47">
        <f t="shared" si="153"/>
        <v>14</v>
      </c>
      <c r="L99" s="47"/>
      <c r="M99" s="47">
        <v>14</v>
      </c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37">
        <f>VLOOKUP(I99,spp!A:C,3,FALSE)</f>
        <v>1.813E-2</v>
      </c>
      <c r="AF99" s="37">
        <f>VLOOKUP(I99,spp!A:D,4,FALSE)</f>
        <v>3.07552</v>
      </c>
      <c r="AG99" s="47">
        <f t="shared" si="154"/>
        <v>124.67927165135232</v>
      </c>
      <c r="AH99" s="47">
        <f t="shared" si="155"/>
        <v>7.0000000000000007E-2</v>
      </c>
      <c r="AI99" s="47">
        <f t="shared" si="156"/>
        <v>0.62339635825676165</v>
      </c>
      <c r="AJ99" s="7">
        <f t="shared" si="139"/>
        <v>4.8257446131380268</v>
      </c>
      <c r="AK99" s="7">
        <f t="shared" si="140"/>
        <v>-4.0101872542153769</v>
      </c>
      <c r="AL99" s="7">
        <f t="shared" si="141"/>
        <v>2.8729879393902182</v>
      </c>
      <c r="AM99" s="7">
        <f t="shared" si="142"/>
        <v>17.689795349439475</v>
      </c>
      <c r="AN99" s="37" t="str">
        <f>VLOOKUP(I99,spp!A:L,10,FALSE)</f>
        <v>Pomacentridae</v>
      </c>
    </row>
    <row r="100" spans="1:40" x14ac:dyDescent="0.2">
      <c r="A100" s="43">
        <v>1</v>
      </c>
      <c r="B100" s="43" t="s">
        <v>139</v>
      </c>
      <c r="C100" s="44">
        <v>4</v>
      </c>
      <c r="D100" s="44" t="s">
        <v>151</v>
      </c>
      <c r="E100" s="45">
        <v>4</v>
      </c>
      <c r="F100" s="46">
        <v>41139</v>
      </c>
      <c r="G100" s="43"/>
      <c r="H100" s="44"/>
      <c r="I100" s="44" t="s">
        <v>90</v>
      </c>
      <c r="J100" s="37" t="str">
        <f>VLOOKUP(I100,spp!A:B,2,FALSE)</f>
        <v>Diadema mexicanum</v>
      </c>
      <c r="K100" s="44">
        <v>5</v>
      </c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37"/>
      <c r="AF100" s="37">
        <f>VLOOKUP(I100,spp!A:E,5,FALSE)</f>
        <v>20.71</v>
      </c>
      <c r="AG100" s="43">
        <f t="shared" ref="AG100:AG102" si="157">AF100*K100</f>
        <v>103.55000000000001</v>
      </c>
      <c r="AH100" s="43">
        <f t="shared" ref="AH100:AH102" si="158">K100/50</f>
        <v>0.1</v>
      </c>
      <c r="AI100" s="43">
        <f t="shared" ref="AI100:AI102" si="159">AG100/50</f>
        <v>2.0710000000000002</v>
      </c>
      <c r="AJ100" s="7">
        <f t="shared" ref="AJ100:AJ111" si="160">LN(AG100)</f>
        <v>4.6400545878415933</v>
      </c>
      <c r="AK100" s="7" t="e">
        <f t="shared" ref="AK100:AK111" si="161">LN(AE100)</f>
        <v>#NUM!</v>
      </c>
      <c r="AL100" s="7" t="e">
        <f t="shared" ref="AL100:AL111" si="162">(AJ100-AK100)/AF100</f>
        <v>#NUM!</v>
      </c>
      <c r="AM100" s="7" t="e">
        <f t="shared" si="142"/>
        <v>#NUM!</v>
      </c>
      <c r="AN100" s="37" t="str">
        <f>VLOOKUP(I100,spp!A:L,10,FALSE)</f>
        <v>Diadematidae</v>
      </c>
    </row>
    <row r="101" spans="1:40" x14ac:dyDescent="0.2">
      <c r="A101" s="43">
        <v>1</v>
      </c>
      <c r="B101" s="43" t="s">
        <v>139</v>
      </c>
      <c r="C101" s="44">
        <v>4</v>
      </c>
      <c r="D101" s="44" t="s">
        <v>151</v>
      </c>
      <c r="E101" s="45">
        <v>4</v>
      </c>
      <c r="F101" s="46">
        <v>41139</v>
      </c>
      <c r="G101" s="43"/>
      <c r="H101" s="44"/>
      <c r="I101" s="44" t="s">
        <v>145</v>
      </c>
      <c r="J101" s="37" t="str">
        <f>VLOOKUP(I101,spp!A:B,2,FALSE)</f>
        <v>Isostichopus fuscus</v>
      </c>
      <c r="K101" s="44">
        <v>1</v>
      </c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37"/>
      <c r="AF101" s="37">
        <f>VLOOKUP(I101,spp!A:E,5,FALSE)</f>
        <v>375</v>
      </c>
      <c r="AG101" s="43">
        <f t="shared" si="157"/>
        <v>375</v>
      </c>
      <c r="AH101" s="43">
        <f t="shared" si="158"/>
        <v>0.02</v>
      </c>
      <c r="AI101" s="43">
        <f t="shared" si="159"/>
        <v>7.5</v>
      </c>
      <c r="AJ101" s="7">
        <f t="shared" si="160"/>
        <v>5.9269260259704106</v>
      </c>
      <c r="AK101" s="7" t="e">
        <f t="shared" si="161"/>
        <v>#NUM!</v>
      </c>
      <c r="AL101" s="7" t="e">
        <f t="shared" si="162"/>
        <v>#NUM!</v>
      </c>
      <c r="AM101" s="7" t="e">
        <f t="shared" ref="AM101:AM112" si="163">EXP(AL101)</f>
        <v>#NUM!</v>
      </c>
      <c r="AN101" s="37" t="str">
        <f>VLOOKUP(I101,spp!A:L,10,FALSE)</f>
        <v>Stichopodidae</v>
      </c>
    </row>
    <row r="102" spans="1:40" x14ac:dyDescent="0.2">
      <c r="A102" s="43">
        <v>1</v>
      </c>
      <c r="B102" s="43" t="s">
        <v>139</v>
      </c>
      <c r="C102" s="44">
        <v>4</v>
      </c>
      <c r="D102" s="44" t="s">
        <v>151</v>
      </c>
      <c r="E102" s="45">
        <v>4</v>
      </c>
      <c r="F102" s="46">
        <v>41139</v>
      </c>
      <c r="G102" s="43"/>
      <c r="H102" s="44"/>
      <c r="I102" s="44" t="s">
        <v>83</v>
      </c>
      <c r="J102" s="37" t="str">
        <f>VLOOKUP(I102,spp!A:B,2,FALSE)</f>
        <v>Pinctada mazatlanica</v>
      </c>
      <c r="K102" s="44">
        <v>20</v>
      </c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37"/>
      <c r="AF102" s="37">
        <f>VLOOKUP(I102,spp!A:E,5,FALSE)</f>
        <v>33.238461538461536</v>
      </c>
      <c r="AG102" s="43">
        <f t="shared" si="157"/>
        <v>664.76923076923072</v>
      </c>
      <c r="AH102" s="43">
        <f t="shared" si="158"/>
        <v>0.4</v>
      </c>
      <c r="AI102" s="43">
        <f t="shared" si="159"/>
        <v>13.295384615384615</v>
      </c>
      <c r="AJ102" s="7">
        <f t="shared" si="160"/>
        <v>6.499439959030342</v>
      </c>
      <c r="AK102" s="7" t="e">
        <f t="shared" si="161"/>
        <v>#NUM!</v>
      </c>
      <c r="AL102" s="7" t="e">
        <f t="shared" si="162"/>
        <v>#NUM!</v>
      </c>
      <c r="AM102" s="7" t="e">
        <f t="shared" si="163"/>
        <v>#NUM!</v>
      </c>
      <c r="AN102" s="37" t="str">
        <f>VLOOKUP(I102,spp!A:L,10,FALSE)</f>
        <v>Pteriidae</v>
      </c>
    </row>
    <row r="103" spans="1:40" x14ac:dyDescent="0.2">
      <c r="A103" s="37">
        <v>1</v>
      </c>
      <c r="B103" s="37" t="s">
        <v>139</v>
      </c>
      <c r="C103" s="37">
        <v>4</v>
      </c>
      <c r="D103" s="37" t="s">
        <v>151</v>
      </c>
      <c r="E103" s="37">
        <v>5</v>
      </c>
      <c r="F103" s="42">
        <v>41139</v>
      </c>
      <c r="G103" s="37"/>
      <c r="H103" s="37">
        <v>11</v>
      </c>
      <c r="I103" s="37" t="s">
        <v>142</v>
      </c>
      <c r="J103" s="37" t="str">
        <f>VLOOKUP(I103,spp!A:B,2,FALSE)</f>
        <v>Holacanthus passer</v>
      </c>
      <c r="K103" s="39">
        <f t="shared" ref="K103:K105" si="164">SUM(L103:AD103)</f>
        <v>3</v>
      </c>
      <c r="L103" s="37"/>
      <c r="M103" s="37">
        <v>2</v>
      </c>
      <c r="N103" s="37">
        <v>1</v>
      </c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>
        <f>VLOOKUP(I103,spp!A:C,3,FALSE)</f>
        <v>2.7130000000000001E-2</v>
      </c>
      <c r="AF103" s="37">
        <f>VLOOKUP(I103,spp!A:D,4,FALSE)</f>
        <v>3.0842299999999998</v>
      </c>
      <c r="AG103" s="37">
        <f t="shared" ref="AG103:AG105" si="165">((AE103*$L$2^AF103)*L103)+((AE103*$M$2^AF103)*M103)+((AE103*$N$2^AF103)*N103)+((AE103*$O$2^AF103)*O103)+((AE103*$P$2^AF103)*P103)+((AE103*$Q$2^AF103)*Q103)+((AE103*$R$2^AF103)*R103)+((AE103*$S$2^AF103)*S103)+((AE103*$T$2^AF103)*T103)+((AE103*$U$2^AF103)*U103)+((AE103*$V$2^AF103)*V103)+((AE103*$W$2^AF103)*W103)+((AE103*$X$2^AF103)*X103)+((AE103*$Y$2^AF103)*Y103)+ ((AE103*$Z$2^AF103)*Z103)+((AE103*$AA$2^AF103)*AA103)+((AE103*$AB$2^AF103)*AB103)+((AE103*$AC$2^AF103)*AC103+((AE103*$AD$2^AF103)*AD103))</f>
        <v>92.674995123846756</v>
      </c>
      <c r="AH103" s="37">
        <f t="shared" ref="AH103:AH105" si="166">K103/100</f>
        <v>0.03</v>
      </c>
      <c r="AI103" s="37">
        <f t="shared" ref="AI103:AI105" si="167">AG103/100</f>
        <v>0.9267499512384676</v>
      </c>
      <c r="AJ103" s="7">
        <f t="shared" si="160"/>
        <v>4.5290986964211672</v>
      </c>
      <c r="AK103" s="7">
        <f t="shared" si="161"/>
        <v>-3.6071151523112968</v>
      </c>
      <c r="AL103" s="7">
        <f t="shared" si="162"/>
        <v>2.6380048987048514</v>
      </c>
      <c r="AM103" s="7">
        <f t="shared" si="163"/>
        <v>13.985273717810834</v>
      </c>
      <c r="AN103" s="37" t="str">
        <f>VLOOKUP(I103,spp!A:L,10,FALSE)</f>
        <v>Pomacanthidae</v>
      </c>
    </row>
    <row r="104" spans="1:40" x14ac:dyDescent="0.2">
      <c r="A104" s="37">
        <v>1</v>
      </c>
      <c r="B104" s="37" t="s">
        <v>139</v>
      </c>
      <c r="C104" s="37">
        <v>4</v>
      </c>
      <c r="D104" s="37" t="s">
        <v>151</v>
      </c>
      <c r="E104" s="37">
        <v>5</v>
      </c>
      <c r="F104" s="42">
        <v>41139</v>
      </c>
      <c r="G104" s="37"/>
      <c r="H104" s="37">
        <v>11</v>
      </c>
      <c r="I104" s="37" t="s">
        <v>143</v>
      </c>
      <c r="J104" s="37" t="str">
        <f>VLOOKUP(I104,spp!A:B,2,FALSE)</f>
        <v>Scarus ghobban</v>
      </c>
      <c r="K104" s="39">
        <f t="shared" si="164"/>
        <v>10</v>
      </c>
      <c r="L104" s="37"/>
      <c r="M104" s="37"/>
      <c r="N104" s="37"/>
      <c r="O104" s="37"/>
      <c r="P104" s="37">
        <v>10</v>
      </c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>
        <f>VLOOKUP(I104,spp!A:C,3,FALSE)</f>
        <v>2.3300000000000001E-2</v>
      </c>
      <c r="AF104" s="37">
        <f>VLOOKUP(I104,spp!A:D,4,FALSE)</f>
        <v>2.919</v>
      </c>
      <c r="AG104" s="37">
        <f t="shared" si="165"/>
        <v>2805.0642055496237</v>
      </c>
      <c r="AH104" s="37">
        <f t="shared" si="166"/>
        <v>0.1</v>
      </c>
      <c r="AI104" s="37">
        <f t="shared" si="167"/>
        <v>28.050642055496237</v>
      </c>
      <c r="AJ104" s="7">
        <f t="shared" si="160"/>
        <v>7.9391817073738427</v>
      </c>
      <c r="AK104" s="7">
        <f t="shared" si="161"/>
        <v>-3.7593019184104821</v>
      </c>
      <c r="AL104" s="7">
        <f t="shared" si="162"/>
        <v>4.0077025096897314</v>
      </c>
      <c r="AM104" s="7">
        <f t="shared" si="163"/>
        <v>55.020316596626408</v>
      </c>
      <c r="AN104" s="37" t="str">
        <f>VLOOKUP(I104,spp!A:L,10,FALSE)</f>
        <v>Scaridae </v>
      </c>
    </row>
    <row r="105" spans="1:40" x14ac:dyDescent="0.2">
      <c r="A105" s="37">
        <v>1</v>
      </c>
      <c r="B105" s="37" t="s">
        <v>139</v>
      </c>
      <c r="C105" s="37">
        <v>4</v>
      </c>
      <c r="D105" s="37" t="s">
        <v>151</v>
      </c>
      <c r="E105" s="37">
        <v>5</v>
      </c>
      <c r="F105" s="42">
        <v>41139</v>
      </c>
      <c r="G105" s="37"/>
      <c r="H105" s="37">
        <v>11</v>
      </c>
      <c r="I105" s="37" t="s">
        <v>141</v>
      </c>
      <c r="J105" s="37" t="str">
        <f>VLOOKUP(I105,spp!A:B,2,FALSE)</f>
        <v>Stegastes rectrifaenum</v>
      </c>
      <c r="K105" s="39">
        <f t="shared" si="164"/>
        <v>8</v>
      </c>
      <c r="L105" s="37"/>
      <c r="M105" s="37">
        <v>8</v>
      </c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>
        <f>VLOOKUP(I105,spp!A:C,3,FALSE)</f>
        <v>1.813E-2</v>
      </c>
      <c r="AF105" s="37">
        <f>VLOOKUP(I105,spp!A:D,4,FALSE)</f>
        <v>3.07552</v>
      </c>
      <c r="AG105" s="37">
        <f t="shared" si="165"/>
        <v>71.24529808648704</v>
      </c>
      <c r="AH105" s="37">
        <f t="shared" si="166"/>
        <v>0.08</v>
      </c>
      <c r="AI105" s="37">
        <f t="shared" si="167"/>
        <v>0.71245298086487041</v>
      </c>
      <c r="AJ105" s="7">
        <f t="shared" si="160"/>
        <v>4.2661288252026042</v>
      </c>
      <c r="AK105" s="7">
        <f t="shared" si="161"/>
        <v>-4.0101872542153769</v>
      </c>
      <c r="AL105" s="7">
        <f t="shared" si="162"/>
        <v>2.6910298354157933</v>
      </c>
      <c r="AM105" s="7">
        <f t="shared" si="163"/>
        <v>14.746854936642139</v>
      </c>
      <c r="AN105" s="37" t="str">
        <f>VLOOKUP(I105,spp!A:L,10,FALSE)</f>
        <v>Pomacentridae</v>
      </c>
    </row>
    <row r="106" spans="1:40" x14ac:dyDescent="0.2">
      <c r="A106" s="43">
        <v>1</v>
      </c>
      <c r="B106" s="43" t="s">
        <v>139</v>
      </c>
      <c r="C106" s="44">
        <v>4</v>
      </c>
      <c r="D106" s="44" t="s">
        <v>151</v>
      </c>
      <c r="E106" s="44">
        <v>5</v>
      </c>
      <c r="F106" s="46">
        <v>41139</v>
      </c>
      <c r="G106" s="43"/>
      <c r="H106" s="44">
        <v>5.5</v>
      </c>
      <c r="I106" s="44" t="s">
        <v>90</v>
      </c>
      <c r="J106" s="37" t="str">
        <f>VLOOKUP(I106,spp!A:B,2,FALSE)</f>
        <v>Diadema mexicanum</v>
      </c>
      <c r="K106" s="45">
        <v>2</v>
      </c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37"/>
      <c r="AF106" s="37">
        <f>VLOOKUP(I106,spp!A:E,5,FALSE)</f>
        <v>20.71</v>
      </c>
      <c r="AG106" s="43">
        <f t="shared" ref="AG106:AG107" si="168">AF106*K106</f>
        <v>41.42</v>
      </c>
      <c r="AH106" s="43">
        <f t="shared" ref="AH106:AH107" si="169">K106/50</f>
        <v>0.04</v>
      </c>
      <c r="AI106" s="43">
        <f t="shared" ref="AI106:AI107" si="170">AG106/50</f>
        <v>0.82840000000000003</v>
      </c>
      <c r="AJ106" s="7">
        <f t="shared" si="160"/>
        <v>3.7237638559674382</v>
      </c>
      <c r="AK106" s="7" t="e">
        <f t="shared" si="161"/>
        <v>#NUM!</v>
      </c>
      <c r="AL106" s="7" t="e">
        <f t="shared" si="162"/>
        <v>#NUM!</v>
      </c>
      <c r="AM106" s="7" t="e">
        <f t="shared" si="163"/>
        <v>#NUM!</v>
      </c>
      <c r="AN106" s="37" t="str">
        <f>VLOOKUP(I106,spp!A:L,10,FALSE)</f>
        <v>Diadematidae</v>
      </c>
    </row>
    <row r="107" spans="1:40" x14ac:dyDescent="0.2">
      <c r="A107" s="43">
        <v>1</v>
      </c>
      <c r="B107" s="43" t="s">
        <v>139</v>
      </c>
      <c r="C107" s="44">
        <v>4</v>
      </c>
      <c r="D107" s="44" t="s">
        <v>151</v>
      </c>
      <c r="E107" s="44">
        <v>5</v>
      </c>
      <c r="F107" s="46">
        <v>41139</v>
      </c>
      <c r="G107" s="43"/>
      <c r="H107" s="44">
        <v>5.5</v>
      </c>
      <c r="I107" s="44" t="s">
        <v>83</v>
      </c>
      <c r="J107" s="37" t="str">
        <f>VLOOKUP(I107,spp!A:B,2,FALSE)</f>
        <v>Pinctada mazatlanica</v>
      </c>
      <c r="K107" s="45">
        <v>4</v>
      </c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37"/>
      <c r="AF107" s="37">
        <f>VLOOKUP(I107,spp!A:E,5,FALSE)</f>
        <v>33.238461538461536</v>
      </c>
      <c r="AG107" s="43">
        <f t="shared" si="168"/>
        <v>132.95384615384614</v>
      </c>
      <c r="AH107" s="43">
        <f t="shared" si="169"/>
        <v>0.08</v>
      </c>
      <c r="AI107" s="43">
        <f t="shared" si="170"/>
        <v>2.6590769230769227</v>
      </c>
      <c r="AJ107" s="7">
        <f t="shared" si="160"/>
        <v>4.8900020465962415</v>
      </c>
      <c r="AK107" s="7" t="e">
        <f t="shared" si="161"/>
        <v>#NUM!</v>
      </c>
      <c r="AL107" s="7" t="e">
        <f t="shared" si="162"/>
        <v>#NUM!</v>
      </c>
      <c r="AM107" s="7" t="e">
        <f t="shared" si="163"/>
        <v>#NUM!</v>
      </c>
      <c r="AN107" s="37" t="str">
        <f>VLOOKUP(I107,spp!A:L,10,FALSE)</f>
        <v>Pteriidae</v>
      </c>
    </row>
    <row r="108" spans="1:40" x14ac:dyDescent="0.2">
      <c r="A108" s="47">
        <v>1</v>
      </c>
      <c r="B108" s="47" t="s">
        <v>139</v>
      </c>
      <c r="C108" s="47">
        <v>4</v>
      </c>
      <c r="D108" s="47" t="s">
        <v>151</v>
      </c>
      <c r="E108" s="47">
        <v>6</v>
      </c>
      <c r="F108" s="48">
        <v>41139</v>
      </c>
      <c r="G108" s="47"/>
      <c r="H108" s="47">
        <v>13</v>
      </c>
      <c r="I108" s="47" t="s">
        <v>143</v>
      </c>
      <c r="J108" s="37" t="str">
        <f>VLOOKUP(I108,spp!A:B,2,FALSE)</f>
        <v>Scarus ghobban</v>
      </c>
      <c r="K108" s="47">
        <f t="shared" ref="K108:K109" si="171">SUM(L108:AD108)</f>
        <v>1</v>
      </c>
      <c r="L108" s="47"/>
      <c r="M108" s="47"/>
      <c r="N108" s="47"/>
      <c r="O108" s="47">
        <v>1</v>
      </c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37">
        <f>VLOOKUP(I108,spp!A:C,3,FALSE)</f>
        <v>2.3300000000000001E-2</v>
      </c>
      <c r="AF108" s="37">
        <f>VLOOKUP(I108,spp!A:D,4,FALSE)</f>
        <v>2.919</v>
      </c>
      <c r="AG108" s="47">
        <f t="shared" ref="AG108:AG109" si="172">((AE108*$L$2^AF108)*L108)+((AE108*$M$2^AF108)*M108)+((AE108*$N$2^AF108)*N108)+((AE108*$O$2^AF108)*O108)+((AE108*$P$2^AF108)*P108)+((AE108*$Q$2^AF108)*Q108)+((AE108*$R$2^AF108)*R108)+((AE108*$S$2^AF108)*S108)+((AE108*$T$2^AF108)*T108)+((AE108*$U$2^AF108)*U108)+((AE108*$V$2^AF108)*V108)+((AE108*$W$2^AF108)*W108)+((AE108*$X$2^AF108)*X108)+((AE108*$Y$2^AF108)*Y108)+ ((AE108*$Z$2^AF108)*Z108)+((AE108*$AA$2^AF108)*AA108)+((AE108*$AB$2^AF108)*AB108)+((AE108*$AC$2^AF108)*AC108+((AE108*$AD$2^AF108)*AD108))</f>
        <v>99.033923496728733</v>
      </c>
      <c r="AH108" s="47">
        <f t="shared" ref="AH108:AH109" si="173">K108/200</f>
        <v>5.0000000000000001E-3</v>
      </c>
      <c r="AI108" s="47">
        <f t="shared" ref="AI108:AI109" si="174">AG108/200</f>
        <v>0.49516961748364369</v>
      </c>
      <c r="AJ108" s="7">
        <f t="shared" si="160"/>
        <v>4.5954624530226358</v>
      </c>
      <c r="AK108" s="7">
        <f t="shared" si="161"/>
        <v>-3.7593019184104821</v>
      </c>
      <c r="AL108" s="7">
        <f t="shared" si="162"/>
        <v>2.8622008809294686</v>
      </c>
      <c r="AM108" s="7">
        <f t="shared" si="163"/>
        <v>17.500000000000004</v>
      </c>
      <c r="AN108" s="37" t="str">
        <f>VLOOKUP(I108,spp!A:L,10,FALSE)</f>
        <v>Scaridae </v>
      </c>
    </row>
    <row r="109" spans="1:40" x14ac:dyDescent="0.2">
      <c r="A109" s="47">
        <v>1</v>
      </c>
      <c r="B109" s="47" t="s">
        <v>139</v>
      </c>
      <c r="C109" s="47">
        <v>4</v>
      </c>
      <c r="D109" s="47" t="s">
        <v>151</v>
      </c>
      <c r="E109" s="47">
        <v>6</v>
      </c>
      <c r="F109" s="48">
        <v>41139</v>
      </c>
      <c r="G109" s="47"/>
      <c r="H109" s="47">
        <v>13</v>
      </c>
      <c r="I109" s="47" t="s">
        <v>141</v>
      </c>
      <c r="J109" s="37" t="str">
        <f>VLOOKUP(I109,spp!A:B,2,FALSE)</f>
        <v>Stegastes rectrifaenum</v>
      </c>
      <c r="K109" s="47">
        <f t="shared" si="171"/>
        <v>10</v>
      </c>
      <c r="L109" s="47">
        <v>3</v>
      </c>
      <c r="M109" s="47">
        <v>7</v>
      </c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37">
        <f>VLOOKUP(I109,spp!A:C,3,FALSE)</f>
        <v>1.813E-2</v>
      </c>
      <c r="AF109" s="37">
        <f>VLOOKUP(I109,spp!A:D,4,FALSE)</f>
        <v>3.07552</v>
      </c>
      <c r="AG109" s="47">
        <f t="shared" si="172"/>
        <v>63.250369750388181</v>
      </c>
      <c r="AH109" s="47">
        <f t="shared" si="173"/>
        <v>0.05</v>
      </c>
      <c r="AI109" s="47">
        <f t="shared" si="174"/>
        <v>0.3162518487519409</v>
      </c>
      <c r="AJ109" s="7">
        <f t="shared" si="160"/>
        <v>4.1471009734464825</v>
      </c>
      <c r="AK109" s="7">
        <f t="shared" si="161"/>
        <v>-4.0101872542153769</v>
      </c>
      <c r="AL109" s="7">
        <f t="shared" si="162"/>
        <v>2.6523281356199466</v>
      </c>
      <c r="AM109" s="7">
        <f t="shared" si="163"/>
        <v>14.18702955566741</v>
      </c>
      <c r="AN109" s="37" t="str">
        <f>VLOOKUP(I109,spp!A:L,10,FALSE)</f>
        <v>Pomacentridae</v>
      </c>
    </row>
    <row r="110" spans="1:40" x14ac:dyDescent="0.2">
      <c r="A110" s="43">
        <v>1</v>
      </c>
      <c r="B110" s="43" t="s">
        <v>139</v>
      </c>
      <c r="C110" s="44">
        <v>4</v>
      </c>
      <c r="D110" s="44" t="s">
        <v>151</v>
      </c>
      <c r="E110" s="44">
        <v>6</v>
      </c>
      <c r="F110" s="46">
        <v>41139</v>
      </c>
      <c r="G110" s="43"/>
      <c r="H110" s="44">
        <v>11</v>
      </c>
      <c r="I110" s="44" t="s">
        <v>90</v>
      </c>
      <c r="J110" s="37" t="str">
        <f>VLOOKUP(I110,spp!A:B,2,FALSE)</f>
        <v>Diadema mexicanum</v>
      </c>
      <c r="K110" s="45">
        <v>1</v>
      </c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37"/>
      <c r="AF110" s="37">
        <f>VLOOKUP(I110,spp!A:E,5,FALSE)</f>
        <v>20.71</v>
      </c>
      <c r="AG110" s="43">
        <f t="shared" ref="AG110:AG111" si="175">AF110*K110</f>
        <v>20.71</v>
      </c>
      <c r="AH110" s="43">
        <f t="shared" ref="AH110:AH111" si="176">K110/50</f>
        <v>0.02</v>
      </c>
      <c r="AI110" s="43">
        <f t="shared" ref="AI110:AI111" si="177">AG110/50</f>
        <v>0.41420000000000001</v>
      </c>
      <c r="AJ110" s="7">
        <f t="shared" si="160"/>
        <v>3.0306166754074928</v>
      </c>
      <c r="AK110" s="7" t="e">
        <f t="shared" si="161"/>
        <v>#NUM!</v>
      </c>
      <c r="AL110" s="7" t="e">
        <f t="shared" si="162"/>
        <v>#NUM!</v>
      </c>
      <c r="AM110" s="7" t="e">
        <f t="shared" si="163"/>
        <v>#NUM!</v>
      </c>
      <c r="AN110" s="37" t="str">
        <f>VLOOKUP(I110,spp!A:L,10,FALSE)</f>
        <v>Diadematidae</v>
      </c>
    </row>
    <row r="111" spans="1:40" x14ac:dyDescent="0.2">
      <c r="A111" s="43">
        <v>1</v>
      </c>
      <c r="B111" s="43" t="s">
        <v>139</v>
      </c>
      <c r="C111" s="44">
        <v>4</v>
      </c>
      <c r="D111" s="44" t="s">
        <v>151</v>
      </c>
      <c r="E111" s="44">
        <v>6</v>
      </c>
      <c r="F111" s="46">
        <v>41139</v>
      </c>
      <c r="G111" s="43"/>
      <c r="H111" s="44">
        <v>11</v>
      </c>
      <c r="I111" s="44" t="s">
        <v>83</v>
      </c>
      <c r="J111" s="37" t="str">
        <f>VLOOKUP(I111,spp!A:B,2,FALSE)</f>
        <v>Pinctada mazatlanica</v>
      </c>
      <c r="K111" s="45">
        <v>2</v>
      </c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37"/>
      <c r="AF111" s="37">
        <f>VLOOKUP(I111,spp!A:E,5,FALSE)</f>
        <v>33.238461538461536</v>
      </c>
      <c r="AG111" s="43">
        <f t="shared" si="175"/>
        <v>66.476923076923072</v>
      </c>
      <c r="AH111" s="43">
        <f t="shared" si="176"/>
        <v>0.04</v>
      </c>
      <c r="AI111" s="43">
        <f t="shared" si="177"/>
        <v>1.3295384615384613</v>
      </c>
      <c r="AJ111" s="7">
        <f t="shared" si="160"/>
        <v>4.1968548660362961</v>
      </c>
      <c r="AK111" s="7" t="e">
        <f t="shared" si="161"/>
        <v>#NUM!</v>
      </c>
      <c r="AL111" s="7" t="e">
        <f t="shared" si="162"/>
        <v>#NUM!</v>
      </c>
      <c r="AM111" s="7" t="e">
        <f t="shared" si="163"/>
        <v>#NUM!</v>
      </c>
      <c r="AN111" s="37" t="str">
        <f>VLOOKUP(I111,spp!A:L,10,FALSE)</f>
        <v>Pteriidae</v>
      </c>
    </row>
    <row r="112" spans="1:40" x14ac:dyDescent="0.2">
      <c r="A112" s="37">
        <v>1</v>
      </c>
      <c r="B112" s="37" t="s">
        <v>139</v>
      </c>
      <c r="C112" s="37">
        <v>5</v>
      </c>
      <c r="D112" s="37" t="s">
        <v>152</v>
      </c>
      <c r="E112" s="37">
        <v>1</v>
      </c>
      <c r="F112" s="42">
        <v>41139</v>
      </c>
      <c r="G112" s="37"/>
      <c r="H112" s="37">
        <v>6.4</v>
      </c>
      <c r="I112" s="37" t="s">
        <v>142</v>
      </c>
      <c r="J112" s="37" t="str">
        <f>VLOOKUP(I112,spp!A:B,2,FALSE)</f>
        <v>Holacanthus passer</v>
      </c>
      <c r="K112" s="39">
        <f t="shared" ref="K112:K113" si="178">SUM(L112:AD112)</f>
        <v>2</v>
      </c>
      <c r="L112" s="37"/>
      <c r="M112" s="37"/>
      <c r="N112" s="37">
        <v>1</v>
      </c>
      <c r="O112" s="37">
        <v>1</v>
      </c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>
        <f>VLOOKUP(I112,spp!A:C,3,FALSE)</f>
        <v>2.7130000000000001E-2</v>
      </c>
      <c r="AF112" s="37">
        <f>VLOOKUP(I112,spp!A:D,4,FALSE)</f>
        <v>3.0842299999999998</v>
      </c>
      <c r="AG112" s="37">
        <f t="shared" ref="AG112:AG113" si="179">((AE112*$L$2^AF112)*L112)+((AE112*$M$2^AF112)*M112)+((AE112*$N$2^AF112)*N112)+((AE112*$O$2^AF112)*O112)+((AE112*$P$2^AF112)*P112)+((AE112*$Q$2^AF112)*Q112)+((AE112*$R$2^AF112)*R112)+((AE112*$S$2^AF112)*S112)+((AE112*$T$2^AF112)*T112)+((AE112*$U$2^AF112)*U112)+((AE112*$V$2^AF112)*V112)+((AE112*$W$2^AF112)*W112)+((AE112*$X$2^AF112)*X112)+((AE112*$Y$2^AF112)*Y112)+ ((AE112*$Z$2^AF112)*Z112)+((AE112*$AA$2^AF112)*AA112)+((AE112*$AB$2^AF112)*AB112)+((AE112*$AC$2^AF112)*AC112+((AE112*$AD$2^AF112)*AD112))</f>
        <v>250.58973065504733</v>
      </c>
      <c r="AH112" s="37">
        <f t="shared" ref="AH112:AH113" si="180">K112/100</f>
        <v>0.02</v>
      </c>
      <c r="AI112" s="37">
        <f t="shared" ref="AI112:AI113" si="181">AG112/100</f>
        <v>2.5058973065504735</v>
      </c>
      <c r="AJ112" s="7">
        <f t="shared" ref="AJ112:AJ123" si="182">LN(AG112)</f>
        <v>5.5238170625921663</v>
      </c>
      <c r="AK112" s="7">
        <f t="shared" ref="AK112:AK123" si="183">LN(AE112)</f>
        <v>-3.6071151523112968</v>
      </c>
      <c r="AL112" s="7">
        <f t="shared" ref="AL112:AL123" si="184">(AJ112-AK112)/AF112</f>
        <v>2.9605224691101064</v>
      </c>
      <c r="AM112" s="7">
        <f t="shared" si="163"/>
        <v>19.308056984013479</v>
      </c>
      <c r="AN112" s="37" t="str">
        <f>VLOOKUP(I112,spp!A:L,10,FALSE)</f>
        <v>Pomacanthidae</v>
      </c>
    </row>
    <row r="113" spans="1:40" x14ac:dyDescent="0.2">
      <c r="A113" s="37">
        <v>1</v>
      </c>
      <c r="B113" s="37" t="s">
        <v>139</v>
      </c>
      <c r="C113" s="37">
        <v>5</v>
      </c>
      <c r="D113" s="37" t="s">
        <v>152</v>
      </c>
      <c r="E113" s="37">
        <v>1</v>
      </c>
      <c r="F113" s="42">
        <v>41139</v>
      </c>
      <c r="G113" s="37"/>
      <c r="H113" s="37">
        <v>6.4</v>
      </c>
      <c r="I113" s="37" t="s">
        <v>141</v>
      </c>
      <c r="J113" s="37" t="str">
        <f>VLOOKUP(I113,spp!A:B,2,FALSE)</f>
        <v>Stegastes rectrifaenum</v>
      </c>
      <c r="K113" s="39">
        <f t="shared" si="178"/>
        <v>20</v>
      </c>
      <c r="L113" s="37">
        <v>2</v>
      </c>
      <c r="M113" s="37">
        <v>18</v>
      </c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>
        <f>VLOOKUP(I113,spp!A:C,3,FALSE)</f>
        <v>1.813E-2</v>
      </c>
      <c r="AF113" s="37">
        <f>VLOOKUP(I113,spp!A:D,4,FALSE)</f>
        <v>3.07552</v>
      </c>
      <c r="AG113" s="37">
        <f t="shared" si="179"/>
        <v>160.90907664440385</v>
      </c>
      <c r="AH113" s="37">
        <f t="shared" si="180"/>
        <v>0.2</v>
      </c>
      <c r="AI113" s="37">
        <f t="shared" si="181"/>
        <v>1.6090907664440386</v>
      </c>
      <c r="AJ113" s="7">
        <f t="shared" si="182"/>
        <v>5.0808394641189025</v>
      </c>
      <c r="AK113" s="7">
        <f t="shared" si="183"/>
        <v>-4.0101872542153769</v>
      </c>
      <c r="AL113" s="7">
        <f t="shared" si="184"/>
        <v>2.9559315882628892</v>
      </c>
      <c r="AM113" s="7">
        <f t="shared" ref="AM113:AM123" si="185">EXP(AL113)</f>
        <v>19.21961915410597</v>
      </c>
      <c r="AN113" s="37" t="str">
        <f>VLOOKUP(I113,spp!A:L,10,FALSE)</f>
        <v>Pomacentridae</v>
      </c>
    </row>
    <row r="114" spans="1:40" x14ac:dyDescent="0.2">
      <c r="A114" s="43">
        <v>1</v>
      </c>
      <c r="B114" s="43" t="s">
        <v>139</v>
      </c>
      <c r="C114" s="44">
        <v>5</v>
      </c>
      <c r="D114" s="44" t="s">
        <v>152</v>
      </c>
      <c r="E114" s="44">
        <v>1</v>
      </c>
      <c r="F114" s="46">
        <v>41140</v>
      </c>
      <c r="G114" s="43"/>
      <c r="H114" s="44">
        <v>6.4</v>
      </c>
      <c r="I114" s="44" t="s">
        <v>83</v>
      </c>
      <c r="J114" s="37" t="str">
        <f>VLOOKUP(I114,spp!A:B,2,FALSE)</f>
        <v>Pinctada mazatlanica</v>
      </c>
      <c r="K114" s="44">
        <v>9</v>
      </c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37"/>
      <c r="AF114" s="37">
        <f>VLOOKUP(I114,spp!A:E,5,FALSE)</f>
        <v>33.238461538461536</v>
      </c>
      <c r="AG114" s="43">
        <f t="shared" ref="AG114" si="186">AF114*K114</f>
        <v>299.14615384615382</v>
      </c>
      <c r="AH114" s="43">
        <f t="shared" ref="AH114" si="187">K114/50</f>
        <v>0.18</v>
      </c>
      <c r="AI114" s="43">
        <f t="shared" ref="AI114" si="188">AG114/50</f>
        <v>5.9829230769230763</v>
      </c>
      <c r="AJ114" s="7">
        <f t="shared" si="182"/>
        <v>5.7009322628125698</v>
      </c>
      <c r="AK114" s="7" t="e">
        <f t="shared" si="183"/>
        <v>#NUM!</v>
      </c>
      <c r="AL114" s="7" t="e">
        <f t="shared" si="184"/>
        <v>#NUM!</v>
      </c>
      <c r="AM114" s="7" t="e">
        <f t="shared" si="185"/>
        <v>#NUM!</v>
      </c>
      <c r="AN114" s="37" t="str">
        <f>VLOOKUP(I114,spp!A:L,10,FALSE)</f>
        <v>Pteriidae</v>
      </c>
    </row>
    <row r="115" spans="1:40" x14ac:dyDescent="0.2">
      <c r="A115" s="47">
        <v>1</v>
      </c>
      <c r="B115" s="47" t="s">
        <v>139</v>
      </c>
      <c r="C115" s="47">
        <v>5</v>
      </c>
      <c r="D115" s="47" t="s">
        <v>152</v>
      </c>
      <c r="E115" s="47">
        <v>2</v>
      </c>
      <c r="F115" s="48">
        <v>41139</v>
      </c>
      <c r="G115" s="47"/>
      <c r="H115" s="47">
        <v>9.1</v>
      </c>
      <c r="I115" s="47" t="s">
        <v>142</v>
      </c>
      <c r="J115" s="37" t="str">
        <f>VLOOKUP(I115,spp!A:B,2,FALSE)</f>
        <v>Holacanthus passer</v>
      </c>
      <c r="K115" s="47">
        <f t="shared" ref="K115:K116" si="189">SUM(L115:AD115)</f>
        <v>3</v>
      </c>
      <c r="L115" s="49"/>
      <c r="M115" s="49">
        <v>1</v>
      </c>
      <c r="N115" s="49">
        <v>2</v>
      </c>
      <c r="O115" s="49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37">
        <f>VLOOKUP(I115,spp!A:C,3,FALSE)</f>
        <v>2.7130000000000001E-2</v>
      </c>
      <c r="AF115" s="37">
        <f>VLOOKUP(I115,spp!A:D,4,FALSE)</f>
        <v>3.0842299999999998</v>
      </c>
      <c r="AG115" s="47">
        <f t="shared" ref="AG115:AG116" si="190">((AE115*$L$2^AF115)*L115)+((AE115*$M$2^AF115)*M115)+((AE115*$N$2^AF115)*N115)+((AE115*$O$2^AF115)*O115)+((AE115*$P$2^AF115)*P115)+((AE115*$Q$2^AF115)*Q115)+((AE115*$R$2^AF115)*R115)+((AE115*$S$2^AF115)*S115)+((AE115*$T$2^AF115)*T115)+((AE115*$U$2^AF115)*U115)+((AE115*$V$2^AF115)*V115)+((AE115*$W$2^AF115)*W115)+((AE115*$X$2^AF115)*X115)+((AE115*$Y$2^AF115)*Y115)+ ((AE115*$Z$2^AF115)*Z115)+((AE115*$AA$2^AF115)*AA115)+((AE115*$AB$2^AF115)*AB115)+((AE115*$AC$2^AF115)*AC115+((AE115*$AD$2^AF115)*AD115))</f>
        <v>144.66246748567178</v>
      </c>
      <c r="AH115" s="47">
        <f t="shared" ref="AH115:AH116" si="191">K115/200</f>
        <v>1.4999999999999999E-2</v>
      </c>
      <c r="AI115" s="47">
        <f t="shared" ref="AI115:AI116" si="192">AG115/200</f>
        <v>0.72331233742835888</v>
      </c>
      <c r="AJ115" s="7">
        <f t="shared" si="182"/>
        <v>4.9744032184142766</v>
      </c>
      <c r="AK115" s="7">
        <f t="shared" si="183"/>
        <v>-3.6071151523112968</v>
      </c>
      <c r="AL115" s="7">
        <f t="shared" si="184"/>
        <v>2.7823859993338935</v>
      </c>
      <c r="AM115" s="7">
        <f t="shared" si="185"/>
        <v>16.157526840521665</v>
      </c>
      <c r="AN115" s="37" t="str">
        <f>VLOOKUP(I115,spp!A:L,10,FALSE)</f>
        <v>Pomacanthidae</v>
      </c>
    </row>
    <row r="116" spans="1:40" x14ac:dyDescent="0.2">
      <c r="A116" s="47">
        <v>1</v>
      </c>
      <c r="B116" s="47" t="s">
        <v>139</v>
      </c>
      <c r="C116" s="47">
        <v>5</v>
      </c>
      <c r="D116" s="47" t="s">
        <v>152</v>
      </c>
      <c r="E116" s="47">
        <v>2</v>
      </c>
      <c r="F116" s="48">
        <v>41139</v>
      </c>
      <c r="G116" s="47"/>
      <c r="H116" s="47">
        <v>9.1</v>
      </c>
      <c r="I116" s="47" t="s">
        <v>141</v>
      </c>
      <c r="J116" s="37" t="str">
        <f>VLOOKUP(I116,spp!A:B,2,FALSE)</f>
        <v>Stegastes rectrifaenum</v>
      </c>
      <c r="K116" s="47">
        <f t="shared" si="189"/>
        <v>20</v>
      </c>
      <c r="L116" s="47">
        <v>6</v>
      </c>
      <c r="M116" s="49">
        <v>14</v>
      </c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37">
        <f>VLOOKUP(I116,spp!A:C,3,FALSE)</f>
        <v>1.813E-2</v>
      </c>
      <c r="AF116" s="37">
        <f>VLOOKUP(I116,spp!A:D,4,FALSE)</f>
        <v>3.07552</v>
      </c>
      <c r="AG116" s="47">
        <f t="shared" si="190"/>
        <v>126.50073950077636</v>
      </c>
      <c r="AH116" s="47">
        <f t="shared" si="191"/>
        <v>0.1</v>
      </c>
      <c r="AI116" s="47">
        <f t="shared" si="192"/>
        <v>0.6325036975038818</v>
      </c>
      <c r="AJ116" s="7">
        <f t="shared" si="182"/>
        <v>4.8402481540064279</v>
      </c>
      <c r="AK116" s="7">
        <f t="shared" si="183"/>
        <v>-4.0101872542153769</v>
      </c>
      <c r="AL116" s="7">
        <f t="shared" si="184"/>
        <v>2.8777037405777901</v>
      </c>
      <c r="AM116" s="7">
        <f t="shared" si="185"/>
        <v>17.773413916661045</v>
      </c>
      <c r="AN116" s="37" t="str">
        <f>VLOOKUP(I116,spp!A:L,10,FALSE)</f>
        <v>Pomacentridae</v>
      </c>
    </row>
    <row r="117" spans="1:40" x14ac:dyDescent="0.2">
      <c r="A117" s="43">
        <v>1</v>
      </c>
      <c r="B117" s="43" t="s">
        <v>139</v>
      </c>
      <c r="C117" s="44">
        <v>5</v>
      </c>
      <c r="D117" s="44" t="s">
        <v>152</v>
      </c>
      <c r="E117" s="44">
        <v>2</v>
      </c>
      <c r="F117" s="46">
        <v>41140</v>
      </c>
      <c r="G117" s="43"/>
      <c r="H117" s="44">
        <v>9.1</v>
      </c>
      <c r="I117" s="44" t="s">
        <v>90</v>
      </c>
      <c r="J117" s="37" t="str">
        <f>VLOOKUP(I117,spp!A:B,2,FALSE)</f>
        <v>Diadema mexicanum</v>
      </c>
      <c r="K117" s="44">
        <v>2</v>
      </c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37"/>
      <c r="AF117" s="37">
        <f>VLOOKUP(I117,spp!A:E,5,FALSE)</f>
        <v>20.71</v>
      </c>
      <c r="AG117" s="43">
        <f t="shared" ref="AG117:AG118" si="193">AF117*K117</f>
        <v>41.42</v>
      </c>
      <c r="AH117" s="43">
        <f t="shared" ref="AH117:AH118" si="194">K117/50</f>
        <v>0.04</v>
      </c>
      <c r="AI117" s="43">
        <f t="shared" ref="AI117:AI118" si="195">AG117/50</f>
        <v>0.82840000000000003</v>
      </c>
      <c r="AJ117" s="7">
        <f t="shared" si="182"/>
        <v>3.7237638559674382</v>
      </c>
      <c r="AK117" s="7" t="e">
        <f t="shared" si="183"/>
        <v>#NUM!</v>
      </c>
      <c r="AL117" s="7" t="e">
        <f t="shared" si="184"/>
        <v>#NUM!</v>
      </c>
      <c r="AM117" s="7" t="e">
        <f t="shared" si="185"/>
        <v>#NUM!</v>
      </c>
      <c r="AN117" s="37" t="str">
        <f>VLOOKUP(I117,spp!A:L,10,FALSE)</f>
        <v>Diadematidae</v>
      </c>
    </row>
    <row r="118" spans="1:40" x14ac:dyDescent="0.2">
      <c r="A118" s="43">
        <v>1</v>
      </c>
      <c r="B118" s="43" t="s">
        <v>139</v>
      </c>
      <c r="C118" s="44">
        <v>5</v>
      </c>
      <c r="D118" s="44" t="s">
        <v>152</v>
      </c>
      <c r="E118" s="44">
        <v>2</v>
      </c>
      <c r="F118" s="46">
        <v>41140</v>
      </c>
      <c r="G118" s="43"/>
      <c r="H118" s="44">
        <v>9.1</v>
      </c>
      <c r="I118" s="44" t="s">
        <v>83</v>
      </c>
      <c r="J118" s="37" t="str">
        <f>VLOOKUP(I118,spp!A:B,2,FALSE)</f>
        <v>Pinctada mazatlanica</v>
      </c>
      <c r="K118" s="44">
        <v>7</v>
      </c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37"/>
      <c r="AF118" s="37">
        <f>VLOOKUP(I118,spp!A:E,5,FALSE)</f>
        <v>33.238461538461536</v>
      </c>
      <c r="AG118" s="43">
        <f t="shared" si="193"/>
        <v>232.66923076923075</v>
      </c>
      <c r="AH118" s="43">
        <f t="shared" si="194"/>
        <v>0.14000000000000001</v>
      </c>
      <c r="AI118" s="43">
        <f t="shared" si="195"/>
        <v>4.6533846153846152</v>
      </c>
      <c r="AJ118" s="7">
        <f t="shared" si="182"/>
        <v>5.4496178345316642</v>
      </c>
      <c r="AK118" s="7" t="e">
        <f t="shared" si="183"/>
        <v>#NUM!</v>
      </c>
      <c r="AL118" s="7" t="e">
        <f t="shared" si="184"/>
        <v>#NUM!</v>
      </c>
      <c r="AM118" s="7" t="e">
        <f t="shared" si="185"/>
        <v>#NUM!</v>
      </c>
      <c r="AN118" s="37" t="str">
        <f>VLOOKUP(I118,spp!A:L,10,FALSE)</f>
        <v>Pteriidae</v>
      </c>
    </row>
    <row r="119" spans="1:40" x14ac:dyDescent="0.2">
      <c r="A119" s="37">
        <v>1</v>
      </c>
      <c r="B119" s="37" t="s">
        <v>139</v>
      </c>
      <c r="C119" s="37">
        <v>5</v>
      </c>
      <c r="D119" s="37" t="s">
        <v>152</v>
      </c>
      <c r="E119" s="37">
        <v>3</v>
      </c>
      <c r="F119" s="42">
        <v>41139</v>
      </c>
      <c r="G119" s="37"/>
      <c r="H119" s="37">
        <v>9.4</v>
      </c>
      <c r="I119" s="37" t="s">
        <v>142</v>
      </c>
      <c r="J119" s="37" t="str">
        <f>VLOOKUP(I119,spp!A:B,2,FALSE)</f>
        <v>Holacanthus passer</v>
      </c>
      <c r="K119" s="39">
        <f t="shared" ref="K119:K120" si="196">SUM(L119:AD119)</f>
        <v>5</v>
      </c>
      <c r="L119" s="50"/>
      <c r="M119" s="50"/>
      <c r="N119" s="50">
        <v>5</v>
      </c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>
        <f>VLOOKUP(I119,spp!A:C,3,FALSE)</f>
        <v>2.7130000000000001E-2</v>
      </c>
      <c r="AF119" s="37">
        <f>VLOOKUP(I119,spp!A:D,4,FALSE)</f>
        <v>3.0842299999999998</v>
      </c>
      <c r="AG119" s="37">
        <f t="shared" ref="AG119:AG120" si="197">((AE119*$L$2^AF119)*L119)+((AE119*$M$2^AF119)*M119)+((AE119*$N$2^AF119)*N119)+((AE119*$O$2^AF119)*O119)+((AE119*$P$2^AF119)*P119)+((AE119*$Q$2^AF119)*Q119)+((AE119*$R$2^AF119)*R119)+((AE119*$S$2^AF119)*S119)+((AE119*$T$2^AF119)*T119)+((AE119*$U$2^AF119)*U119)+((AE119*$V$2^AF119)*V119)+((AE119*$W$2^AF119)*W119)+((AE119*$X$2^AF119)*X119)+((AE119*$Y$2^AF119)*Y119)+ ((AE119*$Z$2^AF119)*Z119)+((AE119*$AA$2^AF119)*AA119)+((AE119*$AB$2^AF119)*AB119)+((AE119*$AC$2^AF119)*AC119+((AE119*$AD$2^AF119)*AD119))</f>
        <v>327.74989974582803</v>
      </c>
      <c r="AH119" s="37">
        <f t="shared" ref="AH119:AH120" si="198">K119/100</f>
        <v>0.05</v>
      </c>
      <c r="AI119" s="37">
        <f t="shared" ref="AI119:AI120" si="199">AG119/100</f>
        <v>3.2774989974582804</v>
      </c>
      <c r="AJ119" s="7">
        <f t="shared" si="182"/>
        <v>5.7922508167576545</v>
      </c>
      <c r="AK119" s="7">
        <f t="shared" si="183"/>
        <v>-3.6071151523112968</v>
      </c>
      <c r="AL119" s="7">
        <f t="shared" si="184"/>
        <v>3.0475567545445545</v>
      </c>
      <c r="AM119" s="7">
        <f t="shared" si="185"/>
        <v>21.063817425423153</v>
      </c>
      <c r="AN119" s="37" t="str">
        <f>VLOOKUP(I119,spp!A:L,10,FALSE)</f>
        <v>Pomacanthidae</v>
      </c>
    </row>
    <row r="120" spans="1:40" x14ac:dyDescent="0.2">
      <c r="A120" s="37">
        <v>1</v>
      </c>
      <c r="B120" s="37" t="s">
        <v>139</v>
      </c>
      <c r="C120" s="37">
        <v>5</v>
      </c>
      <c r="D120" s="37" t="s">
        <v>152</v>
      </c>
      <c r="E120" s="37">
        <v>3</v>
      </c>
      <c r="F120" s="42">
        <v>41139</v>
      </c>
      <c r="G120" s="37"/>
      <c r="H120" s="37">
        <v>9.4</v>
      </c>
      <c r="I120" s="37" t="s">
        <v>141</v>
      </c>
      <c r="J120" s="37" t="str">
        <f>VLOOKUP(I120,spp!A:B,2,FALSE)</f>
        <v>Stegastes rectrifaenum</v>
      </c>
      <c r="K120" s="39">
        <f t="shared" si="196"/>
        <v>3</v>
      </c>
      <c r="L120" s="37"/>
      <c r="M120" s="37">
        <v>3</v>
      </c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>
        <f>VLOOKUP(I120,spp!A:C,3,FALSE)</f>
        <v>1.813E-2</v>
      </c>
      <c r="AF120" s="37">
        <f>VLOOKUP(I120,spp!A:D,4,FALSE)</f>
        <v>3.07552</v>
      </c>
      <c r="AG120" s="37">
        <f t="shared" si="197"/>
        <v>26.716986782432642</v>
      </c>
      <c r="AH120" s="37">
        <f t="shared" si="198"/>
        <v>0.03</v>
      </c>
      <c r="AI120" s="37">
        <f t="shared" si="199"/>
        <v>0.26716986782432639</v>
      </c>
      <c r="AJ120" s="7">
        <f t="shared" si="182"/>
        <v>3.2852995721908784</v>
      </c>
      <c r="AK120" s="7">
        <f t="shared" si="183"/>
        <v>-4.0101872542153769</v>
      </c>
      <c r="AL120" s="7">
        <f t="shared" si="184"/>
        <v>2.372114902977791</v>
      </c>
      <c r="AM120" s="7">
        <f t="shared" si="185"/>
        <v>10.720040171507916</v>
      </c>
      <c r="AN120" s="37" t="str">
        <f>VLOOKUP(I120,spp!A:L,10,FALSE)</f>
        <v>Pomacentridae</v>
      </c>
    </row>
    <row r="121" spans="1:40" x14ac:dyDescent="0.2">
      <c r="A121" s="43">
        <v>1</v>
      </c>
      <c r="B121" s="43" t="s">
        <v>139</v>
      </c>
      <c r="C121" s="44">
        <v>5</v>
      </c>
      <c r="D121" s="44" t="s">
        <v>152</v>
      </c>
      <c r="E121" s="45">
        <v>3</v>
      </c>
      <c r="F121" s="46">
        <v>41140</v>
      </c>
      <c r="G121" s="43"/>
      <c r="H121" s="44">
        <v>9.4</v>
      </c>
      <c r="I121" s="44" t="s">
        <v>83</v>
      </c>
      <c r="J121" s="37" t="str">
        <f>VLOOKUP(I121,spp!A:B,2,FALSE)</f>
        <v>Pinctada mazatlanica</v>
      </c>
      <c r="K121" s="44">
        <v>12</v>
      </c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37"/>
      <c r="AF121" s="37">
        <f>VLOOKUP(I121,spp!A:E,5,FALSE)</f>
        <v>33.238461538461536</v>
      </c>
      <c r="AG121" s="43">
        <f t="shared" ref="AG121" si="200">AF121*K121</f>
        <v>398.86153846153843</v>
      </c>
      <c r="AH121" s="43">
        <f t="shared" ref="AH121" si="201">K121/50</f>
        <v>0.24</v>
      </c>
      <c r="AI121" s="43">
        <f t="shared" ref="AI121" si="202">AG121/50</f>
        <v>7.9772307692307685</v>
      </c>
      <c r="AJ121" s="7">
        <f t="shared" si="182"/>
        <v>5.9886143352643506</v>
      </c>
      <c r="AK121" s="7" t="e">
        <f t="shared" si="183"/>
        <v>#NUM!</v>
      </c>
      <c r="AL121" s="7" t="e">
        <f t="shared" si="184"/>
        <v>#NUM!</v>
      </c>
      <c r="AM121" s="7" t="e">
        <f t="shared" si="185"/>
        <v>#NUM!</v>
      </c>
      <c r="AN121" s="37" t="str">
        <f>VLOOKUP(I121,spp!A:L,10,FALSE)</f>
        <v>Pteriidae</v>
      </c>
    </row>
    <row r="122" spans="1:40" x14ac:dyDescent="0.2">
      <c r="A122" s="47">
        <v>1</v>
      </c>
      <c r="B122" s="47" t="s">
        <v>139</v>
      </c>
      <c r="C122" s="47">
        <v>5</v>
      </c>
      <c r="D122" s="47" t="s">
        <v>152</v>
      </c>
      <c r="E122" s="47">
        <v>4</v>
      </c>
      <c r="F122" s="48">
        <v>41139</v>
      </c>
      <c r="G122" s="47"/>
      <c r="H122" s="47">
        <v>9.9</v>
      </c>
      <c r="I122" s="47" t="s">
        <v>141</v>
      </c>
      <c r="J122" s="37" t="str">
        <f>VLOOKUP(I122,spp!A:B,2,FALSE)</f>
        <v>Stegastes rectrifaenum</v>
      </c>
      <c r="K122" s="47">
        <f>SUM(L122:AD122)</f>
        <v>13</v>
      </c>
      <c r="L122" s="47">
        <v>8</v>
      </c>
      <c r="M122" s="47">
        <v>5</v>
      </c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37">
        <f>VLOOKUP(I122,spp!A:C,3,FALSE)</f>
        <v>1.813E-2</v>
      </c>
      <c r="AF122" s="37">
        <f>VLOOKUP(I122,spp!A:D,4,FALSE)</f>
        <v>3.07552</v>
      </c>
      <c r="AG122" s="47">
        <f>((AE122*$L$2^AF122)*L122)+((AE122*$M$2^AF122)*M122)+((AE122*$N$2^AF122)*N122)+((AE122*$O$2^AF122)*O122)+((AE122*$P$2^AF122)*P122)+((AE122*$Q$2^AF122)*Q122)+((AE122*$R$2^AF122)*R122)+((AE122*$S$2^AF122)*S122)+((AE122*$T$2^AF122)*T122)+((AE122*$U$2^AF122)*U122)+((AE122*$V$2^AF122)*V122)+((AE122*$W$2^AF122)*W122)+((AE122*$X$2^AF122)*X122)+((AE122*$Y$2^AF122)*Y122)+ ((AE122*$Z$2^AF122)*Z122)+((AE122*$AA$2^AF122)*AA122)+((AE122*$AB$2^AF122)*AB122)+((AE122*$AC$2^AF122)*AC122+((AE122*$AD$2^AF122)*AD122))</f>
        <v>46.95693510328644</v>
      </c>
      <c r="AH122" s="47">
        <f>K122/200</f>
        <v>6.5000000000000002E-2</v>
      </c>
      <c r="AI122" s="47">
        <f>AG122/200</f>
        <v>0.2347846755164322</v>
      </c>
      <c r="AJ122" s="7">
        <f t="shared" si="182"/>
        <v>3.849230907275913</v>
      </c>
      <c r="AK122" s="7">
        <f t="shared" si="183"/>
        <v>-4.0101872542153769</v>
      </c>
      <c r="AL122" s="7">
        <f t="shared" si="184"/>
        <v>2.555476199631701</v>
      </c>
      <c r="AM122" s="7">
        <f t="shared" si="185"/>
        <v>12.877430425297394</v>
      </c>
      <c r="AN122" s="37" t="str">
        <f>VLOOKUP(I122,spp!A:L,10,FALSE)</f>
        <v>Pomacentridae</v>
      </c>
    </row>
    <row r="123" spans="1:40" x14ac:dyDescent="0.2">
      <c r="A123" s="43">
        <v>1</v>
      </c>
      <c r="B123" s="43" t="s">
        <v>139</v>
      </c>
      <c r="C123" s="44">
        <v>5</v>
      </c>
      <c r="D123" s="44" t="s">
        <v>152</v>
      </c>
      <c r="E123" s="45">
        <v>4</v>
      </c>
      <c r="F123" s="46">
        <v>41140</v>
      </c>
      <c r="G123" s="43"/>
      <c r="H123" s="44">
        <v>9.9</v>
      </c>
      <c r="I123" s="44" t="s">
        <v>90</v>
      </c>
      <c r="J123" s="37" t="str">
        <f>VLOOKUP(I123,spp!A:B,2,FALSE)</f>
        <v>Diadema mexicanum</v>
      </c>
      <c r="K123" s="44">
        <v>1</v>
      </c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37"/>
      <c r="AF123" s="37">
        <f>VLOOKUP(I123,spp!A:E,5,FALSE)</f>
        <v>20.71</v>
      </c>
      <c r="AG123" s="43">
        <f t="shared" ref="AG123:AG124" si="203">AF123*K123</f>
        <v>20.71</v>
      </c>
      <c r="AH123" s="43">
        <f t="shared" ref="AH123:AH124" si="204">K123/50</f>
        <v>0.02</v>
      </c>
      <c r="AI123" s="43">
        <f t="shared" ref="AI123:AI124" si="205">AG123/50</f>
        <v>0.41420000000000001</v>
      </c>
      <c r="AJ123" s="7">
        <f t="shared" si="182"/>
        <v>3.0306166754074928</v>
      </c>
      <c r="AK123" s="7" t="e">
        <f t="shared" si="183"/>
        <v>#NUM!</v>
      </c>
      <c r="AL123" s="7" t="e">
        <f t="shared" si="184"/>
        <v>#NUM!</v>
      </c>
      <c r="AM123" s="7" t="e">
        <f t="shared" si="185"/>
        <v>#NUM!</v>
      </c>
      <c r="AN123" s="37" t="str">
        <f>VLOOKUP(I123,spp!A:L,10,FALSE)</f>
        <v>Diadematidae</v>
      </c>
    </row>
    <row r="124" spans="1:40" x14ac:dyDescent="0.2">
      <c r="A124" s="43">
        <v>1</v>
      </c>
      <c r="B124" s="43" t="s">
        <v>139</v>
      </c>
      <c r="C124" s="44">
        <v>5</v>
      </c>
      <c r="D124" s="44" t="s">
        <v>152</v>
      </c>
      <c r="E124" s="45">
        <v>4</v>
      </c>
      <c r="F124" s="46">
        <v>41140</v>
      </c>
      <c r="G124" s="43"/>
      <c r="H124" s="44">
        <v>9.9</v>
      </c>
      <c r="I124" s="44" t="s">
        <v>83</v>
      </c>
      <c r="J124" s="37" t="str">
        <f>VLOOKUP(I124,spp!A:B,2,FALSE)</f>
        <v>Pinctada mazatlanica</v>
      </c>
      <c r="K124" s="44">
        <v>8</v>
      </c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37"/>
      <c r="AF124" s="37">
        <f>VLOOKUP(I124,spp!A:E,5,FALSE)</f>
        <v>33.238461538461536</v>
      </c>
      <c r="AG124" s="43">
        <f t="shared" si="203"/>
        <v>265.90769230769229</v>
      </c>
      <c r="AH124" s="43">
        <f t="shared" si="204"/>
        <v>0.16</v>
      </c>
      <c r="AI124" s="43">
        <f t="shared" si="205"/>
        <v>5.3181538461538453</v>
      </c>
      <c r="AJ124" s="7">
        <f t="shared" ref="AJ124:AJ133" si="206">LN(AG124)</f>
        <v>5.5831492271561869</v>
      </c>
      <c r="AK124" s="7" t="e">
        <f t="shared" ref="AK124:AK133" si="207">LN(AE124)</f>
        <v>#NUM!</v>
      </c>
      <c r="AL124" s="7" t="e">
        <f t="shared" ref="AL124:AL133" si="208">(AJ124-AK124)/AF124</f>
        <v>#NUM!</v>
      </c>
      <c r="AM124" s="7" t="e">
        <f t="shared" ref="AM124:AM133" si="209">EXP(AL124)</f>
        <v>#NUM!</v>
      </c>
      <c r="AN124" s="37" t="str">
        <f>VLOOKUP(I124,spp!A:L,10,FALSE)</f>
        <v>Pteriidae</v>
      </c>
    </row>
    <row r="125" spans="1:40" x14ac:dyDescent="0.2">
      <c r="A125" s="37">
        <v>1</v>
      </c>
      <c r="B125" s="37" t="s">
        <v>139</v>
      </c>
      <c r="C125" s="37">
        <v>5</v>
      </c>
      <c r="D125" s="37" t="s">
        <v>152</v>
      </c>
      <c r="E125" s="37">
        <v>5</v>
      </c>
      <c r="F125" s="42">
        <v>41139</v>
      </c>
      <c r="G125" s="37"/>
      <c r="H125" s="37">
        <v>7.1</v>
      </c>
      <c r="I125" s="37" t="s">
        <v>142</v>
      </c>
      <c r="J125" s="37" t="str">
        <f>VLOOKUP(I125,spp!A:B,2,FALSE)</f>
        <v>Holacanthus passer</v>
      </c>
      <c r="K125" s="39">
        <f t="shared" ref="K125:K126" si="210">SUM(L125:AD125)</f>
        <v>5</v>
      </c>
      <c r="L125" s="37"/>
      <c r="M125" s="37"/>
      <c r="N125" s="37">
        <v>1</v>
      </c>
      <c r="O125" s="37"/>
      <c r="P125" s="37">
        <v>4</v>
      </c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>
        <f>VLOOKUP(I125,spp!A:C,3,FALSE)</f>
        <v>2.7130000000000001E-2</v>
      </c>
      <c r="AF125" s="37">
        <f>VLOOKUP(I125,spp!A:D,4,FALSE)</f>
        <v>3.0842299999999998</v>
      </c>
      <c r="AG125" s="37">
        <f t="shared" ref="AG125:AG126" si="211">((AE125*$L$2^AF125)*L125)+((AE125*$M$2^AF125)*M125)+((AE125*$N$2^AF125)*N125)+((AE125*$O$2^AF125)*O125)+((AE125*$P$2^AF125)*P125)+((AE125*$Q$2^AF125)*Q125)+((AE125*$R$2^AF125)*R125)+((AE125*$S$2^AF125)*S125)+((AE125*$T$2^AF125)*T125)+((AE125*$U$2^AF125)*U125)+((AE125*$V$2^AF125)*V125)+((AE125*$W$2^AF125)*W125)+((AE125*$X$2^AF125)*X125)+((AE125*$Y$2^AF125)*Y125)+ ((AE125*$Z$2^AF125)*Z125)+((AE125*$AA$2^AF125)*AA125)+((AE125*$AB$2^AF125)*AB125)+((AE125*$AC$2^AF125)*AC125+((AE125*$AD$2^AF125)*AD125))</f>
        <v>2289.2607425863835</v>
      </c>
      <c r="AH125" s="37">
        <f t="shared" ref="AH125:AH126" si="212">K125/100</f>
        <v>0.05</v>
      </c>
      <c r="AI125" s="37">
        <f t="shared" ref="AI125:AI126" si="213">AG125/100</f>
        <v>22.892607425863833</v>
      </c>
      <c r="AJ125" s="7">
        <f t="shared" si="206"/>
        <v>7.7359842245994734</v>
      </c>
      <c r="AK125" s="7">
        <f t="shared" si="207"/>
        <v>-3.6071151523112968</v>
      </c>
      <c r="AL125" s="7">
        <f t="shared" si="208"/>
        <v>3.6777735048653213</v>
      </c>
      <c r="AM125" s="7">
        <f t="shared" si="209"/>
        <v>39.558219765320899</v>
      </c>
      <c r="AN125" s="37" t="str">
        <f>VLOOKUP(I125,spp!A:L,10,FALSE)</f>
        <v>Pomacanthidae</v>
      </c>
    </row>
    <row r="126" spans="1:40" x14ac:dyDescent="0.2">
      <c r="A126" s="37">
        <v>1</v>
      </c>
      <c r="B126" s="37" t="s">
        <v>139</v>
      </c>
      <c r="C126" s="37">
        <v>5</v>
      </c>
      <c r="D126" s="37" t="s">
        <v>152</v>
      </c>
      <c r="E126" s="37">
        <v>5</v>
      </c>
      <c r="F126" s="42">
        <v>41139</v>
      </c>
      <c r="G126" s="37"/>
      <c r="H126" s="37">
        <v>7.1</v>
      </c>
      <c r="I126" s="37" t="s">
        <v>141</v>
      </c>
      <c r="J126" s="37" t="str">
        <f>VLOOKUP(I126,spp!A:B,2,FALSE)</f>
        <v>Stegastes rectrifaenum</v>
      </c>
      <c r="K126" s="39">
        <f t="shared" si="210"/>
        <v>20</v>
      </c>
      <c r="L126" s="37"/>
      <c r="M126" s="37">
        <v>20</v>
      </c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>
        <f>VLOOKUP(I126,spp!A:C,3,FALSE)</f>
        <v>1.813E-2</v>
      </c>
      <c r="AF126" s="37">
        <f>VLOOKUP(I126,spp!A:D,4,FALSE)</f>
        <v>3.07552</v>
      </c>
      <c r="AG126" s="37">
        <f t="shared" si="211"/>
        <v>178.11324521621759</v>
      </c>
      <c r="AH126" s="37">
        <f t="shared" si="212"/>
        <v>0.2</v>
      </c>
      <c r="AI126" s="37">
        <f t="shared" si="213"/>
        <v>1.7811324521621759</v>
      </c>
      <c r="AJ126" s="7">
        <f t="shared" si="206"/>
        <v>5.1824195570767593</v>
      </c>
      <c r="AK126" s="7">
        <f t="shared" si="207"/>
        <v>-4.0101872542153769</v>
      </c>
      <c r="AL126" s="7">
        <f t="shared" si="208"/>
        <v>2.9889601795118019</v>
      </c>
      <c r="AM126" s="7">
        <f t="shared" si="209"/>
        <v>19.865015698227889</v>
      </c>
      <c r="AN126" s="37" t="str">
        <f>VLOOKUP(I126,spp!A:L,10,FALSE)</f>
        <v>Pomacentridae</v>
      </c>
    </row>
    <row r="127" spans="1:40" x14ac:dyDescent="0.2">
      <c r="A127" s="43">
        <v>1</v>
      </c>
      <c r="B127" s="43" t="s">
        <v>139</v>
      </c>
      <c r="C127" s="44">
        <v>5</v>
      </c>
      <c r="D127" s="44" t="s">
        <v>152</v>
      </c>
      <c r="E127" s="44">
        <v>5</v>
      </c>
      <c r="F127" s="46">
        <v>41139</v>
      </c>
      <c r="G127" s="43"/>
      <c r="H127" s="44">
        <v>6.6</v>
      </c>
      <c r="I127" s="44" t="s">
        <v>83</v>
      </c>
      <c r="J127" s="37" t="str">
        <f>VLOOKUP(I127,spp!A:B,2,FALSE)</f>
        <v>Pinctada mazatlanica</v>
      </c>
      <c r="K127" s="45">
        <v>4</v>
      </c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37"/>
      <c r="AF127" s="37">
        <f>VLOOKUP(I127,spp!A:E,5,FALSE)</f>
        <v>33.238461538461536</v>
      </c>
      <c r="AG127" s="43">
        <f t="shared" ref="AG127" si="214">AF127*K127</f>
        <v>132.95384615384614</v>
      </c>
      <c r="AH127" s="43">
        <f t="shared" ref="AH127" si="215">K127/50</f>
        <v>0.08</v>
      </c>
      <c r="AI127" s="43">
        <f t="shared" ref="AI127" si="216">AG127/50</f>
        <v>2.6590769230769227</v>
      </c>
      <c r="AJ127" s="7">
        <f t="shared" si="206"/>
        <v>4.8900020465962415</v>
      </c>
      <c r="AK127" s="7" t="e">
        <f t="shared" si="207"/>
        <v>#NUM!</v>
      </c>
      <c r="AL127" s="7" t="e">
        <f t="shared" si="208"/>
        <v>#NUM!</v>
      </c>
      <c r="AM127" s="7" t="e">
        <f t="shared" si="209"/>
        <v>#NUM!</v>
      </c>
      <c r="AN127" s="37" t="str">
        <f>VLOOKUP(I127,spp!A:L,10,FALSE)</f>
        <v>Pteriidae</v>
      </c>
    </row>
    <row r="128" spans="1:40" x14ac:dyDescent="0.2">
      <c r="A128" s="47">
        <v>1</v>
      </c>
      <c r="B128" s="47" t="s">
        <v>139</v>
      </c>
      <c r="C128" s="47">
        <v>5</v>
      </c>
      <c r="D128" s="47" t="s">
        <v>152</v>
      </c>
      <c r="E128" s="47">
        <v>6</v>
      </c>
      <c r="F128" s="48">
        <v>41139</v>
      </c>
      <c r="G128" s="47"/>
      <c r="H128" s="47">
        <v>7.8</v>
      </c>
      <c r="I128" s="47" t="s">
        <v>142</v>
      </c>
      <c r="J128" s="37" t="str">
        <f>VLOOKUP(I128,spp!A:B,2,FALSE)</f>
        <v>Holacanthus passer</v>
      </c>
      <c r="K128" s="47">
        <f t="shared" ref="K128:K129" si="217">SUM(L128:AD128)</f>
        <v>3</v>
      </c>
      <c r="L128" s="47"/>
      <c r="M128" s="47"/>
      <c r="N128" s="47"/>
      <c r="O128" s="47">
        <v>3</v>
      </c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37">
        <f>VLOOKUP(I128,spp!A:C,3,FALSE)</f>
        <v>2.7130000000000001E-2</v>
      </c>
      <c r="AF128" s="37">
        <f>VLOOKUP(I128,spp!A:D,4,FALSE)</f>
        <v>3.0842299999999998</v>
      </c>
      <c r="AG128" s="47">
        <f t="shared" ref="AG128:AG129" si="218">((AE128*$L$2^AF128)*L128)+((AE128*$M$2^AF128)*M128)+((AE128*$N$2^AF128)*N128)+((AE128*$O$2^AF128)*O128)+((AE128*$P$2^AF128)*P128)+((AE128*$Q$2^AF128)*Q128)+((AE128*$R$2^AF128)*R128)+((AE128*$S$2^AF128)*S128)+((AE128*$T$2^AF128)*T128)+((AE128*$U$2^AF128)*U128)+((AE128*$V$2^AF128)*V128)+((AE128*$W$2^AF128)*W128)+((AE128*$X$2^AF128)*X128)+((AE128*$Y$2^AF128)*Y128)+ ((AE128*$Z$2^AF128)*Z128)+((AE128*$AA$2^AF128)*AA128)+((AE128*$AB$2^AF128)*AB128)+((AE128*$AC$2^AF128)*AC128+((AE128*$AD$2^AF128)*AD128))</f>
        <v>555.11925211764515</v>
      </c>
      <c r="AH128" s="47">
        <f t="shared" ref="AH128:AH129" si="219">K128/200</f>
        <v>1.4999999999999999E-2</v>
      </c>
      <c r="AI128" s="47">
        <f t="shared" ref="AI128:AI129" si="220">AG128/200</f>
        <v>2.7755962605882258</v>
      </c>
      <c r="AJ128" s="7">
        <f t="shared" si="206"/>
        <v>6.3191829593459072</v>
      </c>
      <c r="AK128" s="7">
        <f t="shared" si="207"/>
        <v>-3.6071151523112968</v>
      </c>
      <c r="AL128" s="7">
        <f t="shared" si="208"/>
        <v>3.2184039814336818</v>
      </c>
      <c r="AM128" s="7">
        <f t="shared" si="209"/>
        <v>24.988206696652206</v>
      </c>
      <c r="AN128" s="37" t="str">
        <f>VLOOKUP(I128,spp!A:L,10,FALSE)</f>
        <v>Pomacanthidae</v>
      </c>
    </row>
    <row r="129" spans="1:40" x14ac:dyDescent="0.2">
      <c r="A129" s="47">
        <v>1</v>
      </c>
      <c r="B129" s="47" t="s">
        <v>139</v>
      </c>
      <c r="C129" s="47">
        <v>5</v>
      </c>
      <c r="D129" s="47" t="s">
        <v>152</v>
      </c>
      <c r="E129" s="47">
        <v>6</v>
      </c>
      <c r="F129" s="48">
        <v>41139</v>
      </c>
      <c r="G129" s="47"/>
      <c r="H129" s="47">
        <v>7.8</v>
      </c>
      <c r="I129" s="47" t="s">
        <v>141</v>
      </c>
      <c r="J129" s="37" t="str">
        <f>VLOOKUP(I129,spp!A:B,2,FALSE)</f>
        <v>Stegastes rectrifaenum</v>
      </c>
      <c r="K129" s="47">
        <f t="shared" si="217"/>
        <v>59</v>
      </c>
      <c r="L129" s="47"/>
      <c r="M129" s="47">
        <v>59</v>
      </c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37">
        <f>VLOOKUP(I129,spp!A:C,3,FALSE)</f>
        <v>1.813E-2</v>
      </c>
      <c r="AF129" s="37">
        <f>VLOOKUP(I129,spp!A:D,4,FALSE)</f>
        <v>3.07552</v>
      </c>
      <c r="AG129" s="47">
        <f t="shared" si="218"/>
        <v>525.43407338784186</v>
      </c>
      <c r="AH129" s="47">
        <f t="shared" si="219"/>
        <v>0.29499999999999998</v>
      </c>
      <c r="AI129" s="47">
        <f t="shared" si="220"/>
        <v>2.6271703669392092</v>
      </c>
      <c r="AJ129" s="7">
        <f t="shared" si="206"/>
        <v>6.2642247274284877</v>
      </c>
      <c r="AK129" s="7">
        <f t="shared" si="207"/>
        <v>-4.0101872542153769</v>
      </c>
      <c r="AL129" s="7">
        <f t="shared" si="208"/>
        <v>3.3407072565432401</v>
      </c>
      <c r="AM129" s="7">
        <f t="shared" si="209"/>
        <v>28.239091926850048</v>
      </c>
      <c r="AN129" s="37" t="str">
        <f>VLOOKUP(I129,spp!A:L,10,FALSE)</f>
        <v>Pomacentridae</v>
      </c>
    </row>
    <row r="130" spans="1:40" x14ac:dyDescent="0.2">
      <c r="A130" s="43">
        <v>1</v>
      </c>
      <c r="B130" s="43" t="s">
        <v>139</v>
      </c>
      <c r="C130" s="44">
        <v>5</v>
      </c>
      <c r="D130" s="44" t="s">
        <v>152</v>
      </c>
      <c r="E130" s="44">
        <v>6</v>
      </c>
      <c r="F130" s="46">
        <v>41139</v>
      </c>
      <c r="G130" s="43"/>
      <c r="H130" s="44">
        <v>5.9</v>
      </c>
      <c r="I130" s="44" t="s">
        <v>83</v>
      </c>
      <c r="J130" s="37" t="str">
        <f>VLOOKUP(I130,spp!A:B,2,FALSE)</f>
        <v>Pinctada mazatlanica</v>
      </c>
      <c r="K130" s="45">
        <v>4</v>
      </c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37"/>
      <c r="AF130" s="37">
        <f>VLOOKUP(I130,spp!A:E,5,FALSE)</f>
        <v>33.238461538461536</v>
      </c>
      <c r="AG130" s="43">
        <f t="shared" ref="AG130" si="221">AF130*K130</f>
        <v>132.95384615384614</v>
      </c>
      <c r="AH130" s="43">
        <f t="shared" ref="AH130" si="222">K130/50</f>
        <v>0.08</v>
      </c>
      <c r="AI130" s="43">
        <f t="shared" ref="AI130" si="223">AG130/50</f>
        <v>2.6590769230769227</v>
      </c>
      <c r="AJ130" s="7">
        <f t="shared" si="206"/>
        <v>4.8900020465962415</v>
      </c>
      <c r="AK130" s="7" t="e">
        <f t="shared" si="207"/>
        <v>#NUM!</v>
      </c>
      <c r="AL130" s="7" t="e">
        <f t="shared" si="208"/>
        <v>#NUM!</v>
      </c>
      <c r="AM130" s="7" t="e">
        <f t="shared" si="209"/>
        <v>#NUM!</v>
      </c>
      <c r="AN130" s="37" t="str">
        <f>VLOOKUP(I130,spp!A:L,10,FALSE)</f>
        <v>Pteriidae</v>
      </c>
    </row>
    <row r="131" spans="1:40" x14ac:dyDescent="0.2">
      <c r="A131" s="37">
        <v>1</v>
      </c>
      <c r="B131" s="37" t="s">
        <v>139</v>
      </c>
      <c r="C131" s="37">
        <v>6</v>
      </c>
      <c r="D131" s="37" t="s">
        <v>153</v>
      </c>
      <c r="E131" s="37">
        <v>1</v>
      </c>
      <c r="F131" s="42">
        <v>41140</v>
      </c>
      <c r="G131" s="37"/>
      <c r="H131" s="37">
        <v>10</v>
      </c>
      <c r="I131" s="37" t="s">
        <v>142</v>
      </c>
      <c r="J131" s="37" t="str">
        <f>VLOOKUP(I131,spp!A:B,2,FALSE)</f>
        <v>Holacanthus passer</v>
      </c>
      <c r="K131" s="39">
        <f t="shared" ref="K131:K132" si="224">SUM(L131:AD131)</f>
        <v>2</v>
      </c>
      <c r="L131" s="37"/>
      <c r="M131" s="37"/>
      <c r="N131" s="37"/>
      <c r="O131" s="37"/>
      <c r="P131" s="37">
        <v>2</v>
      </c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>
        <f>VLOOKUP(I131,spp!A:C,3,FALSE)</f>
        <v>2.7130000000000001E-2</v>
      </c>
      <c r="AF131" s="37">
        <f>VLOOKUP(I131,spp!A:D,4,FALSE)</f>
        <v>3.0842299999999998</v>
      </c>
      <c r="AG131" s="37">
        <f t="shared" ref="AG131:AG132" si="225">((AE131*$L$2^AF131)*L131)+((AE131*$M$2^AF131)*M131)+((AE131*$N$2^AF131)*N131)+((AE131*$O$2^AF131)*O131)+((AE131*$P$2^AF131)*P131)+((AE131*$Q$2^AF131)*Q131)+((AE131*$R$2^AF131)*R131)+((AE131*$S$2^AF131)*S131)+((AE131*$T$2^AF131)*T131)+((AE131*$U$2^AF131)*U131)+((AE131*$V$2^AF131)*V131)+((AE131*$W$2^AF131)*W131)+((AE131*$X$2^AF131)*X131)+((AE131*$Y$2^AF131)*Y131)+ ((AE131*$Z$2^AF131)*Z131)+((AE131*$AA$2^AF131)*AA131)+((AE131*$AB$2^AF131)*AB131)+((AE131*$AC$2^AF131)*AC131+((AE131*$AD$2^AF131)*AD131))</f>
        <v>1111.855381318609</v>
      </c>
      <c r="AH131" s="37">
        <f t="shared" ref="AH131:AH132" si="226">K131/100</f>
        <v>0.02</v>
      </c>
      <c r="AI131" s="37">
        <f t="shared" ref="AI131:AI132" si="227">AG131/100</f>
        <v>11.118553813186089</v>
      </c>
      <c r="AJ131" s="7">
        <f t="shared" si="206"/>
        <v>7.013785413581898</v>
      </c>
      <c r="AK131" s="7">
        <f t="shared" si="207"/>
        <v>-3.6071151523112968</v>
      </c>
      <c r="AL131" s="7">
        <f t="shared" si="208"/>
        <v>3.4436149592907128</v>
      </c>
      <c r="AM131" s="7">
        <f t="shared" si="209"/>
        <v>31.299901772760276</v>
      </c>
      <c r="AN131" s="37" t="str">
        <f>VLOOKUP(I131,spp!A:L,10,FALSE)</f>
        <v>Pomacanthidae</v>
      </c>
    </row>
    <row r="132" spans="1:40" x14ac:dyDescent="0.2">
      <c r="A132" s="37">
        <v>1</v>
      </c>
      <c r="B132" s="37" t="s">
        <v>139</v>
      </c>
      <c r="C132" s="37">
        <v>6</v>
      </c>
      <c r="D132" s="37" t="s">
        <v>153</v>
      </c>
      <c r="E132" s="37">
        <v>1</v>
      </c>
      <c r="F132" s="42">
        <v>41140</v>
      </c>
      <c r="G132" s="37"/>
      <c r="H132" s="37">
        <v>10</v>
      </c>
      <c r="I132" s="37" t="s">
        <v>141</v>
      </c>
      <c r="J132" s="37" t="str">
        <f>VLOOKUP(I132,spp!A:B,2,FALSE)</f>
        <v>Stegastes rectrifaenum</v>
      </c>
      <c r="K132" s="39">
        <f t="shared" si="224"/>
        <v>11</v>
      </c>
      <c r="L132" s="37"/>
      <c r="M132" s="37">
        <v>11</v>
      </c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>
        <f>VLOOKUP(I132,spp!A:C,3,FALSE)</f>
        <v>1.813E-2</v>
      </c>
      <c r="AF132" s="37">
        <f>VLOOKUP(I132,spp!A:D,4,FALSE)</f>
        <v>3.07552</v>
      </c>
      <c r="AG132" s="37">
        <f t="shared" si="225"/>
        <v>97.962284868919681</v>
      </c>
      <c r="AH132" s="37">
        <f t="shared" si="226"/>
        <v>0.11</v>
      </c>
      <c r="AI132" s="37">
        <f t="shared" si="227"/>
        <v>0.9796228486891968</v>
      </c>
      <c r="AJ132" s="7">
        <f t="shared" si="206"/>
        <v>4.5845825563211386</v>
      </c>
      <c r="AK132" s="7">
        <f t="shared" si="207"/>
        <v>-4.0101872542153769</v>
      </c>
      <c r="AL132" s="7">
        <f t="shared" si="208"/>
        <v>2.7945745144029353</v>
      </c>
      <c r="AM132" s="7">
        <f t="shared" si="209"/>
        <v>16.35566817121132</v>
      </c>
      <c r="AN132" s="37" t="str">
        <f>VLOOKUP(I132,spp!A:L,10,FALSE)</f>
        <v>Pomacentridae</v>
      </c>
    </row>
    <row r="133" spans="1:40" x14ac:dyDescent="0.2">
      <c r="A133" s="43">
        <v>1</v>
      </c>
      <c r="B133" s="43" t="s">
        <v>139</v>
      </c>
      <c r="C133" s="44">
        <v>6</v>
      </c>
      <c r="D133" s="44" t="s">
        <v>153</v>
      </c>
      <c r="E133" s="45">
        <v>1</v>
      </c>
      <c r="F133" s="46">
        <v>41139</v>
      </c>
      <c r="G133" s="43"/>
      <c r="H133" s="44">
        <v>9</v>
      </c>
      <c r="I133" s="44" t="s">
        <v>90</v>
      </c>
      <c r="J133" s="37" t="str">
        <f>VLOOKUP(I133,spp!A:B,2,FALSE)</f>
        <v>Diadema mexicanum</v>
      </c>
      <c r="K133" s="44">
        <v>11</v>
      </c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37"/>
      <c r="AF133" s="37">
        <f>VLOOKUP(I133,spp!A:E,5,FALSE)</f>
        <v>20.71</v>
      </c>
      <c r="AG133" s="43">
        <f t="shared" ref="AG133:AG135" si="228">AF133*K133</f>
        <v>227.81</v>
      </c>
      <c r="AH133" s="43">
        <f t="shared" ref="AH133:AH135" si="229">K133/50</f>
        <v>0.22</v>
      </c>
      <c r="AI133" s="43">
        <f t="shared" ref="AI133:AI135" si="230">AG133/50</f>
        <v>4.5562000000000005</v>
      </c>
      <c r="AJ133" s="7">
        <f t="shared" si="206"/>
        <v>5.4285119482058635</v>
      </c>
      <c r="AK133" s="7" t="e">
        <f t="shared" si="207"/>
        <v>#NUM!</v>
      </c>
      <c r="AL133" s="7" t="e">
        <f t="shared" si="208"/>
        <v>#NUM!</v>
      </c>
      <c r="AM133" s="7" t="e">
        <f t="shared" si="209"/>
        <v>#NUM!</v>
      </c>
      <c r="AN133" s="37" t="str">
        <f>VLOOKUP(I133,spp!A:L,10,FALSE)</f>
        <v>Diadematidae</v>
      </c>
    </row>
    <row r="134" spans="1:40" x14ac:dyDescent="0.2">
      <c r="A134" s="43">
        <v>1</v>
      </c>
      <c r="B134" s="43" t="s">
        <v>139</v>
      </c>
      <c r="C134" s="44">
        <v>6</v>
      </c>
      <c r="D134" s="44" t="s">
        <v>153</v>
      </c>
      <c r="E134" s="45">
        <v>1</v>
      </c>
      <c r="F134" s="46">
        <v>41139</v>
      </c>
      <c r="G134" s="43"/>
      <c r="H134" s="44">
        <v>9</v>
      </c>
      <c r="I134" s="44" t="s">
        <v>145</v>
      </c>
      <c r="J134" s="37" t="str">
        <f>VLOOKUP(I134,spp!A:B,2,FALSE)</f>
        <v>Isostichopus fuscus</v>
      </c>
      <c r="K134" s="44">
        <v>1</v>
      </c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37"/>
      <c r="AF134" s="37">
        <f>VLOOKUP(I134,spp!A:E,5,FALSE)</f>
        <v>375</v>
      </c>
      <c r="AG134" s="43">
        <f t="shared" si="228"/>
        <v>375</v>
      </c>
      <c r="AH134" s="43">
        <f t="shared" si="229"/>
        <v>0.02</v>
      </c>
      <c r="AI134" s="43">
        <f t="shared" si="230"/>
        <v>7.5</v>
      </c>
      <c r="AJ134" s="7">
        <f t="shared" ref="AJ134:AJ149" si="231">LN(AG134)</f>
        <v>5.9269260259704106</v>
      </c>
      <c r="AK134" s="7" t="e">
        <f t="shared" ref="AK134:AK149" si="232">LN(AE134)</f>
        <v>#NUM!</v>
      </c>
      <c r="AL134" s="7" t="e">
        <f t="shared" ref="AL134:AL149" si="233">(AJ134-AK134)/AF134</f>
        <v>#NUM!</v>
      </c>
      <c r="AM134" s="7" t="e">
        <f t="shared" ref="AM134:AM149" si="234">EXP(AL134)</f>
        <v>#NUM!</v>
      </c>
      <c r="AN134" s="37" t="str">
        <f>VLOOKUP(I134,spp!A:L,10,FALSE)</f>
        <v>Stichopodidae</v>
      </c>
    </row>
    <row r="135" spans="1:40" x14ac:dyDescent="0.2">
      <c r="A135" s="43">
        <v>1</v>
      </c>
      <c r="B135" s="43" t="s">
        <v>139</v>
      </c>
      <c r="C135" s="44">
        <v>6</v>
      </c>
      <c r="D135" s="44" t="s">
        <v>153</v>
      </c>
      <c r="E135" s="45">
        <v>1</v>
      </c>
      <c r="F135" s="46">
        <v>41139</v>
      </c>
      <c r="G135" s="43"/>
      <c r="H135" s="44">
        <v>9</v>
      </c>
      <c r="I135" s="44" t="s">
        <v>83</v>
      </c>
      <c r="J135" s="37" t="str">
        <f>VLOOKUP(I135,spp!A:B,2,FALSE)</f>
        <v>Pinctada mazatlanica</v>
      </c>
      <c r="K135" s="44">
        <v>9</v>
      </c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37"/>
      <c r="AF135" s="37">
        <f>VLOOKUP(I135,spp!A:E,5,FALSE)</f>
        <v>33.238461538461536</v>
      </c>
      <c r="AG135" s="43">
        <f t="shared" si="228"/>
        <v>299.14615384615382</v>
      </c>
      <c r="AH135" s="43">
        <f t="shared" si="229"/>
        <v>0.18</v>
      </c>
      <c r="AI135" s="43">
        <f t="shared" si="230"/>
        <v>5.9829230769230763</v>
      </c>
      <c r="AJ135" s="7">
        <f t="shared" si="231"/>
        <v>5.7009322628125698</v>
      </c>
      <c r="AK135" s="7" t="e">
        <f t="shared" si="232"/>
        <v>#NUM!</v>
      </c>
      <c r="AL135" s="7" t="e">
        <f t="shared" si="233"/>
        <v>#NUM!</v>
      </c>
      <c r="AM135" s="7" t="e">
        <f t="shared" si="234"/>
        <v>#NUM!</v>
      </c>
      <c r="AN135" s="37" t="str">
        <f>VLOOKUP(I135,spp!A:L,10,FALSE)</f>
        <v>Pteriidae</v>
      </c>
    </row>
    <row r="136" spans="1:40" x14ac:dyDescent="0.2">
      <c r="A136" s="47">
        <v>1</v>
      </c>
      <c r="B136" s="47" t="s">
        <v>139</v>
      </c>
      <c r="C136" s="47">
        <v>6</v>
      </c>
      <c r="D136" s="47" t="s">
        <v>153</v>
      </c>
      <c r="E136" s="47">
        <v>2</v>
      </c>
      <c r="F136" s="48">
        <v>41140</v>
      </c>
      <c r="G136" s="47"/>
      <c r="H136" s="47">
        <v>12</v>
      </c>
      <c r="I136" s="47" t="s">
        <v>142</v>
      </c>
      <c r="J136" s="37" t="str">
        <f>VLOOKUP(I136,spp!A:B,2,FALSE)</f>
        <v>Holacanthus passer</v>
      </c>
      <c r="K136" s="47">
        <f t="shared" ref="K136:K137" si="235">SUM(L136:AD136)</f>
        <v>2</v>
      </c>
      <c r="L136" s="47"/>
      <c r="M136" s="47"/>
      <c r="N136" s="47"/>
      <c r="O136" s="47"/>
      <c r="P136" s="47">
        <v>2</v>
      </c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37">
        <f>VLOOKUP(I136,spp!A:C,3,FALSE)</f>
        <v>2.7130000000000001E-2</v>
      </c>
      <c r="AF136" s="37">
        <f>VLOOKUP(I136,spp!A:D,4,FALSE)</f>
        <v>3.0842299999999998</v>
      </c>
      <c r="AG136" s="47">
        <f t="shared" ref="AG136:AG137" si="236">((AE136*$L$2^AF136)*L136)+((AE136*$M$2^AF136)*M136)+((AE136*$N$2^AF136)*N136)+((AE136*$O$2^AF136)*O136)+((AE136*$P$2^AF136)*P136)+((AE136*$Q$2^AF136)*Q136)+((AE136*$R$2^AF136)*R136)+((AE136*$S$2^AF136)*S136)+((AE136*$T$2^AF136)*T136)+((AE136*$U$2^AF136)*U136)+((AE136*$V$2^AF136)*V136)+((AE136*$W$2^AF136)*W136)+((AE136*$X$2^AF136)*X136)+((AE136*$Y$2^AF136)*Y136)+ ((AE136*$Z$2^AF136)*Z136)+((AE136*$AA$2^AF136)*AA136)+((AE136*$AB$2^AF136)*AB136)+((AE136*$AC$2^AF136)*AC136+((AE136*$AD$2^AF136)*AD136))</f>
        <v>1111.855381318609</v>
      </c>
      <c r="AH136" s="47">
        <f t="shared" ref="AH136:AH137" si="237">K136/200</f>
        <v>0.01</v>
      </c>
      <c r="AI136" s="47">
        <f t="shared" ref="AI136:AI137" si="238">AG136/200</f>
        <v>5.5592769065930447</v>
      </c>
      <c r="AJ136" s="7">
        <f t="shared" si="231"/>
        <v>7.013785413581898</v>
      </c>
      <c r="AK136" s="7">
        <f t="shared" si="232"/>
        <v>-3.6071151523112968</v>
      </c>
      <c r="AL136" s="7">
        <f t="shared" si="233"/>
        <v>3.4436149592907128</v>
      </c>
      <c r="AM136" s="7">
        <f t="shared" si="234"/>
        <v>31.299901772760276</v>
      </c>
      <c r="AN136" s="37" t="str">
        <f>VLOOKUP(I136,spp!A:L,10,FALSE)</f>
        <v>Pomacanthidae</v>
      </c>
    </row>
    <row r="137" spans="1:40" x14ac:dyDescent="0.2">
      <c r="A137" s="47">
        <v>1</v>
      </c>
      <c r="B137" s="47" t="s">
        <v>139</v>
      </c>
      <c r="C137" s="47">
        <v>6</v>
      </c>
      <c r="D137" s="47" t="s">
        <v>153</v>
      </c>
      <c r="E137" s="47">
        <v>2</v>
      </c>
      <c r="F137" s="48">
        <v>41140</v>
      </c>
      <c r="G137" s="47"/>
      <c r="H137" s="47">
        <v>12</v>
      </c>
      <c r="I137" s="47" t="s">
        <v>141</v>
      </c>
      <c r="J137" s="37" t="str">
        <f>VLOOKUP(I137,spp!A:B,2,FALSE)</f>
        <v>Stegastes rectrifaenum</v>
      </c>
      <c r="K137" s="47">
        <f t="shared" si="235"/>
        <v>10</v>
      </c>
      <c r="L137" s="47">
        <v>2</v>
      </c>
      <c r="M137" s="47">
        <v>8</v>
      </c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37">
        <f>VLOOKUP(I137,spp!A:C,3,FALSE)</f>
        <v>1.813E-2</v>
      </c>
      <c r="AF137" s="37">
        <f>VLOOKUP(I137,spp!A:D,4,FALSE)</f>
        <v>3.07552</v>
      </c>
      <c r="AG137" s="47">
        <f t="shared" si="236"/>
        <v>71.852454036295057</v>
      </c>
      <c r="AH137" s="47">
        <f t="shared" si="237"/>
        <v>0.05</v>
      </c>
      <c r="AI137" s="47">
        <f t="shared" si="238"/>
        <v>0.35926227018147527</v>
      </c>
      <c r="AJ137" s="7">
        <f t="shared" si="231"/>
        <v>4.274614766935434</v>
      </c>
      <c r="AK137" s="7">
        <f t="shared" si="232"/>
        <v>-4.0101872542153769</v>
      </c>
      <c r="AL137" s="7">
        <f t="shared" si="233"/>
        <v>2.6937890246692624</v>
      </c>
      <c r="AM137" s="7">
        <f t="shared" si="234"/>
        <v>14.78760048679777</v>
      </c>
      <c r="AN137" s="37" t="str">
        <f>VLOOKUP(I137,spp!A:L,10,FALSE)</f>
        <v>Pomacentridae</v>
      </c>
    </row>
    <row r="138" spans="1:40" x14ac:dyDescent="0.2">
      <c r="A138" s="43">
        <v>1</v>
      </c>
      <c r="B138" s="43" t="s">
        <v>139</v>
      </c>
      <c r="C138" s="44">
        <v>6</v>
      </c>
      <c r="D138" s="44" t="s">
        <v>153</v>
      </c>
      <c r="E138" s="45">
        <v>2</v>
      </c>
      <c r="F138" s="46">
        <v>41139</v>
      </c>
      <c r="G138" s="43"/>
      <c r="H138" s="44">
        <v>9</v>
      </c>
      <c r="I138" s="44" t="s">
        <v>74</v>
      </c>
      <c r="J138" s="37" t="str">
        <f>VLOOKUP(I138,spp!A:B,2,FALSE)</f>
        <v>Acanthaster planci</v>
      </c>
      <c r="K138" s="44">
        <v>3</v>
      </c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37"/>
      <c r="AF138" s="37">
        <f>VLOOKUP(I138,spp!A:E,5,FALSE)</f>
        <v>566.25</v>
      </c>
      <c r="AG138" s="43">
        <f t="shared" ref="AG138:AG140" si="239">AF138*K138</f>
        <v>1698.75</v>
      </c>
      <c r="AH138" s="43">
        <f t="shared" ref="AH138:AH140" si="240">K138/50</f>
        <v>0.06</v>
      </c>
      <c r="AI138" s="43">
        <f t="shared" ref="AI138:AI140" si="241">AG138/50</f>
        <v>33.975000000000001</v>
      </c>
      <c r="AJ138" s="7">
        <f t="shared" si="231"/>
        <v>7.4376479654653531</v>
      </c>
      <c r="AK138" s="7" t="e">
        <f t="shared" si="232"/>
        <v>#NUM!</v>
      </c>
      <c r="AL138" s="7" t="e">
        <f t="shared" si="233"/>
        <v>#NUM!</v>
      </c>
      <c r="AM138" s="7" t="e">
        <f t="shared" si="234"/>
        <v>#NUM!</v>
      </c>
      <c r="AN138" s="37" t="str">
        <f>VLOOKUP(I138,spp!A:L,10,FALSE)</f>
        <v>Acanthansteridae</v>
      </c>
    </row>
    <row r="139" spans="1:40" x14ac:dyDescent="0.2">
      <c r="A139" s="43">
        <v>1</v>
      </c>
      <c r="B139" s="43" t="s">
        <v>139</v>
      </c>
      <c r="C139" s="44">
        <v>6</v>
      </c>
      <c r="D139" s="44" t="s">
        <v>153</v>
      </c>
      <c r="E139" s="45">
        <v>2</v>
      </c>
      <c r="F139" s="46">
        <v>41139</v>
      </c>
      <c r="G139" s="43"/>
      <c r="H139" s="44">
        <v>9</v>
      </c>
      <c r="I139" s="44" t="s">
        <v>90</v>
      </c>
      <c r="J139" s="37" t="str">
        <f>VLOOKUP(I139,spp!A:B,2,FALSE)</f>
        <v>Diadema mexicanum</v>
      </c>
      <c r="K139" s="44">
        <v>8</v>
      </c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37"/>
      <c r="AF139" s="37">
        <f>VLOOKUP(I139,spp!A:E,5,FALSE)</f>
        <v>20.71</v>
      </c>
      <c r="AG139" s="43">
        <f t="shared" si="239"/>
        <v>165.68</v>
      </c>
      <c r="AH139" s="43">
        <f t="shared" si="240"/>
        <v>0.16</v>
      </c>
      <c r="AI139" s="43">
        <f t="shared" si="241"/>
        <v>3.3136000000000001</v>
      </c>
      <c r="AJ139" s="7">
        <f t="shared" si="231"/>
        <v>5.110058217087329</v>
      </c>
      <c r="AK139" s="7" t="e">
        <f t="shared" si="232"/>
        <v>#NUM!</v>
      </c>
      <c r="AL139" s="7" t="e">
        <f t="shared" si="233"/>
        <v>#NUM!</v>
      </c>
      <c r="AM139" s="7" t="e">
        <f t="shared" si="234"/>
        <v>#NUM!</v>
      </c>
      <c r="AN139" s="37" t="str">
        <f>VLOOKUP(I139,spp!A:L,10,FALSE)</f>
        <v>Diadematidae</v>
      </c>
    </row>
    <row r="140" spans="1:40" x14ac:dyDescent="0.2">
      <c r="A140" s="43">
        <v>1</v>
      </c>
      <c r="B140" s="43" t="s">
        <v>139</v>
      </c>
      <c r="C140" s="44">
        <v>6</v>
      </c>
      <c r="D140" s="44" t="s">
        <v>153</v>
      </c>
      <c r="E140" s="45">
        <v>2</v>
      </c>
      <c r="F140" s="46">
        <v>41139</v>
      </c>
      <c r="G140" s="43"/>
      <c r="H140" s="44">
        <v>9</v>
      </c>
      <c r="I140" s="44" t="s">
        <v>83</v>
      </c>
      <c r="J140" s="37" t="str">
        <f>VLOOKUP(I140,spp!A:B,2,FALSE)</f>
        <v>Pinctada mazatlanica</v>
      </c>
      <c r="K140" s="44">
        <v>2</v>
      </c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37"/>
      <c r="AF140" s="37">
        <f>VLOOKUP(I140,spp!A:E,5,FALSE)</f>
        <v>33.238461538461536</v>
      </c>
      <c r="AG140" s="43">
        <f t="shared" si="239"/>
        <v>66.476923076923072</v>
      </c>
      <c r="AH140" s="43">
        <f t="shared" si="240"/>
        <v>0.04</v>
      </c>
      <c r="AI140" s="43">
        <f t="shared" si="241"/>
        <v>1.3295384615384613</v>
      </c>
      <c r="AJ140" s="7">
        <f t="shared" si="231"/>
        <v>4.1968548660362961</v>
      </c>
      <c r="AK140" s="7" t="e">
        <f t="shared" si="232"/>
        <v>#NUM!</v>
      </c>
      <c r="AL140" s="7" t="e">
        <f t="shared" si="233"/>
        <v>#NUM!</v>
      </c>
      <c r="AM140" s="7" t="e">
        <f t="shared" si="234"/>
        <v>#NUM!</v>
      </c>
      <c r="AN140" s="37" t="str">
        <f>VLOOKUP(I140,spp!A:L,10,FALSE)</f>
        <v>Pteriidae</v>
      </c>
    </row>
    <row r="141" spans="1:40" x14ac:dyDescent="0.2">
      <c r="A141" s="37">
        <v>1</v>
      </c>
      <c r="B141" s="37" t="s">
        <v>139</v>
      </c>
      <c r="C141" s="37">
        <v>6</v>
      </c>
      <c r="D141" s="37" t="s">
        <v>153</v>
      </c>
      <c r="E141" s="37">
        <v>3</v>
      </c>
      <c r="F141" s="42">
        <v>41140</v>
      </c>
      <c r="G141" s="37"/>
      <c r="H141" s="37">
        <v>12</v>
      </c>
      <c r="I141" s="37" t="s">
        <v>142</v>
      </c>
      <c r="J141" s="37" t="str">
        <f>VLOOKUP(I141,spp!A:B,2,FALSE)</f>
        <v>Holacanthus passer</v>
      </c>
      <c r="K141" s="39">
        <f t="shared" ref="K141:K144" si="242">SUM(L141:AD141)</f>
        <v>4</v>
      </c>
      <c r="L141" s="37"/>
      <c r="M141" s="37"/>
      <c r="N141" s="37">
        <v>3</v>
      </c>
      <c r="O141" s="37"/>
      <c r="P141" s="37">
        <v>1</v>
      </c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>
        <f>VLOOKUP(I141,spp!A:C,3,FALSE)</f>
        <v>2.7130000000000001E-2</v>
      </c>
      <c r="AF141" s="37">
        <f>VLOOKUP(I141,spp!A:D,4,FALSE)</f>
        <v>3.0842299999999998</v>
      </c>
      <c r="AG141" s="37">
        <f t="shared" ref="AG141:AG144" si="243">((AE141*$L$2^AF141)*L141)+((AE141*$M$2^AF141)*M141)+((AE141*$N$2^AF141)*N141)+((AE141*$O$2^AF141)*O141)+((AE141*$P$2^AF141)*P141)+((AE141*$Q$2^AF141)*Q141)+((AE141*$R$2^AF141)*R141)+((AE141*$S$2^AF141)*S141)+((AE141*$T$2^AF141)*T141)+((AE141*$U$2^AF141)*U141)+((AE141*$V$2^AF141)*V141)+((AE141*$W$2^AF141)*W141)+((AE141*$X$2^AF141)*X141)+((AE141*$Y$2^AF141)*Y141)+ ((AE141*$Z$2^AF141)*Z141)+((AE141*$AA$2^AF141)*AA141)+((AE141*$AB$2^AF141)*AB141)+((AE141*$AC$2^AF141)*AC141+((AE141*$AD$2^AF141)*AD141))</f>
        <v>752.57763050680137</v>
      </c>
      <c r="AH141" s="37">
        <f t="shared" ref="AH141:AH144" si="244">K141/100</f>
        <v>0.04</v>
      </c>
      <c r="AI141" s="37">
        <f t="shared" ref="AI141:AI144" si="245">AG141/100</f>
        <v>7.525776305068014</v>
      </c>
      <c r="AJ141" s="7">
        <f t="shared" si="231"/>
        <v>6.6235041547662341</v>
      </c>
      <c r="AK141" s="7">
        <f t="shared" si="232"/>
        <v>-3.6071151523112968</v>
      </c>
      <c r="AL141" s="7">
        <f t="shared" si="233"/>
        <v>3.3170740531923788</v>
      </c>
      <c r="AM141" s="7">
        <f t="shared" si="234"/>
        <v>27.57953613111577</v>
      </c>
      <c r="AN141" s="37" t="str">
        <f>VLOOKUP(I141,spp!A:L,10,FALSE)</f>
        <v>Pomacanthidae</v>
      </c>
    </row>
    <row r="142" spans="1:40" x14ac:dyDescent="0.2">
      <c r="A142" s="37">
        <v>1</v>
      </c>
      <c r="B142" s="37" t="s">
        <v>139</v>
      </c>
      <c r="C142" s="37">
        <v>6</v>
      </c>
      <c r="D142" s="37" t="s">
        <v>153</v>
      </c>
      <c r="E142" s="37">
        <v>3</v>
      </c>
      <c r="F142" s="42">
        <v>41140</v>
      </c>
      <c r="G142" s="37"/>
      <c r="H142" s="37">
        <v>12</v>
      </c>
      <c r="I142" s="37" t="s">
        <v>146</v>
      </c>
      <c r="J142" s="37" t="str">
        <f>VLOOKUP(I142,spp!A:B,2,FALSE)</f>
        <v>Mycteroperca rosacea</v>
      </c>
      <c r="K142" s="39">
        <f t="shared" si="242"/>
        <v>2</v>
      </c>
      <c r="L142" s="37"/>
      <c r="M142" s="37"/>
      <c r="N142" s="37"/>
      <c r="O142" s="37"/>
      <c r="P142" s="37">
        <v>2</v>
      </c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>
        <f>VLOOKUP(I142,spp!A:C,3,FALSE)</f>
        <v>1.3299999999999999E-2</v>
      </c>
      <c r="AF142" s="37">
        <f>VLOOKUP(I142,spp!A:D,4,FALSE)</f>
        <v>2.97</v>
      </c>
      <c r="AG142" s="37">
        <f t="shared" si="243"/>
        <v>377.36660298533678</v>
      </c>
      <c r="AH142" s="37">
        <f t="shared" si="244"/>
        <v>0.02</v>
      </c>
      <c r="AI142" s="37">
        <f t="shared" si="245"/>
        <v>3.7736660298533677</v>
      </c>
      <c r="AJ142" s="7">
        <f t="shared" si="231"/>
        <v>5.933217136664072</v>
      </c>
      <c r="AK142" s="7">
        <f t="shared" si="232"/>
        <v>-4.319991243754429</v>
      </c>
      <c r="AL142" s="7">
        <f t="shared" si="233"/>
        <v>3.4522587139456231</v>
      </c>
      <c r="AM142" s="7">
        <f t="shared" si="234"/>
        <v>31.571623098854086</v>
      </c>
      <c r="AN142" s="37" t="str">
        <f>VLOOKUP(I142,spp!A:L,10,FALSE)</f>
        <v>Serranidae</v>
      </c>
    </row>
    <row r="143" spans="1:40" x14ac:dyDescent="0.2">
      <c r="A143" s="37">
        <v>1</v>
      </c>
      <c r="B143" s="37" t="s">
        <v>139</v>
      </c>
      <c r="C143" s="37">
        <v>6</v>
      </c>
      <c r="D143" s="37" t="s">
        <v>153</v>
      </c>
      <c r="E143" s="37">
        <v>3</v>
      </c>
      <c r="F143" s="42">
        <v>41140</v>
      </c>
      <c r="G143" s="37"/>
      <c r="H143" s="37">
        <v>12</v>
      </c>
      <c r="I143" s="37" t="s">
        <v>143</v>
      </c>
      <c r="J143" s="37" t="str">
        <f>VLOOKUP(I143,spp!A:B,2,FALSE)</f>
        <v>Scarus ghobban</v>
      </c>
      <c r="K143" s="39">
        <f t="shared" si="242"/>
        <v>1</v>
      </c>
      <c r="L143" s="37"/>
      <c r="M143" s="37"/>
      <c r="N143" s="37"/>
      <c r="O143" s="37"/>
      <c r="P143" s="37">
        <v>1</v>
      </c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>
        <f>VLOOKUP(I143,spp!A:C,3,FALSE)</f>
        <v>2.3300000000000001E-2</v>
      </c>
      <c r="AF143" s="37">
        <f>VLOOKUP(I143,spp!A:D,4,FALSE)</f>
        <v>2.919</v>
      </c>
      <c r="AG143" s="37">
        <f t="shared" si="243"/>
        <v>280.50642055496235</v>
      </c>
      <c r="AH143" s="37">
        <f t="shared" si="244"/>
        <v>0.01</v>
      </c>
      <c r="AI143" s="37">
        <f t="shared" si="245"/>
        <v>2.8050642055496233</v>
      </c>
      <c r="AJ143" s="7">
        <f t="shared" si="231"/>
        <v>5.6365966143797968</v>
      </c>
      <c r="AK143" s="7">
        <f t="shared" si="232"/>
        <v>-3.7593019184104821</v>
      </c>
      <c r="AL143" s="7">
        <f t="shared" si="233"/>
        <v>3.218875824868201</v>
      </c>
      <c r="AM143" s="7">
        <f t="shared" si="234"/>
        <v>25.000000000000007</v>
      </c>
      <c r="AN143" s="37" t="str">
        <f>VLOOKUP(I143,spp!A:L,10,FALSE)</f>
        <v>Scaridae </v>
      </c>
    </row>
    <row r="144" spans="1:40" x14ac:dyDescent="0.2">
      <c r="A144" s="37">
        <v>1</v>
      </c>
      <c r="B144" s="37" t="s">
        <v>139</v>
      </c>
      <c r="C144" s="37">
        <v>6</v>
      </c>
      <c r="D144" s="37" t="s">
        <v>153</v>
      </c>
      <c r="E144" s="37">
        <v>3</v>
      </c>
      <c r="F144" s="42">
        <v>41140</v>
      </c>
      <c r="G144" s="37"/>
      <c r="H144" s="37">
        <v>12</v>
      </c>
      <c r="I144" s="37" t="s">
        <v>141</v>
      </c>
      <c r="J144" s="37" t="str">
        <f>VLOOKUP(I144,spp!A:B,2,FALSE)</f>
        <v>Stegastes rectrifaenum</v>
      </c>
      <c r="K144" s="39">
        <f t="shared" si="242"/>
        <v>23</v>
      </c>
      <c r="L144" s="37"/>
      <c r="M144" s="37">
        <v>23</v>
      </c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>
        <f>VLOOKUP(I144,spp!A:C,3,FALSE)</f>
        <v>1.813E-2</v>
      </c>
      <c r="AF144" s="37">
        <f>VLOOKUP(I144,spp!A:D,4,FALSE)</f>
        <v>3.07552</v>
      </c>
      <c r="AG144" s="37">
        <f t="shared" si="243"/>
        <v>204.83023199865025</v>
      </c>
      <c r="AH144" s="37">
        <f t="shared" si="244"/>
        <v>0.23</v>
      </c>
      <c r="AI144" s="37">
        <f t="shared" si="245"/>
        <v>2.0483023199865027</v>
      </c>
      <c r="AJ144" s="7">
        <f t="shared" si="231"/>
        <v>5.3221814994519185</v>
      </c>
      <c r="AK144" s="7">
        <f t="shared" si="232"/>
        <v>-4.0101872542153769</v>
      </c>
      <c r="AL144" s="7">
        <f t="shared" si="233"/>
        <v>3.034403532952898</v>
      </c>
      <c r="AM144" s="7">
        <f t="shared" si="234"/>
        <v>20.788574501088096</v>
      </c>
      <c r="AN144" s="37" t="str">
        <f>VLOOKUP(I144,spp!A:L,10,FALSE)</f>
        <v>Pomacentridae</v>
      </c>
    </row>
    <row r="145" spans="1:40" x14ac:dyDescent="0.2">
      <c r="A145" s="43">
        <v>1</v>
      </c>
      <c r="B145" s="43" t="s">
        <v>139</v>
      </c>
      <c r="C145" s="44">
        <v>6</v>
      </c>
      <c r="D145" s="44" t="s">
        <v>153</v>
      </c>
      <c r="E145" s="45">
        <v>3</v>
      </c>
      <c r="F145" s="46">
        <v>41139</v>
      </c>
      <c r="G145" s="43"/>
      <c r="H145" s="44">
        <v>9</v>
      </c>
      <c r="I145" s="44" t="s">
        <v>90</v>
      </c>
      <c r="J145" s="37" t="str">
        <f>VLOOKUP(I145,spp!A:B,2,FALSE)</f>
        <v>Diadema mexicanum</v>
      </c>
      <c r="K145" s="44">
        <v>6</v>
      </c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37"/>
      <c r="AF145" s="37">
        <f>VLOOKUP(I145,spp!A:E,5,FALSE)</f>
        <v>20.71</v>
      </c>
      <c r="AG145" s="43">
        <f t="shared" ref="AG145:AG146" si="246">AF145*K145</f>
        <v>124.26</v>
      </c>
      <c r="AH145" s="43">
        <f t="shared" ref="AH145:AH146" si="247">K145/50</f>
        <v>0.12</v>
      </c>
      <c r="AI145" s="43">
        <f t="shared" ref="AI145:AI146" si="248">AG145/50</f>
        <v>2.4852000000000003</v>
      </c>
      <c r="AJ145" s="7">
        <f t="shared" si="231"/>
        <v>4.8223761446355482</v>
      </c>
      <c r="AK145" s="7" t="e">
        <f t="shared" si="232"/>
        <v>#NUM!</v>
      </c>
      <c r="AL145" s="7" t="e">
        <f t="shared" si="233"/>
        <v>#NUM!</v>
      </c>
      <c r="AM145" s="7" t="e">
        <f t="shared" si="234"/>
        <v>#NUM!</v>
      </c>
      <c r="AN145" s="37" t="str">
        <f>VLOOKUP(I145,spp!A:L,10,FALSE)</f>
        <v>Diadematidae</v>
      </c>
    </row>
    <row r="146" spans="1:40" x14ac:dyDescent="0.2">
      <c r="A146" s="43">
        <v>1</v>
      </c>
      <c r="B146" s="43" t="s">
        <v>139</v>
      </c>
      <c r="C146" s="44">
        <v>6</v>
      </c>
      <c r="D146" s="44" t="s">
        <v>153</v>
      </c>
      <c r="E146" s="45">
        <v>3</v>
      </c>
      <c r="F146" s="46">
        <v>41139</v>
      </c>
      <c r="G146" s="43"/>
      <c r="H146" s="44">
        <v>9</v>
      </c>
      <c r="I146" s="44" t="s">
        <v>83</v>
      </c>
      <c r="J146" s="37" t="str">
        <f>VLOOKUP(I146,spp!A:B,2,FALSE)</f>
        <v>Pinctada mazatlanica</v>
      </c>
      <c r="K146" s="44">
        <v>1</v>
      </c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37"/>
      <c r="AF146" s="37">
        <f>VLOOKUP(I146,spp!A:E,5,FALSE)</f>
        <v>33.238461538461536</v>
      </c>
      <c r="AG146" s="43">
        <f t="shared" si="246"/>
        <v>33.238461538461536</v>
      </c>
      <c r="AH146" s="43">
        <f t="shared" si="247"/>
        <v>0.02</v>
      </c>
      <c r="AI146" s="43">
        <f t="shared" si="248"/>
        <v>0.66476923076923067</v>
      </c>
      <c r="AJ146" s="7">
        <f t="shared" si="231"/>
        <v>3.5037076854763507</v>
      </c>
      <c r="AK146" s="7" t="e">
        <f t="shared" si="232"/>
        <v>#NUM!</v>
      </c>
      <c r="AL146" s="7" t="e">
        <f t="shared" si="233"/>
        <v>#NUM!</v>
      </c>
      <c r="AM146" s="7" t="e">
        <f t="shared" si="234"/>
        <v>#NUM!</v>
      </c>
      <c r="AN146" s="37" t="str">
        <f>VLOOKUP(I146,spp!A:L,10,FALSE)</f>
        <v>Pteriidae</v>
      </c>
    </row>
    <row r="147" spans="1:40" x14ac:dyDescent="0.2">
      <c r="A147" s="47">
        <v>1</v>
      </c>
      <c r="B147" s="47" t="s">
        <v>139</v>
      </c>
      <c r="C147" s="47">
        <v>6</v>
      </c>
      <c r="D147" s="47" t="s">
        <v>153</v>
      </c>
      <c r="E147" s="47">
        <v>4</v>
      </c>
      <c r="F147" s="48">
        <v>41140</v>
      </c>
      <c r="G147" s="47"/>
      <c r="H147" s="47">
        <v>11</v>
      </c>
      <c r="I147" s="47" t="s">
        <v>142</v>
      </c>
      <c r="J147" s="37" t="str">
        <f>VLOOKUP(I147,spp!A:B,2,FALSE)</f>
        <v>Holacanthus passer</v>
      </c>
      <c r="K147" s="47">
        <f t="shared" ref="K147:K148" si="249">SUM(L147:AD147)</f>
        <v>7</v>
      </c>
      <c r="L147" s="47"/>
      <c r="M147" s="47"/>
      <c r="N147" s="47">
        <v>2</v>
      </c>
      <c r="O147" s="47">
        <v>1</v>
      </c>
      <c r="P147" s="47">
        <v>4</v>
      </c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37">
        <f>VLOOKUP(I147,spp!A:C,3,FALSE)</f>
        <v>2.7130000000000001E-2</v>
      </c>
      <c r="AF147" s="37">
        <f>VLOOKUP(I147,spp!A:D,4,FALSE)</f>
        <v>3.0842299999999998</v>
      </c>
      <c r="AG147" s="47">
        <f t="shared" ref="AG147:AG148" si="250">((AE147*$L$2^AF147)*L147)+((AE147*$M$2^AF147)*M147)+((AE147*$N$2^AF147)*N147)+((AE147*$O$2^AF147)*O147)+((AE147*$P$2^AF147)*P147)+((AE147*$Q$2^AF147)*Q147)+((AE147*$R$2^AF147)*R147)+((AE147*$S$2^AF147)*S147)+((AE147*$T$2^AF147)*T147)+((AE147*$U$2^AF147)*U147)+((AE147*$V$2^AF147)*V147)+((AE147*$W$2^AF147)*W147)+((AE147*$X$2^AF147)*X147)+((AE147*$Y$2^AF147)*Y147)+ ((AE147*$Z$2^AF147)*Z147)+((AE147*$AA$2^AF147)*AA147)+((AE147*$AB$2^AF147)*AB147)+((AE147*$AC$2^AF147)*AC147+((AE147*$AD$2^AF147)*AD147))</f>
        <v>2539.8504732414312</v>
      </c>
      <c r="AH147" s="47">
        <f t="shared" ref="AH147:AH148" si="251">K147/200</f>
        <v>3.5000000000000003E-2</v>
      </c>
      <c r="AI147" s="47">
        <f t="shared" ref="AI147:AI148" si="252">AG147/200</f>
        <v>12.699252366207157</v>
      </c>
      <c r="AJ147" s="7">
        <f t="shared" si="231"/>
        <v>7.83986048947716</v>
      </c>
      <c r="AK147" s="7">
        <f t="shared" si="232"/>
        <v>-3.6071151523112968</v>
      </c>
      <c r="AL147" s="7">
        <f t="shared" si="233"/>
        <v>3.711453309833721</v>
      </c>
      <c r="AM147" s="7">
        <f t="shared" si="234"/>
        <v>40.913222930524817</v>
      </c>
      <c r="AN147" s="37" t="str">
        <f>VLOOKUP(I147,spp!A:L,10,FALSE)</f>
        <v>Pomacanthidae</v>
      </c>
    </row>
    <row r="148" spans="1:40" x14ac:dyDescent="0.2">
      <c r="A148" s="47">
        <v>1</v>
      </c>
      <c r="B148" s="47" t="s">
        <v>139</v>
      </c>
      <c r="C148" s="47">
        <v>6</v>
      </c>
      <c r="D148" s="47" t="s">
        <v>153</v>
      </c>
      <c r="E148" s="47">
        <v>4</v>
      </c>
      <c r="F148" s="48">
        <v>41140</v>
      </c>
      <c r="G148" s="47"/>
      <c r="H148" s="47">
        <v>11</v>
      </c>
      <c r="I148" s="47" t="s">
        <v>141</v>
      </c>
      <c r="J148" s="37" t="str">
        <f>VLOOKUP(I148,spp!A:B,2,FALSE)</f>
        <v>Stegastes rectrifaenum</v>
      </c>
      <c r="K148" s="47">
        <f t="shared" si="249"/>
        <v>18</v>
      </c>
      <c r="L148" s="47"/>
      <c r="M148" s="47">
        <v>18</v>
      </c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37">
        <f>VLOOKUP(I148,spp!A:C,3,FALSE)</f>
        <v>1.813E-2</v>
      </c>
      <c r="AF148" s="37">
        <f>VLOOKUP(I148,spp!A:D,4,FALSE)</f>
        <v>3.07552</v>
      </c>
      <c r="AG148" s="47">
        <f t="shared" si="250"/>
        <v>160.30192069459585</v>
      </c>
      <c r="AH148" s="47">
        <f t="shared" si="251"/>
        <v>0.09</v>
      </c>
      <c r="AI148" s="47">
        <f t="shared" si="252"/>
        <v>0.80150960347297928</v>
      </c>
      <c r="AJ148" s="7">
        <f t="shared" si="231"/>
        <v>5.0770590414189334</v>
      </c>
      <c r="AK148" s="7">
        <f t="shared" si="232"/>
        <v>-4.0101872542153769</v>
      </c>
      <c r="AL148" s="7">
        <f t="shared" si="233"/>
        <v>2.95470239037116</v>
      </c>
      <c r="AM148" s="7">
        <f t="shared" si="234"/>
        <v>19.196008952539678</v>
      </c>
      <c r="AN148" s="37" t="str">
        <f>VLOOKUP(I148,spp!A:L,10,FALSE)</f>
        <v>Pomacentridae</v>
      </c>
    </row>
    <row r="149" spans="1:40" x14ac:dyDescent="0.2">
      <c r="A149" s="43">
        <v>1</v>
      </c>
      <c r="B149" s="43" t="s">
        <v>139</v>
      </c>
      <c r="C149" s="44">
        <v>6</v>
      </c>
      <c r="D149" s="44" t="s">
        <v>153</v>
      </c>
      <c r="E149" s="45">
        <v>4</v>
      </c>
      <c r="F149" s="46">
        <v>41139</v>
      </c>
      <c r="G149" s="43"/>
      <c r="H149" s="44">
        <v>9</v>
      </c>
      <c r="I149" s="44" t="s">
        <v>90</v>
      </c>
      <c r="J149" s="37" t="str">
        <f>VLOOKUP(I149,spp!A:B,2,FALSE)</f>
        <v>Diadema mexicanum</v>
      </c>
      <c r="K149" s="44">
        <v>2</v>
      </c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37"/>
      <c r="AF149" s="37">
        <f>VLOOKUP(I149,spp!A:E,5,FALSE)</f>
        <v>20.71</v>
      </c>
      <c r="AG149" s="43">
        <f t="shared" ref="AG149:AG150" si="253">AF149*K149</f>
        <v>41.42</v>
      </c>
      <c r="AH149" s="43">
        <f t="shared" ref="AH149:AH150" si="254">K149/50</f>
        <v>0.04</v>
      </c>
      <c r="AI149" s="43">
        <f t="shared" ref="AI149:AI150" si="255">AG149/50</f>
        <v>0.82840000000000003</v>
      </c>
      <c r="AJ149" s="7">
        <f t="shared" si="231"/>
        <v>3.7237638559674382</v>
      </c>
      <c r="AK149" s="7" t="e">
        <f t="shared" si="232"/>
        <v>#NUM!</v>
      </c>
      <c r="AL149" s="7" t="e">
        <f t="shared" si="233"/>
        <v>#NUM!</v>
      </c>
      <c r="AM149" s="7" t="e">
        <f t="shared" si="234"/>
        <v>#NUM!</v>
      </c>
      <c r="AN149" s="37" t="str">
        <f>VLOOKUP(I149,spp!A:L,10,FALSE)</f>
        <v>Diadematidae</v>
      </c>
    </row>
    <row r="150" spans="1:40" x14ac:dyDescent="0.2">
      <c r="A150" s="43">
        <v>1</v>
      </c>
      <c r="B150" s="43" t="s">
        <v>139</v>
      </c>
      <c r="C150" s="44">
        <v>6</v>
      </c>
      <c r="D150" s="44" t="s">
        <v>153</v>
      </c>
      <c r="E150" s="45">
        <v>4</v>
      </c>
      <c r="F150" s="46">
        <v>41139</v>
      </c>
      <c r="G150" s="43"/>
      <c r="H150" s="44">
        <v>9</v>
      </c>
      <c r="I150" s="44" t="s">
        <v>83</v>
      </c>
      <c r="J150" s="37" t="str">
        <f>VLOOKUP(I150,spp!A:B,2,FALSE)</f>
        <v>Pinctada mazatlanica</v>
      </c>
      <c r="K150" s="44">
        <v>3</v>
      </c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37"/>
      <c r="AF150" s="37">
        <f>VLOOKUP(I150,spp!A:E,5,FALSE)</f>
        <v>33.238461538461536</v>
      </c>
      <c r="AG150" s="43">
        <f t="shared" si="253"/>
        <v>99.715384615384608</v>
      </c>
      <c r="AH150" s="43">
        <f t="shared" si="254"/>
        <v>0.06</v>
      </c>
      <c r="AI150" s="43">
        <f t="shared" si="255"/>
        <v>1.9943076923076921</v>
      </c>
      <c r="AJ150" s="7">
        <f t="shared" ref="AJ150:AJ161" si="256">LN(AG150)</f>
        <v>4.6023199741444607</v>
      </c>
      <c r="AK150" s="7" t="e">
        <f t="shared" ref="AK150:AK161" si="257">LN(AE150)</f>
        <v>#NUM!</v>
      </c>
      <c r="AL150" s="7" t="e">
        <f t="shared" ref="AL150:AL161" si="258">(AJ150-AK150)/AF150</f>
        <v>#NUM!</v>
      </c>
      <c r="AM150" s="7" t="e">
        <f t="shared" ref="AM150:AM161" si="259">EXP(AL150)</f>
        <v>#NUM!</v>
      </c>
      <c r="AN150" s="37" t="str">
        <f>VLOOKUP(I150,spp!A:L,10,FALSE)</f>
        <v>Pteriidae</v>
      </c>
    </row>
    <row r="151" spans="1:40" x14ac:dyDescent="0.2">
      <c r="A151" s="37">
        <v>1</v>
      </c>
      <c r="B151" s="37" t="s">
        <v>139</v>
      </c>
      <c r="C151" s="37">
        <v>6</v>
      </c>
      <c r="D151" s="37" t="s">
        <v>153</v>
      </c>
      <c r="E151" s="37">
        <v>5</v>
      </c>
      <c r="F151" s="42">
        <v>41140</v>
      </c>
      <c r="G151" s="37"/>
      <c r="H151" s="37">
        <v>11</v>
      </c>
      <c r="I151" s="37" t="s">
        <v>142</v>
      </c>
      <c r="J151" s="37" t="str">
        <f>VLOOKUP(I151,spp!A:B,2,FALSE)</f>
        <v>Holacanthus passer</v>
      </c>
      <c r="K151" s="39">
        <f t="shared" ref="K151:K153" si="260">SUM(L151:AD151)</f>
        <v>3</v>
      </c>
      <c r="L151" s="37"/>
      <c r="M151" s="37">
        <v>1</v>
      </c>
      <c r="N151" s="37"/>
      <c r="O151" s="37"/>
      <c r="P151" s="37">
        <v>2</v>
      </c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>
        <f>VLOOKUP(I151,spp!A:C,3,FALSE)</f>
        <v>2.7130000000000001E-2</v>
      </c>
      <c r="AF151" s="37">
        <f>VLOOKUP(I151,spp!A:D,4,FALSE)</f>
        <v>3.0842299999999998</v>
      </c>
      <c r="AG151" s="37">
        <f t="shared" ref="AG151:AG153" si="261">((AE151*$L$2^AF151)*L151)+((AE151*$M$2^AF151)*M151)+((AE151*$N$2^AF151)*N151)+((AE151*$O$2^AF151)*O151)+((AE151*$P$2^AF151)*P151)+((AE151*$Q$2^AF151)*Q151)+((AE151*$R$2^AF151)*R151)+((AE151*$S$2^AF151)*S151)+((AE151*$T$2^AF151)*T151)+((AE151*$U$2^AF151)*U151)+((AE151*$V$2^AF151)*V151)+((AE151*$W$2^AF151)*W151)+((AE151*$X$2^AF151)*X151)+((AE151*$Y$2^AF151)*Y151)+ ((AE151*$Z$2^AF151)*Z151)+((AE151*$AA$2^AF151)*AA151)+((AE151*$AB$2^AF151)*AB151)+((AE151*$AC$2^AF151)*AC151+((AE151*$AD$2^AF151)*AD151))</f>
        <v>1125.4178889059497</v>
      </c>
      <c r="AH151" s="37">
        <f t="shared" ref="AH151:AH153" si="262">K151/100</f>
        <v>0.03</v>
      </c>
      <c r="AI151" s="37">
        <f t="shared" ref="AI151:AI153" si="263">AG151/100</f>
        <v>11.254178889059496</v>
      </c>
      <c r="AJ151" s="7">
        <f t="shared" si="256"/>
        <v>7.0259097024708099</v>
      </c>
      <c r="AK151" s="7">
        <f t="shared" si="257"/>
        <v>-3.6071151523112968</v>
      </c>
      <c r="AL151" s="7">
        <f t="shared" si="258"/>
        <v>3.4475460178981812</v>
      </c>
      <c r="AM151" s="7">
        <f t="shared" si="259"/>
        <v>31.423185680409073</v>
      </c>
      <c r="AN151" s="37" t="str">
        <f>VLOOKUP(I151,spp!A:L,10,FALSE)</f>
        <v>Pomacanthidae</v>
      </c>
    </row>
    <row r="152" spans="1:40" x14ac:dyDescent="0.2">
      <c r="A152" s="37">
        <v>1</v>
      </c>
      <c r="B152" s="37" t="s">
        <v>139</v>
      </c>
      <c r="C152" s="37">
        <v>6</v>
      </c>
      <c r="D152" s="37" t="s">
        <v>153</v>
      </c>
      <c r="E152" s="37">
        <v>5</v>
      </c>
      <c r="F152" s="42">
        <v>41140</v>
      </c>
      <c r="G152" s="37"/>
      <c r="H152" s="37">
        <v>11</v>
      </c>
      <c r="I152" s="37" t="s">
        <v>146</v>
      </c>
      <c r="J152" s="37" t="str">
        <f>VLOOKUP(I152,spp!A:B,2,FALSE)</f>
        <v>Mycteroperca rosacea</v>
      </c>
      <c r="K152" s="39">
        <f t="shared" si="260"/>
        <v>1</v>
      </c>
      <c r="L152" s="37"/>
      <c r="M152" s="37"/>
      <c r="N152" s="37"/>
      <c r="O152" s="37">
        <v>1</v>
      </c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>
        <f>VLOOKUP(I152,spp!A:C,3,FALSE)</f>
        <v>1.3299999999999999E-2</v>
      </c>
      <c r="AF152" s="37">
        <f>VLOOKUP(I152,spp!A:D,4,FALSE)</f>
        <v>2.97</v>
      </c>
      <c r="AG152" s="37">
        <f t="shared" si="261"/>
        <v>65.414593292872723</v>
      </c>
      <c r="AH152" s="37">
        <f t="shared" si="262"/>
        <v>0.01</v>
      </c>
      <c r="AI152" s="37">
        <f t="shared" si="263"/>
        <v>0.65414593292872725</v>
      </c>
      <c r="AJ152" s="7">
        <f t="shared" si="256"/>
        <v>4.1807453726060926</v>
      </c>
      <c r="AK152" s="7">
        <f t="shared" si="257"/>
        <v>-4.319991243754429</v>
      </c>
      <c r="AL152" s="7">
        <f t="shared" si="258"/>
        <v>2.8622008809294686</v>
      </c>
      <c r="AM152" s="7">
        <f t="shared" si="259"/>
        <v>17.500000000000004</v>
      </c>
      <c r="AN152" s="37" t="str">
        <f>VLOOKUP(I152,spp!A:L,10,FALSE)</f>
        <v>Serranidae</v>
      </c>
    </row>
    <row r="153" spans="1:40" x14ac:dyDescent="0.2">
      <c r="A153" s="37">
        <v>1</v>
      </c>
      <c r="B153" s="37" t="s">
        <v>139</v>
      </c>
      <c r="C153" s="37">
        <v>6</v>
      </c>
      <c r="D153" s="37" t="s">
        <v>153</v>
      </c>
      <c r="E153" s="37">
        <v>5</v>
      </c>
      <c r="F153" s="42">
        <v>41140</v>
      </c>
      <c r="G153" s="37"/>
      <c r="H153" s="37">
        <v>11</v>
      </c>
      <c r="I153" s="37" t="s">
        <v>141</v>
      </c>
      <c r="J153" s="37" t="str">
        <f>VLOOKUP(I153,spp!A:B,2,FALSE)</f>
        <v>Stegastes rectrifaenum</v>
      </c>
      <c r="K153" s="39">
        <f t="shared" si="260"/>
        <v>36</v>
      </c>
      <c r="L153" s="37">
        <v>8</v>
      </c>
      <c r="M153" s="37">
        <v>28</v>
      </c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>
        <f>VLOOKUP(I153,spp!A:C,3,FALSE)</f>
        <v>1.813E-2</v>
      </c>
      <c r="AF153" s="37">
        <f>VLOOKUP(I153,spp!A:D,4,FALSE)</f>
        <v>3.07552</v>
      </c>
      <c r="AG153" s="37">
        <f t="shared" si="261"/>
        <v>251.78716710193669</v>
      </c>
      <c r="AH153" s="37">
        <f t="shared" si="262"/>
        <v>0.36</v>
      </c>
      <c r="AI153" s="37">
        <f t="shared" si="263"/>
        <v>2.5178716710193667</v>
      </c>
      <c r="AJ153" s="7">
        <f t="shared" si="256"/>
        <v>5.5285841556647091</v>
      </c>
      <c r="AK153" s="7">
        <f t="shared" si="257"/>
        <v>-4.0101872542153769</v>
      </c>
      <c r="AL153" s="7">
        <f t="shared" si="258"/>
        <v>3.101514999050595</v>
      </c>
      <c r="AM153" s="7">
        <f t="shared" si="259"/>
        <v>22.231606644042156</v>
      </c>
      <c r="AN153" s="37" t="str">
        <f>VLOOKUP(I153,spp!A:L,10,FALSE)</f>
        <v>Pomacentridae</v>
      </c>
    </row>
    <row r="154" spans="1:40" x14ac:dyDescent="0.2">
      <c r="A154" s="43">
        <v>1</v>
      </c>
      <c r="B154" s="43" t="s">
        <v>139</v>
      </c>
      <c r="C154" s="44">
        <v>6</v>
      </c>
      <c r="D154" s="44" t="s">
        <v>153</v>
      </c>
      <c r="E154" s="44">
        <v>5</v>
      </c>
      <c r="F154" s="46">
        <v>41140</v>
      </c>
      <c r="G154" s="43"/>
      <c r="H154" s="44">
        <v>8.4</v>
      </c>
      <c r="I154" s="44" t="s">
        <v>90</v>
      </c>
      <c r="J154" s="37" t="str">
        <f>VLOOKUP(I154,spp!A:B,2,FALSE)</f>
        <v>Diadema mexicanum</v>
      </c>
      <c r="K154" s="45">
        <v>3</v>
      </c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37"/>
      <c r="AF154" s="37">
        <f>VLOOKUP(I154,spp!A:E,5,FALSE)</f>
        <v>20.71</v>
      </c>
      <c r="AG154" s="43">
        <f t="shared" ref="AG154:AG156" si="264">AF154*K154</f>
        <v>62.13</v>
      </c>
      <c r="AH154" s="43">
        <f t="shared" ref="AH154:AH156" si="265">K154/50</f>
        <v>0.06</v>
      </c>
      <c r="AI154" s="43">
        <f t="shared" ref="AI154:AI156" si="266">AG154/50</f>
        <v>1.2426000000000001</v>
      </c>
      <c r="AJ154" s="7">
        <f t="shared" si="256"/>
        <v>4.1292289640756028</v>
      </c>
      <c r="AK154" s="7" t="e">
        <f t="shared" si="257"/>
        <v>#NUM!</v>
      </c>
      <c r="AL154" s="7" t="e">
        <f t="shared" si="258"/>
        <v>#NUM!</v>
      </c>
      <c r="AM154" s="7" t="e">
        <f t="shared" si="259"/>
        <v>#NUM!</v>
      </c>
      <c r="AN154" s="37" t="str">
        <f>VLOOKUP(I154,spp!A:L,10,FALSE)</f>
        <v>Diadematidae</v>
      </c>
    </row>
    <row r="155" spans="1:40" x14ac:dyDescent="0.2">
      <c r="A155" s="43">
        <v>1</v>
      </c>
      <c r="B155" s="43" t="s">
        <v>139</v>
      </c>
      <c r="C155" s="44">
        <v>6</v>
      </c>
      <c r="D155" s="44" t="s">
        <v>153</v>
      </c>
      <c r="E155" s="44">
        <v>5</v>
      </c>
      <c r="F155" s="46">
        <v>41140</v>
      </c>
      <c r="G155" s="43"/>
      <c r="H155" s="44">
        <v>8.4</v>
      </c>
      <c r="I155" s="44" t="s">
        <v>90</v>
      </c>
      <c r="J155" s="37" t="str">
        <f>VLOOKUP(I155,spp!A:B,2,FALSE)</f>
        <v>Diadema mexicanum</v>
      </c>
      <c r="K155" s="45">
        <v>2</v>
      </c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37"/>
      <c r="AF155" s="37">
        <f>VLOOKUP(I155,spp!A:E,5,FALSE)</f>
        <v>20.71</v>
      </c>
      <c r="AG155" s="43">
        <f t="shared" si="264"/>
        <v>41.42</v>
      </c>
      <c r="AH155" s="43">
        <f t="shared" si="265"/>
        <v>0.04</v>
      </c>
      <c r="AI155" s="43">
        <f t="shared" si="266"/>
        <v>0.82840000000000003</v>
      </c>
      <c r="AJ155" s="7">
        <f t="shared" si="256"/>
        <v>3.7237638559674382</v>
      </c>
      <c r="AK155" s="7" t="e">
        <f t="shared" si="257"/>
        <v>#NUM!</v>
      </c>
      <c r="AL155" s="7" t="e">
        <f t="shared" si="258"/>
        <v>#NUM!</v>
      </c>
      <c r="AM155" s="7" t="e">
        <f t="shared" si="259"/>
        <v>#NUM!</v>
      </c>
      <c r="AN155" s="37" t="str">
        <f>VLOOKUP(I155,spp!A:L,10,FALSE)</f>
        <v>Diadematidae</v>
      </c>
    </row>
    <row r="156" spans="1:40" x14ac:dyDescent="0.2">
      <c r="A156" s="43">
        <v>1</v>
      </c>
      <c r="B156" s="43" t="s">
        <v>139</v>
      </c>
      <c r="C156" s="44">
        <v>6</v>
      </c>
      <c r="D156" s="44" t="s">
        <v>153</v>
      </c>
      <c r="E156" s="44">
        <v>5</v>
      </c>
      <c r="F156" s="46">
        <v>41140</v>
      </c>
      <c r="G156" s="43"/>
      <c r="H156" s="44">
        <v>8.4</v>
      </c>
      <c r="I156" s="44" t="s">
        <v>83</v>
      </c>
      <c r="J156" s="37" t="str">
        <f>VLOOKUP(I156,spp!A:B,2,FALSE)</f>
        <v>Pinctada mazatlanica</v>
      </c>
      <c r="K156" s="45">
        <v>4</v>
      </c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37"/>
      <c r="AF156" s="37">
        <f>VLOOKUP(I156,spp!A:E,5,FALSE)</f>
        <v>33.238461538461536</v>
      </c>
      <c r="AG156" s="43">
        <f t="shared" si="264"/>
        <v>132.95384615384614</v>
      </c>
      <c r="AH156" s="43">
        <f t="shared" si="265"/>
        <v>0.08</v>
      </c>
      <c r="AI156" s="43">
        <f t="shared" si="266"/>
        <v>2.6590769230769227</v>
      </c>
      <c r="AJ156" s="7">
        <f t="shared" si="256"/>
        <v>4.8900020465962415</v>
      </c>
      <c r="AK156" s="7" t="e">
        <f t="shared" si="257"/>
        <v>#NUM!</v>
      </c>
      <c r="AL156" s="7" t="e">
        <f t="shared" si="258"/>
        <v>#NUM!</v>
      </c>
      <c r="AM156" s="7" t="e">
        <f t="shared" si="259"/>
        <v>#NUM!</v>
      </c>
      <c r="AN156" s="37" t="str">
        <f>VLOOKUP(I156,spp!A:L,10,FALSE)</f>
        <v>Pteriidae</v>
      </c>
    </row>
    <row r="157" spans="1:40" x14ac:dyDescent="0.2">
      <c r="A157" s="47">
        <v>1</v>
      </c>
      <c r="B157" s="47" t="s">
        <v>139</v>
      </c>
      <c r="C157" s="47">
        <v>6</v>
      </c>
      <c r="D157" s="47" t="s">
        <v>153</v>
      </c>
      <c r="E157" s="47">
        <v>6</v>
      </c>
      <c r="F157" s="48">
        <v>41140</v>
      </c>
      <c r="G157" s="47"/>
      <c r="H157" s="47">
        <v>12</v>
      </c>
      <c r="I157" s="47" t="s">
        <v>142</v>
      </c>
      <c r="J157" s="37" t="str">
        <f>VLOOKUP(I157,spp!A:B,2,FALSE)</f>
        <v>Holacanthus passer</v>
      </c>
      <c r="K157" s="47">
        <f t="shared" ref="K157:K158" si="267">SUM(L157:AD157)</f>
        <v>1</v>
      </c>
      <c r="L157" s="47"/>
      <c r="M157" s="47"/>
      <c r="N157" s="47"/>
      <c r="O157" s="47">
        <v>1</v>
      </c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37">
        <f>VLOOKUP(I157,spp!A:C,3,FALSE)</f>
        <v>2.7130000000000001E-2</v>
      </c>
      <c r="AF157" s="37">
        <f>VLOOKUP(I157,spp!A:D,4,FALSE)</f>
        <v>3.0842299999999998</v>
      </c>
      <c r="AG157" s="47">
        <f t="shared" ref="AG157:AG158" si="268">((AE157*$L$2^AF157)*L157)+((AE157*$M$2^AF157)*M157)+((AE157*$N$2^AF157)*N157)+((AE157*$O$2^AF157)*O157)+((AE157*$P$2^AF157)*P157)+((AE157*$Q$2^AF157)*Q157)+((AE157*$R$2^AF157)*R157)+((AE157*$S$2^AF157)*S157)+((AE157*$T$2^AF157)*T157)+((AE157*$U$2^AF157)*U157)+((AE157*$V$2^AF157)*V157)+((AE157*$W$2^AF157)*W157)+((AE157*$X$2^AF157)*X157)+((AE157*$Y$2^AF157)*Y157)+ ((AE157*$Z$2^AF157)*Z157)+((AE157*$AA$2^AF157)*AA157)+((AE157*$AB$2^AF157)*AB157)+((AE157*$AC$2^AF157)*AC157+((AE157*$AD$2^AF157)*AD157))</f>
        <v>185.03975070588172</v>
      </c>
      <c r="AH157" s="47">
        <f t="shared" ref="AH157:AH158" si="269">K157/200</f>
        <v>5.0000000000000001E-3</v>
      </c>
      <c r="AI157" s="47">
        <f t="shared" ref="AI157:AI158" si="270">AG157/200</f>
        <v>0.92519875352940861</v>
      </c>
      <c r="AJ157" s="7">
        <f t="shared" si="256"/>
        <v>5.2205706706777981</v>
      </c>
      <c r="AK157" s="7">
        <f t="shared" si="257"/>
        <v>-3.6071151523112968</v>
      </c>
      <c r="AL157" s="7">
        <f t="shared" si="258"/>
        <v>2.8622008809294686</v>
      </c>
      <c r="AM157" s="7">
        <f t="shared" si="259"/>
        <v>17.500000000000004</v>
      </c>
      <c r="AN157" s="37" t="str">
        <f>VLOOKUP(I157,spp!A:L,10,FALSE)</f>
        <v>Pomacanthidae</v>
      </c>
    </row>
    <row r="158" spans="1:40" x14ac:dyDescent="0.2">
      <c r="A158" s="47">
        <v>1</v>
      </c>
      <c r="B158" s="47" t="s">
        <v>139</v>
      </c>
      <c r="C158" s="47">
        <v>6</v>
      </c>
      <c r="D158" s="47" t="s">
        <v>153</v>
      </c>
      <c r="E158" s="47">
        <v>6</v>
      </c>
      <c r="F158" s="48">
        <v>41140</v>
      </c>
      <c r="G158" s="47"/>
      <c r="H158" s="47">
        <v>12</v>
      </c>
      <c r="I158" s="47" t="s">
        <v>141</v>
      </c>
      <c r="J158" s="37" t="str">
        <f>VLOOKUP(I158,spp!A:B,2,FALSE)</f>
        <v>Stegastes rectrifaenum</v>
      </c>
      <c r="K158" s="47">
        <f t="shared" si="267"/>
        <v>61</v>
      </c>
      <c r="L158" s="47"/>
      <c r="M158" s="47">
        <v>61</v>
      </c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37">
        <f>VLOOKUP(I158,spp!A:C,3,FALSE)</f>
        <v>1.813E-2</v>
      </c>
      <c r="AF158" s="37">
        <f>VLOOKUP(I158,spp!A:D,4,FALSE)</f>
        <v>3.07552</v>
      </c>
      <c r="AG158" s="47">
        <f t="shared" si="268"/>
        <v>543.24539790946369</v>
      </c>
      <c r="AH158" s="47">
        <f t="shared" si="269"/>
        <v>0.30499999999999999</v>
      </c>
      <c r="AI158" s="47">
        <f t="shared" si="270"/>
        <v>2.7162269895473186</v>
      </c>
      <c r="AJ158" s="7">
        <f t="shared" si="256"/>
        <v>6.2975611476960793</v>
      </c>
      <c r="AK158" s="7">
        <f t="shared" si="257"/>
        <v>-4.0101872542153769</v>
      </c>
      <c r="AL158" s="7">
        <f t="shared" si="258"/>
        <v>3.3515465358415675</v>
      </c>
      <c r="AM158" s="7">
        <f t="shared" si="259"/>
        <v>28.546848246544506</v>
      </c>
      <c r="AN158" s="37" t="str">
        <f>VLOOKUP(I158,spp!A:L,10,FALSE)</f>
        <v>Pomacentridae</v>
      </c>
    </row>
    <row r="159" spans="1:40" x14ac:dyDescent="0.2">
      <c r="A159" s="43">
        <v>1</v>
      </c>
      <c r="B159" s="43" t="s">
        <v>139</v>
      </c>
      <c r="C159" s="44">
        <v>6</v>
      </c>
      <c r="D159" s="44" t="s">
        <v>153</v>
      </c>
      <c r="E159" s="44">
        <v>6</v>
      </c>
      <c r="F159" s="46">
        <v>41140</v>
      </c>
      <c r="G159" s="43"/>
      <c r="H159" s="44">
        <v>8.3000000000000007</v>
      </c>
      <c r="I159" s="44" t="s">
        <v>90</v>
      </c>
      <c r="J159" s="37" t="str">
        <f>VLOOKUP(I159,spp!A:B,2,FALSE)</f>
        <v>Diadema mexicanum</v>
      </c>
      <c r="K159" s="45">
        <v>2</v>
      </c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37"/>
      <c r="AF159" s="37">
        <f>VLOOKUP(I159,spp!A:E,5,FALSE)</f>
        <v>20.71</v>
      </c>
      <c r="AG159" s="43">
        <f t="shared" ref="AG159:AG161" si="271">AF159*K159</f>
        <v>41.42</v>
      </c>
      <c r="AH159" s="43">
        <f t="shared" ref="AH159:AH161" si="272">K159/50</f>
        <v>0.04</v>
      </c>
      <c r="AI159" s="43">
        <f t="shared" ref="AI159:AI161" si="273">AG159/50</f>
        <v>0.82840000000000003</v>
      </c>
      <c r="AJ159" s="7">
        <f t="shared" si="256"/>
        <v>3.7237638559674382</v>
      </c>
      <c r="AK159" s="7" t="e">
        <f t="shared" si="257"/>
        <v>#NUM!</v>
      </c>
      <c r="AL159" s="7" t="e">
        <f t="shared" si="258"/>
        <v>#NUM!</v>
      </c>
      <c r="AM159" s="7" t="e">
        <f t="shared" si="259"/>
        <v>#NUM!</v>
      </c>
      <c r="AN159" s="37" t="str">
        <f>VLOOKUP(I159,spp!A:L,10,FALSE)</f>
        <v>Diadematidae</v>
      </c>
    </row>
    <row r="160" spans="1:40" x14ac:dyDescent="0.2">
      <c r="A160" s="43">
        <v>1</v>
      </c>
      <c r="B160" s="43" t="s">
        <v>139</v>
      </c>
      <c r="C160" s="44">
        <v>6</v>
      </c>
      <c r="D160" s="44" t="s">
        <v>153</v>
      </c>
      <c r="E160" s="44">
        <v>6</v>
      </c>
      <c r="F160" s="46">
        <v>41140</v>
      </c>
      <c r="G160" s="43"/>
      <c r="H160" s="44">
        <v>8.3000000000000007</v>
      </c>
      <c r="I160" s="44" t="s">
        <v>90</v>
      </c>
      <c r="J160" s="37" t="str">
        <f>VLOOKUP(I160,spp!A:B,2,FALSE)</f>
        <v>Diadema mexicanum</v>
      </c>
      <c r="K160" s="45">
        <v>2</v>
      </c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37"/>
      <c r="AF160" s="37">
        <f>VLOOKUP(I160,spp!A:E,5,FALSE)</f>
        <v>20.71</v>
      </c>
      <c r="AG160" s="43">
        <f t="shared" si="271"/>
        <v>41.42</v>
      </c>
      <c r="AH160" s="43">
        <f t="shared" si="272"/>
        <v>0.04</v>
      </c>
      <c r="AI160" s="43">
        <f t="shared" si="273"/>
        <v>0.82840000000000003</v>
      </c>
      <c r="AJ160" s="7">
        <f t="shared" si="256"/>
        <v>3.7237638559674382</v>
      </c>
      <c r="AK160" s="7" t="e">
        <f t="shared" si="257"/>
        <v>#NUM!</v>
      </c>
      <c r="AL160" s="7" t="e">
        <f t="shared" si="258"/>
        <v>#NUM!</v>
      </c>
      <c r="AM160" s="7" t="e">
        <f t="shared" si="259"/>
        <v>#NUM!</v>
      </c>
      <c r="AN160" s="37" t="str">
        <f>VLOOKUP(I160,spp!A:L,10,FALSE)</f>
        <v>Diadematidae</v>
      </c>
    </row>
    <row r="161" spans="1:40" x14ac:dyDescent="0.2">
      <c r="A161" s="43">
        <v>1</v>
      </c>
      <c r="B161" s="43" t="s">
        <v>139</v>
      </c>
      <c r="C161" s="44">
        <v>6</v>
      </c>
      <c r="D161" s="44" t="s">
        <v>153</v>
      </c>
      <c r="E161" s="44">
        <v>6</v>
      </c>
      <c r="F161" s="46">
        <v>41140</v>
      </c>
      <c r="G161" s="43"/>
      <c r="H161" s="44">
        <v>8.3000000000000007</v>
      </c>
      <c r="I161" s="44" t="s">
        <v>83</v>
      </c>
      <c r="J161" s="37" t="str">
        <f>VLOOKUP(I161,spp!A:B,2,FALSE)</f>
        <v>Pinctada mazatlanica</v>
      </c>
      <c r="K161" s="45">
        <v>3</v>
      </c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37"/>
      <c r="AF161" s="37">
        <f>VLOOKUP(I161,spp!A:E,5,FALSE)</f>
        <v>33.238461538461536</v>
      </c>
      <c r="AG161" s="43">
        <f t="shared" si="271"/>
        <v>99.715384615384608</v>
      </c>
      <c r="AH161" s="43">
        <f t="shared" si="272"/>
        <v>0.06</v>
      </c>
      <c r="AI161" s="43">
        <f t="shared" si="273"/>
        <v>1.9943076923076921</v>
      </c>
      <c r="AJ161" s="7">
        <f t="shared" si="256"/>
        <v>4.6023199741444607</v>
      </c>
      <c r="AK161" s="7" t="e">
        <f t="shared" si="257"/>
        <v>#NUM!</v>
      </c>
      <c r="AL161" s="7" t="e">
        <f t="shared" si="258"/>
        <v>#NUM!</v>
      </c>
      <c r="AM161" s="7" t="e">
        <f t="shared" si="259"/>
        <v>#NUM!</v>
      </c>
      <c r="AN161" s="37" t="str">
        <f>VLOOKUP(I161,spp!A:L,10,FALSE)</f>
        <v>Pteriidae</v>
      </c>
    </row>
    <row r="162" spans="1:40" x14ac:dyDescent="0.2">
      <c r="A162" s="47">
        <v>2</v>
      </c>
      <c r="B162" s="47" t="s">
        <v>154</v>
      </c>
      <c r="C162" s="47">
        <v>1</v>
      </c>
      <c r="D162" s="47" t="s">
        <v>155</v>
      </c>
      <c r="E162" s="47">
        <v>1</v>
      </c>
      <c r="F162" s="48">
        <v>40694</v>
      </c>
      <c r="G162" s="47">
        <v>24</v>
      </c>
      <c r="H162" s="47">
        <v>4</v>
      </c>
      <c r="I162" s="47" t="s">
        <v>142</v>
      </c>
      <c r="J162" s="37" t="str">
        <f>VLOOKUP(I162,spp!A:B,2,FALSE)</f>
        <v>Holacanthus passer</v>
      </c>
      <c r="K162" s="47">
        <f t="shared" ref="K162:K164" si="274">SUM(L162:AD162)</f>
        <v>5</v>
      </c>
      <c r="L162" s="47"/>
      <c r="M162" s="47"/>
      <c r="N162" s="47"/>
      <c r="O162" s="47">
        <v>5</v>
      </c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37">
        <f>VLOOKUP(I162,spp!A:C,3,FALSE)</f>
        <v>2.7130000000000001E-2</v>
      </c>
      <c r="AF162" s="37">
        <f>VLOOKUP(I162,spp!A:D,4,FALSE)</f>
        <v>3.0842299999999998</v>
      </c>
      <c r="AG162" s="47">
        <f t="shared" ref="AG162:AG164" si="275">((AE162*$L$2^AF162)*L162)+((AE162*$M$2^AF162)*M162)+((AE162*$N$2^AF162)*N162)+((AE162*$O$2^AF162)*O162)+((AE162*$P$2^AF162)*P162)+((AE162*$Q$2^AF162)*Q162)+((AE162*$R$2^AF162)*R162)+((AE162*$S$2^AF162)*S162)+((AE162*$T$2^AF162)*T162)+((AE162*$U$2^AF162)*U162)+((AE162*$V$2^AF162)*V162)+((AE162*$W$2^AF162)*W162)+((AE162*$X$2^AF162)*X162)+((AE162*$Y$2^AF162)*Y162)+ ((AE162*$Z$2^AF162)*Z162)+((AE162*$AA$2^AF162)*AA162)+((AE162*$AB$2^AF162)*AB162)+((AE162*$AC$2^AF162)*AC162+((AE162*$AD$2^AF162)*AD162))</f>
        <v>925.19875352940858</v>
      </c>
      <c r="AH162" s="47">
        <f t="shared" ref="AH162:AH164" si="276">K162/120</f>
        <v>4.1666666666666664E-2</v>
      </c>
      <c r="AI162" s="47">
        <f t="shared" ref="AI162:AI164" si="277">AG162/120</f>
        <v>7.7099896127450718</v>
      </c>
      <c r="AJ162" s="7">
        <f t="shared" ref="AJ162:AJ168" si="278">LN(AG162)</f>
        <v>6.8300085831118977</v>
      </c>
      <c r="AK162" s="7">
        <f t="shared" ref="AK162:AK168" si="279">LN(AE162)</f>
        <v>-3.6071151523112968</v>
      </c>
      <c r="AL162" s="7">
        <f t="shared" ref="AL162:AL168" si="280">(AJ162-AK162)/AF162</f>
        <v>3.3840289911657675</v>
      </c>
      <c r="AM162" s="7">
        <f t="shared" ref="AM162:AM168" si="281">EXP(AL162)</f>
        <v>29.489344395592415</v>
      </c>
      <c r="AN162" s="37" t="str">
        <f>VLOOKUP(I162,spp!A:L,10,FALSE)</f>
        <v>Pomacanthidae</v>
      </c>
    </row>
    <row r="163" spans="1:40" x14ac:dyDescent="0.2">
      <c r="A163" s="47">
        <v>2</v>
      </c>
      <c r="B163" s="47" t="s">
        <v>154</v>
      </c>
      <c r="C163" s="47">
        <v>1</v>
      </c>
      <c r="D163" s="47" t="s">
        <v>155</v>
      </c>
      <c r="E163" s="47">
        <v>1</v>
      </c>
      <c r="F163" s="48">
        <v>40694</v>
      </c>
      <c r="G163" s="47">
        <v>24</v>
      </c>
      <c r="H163" s="47">
        <v>4</v>
      </c>
      <c r="I163" s="47" t="s">
        <v>150</v>
      </c>
      <c r="J163" s="37" t="str">
        <f>VLOOKUP(I163,spp!A:B,2,FALSE)</f>
        <v>Lutjanus argentiventris</v>
      </c>
      <c r="K163" s="47">
        <f t="shared" si="274"/>
        <v>1</v>
      </c>
      <c r="L163" s="47"/>
      <c r="M163" s="47">
        <v>1</v>
      </c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37">
        <f>VLOOKUP(I163,spp!A:C,3,FALSE)</f>
        <v>1.7299999999999999E-2</v>
      </c>
      <c r="AF163" s="37">
        <f>VLOOKUP(I163,spp!A:D,4,FALSE)</f>
        <v>3</v>
      </c>
      <c r="AG163" s="47">
        <f t="shared" si="275"/>
        <v>7.2984374999999995</v>
      </c>
      <c r="AH163" s="47">
        <f t="shared" si="276"/>
        <v>8.3333333333333332E-3</v>
      </c>
      <c r="AI163" s="47">
        <f t="shared" si="277"/>
        <v>6.0820312499999994E-2</v>
      </c>
      <c r="AJ163" s="7">
        <f t="shared" si="278"/>
        <v>1.9876602841483904</v>
      </c>
      <c r="AK163" s="7">
        <f t="shared" si="279"/>
        <v>-4.0570487774784034</v>
      </c>
      <c r="AL163" s="7">
        <f t="shared" si="280"/>
        <v>2.0149030205422647</v>
      </c>
      <c r="AM163" s="7">
        <f t="shared" si="281"/>
        <v>7.4999999999999991</v>
      </c>
      <c r="AN163" s="37" t="str">
        <f>VLOOKUP(I163,spp!A:L,10,FALSE)</f>
        <v>Lutjanidae</v>
      </c>
    </row>
    <row r="164" spans="1:40" x14ac:dyDescent="0.2">
      <c r="A164" s="47">
        <v>2</v>
      </c>
      <c r="B164" s="47" t="s">
        <v>154</v>
      </c>
      <c r="C164" s="47">
        <v>1</v>
      </c>
      <c r="D164" s="47" t="s">
        <v>155</v>
      </c>
      <c r="E164" s="47">
        <v>1</v>
      </c>
      <c r="F164" s="48">
        <v>40694</v>
      </c>
      <c r="G164" s="47">
        <v>24</v>
      </c>
      <c r="H164" s="47">
        <v>4</v>
      </c>
      <c r="I164" s="47" t="s">
        <v>141</v>
      </c>
      <c r="J164" s="37" t="str">
        <f>VLOOKUP(I164,spp!A:B,2,FALSE)</f>
        <v>Stegastes rectrifaenum</v>
      </c>
      <c r="K164" s="47">
        <f t="shared" si="274"/>
        <v>10</v>
      </c>
      <c r="L164" s="47"/>
      <c r="M164" s="47">
        <v>10</v>
      </c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37">
        <f>VLOOKUP(I164,spp!A:C,3,FALSE)</f>
        <v>1.813E-2</v>
      </c>
      <c r="AF164" s="37">
        <f>VLOOKUP(I164,spp!A:D,4,FALSE)</f>
        <v>3.07552</v>
      </c>
      <c r="AG164" s="47">
        <f t="shared" si="275"/>
        <v>89.056622608108796</v>
      </c>
      <c r="AH164" s="47">
        <f t="shared" si="276"/>
        <v>8.3333333333333329E-2</v>
      </c>
      <c r="AI164" s="47">
        <f t="shared" si="277"/>
        <v>0.74213852173424</v>
      </c>
      <c r="AJ164" s="7">
        <f t="shared" si="278"/>
        <v>4.4892723765168139</v>
      </c>
      <c r="AK164" s="7">
        <f t="shared" si="279"/>
        <v>-4.0101872542153769</v>
      </c>
      <c r="AL164" s="7">
        <f t="shared" si="280"/>
        <v>2.7635845745539585</v>
      </c>
      <c r="AM164" s="7">
        <f t="shared" si="281"/>
        <v>15.856580292116471</v>
      </c>
      <c r="AN164" s="37" t="str">
        <f>VLOOKUP(I164,spp!A:L,10,FALSE)</f>
        <v>Pomacentridae</v>
      </c>
    </row>
    <row r="165" spans="1:40" x14ac:dyDescent="0.2">
      <c r="A165" s="51">
        <v>2</v>
      </c>
      <c r="B165" s="51" t="s">
        <v>154</v>
      </c>
      <c r="C165" s="51">
        <v>1</v>
      </c>
      <c r="D165" s="51" t="s">
        <v>155</v>
      </c>
      <c r="E165" s="51">
        <v>1</v>
      </c>
      <c r="F165" s="52">
        <v>40694</v>
      </c>
      <c r="G165" s="51">
        <v>24</v>
      </c>
      <c r="H165" s="51">
        <v>4.5</v>
      </c>
      <c r="I165" s="51" t="s">
        <v>156</v>
      </c>
      <c r="J165" s="37" t="str">
        <f>VLOOKUP(I165,spp!A:B,2,FALSE)</f>
        <v>Acanthaster planci</v>
      </c>
      <c r="K165" s="51">
        <v>1</v>
      </c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37"/>
      <c r="AF165" s="37">
        <f>VLOOKUP(I165,spp!A:E,5,FALSE)</f>
        <v>566.25</v>
      </c>
      <c r="AG165" s="51">
        <f t="shared" ref="AG165:AG166" si="282">AF165*K165</f>
        <v>566.25</v>
      </c>
      <c r="AH165" s="51">
        <f t="shared" ref="AH165:AH166" si="283">K165/60</f>
        <v>1.6666666666666666E-2</v>
      </c>
      <c r="AI165" s="51">
        <f t="shared" ref="AI165:AI166" si="284">AG165/60</f>
        <v>9.4375</v>
      </c>
      <c r="AJ165" s="7">
        <f t="shared" si="278"/>
        <v>6.339035676797244</v>
      </c>
      <c r="AK165" s="7" t="e">
        <f t="shared" si="279"/>
        <v>#NUM!</v>
      </c>
      <c r="AL165" s="7" t="e">
        <f t="shared" si="280"/>
        <v>#NUM!</v>
      </c>
      <c r="AM165" s="7" t="e">
        <f t="shared" si="281"/>
        <v>#NUM!</v>
      </c>
      <c r="AN165" s="37" t="str">
        <f>VLOOKUP(I165,spp!A:L,10,FALSE)</f>
        <v>Acanthansteridae</v>
      </c>
    </row>
    <row r="166" spans="1:40" x14ac:dyDescent="0.2">
      <c r="A166" s="51">
        <v>2</v>
      </c>
      <c r="B166" s="51" t="s">
        <v>154</v>
      </c>
      <c r="C166" s="51">
        <v>1</v>
      </c>
      <c r="D166" s="51" t="s">
        <v>155</v>
      </c>
      <c r="E166" s="51">
        <v>1</v>
      </c>
      <c r="F166" s="52">
        <v>40694</v>
      </c>
      <c r="G166" s="51">
        <v>24</v>
      </c>
      <c r="H166" s="51">
        <v>4.5</v>
      </c>
      <c r="I166" s="51" t="s">
        <v>149</v>
      </c>
      <c r="J166" s="37" t="str">
        <f>VLOOKUP(I166,spp!A:B,2,FALSE)</f>
        <v>Pinctada mazatlanica</v>
      </c>
      <c r="K166" s="51">
        <v>10</v>
      </c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37"/>
      <c r="AF166" s="37">
        <f>VLOOKUP(I166,spp!A:E,5,FALSE)</f>
        <v>33.238461538461536</v>
      </c>
      <c r="AG166" s="51">
        <f t="shared" si="282"/>
        <v>332.38461538461536</v>
      </c>
      <c r="AH166" s="51">
        <f t="shared" si="283"/>
        <v>0.16666666666666666</v>
      </c>
      <c r="AI166" s="51">
        <f t="shared" si="284"/>
        <v>5.5397435897435896</v>
      </c>
      <c r="AJ166" s="7">
        <f t="shared" si="278"/>
        <v>5.8062927784703966</v>
      </c>
      <c r="AK166" s="7" t="e">
        <f t="shared" si="279"/>
        <v>#NUM!</v>
      </c>
      <c r="AL166" s="7" t="e">
        <f t="shared" si="280"/>
        <v>#NUM!</v>
      </c>
      <c r="AM166" s="7" t="e">
        <f t="shared" si="281"/>
        <v>#NUM!</v>
      </c>
      <c r="AN166" s="37" t="str">
        <f>VLOOKUP(I166,spp!A:L,10,FALSE)</f>
        <v>Pteriidae</v>
      </c>
    </row>
    <row r="167" spans="1:40" x14ac:dyDescent="0.2">
      <c r="A167" s="51">
        <v>2</v>
      </c>
      <c r="B167" s="51" t="s">
        <v>154</v>
      </c>
      <c r="C167" s="51">
        <v>1</v>
      </c>
      <c r="D167" s="51" t="s">
        <v>155</v>
      </c>
      <c r="E167" s="51">
        <v>2</v>
      </c>
      <c r="F167" s="52">
        <v>40694</v>
      </c>
      <c r="G167" s="51">
        <v>24</v>
      </c>
      <c r="H167" s="51">
        <v>13</v>
      </c>
      <c r="I167" s="51" t="s">
        <v>149</v>
      </c>
      <c r="J167" s="37" t="str">
        <f>VLOOKUP(I167,spp!A:B,2,FALSE)</f>
        <v>Pinctada mazatlanica</v>
      </c>
      <c r="K167" s="51">
        <v>14</v>
      </c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37"/>
      <c r="AF167" s="37">
        <f>VLOOKUP(I167,spp!A:E,5,FALSE)</f>
        <v>33.238461538461536</v>
      </c>
      <c r="AG167" s="51">
        <f t="shared" ref="AG167" si="285">AF167*K167</f>
        <v>465.3384615384615</v>
      </c>
      <c r="AH167" s="51">
        <f t="shared" ref="AH167" si="286">K167/60</f>
        <v>0.23333333333333334</v>
      </c>
      <c r="AI167" s="51">
        <f t="shared" ref="AI167" si="287">AG167/60</f>
        <v>7.7556410256410251</v>
      </c>
      <c r="AJ167" s="7">
        <f t="shared" si="278"/>
        <v>6.1427650150916095</v>
      </c>
      <c r="AK167" s="7" t="e">
        <f t="shared" si="279"/>
        <v>#NUM!</v>
      </c>
      <c r="AL167" s="7" t="e">
        <f t="shared" si="280"/>
        <v>#NUM!</v>
      </c>
      <c r="AM167" s="7" t="e">
        <f t="shared" si="281"/>
        <v>#NUM!</v>
      </c>
      <c r="AN167" s="37" t="str">
        <f>VLOOKUP(I167,spp!A:L,10,FALSE)</f>
        <v>Pteriidae</v>
      </c>
    </row>
    <row r="168" spans="1:40" x14ac:dyDescent="0.2">
      <c r="A168" s="51">
        <v>2</v>
      </c>
      <c r="B168" s="51" t="s">
        <v>154</v>
      </c>
      <c r="C168" s="51">
        <v>1</v>
      </c>
      <c r="D168" s="51" t="s">
        <v>155</v>
      </c>
      <c r="E168" s="51">
        <v>3</v>
      </c>
      <c r="F168" s="52">
        <v>40694</v>
      </c>
      <c r="G168" s="51">
        <v>22</v>
      </c>
      <c r="H168" s="51">
        <v>11.1</v>
      </c>
      <c r="I168" s="51" t="s">
        <v>149</v>
      </c>
      <c r="J168" s="37" t="str">
        <f>VLOOKUP(I168,spp!A:B,2,FALSE)</f>
        <v>Pinctada mazatlanica</v>
      </c>
      <c r="K168" s="51">
        <v>4</v>
      </c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37"/>
      <c r="AF168" s="37">
        <f>VLOOKUP(I168,spp!A:E,5,FALSE)</f>
        <v>33.238461538461536</v>
      </c>
      <c r="AG168" s="51">
        <f t="shared" ref="AG168" si="288">AF168*K168</f>
        <v>132.95384615384614</v>
      </c>
      <c r="AH168" s="51">
        <f t="shared" ref="AH168" si="289">K168/60</f>
        <v>6.6666666666666666E-2</v>
      </c>
      <c r="AI168" s="51">
        <f t="shared" ref="AI168" si="290">AG168/60</f>
        <v>2.2158974358974359</v>
      </c>
      <c r="AJ168" s="7">
        <f t="shared" si="278"/>
        <v>4.8900020465962415</v>
      </c>
      <c r="AK168" s="7" t="e">
        <f t="shared" si="279"/>
        <v>#NUM!</v>
      </c>
      <c r="AL168" s="7" t="e">
        <f t="shared" si="280"/>
        <v>#NUM!</v>
      </c>
      <c r="AM168" s="7" t="e">
        <f t="shared" si="281"/>
        <v>#NUM!</v>
      </c>
      <c r="AN168" s="37" t="str">
        <f>VLOOKUP(I168,spp!A:L,10,FALSE)</f>
        <v>Pteriidae</v>
      </c>
    </row>
    <row r="169" spans="1:40" x14ac:dyDescent="0.2">
      <c r="A169" s="51">
        <v>2</v>
      </c>
      <c r="B169" s="51" t="s">
        <v>154</v>
      </c>
      <c r="C169" s="51">
        <v>1</v>
      </c>
      <c r="D169" s="51" t="s">
        <v>155</v>
      </c>
      <c r="E169" s="51">
        <v>4</v>
      </c>
      <c r="F169" s="52">
        <v>40694</v>
      </c>
      <c r="G169" s="51">
        <v>22</v>
      </c>
      <c r="H169" s="51">
        <v>4.2</v>
      </c>
      <c r="I169" s="51" t="s">
        <v>156</v>
      </c>
      <c r="J169" s="37" t="str">
        <f>VLOOKUP(I169,spp!A:B,2,FALSE)</f>
        <v>Acanthaster planci</v>
      </c>
      <c r="K169" s="51">
        <v>2</v>
      </c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37"/>
      <c r="AF169" s="37">
        <f>VLOOKUP(I169,spp!A:E,5,FALSE)</f>
        <v>566.25</v>
      </c>
      <c r="AG169" s="51">
        <f t="shared" ref="AG169:AG170" si="291">AF169*K169</f>
        <v>1132.5</v>
      </c>
      <c r="AH169" s="51">
        <f t="shared" ref="AH169:AH170" si="292">K169/60</f>
        <v>3.3333333333333333E-2</v>
      </c>
      <c r="AI169" s="51">
        <f t="shared" ref="AI169:AI170" si="293">AG169/60</f>
        <v>18.875</v>
      </c>
      <c r="AJ169" s="7">
        <f t="shared" ref="AJ169:AJ180" si="294">LN(AG169)</f>
        <v>7.0321828573571894</v>
      </c>
      <c r="AK169" s="7" t="e">
        <f t="shared" ref="AK169:AK180" si="295">LN(AE169)</f>
        <v>#NUM!</v>
      </c>
      <c r="AL169" s="7" t="e">
        <f t="shared" ref="AL169:AL180" si="296">(AJ169-AK169)/AF169</f>
        <v>#NUM!</v>
      </c>
      <c r="AM169" s="7" t="e">
        <f t="shared" ref="AM169:AM180" si="297">EXP(AL169)</f>
        <v>#NUM!</v>
      </c>
      <c r="AN169" s="37" t="str">
        <f>VLOOKUP(I169,spp!A:L,10,FALSE)</f>
        <v>Acanthansteridae</v>
      </c>
    </row>
    <row r="170" spans="1:40" x14ac:dyDescent="0.2">
      <c r="A170" s="51">
        <v>2</v>
      </c>
      <c r="B170" s="51" t="s">
        <v>154</v>
      </c>
      <c r="C170" s="51">
        <v>1</v>
      </c>
      <c r="D170" s="51" t="s">
        <v>155</v>
      </c>
      <c r="E170" s="51">
        <v>4</v>
      </c>
      <c r="F170" s="52">
        <v>40694</v>
      </c>
      <c r="G170" s="51">
        <v>22</v>
      </c>
      <c r="H170" s="51">
        <v>4.2</v>
      </c>
      <c r="I170" s="51" t="s">
        <v>149</v>
      </c>
      <c r="J170" s="37" t="str">
        <f>VLOOKUP(I170,spp!A:B,2,FALSE)</f>
        <v>Pinctada mazatlanica</v>
      </c>
      <c r="K170" s="51">
        <v>4</v>
      </c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37"/>
      <c r="AF170" s="37">
        <f>VLOOKUP(I170,spp!A:E,5,FALSE)</f>
        <v>33.238461538461536</v>
      </c>
      <c r="AG170" s="51">
        <f t="shared" si="291"/>
        <v>132.95384615384614</v>
      </c>
      <c r="AH170" s="51">
        <f t="shared" si="292"/>
        <v>6.6666666666666666E-2</v>
      </c>
      <c r="AI170" s="51">
        <f t="shared" si="293"/>
        <v>2.2158974358974359</v>
      </c>
      <c r="AJ170" s="7">
        <f t="shared" si="294"/>
        <v>4.8900020465962415</v>
      </c>
      <c r="AK170" s="7" t="e">
        <f t="shared" si="295"/>
        <v>#NUM!</v>
      </c>
      <c r="AL170" s="7" t="e">
        <f t="shared" si="296"/>
        <v>#NUM!</v>
      </c>
      <c r="AM170" s="7" t="e">
        <f t="shared" si="297"/>
        <v>#NUM!</v>
      </c>
      <c r="AN170" s="37" t="str">
        <f>VLOOKUP(I170,spp!A:L,10,FALSE)</f>
        <v>Pteriidae</v>
      </c>
    </row>
    <row r="171" spans="1:40" x14ac:dyDescent="0.2">
      <c r="A171" s="47">
        <v>2</v>
      </c>
      <c r="B171" s="47" t="s">
        <v>154</v>
      </c>
      <c r="C171" s="47">
        <v>1</v>
      </c>
      <c r="D171" s="47" t="s">
        <v>155</v>
      </c>
      <c r="E171" s="47">
        <v>5</v>
      </c>
      <c r="F171" s="48">
        <v>40694</v>
      </c>
      <c r="G171" s="47">
        <v>24</v>
      </c>
      <c r="H171" s="47">
        <v>8.6999999999999993</v>
      </c>
      <c r="I171" s="47" t="s">
        <v>142</v>
      </c>
      <c r="J171" s="37" t="str">
        <f>VLOOKUP(I171,spp!A:B,2,FALSE)</f>
        <v>Holacanthus passer</v>
      </c>
      <c r="K171" s="47">
        <f t="shared" ref="K171:K175" si="298">SUM(L171:AD171)</f>
        <v>1</v>
      </c>
      <c r="L171" s="47"/>
      <c r="M171" s="47"/>
      <c r="N171" s="47"/>
      <c r="O171" s="47">
        <v>1</v>
      </c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37">
        <f>VLOOKUP(I171,spp!A:C,3,FALSE)</f>
        <v>2.7130000000000001E-2</v>
      </c>
      <c r="AF171" s="37">
        <f>VLOOKUP(I171,spp!A:D,4,FALSE)</f>
        <v>3.0842299999999998</v>
      </c>
      <c r="AG171" s="47">
        <f t="shared" ref="AG171:AG175" si="299">((AE171*$L$2^AF171)*L171)+((AE171*$M$2^AF171)*M171)+((AE171*$N$2^AF171)*N171)+((AE171*$O$2^AF171)*O171)+((AE171*$P$2^AF171)*P171)+((AE171*$Q$2^AF171)*Q171)+((AE171*$R$2^AF171)*R171)+((AE171*$S$2^AF171)*S171)+((AE171*$T$2^AF171)*T171)+((AE171*$U$2^AF171)*U171)+((AE171*$V$2^AF171)*V171)+((AE171*$W$2^AF171)*W171)+((AE171*$X$2^AF171)*X171)+((AE171*$Y$2^AF171)*Y171)+ ((AE171*$Z$2^AF171)*Z171)+((AE171*$AA$2^AF171)*AA171)+((AE171*$AB$2^AF171)*AB171)+((AE171*$AC$2^AF171)*AC171+((AE171*$AD$2^AF171)*AD171))</f>
        <v>185.03975070588172</v>
      </c>
      <c r="AH171" s="47">
        <f t="shared" ref="AH171:AH175" si="300">K171/120</f>
        <v>8.3333333333333332E-3</v>
      </c>
      <c r="AI171" s="47">
        <f t="shared" ref="AI171:AI175" si="301">AG171/120</f>
        <v>1.5419979225490144</v>
      </c>
      <c r="AJ171" s="7">
        <f t="shared" si="294"/>
        <v>5.2205706706777981</v>
      </c>
      <c r="AK171" s="7">
        <f t="shared" si="295"/>
        <v>-3.6071151523112968</v>
      </c>
      <c r="AL171" s="7">
        <f t="shared" si="296"/>
        <v>2.8622008809294686</v>
      </c>
      <c r="AM171" s="7">
        <f t="shared" si="297"/>
        <v>17.500000000000004</v>
      </c>
      <c r="AN171" s="37" t="str">
        <f>VLOOKUP(I171,spp!A:L,10,FALSE)</f>
        <v>Pomacanthidae</v>
      </c>
    </row>
    <row r="172" spans="1:40" x14ac:dyDescent="0.2">
      <c r="A172" s="47">
        <v>2</v>
      </c>
      <c r="B172" s="47" t="s">
        <v>154</v>
      </c>
      <c r="C172" s="47">
        <v>1</v>
      </c>
      <c r="D172" s="47" t="s">
        <v>155</v>
      </c>
      <c r="E172" s="47">
        <v>5</v>
      </c>
      <c r="F172" s="48">
        <v>40694</v>
      </c>
      <c r="G172" s="47">
        <v>24</v>
      </c>
      <c r="H172" s="47">
        <v>8.6999999999999993</v>
      </c>
      <c r="I172" s="47" t="s">
        <v>150</v>
      </c>
      <c r="J172" s="37" t="str">
        <f>VLOOKUP(I172,spp!A:B,2,FALSE)</f>
        <v>Lutjanus argentiventris</v>
      </c>
      <c r="K172" s="47">
        <f t="shared" si="298"/>
        <v>1</v>
      </c>
      <c r="L172" s="47"/>
      <c r="M172" s="47"/>
      <c r="N172" s="47"/>
      <c r="O172" s="47">
        <v>1</v>
      </c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37">
        <f>VLOOKUP(I172,spp!A:C,3,FALSE)</f>
        <v>1.7299999999999999E-2</v>
      </c>
      <c r="AF172" s="37">
        <f>VLOOKUP(I172,spp!A:D,4,FALSE)</f>
        <v>3</v>
      </c>
      <c r="AG172" s="47">
        <f t="shared" si="299"/>
        <v>92.717187499999994</v>
      </c>
      <c r="AH172" s="47">
        <f t="shared" si="300"/>
        <v>8.3333333333333332E-3</v>
      </c>
      <c r="AI172" s="47">
        <f t="shared" si="301"/>
        <v>0.77264322916666661</v>
      </c>
      <c r="AJ172" s="7">
        <f t="shared" si="294"/>
        <v>4.5295538653100014</v>
      </c>
      <c r="AK172" s="7">
        <f t="shared" si="295"/>
        <v>-4.0570487774784034</v>
      </c>
      <c r="AL172" s="7">
        <f t="shared" si="296"/>
        <v>2.8622008809294681</v>
      </c>
      <c r="AM172" s="7">
        <f t="shared" si="297"/>
        <v>17.499999999999996</v>
      </c>
      <c r="AN172" s="37" t="str">
        <f>VLOOKUP(I172,spp!A:L,10,FALSE)</f>
        <v>Lutjanidae</v>
      </c>
    </row>
    <row r="173" spans="1:40" x14ac:dyDescent="0.2">
      <c r="A173" s="47">
        <v>2</v>
      </c>
      <c r="B173" s="47" t="s">
        <v>154</v>
      </c>
      <c r="C173" s="47">
        <v>1</v>
      </c>
      <c r="D173" s="47" t="s">
        <v>155</v>
      </c>
      <c r="E173" s="47">
        <v>5</v>
      </c>
      <c r="F173" s="48">
        <v>40694</v>
      </c>
      <c r="G173" s="47">
        <v>24</v>
      </c>
      <c r="H173" s="47">
        <v>8.6999999999999993</v>
      </c>
      <c r="I173" s="47" t="s">
        <v>146</v>
      </c>
      <c r="J173" s="37" t="str">
        <f>VLOOKUP(I173,spp!A:B,2,FALSE)</f>
        <v>Mycteroperca rosacea</v>
      </c>
      <c r="K173" s="47">
        <f t="shared" si="298"/>
        <v>2</v>
      </c>
      <c r="L173" s="47"/>
      <c r="M173" s="47"/>
      <c r="N173" s="47">
        <v>1</v>
      </c>
      <c r="O173" s="47">
        <v>1</v>
      </c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37">
        <f>VLOOKUP(I173,spp!A:C,3,FALSE)</f>
        <v>1.3299999999999999E-2</v>
      </c>
      <c r="AF173" s="37">
        <f>VLOOKUP(I173,spp!A:D,4,FALSE)</f>
        <v>2.97</v>
      </c>
      <c r="AG173" s="47">
        <f t="shared" si="299"/>
        <v>89.495585635682829</v>
      </c>
      <c r="AH173" s="47">
        <f t="shared" si="300"/>
        <v>1.6666666666666666E-2</v>
      </c>
      <c r="AI173" s="47">
        <f t="shared" si="301"/>
        <v>0.74579654696402353</v>
      </c>
      <c r="AJ173" s="7">
        <f t="shared" si="294"/>
        <v>4.4941893015580776</v>
      </c>
      <c r="AK173" s="7">
        <f t="shared" si="295"/>
        <v>-4.319991243754429</v>
      </c>
      <c r="AL173" s="7">
        <f t="shared" si="296"/>
        <v>2.9677375573442779</v>
      </c>
      <c r="AM173" s="7">
        <f t="shared" si="297"/>
        <v>19.447870094220566</v>
      </c>
      <c r="AN173" s="37" t="str">
        <f>VLOOKUP(I173,spp!A:L,10,FALSE)</f>
        <v>Serranidae</v>
      </c>
    </row>
    <row r="174" spans="1:40" x14ac:dyDescent="0.2">
      <c r="A174" s="47">
        <v>2</v>
      </c>
      <c r="B174" s="47" t="s">
        <v>154</v>
      </c>
      <c r="C174" s="47">
        <v>1</v>
      </c>
      <c r="D174" s="47" t="s">
        <v>155</v>
      </c>
      <c r="E174" s="47">
        <v>5</v>
      </c>
      <c r="F174" s="48">
        <v>40694</v>
      </c>
      <c r="G174" s="47">
        <v>24</v>
      </c>
      <c r="H174" s="47">
        <v>8.6999999999999993</v>
      </c>
      <c r="I174" s="47" t="s">
        <v>141</v>
      </c>
      <c r="J174" s="37" t="str">
        <f>VLOOKUP(I174,spp!A:B,2,FALSE)</f>
        <v>Stegastes rectrifaenum</v>
      </c>
      <c r="K174" s="47">
        <f t="shared" si="298"/>
        <v>10</v>
      </c>
      <c r="L174" s="47"/>
      <c r="M174" s="47">
        <v>10</v>
      </c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37">
        <f>VLOOKUP(I174,spp!A:C,3,FALSE)</f>
        <v>1.813E-2</v>
      </c>
      <c r="AF174" s="37">
        <f>VLOOKUP(I174,spp!A:D,4,FALSE)</f>
        <v>3.07552</v>
      </c>
      <c r="AG174" s="47">
        <f t="shared" si="299"/>
        <v>89.056622608108796</v>
      </c>
      <c r="AH174" s="47">
        <f t="shared" si="300"/>
        <v>8.3333333333333329E-2</v>
      </c>
      <c r="AI174" s="47">
        <f t="shared" si="301"/>
        <v>0.74213852173424</v>
      </c>
      <c r="AJ174" s="7">
        <f t="shared" si="294"/>
        <v>4.4892723765168139</v>
      </c>
      <c r="AK174" s="7">
        <f t="shared" si="295"/>
        <v>-4.0101872542153769</v>
      </c>
      <c r="AL174" s="7">
        <f t="shared" si="296"/>
        <v>2.7635845745539585</v>
      </c>
      <c r="AM174" s="7">
        <f t="shared" si="297"/>
        <v>15.856580292116471</v>
      </c>
      <c r="AN174" s="37" t="str">
        <f>VLOOKUP(I174,spp!A:L,10,FALSE)</f>
        <v>Pomacentridae</v>
      </c>
    </row>
    <row r="175" spans="1:40" x14ac:dyDescent="0.2">
      <c r="A175" s="47">
        <v>2</v>
      </c>
      <c r="B175" s="47" t="s">
        <v>154</v>
      </c>
      <c r="C175" s="47">
        <v>1</v>
      </c>
      <c r="D175" s="47" t="s">
        <v>155</v>
      </c>
      <c r="E175" s="47">
        <v>5</v>
      </c>
      <c r="F175" s="48">
        <v>40694</v>
      </c>
      <c r="G175" s="47">
        <v>24</v>
      </c>
      <c r="H175" s="47">
        <v>8.6999999999999993</v>
      </c>
      <c r="I175" s="47" t="s">
        <v>157</v>
      </c>
      <c r="J175" s="37" t="str">
        <f>VLOOKUP(I175,spp!A:B,2,FALSE)</f>
        <v>Zanclus cornutus</v>
      </c>
      <c r="K175" s="47">
        <f t="shared" si="298"/>
        <v>1</v>
      </c>
      <c r="L175" s="47"/>
      <c r="M175" s="47"/>
      <c r="N175" s="47">
        <v>1</v>
      </c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37">
        <f>VLOOKUP(I175,spp!A:C,3,FALSE)</f>
        <v>1.47E-2</v>
      </c>
      <c r="AF175" s="37">
        <f>VLOOKUP(I175,spp!A:D,4,FALSE)</f>
        <v>3.3698999999999999</v>
      </c>
      <c r="AG175" s="47">
        <f t="shared" si="299"/>
        <v>73.079301486219094</v>
      </c>
      <c r="AH175" s="47">
        <f t="shared" si="300"/>
        <v>8.3333333333333332E-3</v>
      </c>
      <c r="AI175" s="47">
        <f t="shared" si="301"/>
        <v>0.60899417905182573</v>
      </c>
      <c r="AJ175" s="7">
        <f t="shared" si="294"/>
        <v>4.2915451732569432</v>
      </c>
      <c r="AK175" s="7">
        <f t="shared" si="295"/>
        <v>-4.2199077851974467</v>
      </c>
      <c r="AL175" s="7">
        <f t="shared" si="296"/>
        <v>2.5257286443082556</v>
      </c>
      <c r="AM175" s="7">
        <f t="shared" si="297"/>
        <v>12.500000000000002</v>
      </c>
      <c r="AN175" s="37" t="str">
        <f>VLOOKUP(I175,spp!A:L,10,FALSE)</f>
        <v>Zanclidae</v>
      </c>
    </row>
    <row r="176" spans="1:40" x14ac:dyDescent="0.2">
      <c r="A176" s="51">
        <v>2</v>
      </c>
      <c r="B176" s="51" t="s">
        <v>154</v>
      </c>
      <c r="C176" s="51">
        <v>1</v>
      </c>
      <c r="D176" s="51" t="s">
        <v>155</v>
      </c>
      <c r="E176" s="51">
        <v>5</v>
      </c>
      <c r="F176" s="52">
        <v>40694</v>
      </c>
      <c r="G176" s="51">
        <v>24</v>
      </c>
      <c r="H176" s="51">
        <v>8.6999999999999993</v>
      </c>
      <c r="I176" s="51" t="s">
        <v>156</v>
      </c>
      <c r="J176" s="37" t="str">
        <f>VLOOKUP(I176,spp!A:B,2,FALSE)</f>
        <v>Acanthaster planci</v>
      </c>
      <c r="K176" s="51">
        <v>2</v>
      </c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37"/>
      <c r="AF176" s="37">
        <f>VLOOKUP(I176,spp!A:E,5,FALSE)</f>
        <v>566.25</v>
      </c>
      <c r="AG176" s="51">
        <f t="shared" ref="AG176:AG178" si="302">AF176*K176</f>
        <v>1132.5</v>
      </c>
      <c r="AH176" s="51">
        <f t="shared" ref="AH176:AH178" si="303">K176/60</f>
        <v>3.3333333333333333E-2</v>
      </c>
      <c r="AI176" s="51">
        <f t="shared" ref="AI176:AI178" si="304">AG176/60</f>
        <v>18.875</v>
      </c>
      <c r="AJ176" s="7">
        <f t="shared" si="294"/>
        <v>7.0321828573571894</v>
      </c>
      <c r="AK176" s="7" t="e">
        <f t="shared" si="295"/>
        <v>#NUM!</v>
      </c>
      <c r="AL176" s="7" t="e">
        <f t="shared" si="296"/>
        <v>#NUM!</v>
      </c>
      <c r="AM176" s="7" t="e">
        <f t="shared" si="297"/>
        <v>#NUM!</v>
      </c>
      <c r="AN176" s="37" t="str">
        <f>VLOOKUP(I176,spp!A:L,10,FALSE)</f>
        <v>Acanthansteridae</v>
      </c>
    </row>
    <row r="177" spans="1:40" x14ac:dyDescent="0.2">
      <c r="A177" s="51">
        <v>2</v>
      </c>
      <c r="B177" s="51" t="s">
        <v>154</v>
      </c>
      <c r="C177" s="51">
        <v>1</v>
      </c>
      <c r="D177" s="51" t="s">
        <v>155</v>
      </c>
      <c r="E177" s="51">
        <v>5</v>
      </c>
      <c r="F177" s="52">
        <v>40694</v>
      </c>
      <c r="G177" s="51">
        <v>24</v>
      </c>
      <c r="H177" s="51">
        <v>8.6999999999999993</v>
      </c>
      <c r="I177" s="51" t="s">
        <v>148</v>
      </c>
      <c r="J177" s="37" t="str">
        <f>VLOOKUP(I177,spp!A:B,2,FALSE)</f>
        <v>Diadema mexicanum</v>
      </c>
      <c r="K177" s="51">
        <v>1</v>
      </c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37"/>
      <c r="AF177" s="37">
        <f>VLOOKUP(I177,spp!A:E,5,FALSE)</f>
        <v>20.71</v>
      </c>
      <c r="AG177" s="51">
        <f t="shared" si="302"/>
        <v>20.71</v>
      </c>
      <c r="AH177" s="51">
        <f t="shared" si="303"/>
        <v>1.6666666666666666E-2</v>
      </c>
      <c r="AI177" s="51">
        <f t="shared" si="304"/>
        <v>0.34516666666666668</v>
      </c>
      <c r="AJ177" s="7">
        <f t="shared" si="294"/>
        <v>3.0306166754074928</v>
      </c>
      <c r="AK177" s="7" t="e">
        <f t="shared" si="295"/>
        <v>#NUM!</v>
      </c>
      <c r="AL177" s="7" t="e">
        <f t="shared" si="296"/>
        <v>#NUM!</v>
      </c>
      <c r="AM177" s="7" t="e">
        <f t="shared" si="297"/>
        <v>#NUM!</v>
      </c>
      <c r="AN177" s="37" t="str">
        <f>VLOOKUP(I177,spp!A:L,10,FALSE)</f>
        <v>Diadematidae</v>
      </c>
    </row>
    <row r="178" spans="1:40" x14ac:dyDescent="0.2">
      <c r="A178" s="51">
        <v>2</v>
      </c>
      <c r="B178" s="51" t="s">
        <v>154</v>
      </c>
      <c r="C178" s="51">
        <v>1</v>
      </c>
      <c r="D178" s="51" t="s">
        <v>155</v>
      </c>
      <c r="E178" s="51">
        <v>5</v>
      </c>
      <c r="F178" s="52">
        <v>40694</v>
      </c>
      <c r="G178" s="51">
        <v>24</v>
      </c>
      <c r="H178" s="51">
        <v>8.6999999999999993</v>
      </c>
      <c r="I178" s="51" t="s">
        <v>149</v>
      </c>
      <c r="J178" s="37" t="str">
        <f>VLOOKUP(I178,spp!A:B,2,FALSE)</f>
        <v>Pinctada mazatlanica</v>
      </c>
      <c r="K178" s="51">
        <v>7</v>
      </c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37"/>
      <c r="AF178" s="37">
        <f>VLOOKUP(I178,spp!A:E,5,FALSE)</f>
        <v>33.238461538461536</v>
      </c>
      <c r="AG178" s="51">
        <f t="shared" si="302"/>
        <v>232.66923076923075</v>
      </c>
      <c r="AH178" s="51">
        <f t="shared" si="303"/>
        <v>0.11666666666666667</v>
      </c>
      <c r="AI178" s="51">
        <f t="shared" si="304"/>
        <v>3.8778205128205125</v>
      </c>
      <c r="AJ178" s="7">
        <f t="shared" si="294"/>
        <v>5.4496178345316642</v>
      </c>
      <c r="AK178" s="7" t="e">
        <f t="shared" si="295"/>
        <v>#NUM!</v>
      </c>
      <c r="AL178" s="7" t="e">
        <f t="shared" si="296"/>
        <v>#NUM!</v>
      </c>
      <c r="AM178" s="7" t="e">
        <f t="shared" si="297"/>
        <v>#NUM!</v>
      </c>
      <c r="AN178" s="37" t="str">
        <f>VLOOKUP(I178,spp!A:L,10,FALSE)</f>
        <v>Pteriidae</v>
      </c>
    </row>
    <row r="179" spans="1:40" x14ac:dyDescent="0.2">
      <c r="A179" s="47">
        <v>2</v>
      </c>
      <c r="B179" s="47" t="s">
        <v>154</v>
      </c>
      <c r="C179" s="47">
        <v>2</v>
      </c>
      <c r="D179" s="47" t="s">
        <v>158</v>
      </c>
      <c r="E179" s="47">
        <v>1</v>
      </c>
      <c r="F179" s="48">
        <v>40696</v>
      </c>
      <c r="G179" s="47">
        <v>24</v>
      </c>
      <c r="H179" s="47">
        <v>6.5</v>
      </c>
      <c r="I179" s="47" t="s">
        <v>142</v>
      </c>
      <c r="J179" s="37" t="str">
        <f>VLOOKUP(I179,spp!A:B,2,FALSE)</f>
        <v>Holacanthus passer</v>
      </c>
      <c r="K179" s="47">
        <f t="shared" ref="K179:K180" si="305">SUM(L179:AD179)</f>
        <v>3</v>
      </c>
      <c r="L179" s="47">
        <v>2</v>
      </c>
      <c r="M179" s="47">
        <v>1</v>
      </c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37">
        <f>VLOOKUP(I179,spp!A:C,3,FALSE)</f>
        <v>2.7130000000000001E-2</v>
      </c>
      <c r="AF179" s="37">
        <f>VLOOKUP(I179,spp!A:D,4,FALSE)</f>
        <v>3.0842299999999998</v>
      </c>
      <c r="AG179" s="47">
        <f t="shared" ref="AG179:AG180" si="306">((AE179*$L$2^AF179)*L179)+((AE179*$M$2^AF179)*M179)+((AE179*$N$2^AF179)*N179)+((AE179*$O$2^AF179)*O179)+((AE179*$P$2^AF179)*P179)+((AE179*$Q$2^AF179)*Q179)+((AE179*$R$2^AF179)*R179)+((AE179*$S$2^AF179)*S179)+((AE179*$T$2^AF179)*T179)+((AE179*$U$2^AF179)*U179)+((AE179*$V$2^AF179)*V179)+((AE179*$W$2^AF179)*W179)+((AE179*$X$2^AF179)*X179)+((AE179*$Y$2^AF179)*Y179)+ ((AE179*$Z$2^AF179)*Z179)+((AE179*$AA$2^AF179)*AA179)+((AE179*$AB$2^AF179)*AB179)+((AE179*$AC$2^AF179)*AC179+((AE179*$AD$2^AF179)*AD179))</f>
        <v>14.478344834577845</v>
      </c>
      <c r="AH179" s="47">
        <f t="shared" ref="AH179:AH180" si="307">K179/120</f>
        <v>2.5000000000000001E-2</v>
      </c>
      <c r="AI179" s="47">
        <f t="shared" ref="AI179:AI180" si="308">AG179/120</f>
        <v>0.12065287362148204</v>
      </c>
      <c r="AJ179" s="7">
        <f t="shared" si="294"/>
        <v>2.6726540734197344</v>
      </c>
      <c r="AK179" s="7">
        <f t="shared" si="295"/>
        <v>-3.6071151523112968</v>
      </c>
      <c r="AL179" s="7">
        <f t="shared" si="296"/>
        <v>2.0360897941239893</v>
      </c>
      <c r="AM179" s="7">
        <f t="shared" si="297"/>
        <v>7.6605960506347683</v>
      </c>
      <c r="AN179" s="37" t="str">
        <f>VLOOKUP(I179,spp!A:L,10,FALSE)</f>
        <v>Pomacanthidae</v>
      </c>
    </row>
    <row r="180" spans="1:40" x14ac:dyDescent="0.2">
      <c r="A180" s="47">
        <v>2</v>
      </c>
      <c r="B180" s="47" t="s">
        <v>154</v>
      </c>
      <c r="C180" s="47">
        <v>2</v>
      </c>
      <c r="D180" s="47" t="s">
        <v>158</v>
      </c>
      <c r="E180" s="47">
        <v>1</v>
      </c>
      <c r="F180" s="48">
        <v>40696</v>
      </c>
      <c r="G180" s="47">
        <v>24</v>
      </c>
      <c r="H180" s="47">
        <v>6.5</v>
      </c>
      <c r="I180" s="47" t="s">
        <v>141</v>
      </c>
      <c r="J180" s="37" t="str">
        <f>VLOOKUP(I180,spp!A:B,2,FALSE)</f>
        <v>Stegastes rectrifaenum</v>
      </c>
      <c r="K180" s="47">
        <f t="shared" si="305"/>
        <v>20</v>
      </c>
      <c r="L180" s="47"/>
      <c r="M180" s="47">
        <v>20</v>
      </c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37">
        <f>VLOOKUP(I180,spp!A:C,3,FALSE)</f>
        <v>1.813E-2</v>
      </c>
      <c r="AF180" s="37">
        <f>VLOOKUP(I180,spp!A:D,4,FALSE)</f>
        <v>3.07552</v>
      </c>
      <c r="AG180" s="47">
        <f t="shared" si="306"/>
        <v>178.11324521621759</v>
      </c>
      <c r="AH180" s="47">
        <f t="shared" si="307"/>
        <v>0.16666666666666666</v>
      </c>
      <c r="AI180" s="47">
        <f t="shared" si="308"/>
        <v>1.48427704346848</v>
      </c>
      <c r="AJ180" s="7">
        <f t="shared" si="294"/>
        <v>5.1824195570767593</v>
      </c>
      <c r="AK180" s="7">
        <f t="shared" si="295"/>
        <v>-4.0101872542153769</v>
      </c>
      <c r="AL180" s="7">
        <f t="shared" si="296"/>
        <v>2.9889601795118019</v>
      </c>
      <c r="AM180" s="7">
        <f t="shared" si="297"/>
        <v>19.865015698227889</v>
      </c>
      <c r="AN180" s="37" t="str">
        <f>VLOOKUP(I180,spp!A:L,10,FALSE)</f>
        <v>Pomacentridae</v>
      </c>
    </row>
    <row r="181" spans="1:40" x14ac:dyDescent="0.2">
      <c r="A181" s="51">
        <v>2</v>
      </c>
      <c r="B181" s="51" t="s">
        <v>154</v>
      </c>
      <c r="C181" s="51">
        <v>2</v>
      </c>
      <c r="D181" s="51" t="s">
        <v>158</v>
      </c>
      <c r="E181" s="51">
        <v>1</v>
      </c>
      <c r="F181" s="52">
        <v>40696</v>
      </c>
      <c r="G181" s="51">
        <v>24</v>
      </c>
      <c r="H181" s="51">
        <v>6.5</v>
      </c>
      <c r="I181" s="51" t="s">
        <v>148</v>
      </c>
      <c r="J181" s="37" t="str">
        <f>VLOOKUP(I181,spp!A:B,2,FALSE)</f>
        <v>Diadema mexicanum</v>
      </c>
      <c r="K181" s="51">
        <v>12</v>
      </c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37"/>
      <c r="AF181" s="37">
        <f>VLOOKUP(I181,spp!A:E,5,FALSE)</f>
        <v>20.71</v>
      </c>
      <c r="AG181" s="51">
        <f t="shared" ref="AG181:AG182" si="309">AF181*K181</f>
        <v>248.52</v>
      </c>
      <c r="AH181" s="51">
        <f t="shared" ref="AH181:AH182" si="310">K181/60</f>
        <v>0.2</v>
      </c>
      <c r="AI181" s="51">
        <f t="shared" ref="AI181:AI182" si="311">AG181/60</f>
        <v>4.1420000000000003</v>
      </c>
      <c r="AJ181" s="7">
        <f t="shared" ref="AJ181:AJ188" si="312">LN(AG181)</f>
        <v>5.5155233251954927</v>
      </c>
      <c r="AK181" s="7" t="e">
        <f t="shared" ref="AK181:AK188" si="313">LN(AE181)</f>
        <v>#NUM!</v>
      </c>
      <c r="AL181" s="7" t="e">
        <f t="shared" ref="AL181:AL188" si="314">(AJ181-AK181)/AF181</f>
        <v>#NUM!</v>
      </c>
      <c r="AM181" s="7" t="e">
        <f t="shared" ref="AM181:AM188" si="315">EXP(AL181)</f>
        <v>#NUM!</v>
      </c>
      <c r="AN181" s="37" t="str">
        <f>VLOOKUP(I181,spp!A:L,10,FALSE)</f>
        <v>Diadematidae</v>
      </c>
    </row>
    <row r="182" spans="1:40" x14ac:dyDescent="0.2">
      <c r="A182" s="51">
        <v>2</v>
      </c>
      <c r="B182" s="51" t="s">
        <v>154</v>
      </c>
      <c r="C182" s="51">
        <v>2</v>
      </c>
      <c r="D182" s="51" t="s">
        <v>158</v>
      </c>
      <c r="E182" s="51">
        <v>1</v>
      </c>
      <c r="F182" s="52">
        <v>40696</v>
      </c>
      <c r="G182" s="51">
        <v>24</v>
      </c>
      <c r="H182" s="51">
        <v>6.5</v>
      </c>
      <c r="I182" s="51" t="s">
        <v>149</v>
      </c>
      <c r="J182" s="37" t="str">
        <f>VLOOKUP(I182,spp!A:B,2,FALSE)</f>
        <v>Pinctada mazatlanica</v>
      </c>
      <c r="K182" s="51">
        <v>3</v>
      </c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37"/>
      <c r="AF182" s="37">
        <f>VLOOKUP(I182,spp!A:E,5,FALSE)</f>
        <v>33.238461538461536</v>
      </c>
      <c r="AG182" s="51">
        <f t="shared" si="309"/>
        <v>99.715384615384608</v>
      </c>
      <c r="AH182" s="51">
        <f t="shared" si="310"/>
        <v>0.05</v>
      </c>
      <c r="AI182" s="51">
        <f t="shared" si="311"/>
        <v>1.6619230769230768</v>
      </c>
      <c r="AJ182" s="7">
        <f t="shared" si="312"/>
        <v>4.6023199741444607</v>
      </c>
      <c r="AK182" s="7" t="e">
        <f t="shared" si="313"/>
        <v>#NUM!</v>
      </c>
      <c r="AL182" s="7" t="e">
        <f t="shared" si="314"/>
        <v>#NUM!</v>
      </c>
      <c r="AM182" s="7" t="e">
        <f t="shared" si="315"/>
        <v>#NUM!</v>
      </c>
      <c r="AN182" s="37" t="str">
        <f>VLOOKUP(I182,spp!A:L,10,FALSE)</f>
        <v>Pteriidae</v>
      </c>
    </row>
    <row r="183" spans="1:40" x14ac:dyDescent="0.2">
      <c r="A183" s="47">
        <v>2</v>
      </c>
      <c r="B183" s="47" t="s">
        <v>154</v>
      </c>
      <c r="C183" s="47">
        <v>2</v>
      </c>
      <c r="D183" s="47" t="s">
        <v>158</v>
      </c>
      <c r="E183" s="47">
        <v>2</v>
      </c>
      <c r="F183" s="48">
        <v>40696</v>
      </c>
      <c r="G183" s="47">
        <v>24</v>
      </c>
      <c r="H183" s="47">
        <v>6</v>
      </c>
      <c r="I183" s="47" t="s">
        <v>142</v>
      </c>
      <c r="J183" s="37" t="str">
        <f>VLOOKUP(I183,spp!A:B,2,FALSE)</f>
        <v>Holacanthus passer</v>
      </c>
      <c r="K183" s="47">
        <f t="shared" ref="K183:K185" si="316">SUM(L183:AD183)</f>
        <v>6</v>
      </c>
      <c r="L183" s="47">
        <v>2</v>
      </c>
      <c r="M183" s="47"/>
      <c r="N183" s="47"/>
      <c r="O183" s="47">
        <v>3</v>
      </c>
      <c r="P183" s="47">
        <v>1</v>
      </c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37">
        <f>VLOOKUP(I183,spp!A:C,3,FALSE)</f>
        <v>2.7130000000000001E-2</v>
      </c>
      <c r="AF183" s="37">
        <f>VLOOKUP(I183,spp!A:D,4,FALSE)</f>
        <v>3.0842299999999998</v>
      </c>
      <c r="AG183" s="47">
        <f t="shared" ref="AG183:AG185" si="317">((AE183*$L$2^AF183)*L183)+((AE183*$M$2^AF183)*M183)+((AE183*$N$2^AF183)*N183)+((AE183*$O$2^AF183)*O183)+((AE183*$P$2^AF183)*P183)+((AE183*$Q$2^AF183)*Q183)+((AE183*$R$2^AF183)*R183)+((AE183*$S$2^AF183)*S183)+((AE183*$T$2^AF183)*T183)+((AE183*$U$2^AF183)*U183)+((AE183*$V$2^AF183)*V183)+((AE183*$W$2^AF183)*W183)+((AE183*$X$2^AF183)*X183)+((AE183*$Y$2^AF183)*Y183)+ ((AE183*$Z$2^AF183)*Z183)+((AE183*$AA$2^AF183)*AA183)+((AE183*$AB$2^AF183)*AB183)+((AE183*$AC$2^AF183)*AC183+((AE183*$AD$2^AF183)*AD183))</f>
        <v>1111.9627800241869</v>
      </c>
      <c r="AH183" s="47">
        <f t="shared" ref="AH183:AH185" si="318">K183/120</f>
        <v>0.05</v>
      </c>
      <c r="AI183" s="47">
        <f t="shared" ref="AI183:AI185" si="319">AG183/120</f>
        <v>9.2663565002015584</v>
      </c>
      <c r="AJ183" s="7">
        <f t="shared" si="312"/>
        <v>7.0138820030490834</v>
      </c>
      <c r="AK183" s="7">
        <f t="shared" si="313"/>
        <v>-3.6071151523112968</v>
      </c>
      <c r="AL183" s="7">
        <f t="shared" si="314"/>
        <v>3.4436462764970122</v>
      </c>
      <c r="AM183" s="7">
        <f t="shared" si="315"/>
        <v>31.300882013590364</v>
      </c>
      <c r="AN183" s="37" t="str">
        <f>VLOOKUP(I183,spp!A:L,10,FALSE)</f>
        <v>Pomacanthidae</v>
      </c>
    </row>
    <row r="184" spans="1:40" x14ac:dyDescent="0.2">
      <c r="A184" s="47">
        <v>2</v>
      </c>
      <c r="B184" s="47" t="s">
        <v>154</v>
      </c>
      <c r="C184" s="47">
        <v>2</v>
      </c>
      <c r="D184" s="47" t="s">
        <v>158</v>
      </c>
      <c r="E184" s="47">
        <v>2</v>
      </c>
      <c r="F184" s="48">
        <v>40696</v>
      </c>
      <c r="G184" s="47">
        <v>24</v>
      </c>
      <c r="H184" s="47">
        <v>6</v>
      </c>
      <c r="I184" s="47" t="s">
        <v>143</v>
      </c>
      <c r="J184" s="37" t="str">
        <f>VLOOKUP(I184,spp!A:B,2,FALSE)</f>
        <v>Scarus ghobban</v>
      </c>
      <c r="K184" s="47">
        <f t="shared" si="316"/>
        <v>1</v>
      </c>
      <c r="L184" s="47"/>
      <c r="M184" s="47"/>
      <c r="N184" s="47"/>
      <c r="O184" s="47"/>
      <c r="P184" s="47">
        <v>1</v>
      </c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37">
        <f>VLOOKUP(I184,spp!A:C,3,FALSE)</f>
        <v>2.3300000000000001E-2</v>
      </c>
      <c r="AF184" s="37">
        <f>VLOOKUP(I184,spp!A:D,4,FALSE)</f>
        <v>2.919</v>
      </c>
      <c r="AG184" s="47">
        <f t="shared" si="317"/>
        <v>280.50642055496235</v>
      </c>
      <c r="AH184" s="47">
        <f t="shared" si="318"/>
        <v>8.3333333333333332E-3</v>
      </c>
      <c r="AI184" s="47">
        <f t="shared" si="319"/>
        <v>2.3375535046246863</v>
      </c>
      <c r="AJ184" s="7">
        <f t="shared" si="312"/>
        <v>5.6365966143797968</v>
      </c>
      <c r="AK184" s="7">
        <f t="shared" si="313"/>
        <v>-3.7593019184104821</v>
      </c>
      <c r="AL184" s="7">
        <f t="shared" si="314"/>
        <v>3.218875824868201</v>
      </c>
      <c r="AM184" s="7">
        <f t="shared" si="315"/>
        <v>25.000000000000007</v>
      </c>
      <c r="AN184" s="37" t="str">
        <f>VLOOKUP(I184,spp!A:L,10,FALSE)</f>
        <v>Scaridae </v>
      </c>
    </row>
    <row r="185" spans="1:40" x14ac:dyDescent="0.2">
      <c r="A185" s="47">
        <v>2</v>
      </c>
      <c r="B185" s="47" t="s">
        <v>154</v>
      </c>
      <c r="C185" s="47">
        <v>2</v>
      </c>
      <c r="D185" s="47" t="s">
        <v>158</v>
      </c>
      <c r="E185" s="47">
        <v>2</v>
      </c>
      <c r="F185" s="48">
        <v>40696</v>
      </c>
      <c r="G185" s="47">
        <v>24</v>
      </c>
      <c r="H185" s="47">
        <v>6</v>
      </c>
      <c r="I185" s="47" t="s">
        <v>141</v>
      </c>
      <c r="J185" s="37" t="str">
        <f>VLOOKUP(I185,spp!A:B,2,FALSE)</f>
        <v>Stegastes rectrifaenum</v>
      </c>
      <c r="K185" s="47">
        <f t="shared" si="316"/>
        <v>54</v>
      </c>
      <c r="L185" s="47">
        <v>7</v>
      </c>
      <c r="M185" s="47">
        <v>47</v>
      </c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37">
        <f>VLOOKUP(I185,spp!A:C,3,FALSE)</f>
        <v>1.813E-2</v>
      </c>
      <c r="AF185" s="37">
        <f>VLOOKUP(I185,spp!A:D,4,FALSE)</f>
        <v>3.07552</v>
      </c>
      <c r="AG185" s="47">
        <f t="shared" si="317"/>
        <v>420.69117208243938</v>
      </c>
      <c r="AH185" s="47">
        <f t="shared" si="318"/>
        <v>0.45</v>
      </c>
      <c r="AI185" s="47">
        <f t="shared" si="319"/>
        <v>3.5057597673536613</v>
      </c>
      <c r="AJ185" s="7">
        <f t="shared" si="312"/>
        <v>6.041899006498106</v>
      </c>
      <c r="AK185" s="7">
        <f t="shared" si="313"/>
        <v>-4.0101872542153769</v>
      </c>
      <c r="AL185" s="7">
        <f t="shared" si="314"/>
        <v>3.2684184335375752</v>
      </c>
      <c r="AM185" s="7">
        <f t="shared" si="315"/>
        <v>26.26975910100467</v>
      </c>
      <c r="AN185" s="37" t="str">
        <f>VLOOKUP(I185,spp!A:L,10,FALSE)</f>
        <v>Pomacentridae</v>
      </c>
    </row>
    <row r="186" spans="1:40" x14ac:dyDescent="0.2">
      <c r="A186" s="51">
        <v>2</v>
      </c>
      <c r="B186" s="51" t="s">
        <v>154</v>
      </c>
      <c r="C186" s="51">
        <v>2</v>
      </c>
      <c r="D186" s="51" t="s">
        <v>158</v>
      </c>
      <c r="E186" s="51">
        <v>2</v>
      </c>
      <c r="F186" s="52">
        <v>40696</v>
      </c>
      <c r="G186" s="51">
        <v>24</v>
      </c>
      <c r="H186" s="51">
        <v>6</v>
      </c>
      <c r="I186" s="51" t="s">
        <v>148</v>
      </c>
      <c r="J186" s="37" t="str">
        <f>VLOOKUP(I186,spp!A:B,2,FALSE)</f>
        <v>Diadema mexicanum</v>
      </c>
      <c r="K186" s="51">
        <v>8</v>
      </c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37"/>
      <c r="AF186" s="37">
        <f>VLOOKUP(I186,spp!A:E,5,FALSE)</f>
        <v>20.71</v>
      </c>
      <c r="AG186" s="51">
        <f t="shared" ref="AG186:AG187" si="320">AF186*K186</f>
        <v>165.68</v>
      </c>
      <c r="AH186" s="51">
        <f t="shared" ref="AH186:AH187" si="321">K186/60</f>
        <v>0.13333333333333333</v>
      </c>
      <c r="AI186" s="51">
        <f t="shared" ref="AI186:AI187" si="322">AG186/60</f>
        <v>2.7613333333333334</v>
      </c>
      <c r="AJ186" s="7">
        <f t="shared" si="312"/>
        <v>5.110058217087329</v>
      </c>
      <c r="AK186" s="7" t="e">
        <f t="shared" si="313"/>
        <v>#NUM!</v>
      </c>
      <c r="AL186" s="7" t="e">
        <f t="shared" si="314"/>
        <v>#NUM!</v>
      </c>
      <c r="AM186" s="7" t="e">
        <f t="shared" si="315"/>
        <v>#NUM!</v>
      </c>
      <c r="AN186" s="37" t="str">
        <f>VLOOKUP(I186,spp!A:L,10,FALSE)</f>
        <v>Diadematidae</v>
      </c>
    </row>
    <row r="187" spans="1:40" x14ac:dyDescent="0.2">
      <c r="A187" s="51">
        <v>2</v>
      </c>
      <c r="B187" s="51" t="s">
        <v>154</v>
      </c>
      <c r="C187" s="51">
        <v>2</v>
      </c>
      <c r="D187" s="51" t="s">
        <v>158</v>
      </c>
      <c r="E187" s="51">
        <v>2</v>
      </c>
      <c r="F187" s="52">
        <v>40696</v>
      </c>
      <c r="G187" s="51">
        <v>24</v>
      </c>
      <c r="H187" s="51">
        <v>6</v>
      </c>
      <c r="I187" s="51" t="s">
        <v>149</v>
      </c>
      <c r="J187" s="37" t="str">
        <f>VLOOKUP(I187,spp!A:B,2,FALSE)</f>
        <v>Pinctada mazatlanica</v>
      </c>
      <c r="K187" s="51">
        <v>5</v>
      </c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37"/>
      <c r="AF187" s="37">
        <f>VLOOKUP(I187,spp!A:E,5,FALSE)</f>
        <v>33.238461538461536</v>
      </c>
      <c r="AG187" s="51">
        <f t="shared" si="320"/>
        <v>166.19230769230768</v>
      </c>
      <c r="AH187" s="51">
        <f t="shared" si="321"/>
        <v>8.3333333333333329E-2</v>
      </c>
      <c r="AI187" s="51">
        <f t="shared" si="322"/>
        <v>2.7698717948717948</v>
      </c>
      <c r="AJ187" s="7">
        <f t="shared" si="312"/>
        <v>5.1131455979104512</v>
      </c>
      <c r="AK187" s="7" t="e">
        <f t="shared" si="313"/>
        <v>#NUM!</v>
      </c>
      <c r="AL187" s="7" t="e">
        <f t="shared" si="314"/>
        <v>#NUM!</v>
      </c>
      <c r="AM187" s="7" t="e">
        <f t="shared" si="315"/>
        <v>#NUM!</v>
      </c>
      <c r="AN187" s="37" t="str">
        <f>VLOOKUP(I187,spp!A:L,10,FALSE)</f>
        <v>Pteriidae</v>
      </c>
    </row>
    <row r="188" spans="1:40" x14ac:dyDescent="0.2">
      <c r="A188" s="51">
        <v>2</v>
      </c>
      <c r="B188" s="51" t="s">
        <v>154</v>
      </c>
      <c r="C188" s="51">
        <v>2</v>
      </c>
      <c r="D188" s="51" t="s">
        <v>158</v>
      </c>
      <c r="E188" s="51">
        <v>3</v>
      </c>
      <c r="F188" s="52">
        <v>40696</v>
      </c>
      <c r="G188" s="51">
        <v>23</v>
      </c>
      <c r="H188" s="51">
        <v>4.5999999999999996</v>
      </c>
      <c r="I188" s="51" t="s">
        <v>148</v>
      </c>
      <c r="J188" s="37" t="str">
        <f>VLOOKUP(I188,spp!A:B,2,FALSE)</f>
        <v>Diadema mexicanum</v>
      </c>
      <c r="K188" s="51">
        <v>54</v>
      </c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37"/>
      <c r="AF188" s="37">
        <f>VLOOKUP(I188,spp!A:E,5,FALSE)</f>
        <v>20.71</v>
      </c>
      <c r="AG188" s="51">
        <f t="shared" ref="AG188:AG190" si="323">AF188*K188</f>
        <v>1118.3400000000001</v>
      </c>
      <c r="AH188" s="51">
        <f t="shared" ref="AH188:AH190" si="324">K188/60</f>
        <v>0.9</v>
      </c>
      <c r="AI188" s="51">
        <f t="shared" ref="AI188:AI190" si="325">AG188/60</f>
        <v>18.639000000000003</v>
      </c>
      <c r="AJ188" s="7">
        <f t="shared" si="312"/>
        <v>7.0196007219717673</v>
      </c>
      <c r="AK188" s="7" t="e">
        <f t="shared" si="313"/>
        <v>#NUM!</v>
      </c>
      <c r="AL188" s="7" t="e">
        <f t="shared" si="314"/>
        <v>#NUM!</v>
      </c>
      <c r="AM188" s="7" t="e">
        <f t="shared" si="315"/>
        <v>#NUM!</v>
      </c>
      <c r="AN188" s="37" t="str">
        <f>VLOOKUP(I188,spp!A:L,10,FALSE)</f>
        <v>Diadematidae</v>
      </c>
    </row>
    <row r="189" spans="1:40" x14ac:dyDescent="0.2">
      <c r="A189" s="51">
        <v>2</v>
      </c>
      <c r="B189" s="51" t="s">
        <v>154</v>
      </c>
      <c r="C189" s="51">
        <v>2</v>
      </c>
      <c r="D189" s="51" t="s">
        <v>158</v>
      </c>
      <c r="E189" s="51">
        <v>3</v>
      </c>
      <c r="F189" s="52">
        <v>40696</v>
      </c>
      <c r="G189" s="51">
        <v>23</v>
      </c>
      <c r="H189" s="51">
        <v>4.5999999999999996</v>
      </c>
      <c r="I189" s="51" t="s">
        <v>145</v>
      </c>
      <c r="J189" s="37" t="str">
        <f>VLOOKUP(I189,spp!A:B,2,FALSE)</f>
        <v>Isostichopus fuscus</v>
      </c>
      <c r="K189" s="51">
        <v>1</v>
      </c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37"/>
      <c r="AF189" s="37">
        <f>VLOOKUP(I189,spp!A:E,5,FALSE)</f>
        <v>375</v>
      </c>
      <c r="AG189" s="51">
        <f t="shared" si="323"/>
        <v>375</v>
      </c>
      <c r="AH189" s="51">
        <f t="shared" si="324"/>
        <v>1.6666666666666666E-2</v>
      </c>
      <c r="AI189" s="51">
        <f t="shared" si="325"/>
        <v>6.25</v>
      </c>
      <c r="AJ189" s="7">
        <f t="shared" ref="AJ189:AJ196" si="326">LN(AG189)</f>
        <v>5.9269260259704106</v>
      </c>
      <c r="AK189" s="7" t="e">
        <f t="shared" ref="AK189:AK196" si="327">LN(AE189)</f>
        <v>#NUM!</v>
      </c>
      <c r="AL189" s="7" t="e">
        <f t="shared" ref="AL189:AL196" si="328">(AJ189-AK189)/AF189</f>
        <v>#NUM!</v>
      </c>
      <c r="AM189" s="7" t="e">
        <f t="shared" ref="AM189:AM196" si="329">EXP(AL189)</f>
        <v>#NUM!</v>
      </c>
      <c r="AN189" s="37" t="str">
        <f>VLOOKUP(I189,spp!A:L,10,FALSE)</f>
        <v>Stichopodidae</v>
      </c>
    </row>
    <row r="190" spans="1:40" x14ac:dyDescent="0.2">
      <c r="A190" s="51">
        <v>2</v>
      </c>
      <c r="B190" s="51" t="s">
        <v>154</v>
      </c>
      <c r="C190" s="51">
        <v>2</v>
      </c>
      <c r="D190" s="51" t="s">
        <v>158</v>
      </c>
      <c r="E190" s="51">
        <v>3</v>
      </c>
      <c r="F190" s="52">
        <v>40696</v>
      </c>
      <c r="G190" s="51">
        <v>23</v>
      </c>
      <c r="H190" s="51">
        <v>4.5999999999999996</v>
      </c>
      <c r="I190" s="51" t="s">
        <v>149</v>
      </c>
      <c r="J190" s="37" t="str">
        <f>VLOOKUP(I190,spp!A:B,2,FALSE)</f>
        <v>Pinctada mazatlanica</v>
      </c>
      <c r="K190" s="51">
        <v>2</v>
      </c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37"/>
      <c r="AF190" s="37">
        <f>VLOOKUP(I190,spp!A:E,5,FALSE)</f>
        <v>33.238461538461536</v>
      </c>
      <c r="AG190" s="51">
        <f t="shared" si="323"/>
        <v>66.476923076923072</v>
      </c>
      <c r="AH190" s="51">
        <f t="shared" si="324"/>
        <v>3.3333333333333333E-2</v>
      </c>
      <c r="AI190" s="51">
        <f t="shared" si="325"/>
        <v>1.107948717948718</v>
      </c>
      <c r="AJ190" s="7">
        <f t="shared" si="326"/>
        <v>4.1968548660362961</v>
      </c>
      <c r="AK190" s="7" t="e">
        <f t="shared" si="327"/>
        <v>#NUM!</v>
      </c>
      <c r="AL190" s="7" t="e">
        <f t="shared" si="328"/>
        <v>#NUM!</v>
      </c>
      <c r="AM190" s="7" t="e">
        <f t="shared" si="329"/>
        <v>#NUM!</v>
      </c>
      <c r="AN190" s="37" t="str">
        <f>VLOOKUP(I190,spp!A:L,10,FALSE)</f>
        <v>Pteriidae</v>
      </c>
    </row>
    <row r="191" spans="1:40" x14ac:dyDescent="0.2">
      <c r="A191" s="51">
        <v>2</v>
      </c>
      <c r="B191" s="51" t="s">
        <v>154</v>
      </c>
      <c r="C191" s="51">
        <v>2</v>
      </c>
      <c r="D191" s="51" t="s">
        <v>158</v>
      </c>
      <c r="E191" s="51">
        <v>4</v>
      </c>
      <c r="F191" s="52">
        <v>40696</v>
      </c>
      <c r="G191" s="51">
        <v>24</v>
      </c>
      <c r="H191" s="51">
        <v>6</v>
      </c>
      <c r="I191" s="51" t="s">
        <v>148</v>
      </c>
      <c r="J191" s="37" t="str">
        <f>VLOOKUP(I191,spp!A:B,2,FALSE)</f>
        <v>Diadema mexicanum</v>
      </c>
      <c r="K191" s="51">
        <v>46</v>
      </c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37"/>
      <c r="AF191" s="37">
        <f>VLOOKUP(I191,spp!A:E,5,FALSE)</f>
        <v>20.71</v>
      </c>
      <c r="AG191" s="51">
        <f t="shared" ref="AG191:AG192" si="330">AF191*K191</f>
        <v>952.66000000000008</v>
      </c>
      <c r="AH191" s="51">
        <f t="shared" ref="AH191:AH192" si="331">K191/60</f>
        <v>0.76666666666666672</v>
      </c>
      <c r="AI191" s="51">
        <f t="shared" ref="AI191:AI192" si="332">AG191/60</f>
        <v>15.877666666666668</v>
      </c>
      <c r="AJ191" s="7">
        <f t="shared" si="326"/>
        <v>6.8592580718965879</v>
      </c>
      <c r="AK191" s="7" t="e">
        <f t="shared" si="327"/>
        <v>#NUM!</v>
      </c>
      <c r="AL191" s="7" t="e">
        <f t="shared" si="328"/>
        <v>#NUM!</v>
      </c>
      <c r="AM191" s="7" t="e">
        <f t="shared" si="329"/>
        <v>#NUM!</v>
      </c>
      <c r="AN191" s="37" t="str">
        <f>VLOOKUP(I191,spp!A:L,10,FALSE)</f>
        <v>Diadematidae</v>
      </c>
    </row>
    <row r="192" spans="1:40" x14ac:dyDescent="0.2">
      <c r="A192" s="51">
        <v>2</v>
      </c>
      <c r="B192" s="51" t="s">
        <v>154</v>
      </c>
      <c r="C192" s="51">
        <v>2</v>
      </c>
      <c r="D192" s="51" t="s">
        <v>158</v>
      </c>
      <c r="E192" s="51">
        <v>4</v>
      </c>
      <c r="F192" s="52">
        <v>40696</v>
      </c>
      <c r="G192" s="51">
        <v>24</v>
      </c>
      <c r="H192" s="51">
        <v>6</v>
      </c>
      <c r="I192" s="51" t="s">
        <v>149</v>
      </c>
      <c r="J192" s="37" t="str">
        <f>VLOOKUP(I192,spp!A:B,2,FALSE)</f>
        <v>Pinctada mazatlanica</v>
      </c>
      <c r="K192" s="51">
        <v>7</v>
      </c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37"/>
      <c r="AF192" s="37">
        <f>VLOOKUP(I192,spp!A:E,5,FALSE)</f>
        <v>33.238461538461536</v>
      </c>
      <c r="AG192" s="51">
        <f t="shared" si="330"/>
        <v>232.66923076923075</v>
      </c>
      <c r="AH192" s="51">
        <f t="shared" si="331"/>
        <v>0.11666666666666667</v>
      </c>
      <c r="AI192" s="51">
        <f t="shared" si="332"/>
        <v>3.8778205128205125</v>
      </c>
      <c r="AJ192" s="7">
        <f t="shared" si="326"/>
        <v>5.4496178345316642</v>
      </c>
      <c r="AK192" s="7" t="e">
        <f t="shared" si="327"/>
        <v>#NUM!</v>
      </c>
      <c r="AL192" s="7" t="e">
        <f t="shared" si="328"/>
        <v>#NUM!</v>
      </c>
      <c r="AM192" s="7" t="e">
        <f t="shared" si="329"/>
        <v>#NUM!</v>
      </c>
      <c r="AN192" s="37" t="str">
        <f>VLOOKUP(I192,spp!A:L,10,FALSE)</f>
        <v>Pteriidae</v>
      </c>
    </row>
    <row r="193" spans="1:40" x14ac:dyDescent="0.2">
      <c r="A193" s="47">
        <v>2</v>
      </c>
      <c r="B193" s="47" t="s">
        <v>154</v>
      </c>
      <c r="C193" s="47">
        <v>3</v>
      </c>
      <c r="D193" s="47" t="s">
        <v>159</v>
      </c>
      <c r="E193" s="47">
        <v>1</v>
      </c>
      <c r="F193" s="48">
        <v>40695</v>
      </c>
      <c r="G193" s="47">
        <v>24</v>
      </c>
      <c r="H193" s="47">
        <v>5.8</v>
      </c>
      <c r="I193" s="47" t="s">
        <v>142</v>
      </c>
      <c r="J193" s="37" t="str">
        <f>VLOOKUP(I193,spp!A:B,2,FALSE)</f>
        <v>Holacanthus passer</v>
      </c>
      <c r="K193" s="47">
        <f t="shared" ref="K193:K194" si="333">SUM(L193:AD193)</f>
        <v>2</v>
      </c>
      <c r="L193" s="47"/>
      <c r="M193" s="47"/>
      <c r="N193" s="47"/>
      <c r="O193" s="47">
        <v>2</v>
      </c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37">
        <f>VLOOKUP(I193,spp!A:C,3,FALSE)</f>
        <v>2.7130000000000001E-2</v>
      </c>
      <c r="AF193" s="37">
        <f>VLOOKUP(I193,spp!A:D,4,FALSE)</f>
        <v>3.0842299999999998</v>
      </c>
      <c r="AG193" s="47">
        <f t="shared" ref="AG193:AG194" si="334">((AE193*$L$2^AF193)*L193)+((AE193*$M$2^AF193)*M193)+((AE193*$N$2^AF193)*N193)+((AE193*$O$2^AF193)*O193)+((AE193*$P$2^AF193)*P193)+((AE193*$Q$2^AF193)*Q193)+((AE193*$R$2^AF193)*R193)+((AE193*$S$2^AF193)*S193)+((AE193*$T$2^AF193)*T193)+((AE193*$U$2^AF193)*U193)+((AE193*$V$2^AF193)*V193)+((AE193*$W$2^AF193)*W193)+((AE193*$X$2^AF193)*X193)+((AE193*$Y$2^AF193)*Y193)+ ((AE193*$Z$2^AF193)*Z193)+((AE193*$AA$2^AF193)*AA193)+((AE193*$AB$2^AF193)*AB193)+((AE193*$AC$2^AF193)*AC193+((AE193*$AD$2^AF193)*AD193))</f>
        <v>370.07950141176343</v>
      </c>
      <c r="AH193" s="47">
        <f t="shared" ref="AH193:AH194" si="335">K193/120</f>
        <v>1.6666666666666666E-2</v>
      </c>
      <c r="AI193" s="47">
        <f t="shared" ref="AI193:AI194" si="336">AG193/120</f>
        <v>3.0839958450980287</v>
      </c>
      <c r="AJ193" s="7">
        <f t="shared" si="326"/>
        <v>5.9137178512377435</v>
      </c>
      <c r="AK193" s="7">
        <f t="shared" si="327"/>
        <v>-3.6071151523112968</v>
      </c>
      <c r="AL193" s="7">
        <f t="shared" si="328"/>
        <v>3.0869400153519808</v>
      </c>
      <c r="AM193" s="7">
        <f t="shared" si="329"/>
        <v>21.909931240932202</v>
      </c>
      <c r="AN193" s="37" t="str">
        <f>VLOOKUP(I193,spp!A:L,10,FALSE)</f>
        <v>Pomacanthidae</v>
      </c>
    </row>
    <row r="194" spans="1:40" x14ac:dyDescent="0.2">
      <c r="A194" s="47">
        <v>2</v>
      </c>
      <c r="B194" s="47" t="s">
        <v>154</v>
      </c>
      <c r="C194" s="47">
        <v>3</v>
      </c>
      <c r="D194" s="47" t="s">
        <v>159</v>
      </c>
      <c r="E194" s="47">
        <v>1</v>
      </c>
      <c r="F194" s="48">
        <v>40695</v>
      </c>
      <c r="G194" s="47">
        <v>24</v>
      </c>
      <c r="H194" s="47">
        <v>5.8</v>
      </c>
      <c r="I194" s="47" t="s">
        <v>141</v>
      </c>
      <c r="J194" s="37" t="str">
        <f>VLOOKUP(I194,spp!A:B,2,FALSE)</f>
        <v>Stegastes rectrifaenum</v>
      </c>
      <c r="K194" s="47">
        <f t="shared" si="333"/>
        <v>2</v>
      </c>
      <c r="L194" s="47"/>
      <c r="M194" s="47">
        <v>2</v>
      </c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37">
        <f>VLOOKUP(I194,spp!A:C,3,FALSE)</f>
        <v>1.813E-2</v>
      </c>
      <c r="AF194" s="37">
        <f>VLOOKUP(I194,spp!A:D,4,FALSE)</f>
        <v>3.07552</v>
      </c>
      <c r="AG194" s="47">
        <f t="shared" si="334"/>
        <v>17.81132452162176</v>
      </c>
      <c r="AH194" s="47">
        <f t="shared" si="335"/>
        <v>1.6666666666666666E-2</v>
      </c>
      <c r="AI194" s="47">
        <f t="shared" si="336"/>
        <v>0.14842770434684799</v>
      </c>
      <c r="AJ194" s="7">
        <f t="shared" si="326"/>
        <v>2.8798344640827138</v>
      </c>
      <c r="AK194" s="7">
        <f t="shared" si="327"/>
        <v>-4.0101872542153769</v>
      </c>
      <c r="AL194" s="7">
        <f t="shared" si="328"/>
        <v>2.2402786255001073</v>
      </c>
      <c r="AM194" s="7">
        <f t="shared" si="329"/>
        <v>9.3959488737166268</v>
      </c>
      <c r="AN194" s="37" t="str">
        <f>VLOOKUP(I194,spp!A:L,10,FALSE)</f>
        <v>Pomacentridae</v>
      </c>
    </row>
    <row r="195" spans="1:40" x14ac:dyDescent="0.2">
      <c r="A195" s="51">
        <v>2</v>
      </c>
      <c r="B195" s="51" t="s">
        <v>154</v>
      </c>
      <c r="C195" s="51">
        <v>3</v>
      </c>
      <c r="D195" s="51" t="s">
        <v>159</v>
      </c>
      <c r="E195" s="51">
        <v>1</v>
      </c>
      <c r="F195" s="52">
        <v>40695</v>
      </c>
      <c r="G195" s="51">
        <v>24</v>
      </c>
      <c r="H195" s="51">
        <v>2.6</v>
      </c>
      <c r="I195" s="51" t="s">
        <v>156</v>
      </c>
      <c r="J195" s="37" t="str">
        <f>VLOOKUP(I195,spp!A:B,2,FALSE)</f>
        <v>Acanthaster planci</v>
      </c>
      <c r="K195" s="51">
        <v>1</v>
      </c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37"/>
      <c r="AF195" s="37">
        <f>VLOOKUP(I195,spp!A:E,5,FALSE)</f>
        <v>566.25</v>
      </c>
      <c r="AG195" s="51">
        <f t="shared" ref="AG195:AG197" si="337">AF195*K195</f>
        <v>566.25</v>
      </c>
      <c r="AH195" s="51">
        <f t="shared" ref="AH195:AH197" si="338">K195/60</f>
        <v>1.6666666666666666E-2</v>
      </c>
      <c r="AI195" s="51">
        <f t="shared" ref="AI195:AI197" si="339">AG195/60</f>
        <v>9.4375</v>
      </c>
      <c r="AJ195" s="7">
        <f t="shared" si="326"/>
        <v>6.339035676797244</v>
      </c>
      <c r="AK195" s="7" t="e">
        <f t="shared" si="327"/>
        <v>#NUM!</v>
      </c>
      <c r="AL195" s="7" t="e">
        <f t="shared" si="328"/>
        <v>#NUM!</v>
      </c>
      <c r="AM195" s="7" t="e">
        <f t="shared" si="329"/>
        <v>#NUM!</v>
      </c>
      <c r="AN195" s="37" t="str">
        <f>VLOOKUP(I195,spp!A:L,10,FALSE)</f>
        <v>Acanthansteridae</v>
      </c>
    </row>
    <row r="196" spans="1:40" x14ac:dyDescent="0.2">
      <c r="A196" s="51">
        <v>2</v>
      </c>
      <c r="B196" s="51" t="s">
        <v>154</v>
      </c>
      <c r="C196" s="51">
        <v>3</v>
      </c>
      <c r="D196" s="51" t="s">
        <v>159</v>
      </c>
      <c r="E196" s="51">
        <v>1</v>
      </c>
      <c r="F196" s="52">
        <v>40695</v>
      </c>
      <c r="G196" s="51">
        <v>24</v>
      </c>
      <c r="H196" s="51">
        <v>2.6</v>
      </c>
      <c r="I196" s="51" t="s">
        <v>148</v>
      </c>
      <c r="J196" s="37" t="str">
        <f>VLOOKUP(I196,spp!A:B,2,FALSE)</f>
        <v>Diadema mexicanum</v>
      </c>
      <c r="K196" s="51">
        <v>4</v>
      </c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37"/>
      <c r="AF196" s="37">
        <f>VLOOKUP(I196,spp!A:E,5,FALSE)</f>
        <v>20.71</v>
      </c>
      <c r="AG196" s="51">
        <f t="shared" si="337"/>
        <v>82.84</v>
      </c>
      <c r="AH196" s="51">
        <f t="shared" si="338"/>
        <v>6.6666666666666666E-2</v>
      </c>
      <c r="AI196" s="51">
        <f t="shared" si="339"/>
        <v>1.3806666666666667</v>
      </c>
      <c r="AJ196" s="7">
        <f t="shared" si="326"/>
        <v>4.4169110365273836</v>
      </c>
      <c r="AK196" s="7" t="e">
        <f t="shared" si="327"/>
        <v>#NUM!</v>
      </c>
      <c r="AL196" s="7" t="e">
        <f t="shared" si="328"/>
        <v>#NUM!</v>
      </c>
      <c r="AM196" s="7" t="e">
        <f t="shared" si="329"/>
        <v>#NUM!</v>
      </c>
      <c r="AN196" s="37" t="str">
        <f>VLOOKUP(I196,spp!A:L,10,FALSE)</f>
        <v>Diadematidae</v>
      </c>
    </row>
    <row r="197" spans="1:40" x14ac:dyDescent="0.2">
      <c r="A197" s="51">
        <v>2</v>
      </c>
      <c r="B197" s="51" t="s">
        <v>154</v>
      </c>
      <c r="C197" s="51">
        <v>3</v>
      </c>
      <c r="D197" s="51" t="s">
        <v>159</v>
      </c>
      <c r="E197" s="51">
        <v>1</v>
      </c>
      <c r="F197" s="52">
        <v>40695</v>
      </c>
      <c r="G197" s="51">
        <v>24</v>
      </c>
      <c r="H197" s="51">
        <v>2.6</v>
      </c>
      <c r="I197" s="51" t="s">
        <v>149</v>
      </c>
      <c r="J197" s="37" t="str">
        <f>VLOOKUP(I197,spp!A:B,2,FALSE)</f>
        <v>Pinctada mazatlanica</v>
      </c>
      <c r="K197" s="51">
        <v>9</v>
      </c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37"/>
      <c r="AF197" s="37">
        <f>VLOOKUP(I197,spp!A:E,5,FALSE)</f>
        <v>33.238461538461536</v>
      </c>
      <c r="AG197" s="51">
        <f t="shared" si="337"/>
        <v>299.14615384615382</v>
      </c>
      <c r="AH197" s="51">
        <f t="shared" si="338"/>
        <v>0.15</v>
      </c>
      <c r="AI197" s="51">
        <f t="shared" si="339"/>
        <v>4.9857692307692307</v>
      </c>
      <c r="AJ197" s="7">
        <f t="shared" ref="AJ197:AJ208" si="340">LN(AG197)</f>
        <v>5.7009322628125698</v>
      </c>
      <c r="AK197" s="7" t="e">
        <f t="shared" ref="AK197:AK208" si="341">LN(AE197)</f>
        <v>#NUM!</v>
      </c>
      <c r="AL197" s="7" t="e">
        <f t="shared" ref="AL197:AL208" si="342">(AJ197-AK197)/AF197</f>
        <v>#NUM!</v>
      </c>
      <c r="AM197" s="7" t="e">
        <f t="shared" ref="AM197:AM208" si="343">EXP(AL197)</f>
        <v>#NUM!</v>
      </c>
      <c r="AN197" s="37" t="str">
        <f>VLOOKUP(I197,spp!A:L,10,FALSE)</f>
        <v>Pteriidae</v>
      </c>
    </row>
    <row r="198" spans="1:40" x14ac:dyDescent="0.2">
      <c r="A198" s="47">
        <v>2</v>
      </c>
      <c r="B198" s="47" t="s">
        <v>154</v>
      </c>
      <c r="C198" s="47">
        <v>3</v>
      </c>
      <c r="D198" s="47" t="s">
        <v>159</v>
      </c>
      <c r="E198" s="47">
        <v>2</v>
      </c>
      <c r="F198" s="48">
        <v>40695</v>
      </c>
      <c r="G198" s="47">
        <v>23</v>
      </c>
      <c r="H198" s="47">
        <v>5</v>
      </c>
      <c r="I198" s="47" t="s">
        <v>142</v>
      </c>
      <c r="J198" s="37" t="str">
        <f>VLOOKUP(I198,spp!A:B,2,FALSE)</f>
        <v>Holacanthus passer</v>
      </c>
      <c r="K198" s="47">
        <f t="shared" ref="K198:K200" si="344">SUM(L198:AD198)</f>
        <v>4</v>
      </c>
      <c r="L198" s="47"/>
      <c r="M198" s="47"/>
      <c r="N198" s="47"/>
      <c r="O198" s="47">
        <v>4</v>
      </c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37">
        <f>VLOOKUP(I198,spp!A:C,3,FALSE)</f>
        <v>2.7130000000000001E-2</v>
      </c>
      <c r="AF198" s="37">
        <f>VLOOKUP(I198,spp!A:D,4,FALSE)</f>
        <v>3.0842299999999998</v>
      </c>
      <c r="AG198" s="47">
        <f t="shared" ref="AG198:AG200" si="345">((AE198*$L$2^AF198)*L198)+((AE198*$M$2^AF198)*M198)+((AE198*$N$2^AF198)*N198)+((AE198*$O$2^AF198)*O198)+((AE198*$P$2^AF198)*P198)+((AE198*$Q$2^AF198)*Q198)+((AE198*$R$2^AF198)*R198)+((AE198*$S$2^AF198)*S198)+((AE198*$T$2^AF198)*T198)+((AE198*$U$2^AF198)*U198)+((AE198*$V$2^AF198)*V198)+((AE198*$W$2^AF198)*W198)+((AE198*$X$2^AF198)*X198)+((AE198*$Y$2^AF198)*Y198)+ ((AE198*$Z$2^AF198)*Z198)+((AE198*$AA$2^AF198)*AA198)+((AE198*$AB$2^AF198)*AB198)+((AE198*$AC$2^AF198)*AC198+((AE198*$AD$2^AF198)*AD198))</f>
        <v>740.15900282352686</v>
      </c>
      <c r="AH198" s="47">
        <f t="shared" ref="AH198:AH200" si="346">K198/120</f>
        <v>3.3333333333333333E-2</v>
      </c>
      <c r="AI198" s="47">
        <f t="shared" ref="AI198:AI200" si="347">AG198/120</f>
        <v>6.1679916901960574</v>
      </c>
      <c r="AJ198" s="7">
        <f t="shared" si="340"/>
        <v>6.606865031797688</v>
      </c>
      <c r="AK198" s="7">
        <f t="shared" si="341"/>
        <v>-3.6071151523112968</v>
      </c>
      <c r="AL198" s="7">
        <f t="shared" si="342"/>
        <v>3.3116791497744935</v>
      </c>
      <c r="AM198" s="7">
        <f t="shared" si="343"/>
        <v>27.431147827564402</v>
      </c>
      <c r="AN198" s="37" t="str">
        <f>VLOOKUP(I198,spp!A:L,10,FALSE)</f>
        <v>Pomacanthidae</v>
      </c>
    </row>
    <row r="199" spans="1:40" x14ac:dyDescent="0.2">
      <c r="A199" s="47">
        <v>2</v>
      </c>
      <c r="B199" s="47" t="s">
        <v>154</v>
      </c>
      <c r="C199" s="47">
        <v>3</v>
      </c>
      <c r="D199" s="47" t="s">
        <v>159</v>
      </c>
      <c r="E199" s="47">
        <v>2</v>
      </c>
      <c r="F199" s="48">
        <v>40695</v>
      </c>
      <c r="G199" s="47">
        <v>23</v>
      </c>
      <c r="H199" s="47">
        <v>5</v>
      </c>
      <c r="I199" s="47" t="s">
        <v>146</v>
      </c>
      <c r="J199" s="37" t="str">
        <f>VLOOKUP(I199,spp!A:B,2,FALSE)</f>
        <v>Mycteroperca rosacea</v>
      </c>
      <c r="K199" s="47">
        <f t="shared" si="344"/>
        <v>4</v>
      </c>
      <c r="L199" s="47"/>
      <c r="M199" s="47"/>
      <c r="N199" s="47"/>
      <c r="O199" s="47"/>
      <c r="P199" s="47">
        <v>2</v>
      </c>
      <c r="Q199" s="47">
        <v>2</v>
      </c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37">
        <f>VLOOKUP(I199,spp!A:C,3,FALSE)</f>
        <v>1.3299999999999999E-2</v>
      </c>
      <c r="AF199" s="37">
        <f>VLOOKUP(I199,spp!A:D,4,FALSE)</f>
        <v>2.97</v>
      </c>
      <c r="AG199" s="47">
        <f t="shared" si="345"/>
        <v>1402.4606898562683</v>
      </c>
      <c r="AH199" s="47">
        <f t="shared" si="346"/>
        <v>3.3333333333333333E-2</v>
      </c>
      <c r="AI199" s="47">
        <f t="shared" si="347"/>
        <v>11.687172415468902</v>
      </c>
      <c r="AJ199" s="7">
        <f t="shared" si="340"/>
        <v>7.2459836083810609</v>
      </c>
      <c r="AK199" s="7">
        <f t="shared" si="341"/>
        <v>-4.319991243754429</v>
      </c>
      <c r="AL199" s="7">
        <f t="shared" si="342"/>
        <v>3.8942676269816463</v>
      </c>
      <c r="AM199" s="7">
        <f t="shared" si="343"/>
        <v>49.12006597521664</v>
      </c>
      <c r="AN199" s="37" t="str">
        <f>VLOOKUP(I199,spp!A:L,10,FALSE)</f>
        <v>Serranidae</v>
      </c>
    </row>
    <row r="200" spans="1:40" x14ac:dyDescent="0.2">
      <c r="A200" s="47">
        <v>2</v>
      </c>
      <c r="B200" s="47" t="s">
        <v>154</v>
      </c>
      <c r="C200" s="47">
        <v>3</v>
      </c>
      <c r="D200" s="47" t="s">
        <v>159</v>
      </c>
      <c r="E200" s="47">
        <v>2</v>
      </c>
      <c r="F200" s="48">
        <v>40695</v>
      </c>
      <c r="G200" s="47">
        <v>23</v>
      </c>
      <c r="H200" s="47">
        <v>5</v>
      </c>
      <c r="I200" s="47" t="s">
        <v>141</v>
      </c>
      <c r="J200" s="37" t="str">
        <f>VLOOKUP(I200,spp!A:B,2,FALSE)</f>
        <v>Stegastes rectrifaenum</v>
      </c>
      <c r="K200" s="47">
        <f t="shared" si="344"/>
        <v>40</v>
      </c>
      <c r="L200" s="47">
        <v>1</v>
      </c>
      <c r="M200" s="47">
        <v>39</v>
      </c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37">
        <f>VLOOKUP(I200,spp!A:C,3,FALSE)</f>
        <v>1.813E-2</v>
      </c>
      <c r="AF200" s="37">
        <f>VLOOKUP(I200,spp!A:D,4,FALSE)</f>
        <v>3.07552</v>
      </c>
      <c r="AG200" s="47">
        <f t="shared" si="345"/>
        <v>347.62440614652832</v>
      </c>
      <c r="AH200" s="47">
        <f t="shared" si="346"/>
        <v>0.33333333333333331</v>
      </c>
      <c r="AI200" s="47">
        <f t="shared" si="347"/>
        <v>2.8968700512210694</v>
      </c>
      <c r="AJ200" s="7">
        <f t="shared" si="340"/>
        <v>5.851122604236318</v>
      </c>
      <c r="AK200" s="7">
        <f t="shared" si="341"/>
        <v>-4.0101872542153769</v>
      </c>
      <c r="AL200" s="7">
        <f t="shared" si="342"/>
        <v>3.2063878168412803</v>
      </c>
      <c r="AM200" s="7">
        <f t="shared" si="343"/>
        <v>24.689741089282244</v>
      </c>
      <c r="AN200" s="37" t="str">
        <f>VLOOKUP(I200,spp!A:L,10,FALSE)</f>
        <v>Pomacentridae</v>
      </c>
    </row>
    <row r="201" spans="1:40" x14ac:dyDescent="0.2">
      <c r="A201" s="51">
        <v>2</v>
      </c>
      <c r="B201" s="51" t="s">
        <v>154</v>
      </c>
      <c r="C201" s="51">
        <v>3</v>
      </c>
      <c r="D201" s="51" t="s">
        <v>159</v>
      </c>
      <c r="E201" s="51">
        <v>2</v>
      </c>
      <c r="F201" s="52">
        <v>40695</v>
      </c>
      <c r="G201" s="51">
        <v>23</v>
      </c>
      <c r="H201" s="51">
        <v>5.0999999999999996</v>
      </c>
      <c r="I201" s="51" t="s">
        <v>156</v>
      </c>
      <c r="J201" s="37" t="str">
        <f>VLOOKUP(I201,spp!A:B,2,FALSE)</f>
        <v>Acanthaster planci</v>
      </c>
      <c r="K201" s="51">
        <v>1</v>
      </c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37"/>
      <c r="AF201" s="37">
        <f>VLOOKUP(I201,spp!A:E,5,FALSE)</f>
        <v>566.25</v>
      </c>
      <c r="AG201" s="51">
        <f t="shared" ref="AG201:AG203" si="348">AF201*K201</f>
        <v>566.25</v>
      </c>
      <c r="AH201" s="51">
        <f t="shared" ref="AH201:AH203" si="349">K201/60</f>
        <v>1.6666666666666666E-2</v>
      </c>
      <c r="AI201" s="51">
        <f t="shared" ref="AI201:AI203" si="350">AG201/60</f>
        <v>9.4375</v>
      </c>
      <c r="AJ201" s="7">
        <f t="shared" si="340"/>
        <v>6.339035676797244</v>
      </c>
      <c r="AK201" s="7" t="e">
        <f t="shared" si="341"/>
        <v>#NUM!</v>
      </c>
      <c r="AL201" s="7" t="e">
        <f t="shared" si="342"/>
        <v>#NUM!</v>
      </c>
      <c r="AM201" s="7" t="e">
        <f t="shared" si="343"/>
        <v>#NUM!</v>
      </c>
      <c r="AN201" s="37" t="str">
        <f>VLOOKUP(I201,spp!A:L,10,FALSE)</f>
        <v>Acanthansteridae</v>
      </c>
    </row>
    <row r="202" spans="1:40" x14ac:dyDescent="0.2">
      <c r="A202" s="51">
        <v>2</v>
      </c>
      <c r="B202" s="51" t="s">
        <v>154</v>
      </c>
      <c r="C202" s="51">
        <v>3</v>
      </c>
      <c r="D202" s="51" t="s">
        <v>159</v>
      </c>
      <c r="E202" s="51">
        <v>2</v>
      </c>
      <c r="F202" s="52">
        <v>40695</v>
      </c>
      <c r="G202" s="51">
        <v>23</v>
      </c>
      <c r="H202" s="51">
        <v>5.0999999999999996</v>
      </c>
      <c r="I202" s="51" t="s">
        <v>148</v>
      </c>
      <c r="J202" s="37" t="str">
        <f>VLOOKUP(I202,spp!A:B,2,FALSE)</f>
        <v>Diadema mexicanum</v>
      </c>
      <c r="K202" s="51">
        <v>8</v>
      </c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37"/>
      <c r="AF202" s="37">
        <f>VLOOKUP(I202,spp!A:E,5,FALSE)</f>
        <v>20.71</v>
      </c>
      <c r="AG202" s="51">
        <f t="shared" si="348"/>
        <v>165.68</v>
      </c>
      <c r="AH202" s="51">
        <f t="shared" si="349"/>
        <v>0.13333333333333333</v>
      </c>
      <c r="AI202" s="51">
        <f t="shared" si="350"/>
        <v>2.7613333333333334</v>
      </c>
      <c r="AJ202" s="7">
        <f t="shared" si="340"/>
        <v>5.110058217087329</v>
      </c>
      <c r="AK202" s="7" t="e">
        <f t="shared" si="341"/>
        <v>#NUM!</v>
      </c>
      <c r="AL202" s="7" t="e">
        <f t="shared" si="342"/>
        <v>#NUM!</v>
      </c>
      <c r="AM202" s="7" t="e">
        <f t="shared" si="343"/>
        <v>#NUM!</v>
      </c>
      <c r="AN202" s="37" t="str">
        <f>VLOOKUP(I202,spp!A:L,10,FALSE)</f>
        <v>Diadematidae</v>
      </c>
    </row>
    <row r="203" spans="1:40" x14ac:dyDescent="0.2">
      <c r="A203" s="51">
        <v>2</v>
      </c>
      <c r="B203" s="51" t="s">
        <v>154</v>
      </c>
      <c r="C203" s="51">
        <v>3</v>
      </c>
      <c r="D203" s="51" t="s">
        <v>159</v>
      </c>
      <c r="E203" s="51">
        <v>2</v>
      </c>
      <c r="F203" s="52">
        <v>40695</v>
      </c>
      <c r="G203" s="51">
        <v>23</v>
      </c>
      <c r="H203" s="51">
        <v>5.0999999999999996</v>
      </c>
      <c r="I203" s="51" t="s">
        <v>149</v>
      </c>
      <c r="J203" s="37" t="str">
        <f>VLOOKUP(I203,spp!A:B,2,FALSE)</f>
        <v>Pinctada mazatlanica</v>
      </c>
      <c r="K203" s="51">
        <v>6</v>
      </c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37"/>
      <c r="AF203" s="37">
        <f>VLOOKUP(I203,spp!A:E,5,FALSE)</f>
        <v>33.238461538461536</v>
      </c>
      <c r="AG203" s="51">
        <f t="shared" si="348"/>
        <v>199.43076923076922</v>
      </c>
      <c r="AH203" s="51">
        <f t="shared" si="349"/>
        <v>0.1</v>
      </c>
      <c r="AI203" s="51">
        <f t="shared" si="350"/>
        <v>3.3238461538461537</v>
      </c>
      <c r="AJ203" s="7">
        <f t="shared" si="340"/>
        <v>5.2954671547044061</v>
      </c>
      <c r="AK203" s="7" t="e">
        <f t="shared" si="341"/>
        <v>#NUM!</v>
      </c>
      <c r="AL203" s="7" t="e">
        <f t="shared" si="342"/>
        <v>#NUM!</v>
      </c>
      <c r="AM203" s="7" t="e">
        <f t="shared" si="343"/>
        <v>#NUM!</v>
      </c>
      <c r="AN203" s="37" t="str">
        <f>VLOOKUP(I203,spp!A:L,10,FALSE)</f>
        <v>Pteriidae</v>
      </c>
    </row>
    <row r="204" spans="1:40" x14ac:dyDescent="0.2">
      <c r="A204" s="47">
        <v>2</v>
      </c>
      <c r="B204" s="47" t="s">
        <v>154</v>
      </c>
      <c r="C204" s="47">
        <v>3</v>
      </c>
      <c r="D204" s="47" t="s">
        <v>159</v>
      </c>
      <c r="E204" s="47">
        <v>3</v>
      </c>
      <c r="F204" s="48">
        <v>40695</v>
      </c>
      <c r="G204" s="47">
        <v>23</v>
      </c>
      <c r="H204" s="47">
        <v>5.4</v>
      </c>
      <c r="I204" s="47" t="s">
        <v>150</v>
      </c>
      <c r="J204" s="37" t="str">
        <f>VLOOKUP(I204,spp!A:B,2,FALSE)</f>
        <v>Lutjanus argentiventris</v>
      </c>
      <c r="K204" s="47">
        <f t="shared" ref="K204:K207" si="351">SUM(L204:AD204)</f>
        <v>10</v>
      </c>
      <c r="L204" s="47"/>
      <c r="M204" s="47"/>
      <c r="N204" s="47"/>
      <c r="O204" s="47"/>
      <c r="P204" s="47">
        <v>10</v>
      </c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37">
        <f>VLOOKUP(I204,spp!A:C,3,FALSE)</f>
        <v>1.7299999999999999E-2</v>
      </c>
      <c r="AF204" s="37">
        <f>VLOOKUP(I204,spp!A:D,4,FALSE)</f>
        <v>3</v>
      </c>
      <c r="AG204" s="47">
        <f t="shared" ref="AG204:AG207" si="352">((AE204*$L$2^AF204)*L204)+((AE204*$M$2^AF204)*M204)+((AE204*$N$2^AF204)*N204)+((AE204*$O$2^AF204)*O204)+((AE204*$P$2^AF204)*P204)+((AE204*$Q$2^AF204)*Q204)+((AE204*$R$2^AF204)*R204)+((AE204*$S$2^AF204)*S204)+((AE204*$T$2^AF204)*T204)+((AE204*$U$2^AF204)*U204)+((AE204*$V$2^AF204)*V204)+((AE204*$W$2^AF204)*W204)+((AE204*$X$2^AF204)*X204)+((AE204*$Y$2^AF204)*Y204)+ ((AE204*$Z$2^AF204)*Z204)+((AE204*$AA$2^AF204)*AA204)+((AE204*$AB$2^AF204)*AB204)+((AE204*$AC$2^AF204)*AC204+((AE204*$AD$2^AF204)*AD204))</f>
        <v>2703.125</v>
      </c>
      <c r="AH204" s="47">
        <f t="shared" ref="AH204:AH207" si="353">K204/120</f>
        <v>8.3333333333333329E-2</v>
      </c>
      <c r="AI204" s="47">
        <f t="shared" ref="AI204:AI207" si="354">AG204/120</f>
        <v>22.526041666666668</v>
      </c>
      <c r="AJ204" s="7">
        <f t="shared" si="340"/>
        <v>7.9021637901202437</v>
      </c>
      <c r="AK204" s="7">
        <f t="shared" si="341"/>
        <v>-4.0570487774784034</v>
      </c>
      <c r="AL204" s="7">
        <f t="shared" si="342"/>
        <v>3.9864041891995492</v>
      </c>
      <c r="AM204" s="7">
        <f t="shared" si="343"/>
        <v>53.860867250797085</v>
      </c>
      <c r="AN204" s="37" t="str">
        <f>VLOOKUP(I204,spp!A:L,10,FALSE)</f>
        <v>Lutjanidae</v>
      </c>
    </row>
    <row r="205" spans="1:40" x14ac:dyDescent="0.2">
      <c r="A205" s="47">
        <v>2</v>
      </c>
      <c r="B205" s="47" t="s">
        <v>154</v>
      </c>
      <c r="C205" s="47">
        <v>3</v>
      </c>
      <c r="D205" s="47" t="s">
        <v>159</v>
      </c>
      <c r="E205" s="47">
        <v>3</v>
      </c>
      <c r="F205" s="48">
        <v>40695</v>
      </c>
      <c r="G205" s="47">
        <v>23</v>
      </c>
      <c r="H205" s="47">
        <v>5.4</v>
      </c>
      <c r="I205" s="47" t="s">
        <v>146</v>
      </c>
      <c r="J205" s="37" t="str">
        <f>VLOOKUP(I205,spp!A:B,2,FALSE)</f>
        <v>Mycteroperca rosacea</v>
      </c>
      <c r="K205" s="47">
        <f t="shared" si="351"/>
        <v>3</v>
      </c>
      <c r="L205" s="47"/>
      <c r="M205" s="47"/>
      <c r="N205" s="47"/>
      <c r="O205" s="47">
        <v>3</v>
      </c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37">
        <f>VLOOKUP(I205,spp!A:C,3,FALSE)</f>
        <v>1.3299999999999999E-2</v>
      </c>
      <c r="AF205" s="37">
        <f>VLOOKUP(I205,spp!A:D,4,FALSE)</f>
        <v>2.97</v>
      </c>
      <c r="AG205" s="47">
        <f t="shared" si="352"/>
        <v>196.24377987861817</v>
      </c>
      <c r="AH205" s="47">
        <f t="shared" si="353"/>
        <v>2.5000000000000001E-2</v>
      </c>
      <c r="AI205" s="47">
        <f t="shared" si="354"/>
        <v>1.6353648323218182</v>
      </c>
      <c r="AJ205" s="7">
        <f t="shared" si="340"/>
        <v>5.2793576612742026</v>
      </c>
      <c r="AK205" s="7">
        <f t="shared" si="341"/>
        <v>-4.319991243754429</v>
      </c>
      <c r="AL205" s="7">
        <f t="shared" si="342"/>
        <v>3.232104008427148</v>
      </c>
      <c r="AM205" s="7">
        <f t="shared" si="343"/>
        <v>25.332901576172077</v>
      </c>
      <c r="AN205" s="37" t="str">
        <f>VLOOKUP(I205,spp!A:L,10,FALSE)</f>
        <v>Serranidae</v>
      </c>
    </row>
    <row r="206" spans="1:40" x14ac:dyDescent="0.2">
      <c r="A206" s="47">
        <v>2</v>
      </c>
      <c r="B206" s="47" t="s">
        <v>154</v>
      </c>
      <c r="C206" s="47">
        <v>3</v>
      </c>
      <c r="D206" s="47" t="s">
        <v>159</v>
      </c>
      <c r="E206" s="47">
        <v>3</v>
      </c>
      <c r="F206" s="48">
        <v>40695</v>
      </c>
      <c r="G206" s="47">
        <v>23</v>
      </c>
      <c r="H206" s="47">
        <v>5.4</v>
      </c>
      <c r="I206" s="47" t="s">
        <v>143</v>
      </c>
      <c r="J206" s="37" t="str">
        <f>VLOOKUP(I206,spp!A:B,2,FALSE)</f>
        <v>Scarus ghobban</v>
      </c>
      <c r="K206" s="47">
        <f t="shared" si="351"/>
        <v>8</v>
      </c>
      <c r="L206" s="47"/>
      <c r="M206" s="47"/>
      <c r="N206" s="47"/>
      <c r="O206" s="47">
        <v>8</v>
      </c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37">
        <f>VLOOKUP(I206,spp!A:C,3,FALSE)</f>
        <v>2.3300000000000001E-2</v>
      </c>
      <c r="AF206" s="37">
        <f>VLOOKUP(I206,spp!A:D,4,FALSE)</f>
        <v>2.919</v>
      </c>
      <c r="AG206" s="47">
        <f t="shared" si="352"/>
        <v>792.27138797382986</v>
      </c>
      <c r="AH206" s="47">
        <f t="shared" si="353"/>
        <v>6.6666666666666666E-2</v>
      </c>
      <c r="AI206" s="47">
        <f t="shared" si="354"/>
        <v>6.6022615664485818</v>
      </c>
      <c r="AJ206" s="7">
        <f t="shared" si="340"/>
        <v>6.674903994702472</v>
      </c>
      <c r="AK206" s="7">
        <f t="shared" si="341"/>
        <v>-3.7593019184104821</v>
      </c>
      <c r="AL206" s="7">
        <f t="shared" si="342"/>
        <v>3.5745823614638419</v>
      </c>
      <c r="AM206" s="7">
        <f t="shared" si="343"/>
        <v>35.679716478999012</v>
      </c>
      <c r="AN206" s="37" t="str">
        <f>VLOOKUP(I206,spp!A:L,10,FALSE)</f>
        <v>Scaridae </v>
      </c>
    </row>
    <row r="207" spans="1:40" x14ac:dyDescent="0.2">
      <c r="A207" s="47">
        <v>2</v>
      </c>
      <c r="B207" s="47" t="s">
        <v>154</v>
      </c>
      <c r="C207" s="47">
        <v>3</v>
      </c>
      <c r="D207" s="47" t="s">
        <v>159</v>
      </c>
      <c r="E207" s="47">
        <v>3</v>
      </c>
      <c r="F207" s="48">
        <v>40695</v>
      </c>
      <c r="G207" s="47">
        <v>23</v>
      </c>
      <c r="H207" s="47">
        <v>5.4</v>
      </c>
      <c r="I207" s="47" t="s">
        <v>141</v>
      </c>
      <c r="J207" s="37" t="str">
        <f>VLOOKUP(I207,spp!A:B,2,FALSE)</f>
        <v>Stegastes rectrifaenum</v>
      </c>
      <c r="K207" s="47">
        <f t="shared" si="351"/>
        <v>20</v>
      </c>
      <c r="L207" s="47"/>
      <c r="M207" s="47">
        <v>20</v>
      </c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37">
        <f>VLOOKUP(I207,spp!A:C,3,FALSE)</f>
        <v>1.813E-2</v>
      </c>
      <c r="AF207" s="37">
        <f>VLOOKUP(I207,spp!A:D,4,FALSE)</f>
        <v>3.07552</v>
      </c>
      <c r="AG207" s="47">
        <f t="shared" si="352"/>
        <v>178.11324521621759</v>
      </c>
      <c r="AH207" s="47">
        <f t="shared" si="353"/>
        <v>0.16666666666666666</v>
      </c>
      <c r="AI207" s="47">
        <f t="shared" si="354"/>
        <v>1.48427704346848</v>
      </c>
      <c r="AJ207" s="7">
        <f t="shared" si="340"/>
        <v>5.1824195570767593</v>
      </c>
      <c r="AK207" s="7">
        <f t="shared" si="341"/>
        <v>-4.0101872542153769</v>
      </c>
      <c r="AL207" s="7">
        <f t="shared" si="342"/>
        <v>2.9889601795118019</v>
      </c>
      <c r="AM207" s="7">
        <f t="shared" si="343"/>
        <v>19.865015698227889</v>
      </c>
      <c r="AN207" s="37" t="str">
        <f>VLOOKUP(I207,spp!A:L,10,FALSE)</f>
        <v>Pomacentridae</v>
      </c>
    </row>
    <row r="208" spans="1:40" x14ac:dyDescent="0.2">
      <c r="A208" s="51">
        <v>2</v>
      </c>
      <c r="B208" s="51" t="s">
        <v>154</v>
      </c>
      <c r="C208" s="51">
        <v>3</v>
      </c>
      <c r="D208" s="51" t="s">
        <v>159</v>
      </c>
      <c r="E208" s="51">
        <v>3</v>
      </c>
      <c r="F208" s="52">
        <v>40695</v>
      </c>
      <c r="G208" s="51">
        <v>23</v>
      </c>
      <c r="H208" s="51">
        <v>5.4</v>
      </c>
      <c r="I208" s="51" t="s">
        <v>149</v>
      </c>
      <c r="J208" s="37" t="str">
        <f>VLOOKUP(I208,spp!A:B,2,FALSE)</f>
        <v>Pinctada mazatlanica</v>
      </c>
      <c r="K208" s="51">
        <v>8</v>
      </c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37"/>
      <c r="AF208" s="37">
        <f>VLOOKUP(I208,spp!A:E,5,FALSE)</f>
        <v>33.238461538461536</v>
      </c>
      <c r="AG208" s="51">
        <f t="shared" ref="AG208" si="355">AF208*K208</f>
        <v>265.90769230769229</v>
      </c>
      <c r="AH208" s="51">
        <f t="shared" ref="AH208" si="356">K208/60</f>
        <v>0.13333333333333333</v>
      </c>
      <c r="AI208" s="51">
        <f t="shared" ref="AI208" si="357">AG208/60</f>
        <v>4.4317948717948719</v>
      </c>
      <c r="AJ208" s="7">
        <f t="shared" si="340"/>
        <v>5.5831492271561869</v>
      </c>
      <c r="AK208" s="7" t="e">
        <f t="shared" si="341"/>
        <v>#NUM!</v>
      </c>
      <c r="AL208" s="7" t="e">
        <f t="shared" si="342"/>
        <v>#NUM!</v>
      </c>
      <c r="AM208" s="7" t="e">
        <f t="shared" si="343"/>
        <v>#NUM!</v>
      </c>
      <c r="AN208" s="37" t="str">
        <f>VLOOKUP(I208,spp!A:L,10,FALSE)</f>
        <v>Pteriidae</v>
      </c>
    </row>
    <row r="209" spans="1:40" x14ac:dyDescent="0.2">
      <c r="A209" s="47">
        <v>2</v>
      </c>
      <c r="B209" s="47" t="s">
        <v>154</v>
      </c>
      <c r="C209" s="47">
        <v>3</v>
      </c>
      <c r="D209" s="47" t="s">
        <v>159</v>
      </c>
      <c r="E209" s="47">
        <v>4</v>
      </c>
      <c r="F209" s="48">
        <v>40695</v>
      </c>
      <c r="G209" s="47">
        <v>23</v>
      </c>
      <c r="H209" s="47">
        <v>5</v>
      </c>
      <c r="I209" s="47" t="s">
        <v>143</v>
      </c>
      <c r="J209" s="37" t="str">
        <f>VLOOKUP(I209,spp!A:B,2,FALSE)</f>
        <v>Scarus ghobban</v>
      </c>
      <c r="K209" s="47">
        <f t="shared" ref="K209:K210" si="358">SUM(L209:AD209)</f>
        <v>4</v>
      </c>
      <c r="L209" s="47"/>
      <c r="M209" s="47"/>
      <c r="N209" s="47"/>
      <c r="O209" s="47"/>
      <c r="P209" s="47"/>
      <c r="Q209" s="47">
        <v>4</v>
      </c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37">
        <f>VLOOKUP(I209,spp!A:C,3,FALSE)</f>
        <v>2.3300000000000001E-2</v>
      </c>
      <c r="AF209" s="37">
        <f>VLOOKUP(I209,spp!A:D,4,FALSE)</f>
        <v>2.919</v>
      </c>
      <c r="AG209" s="47">
        <f t="shared" ref="AG209:AG210" si="359">((AE209*$L$2^AF209)*L209)+((AE209*$M$2^AF209)*M209)+((AE209*$N$2^AF209)*N209)+((AE209*$O$2^AF209)*O209)+((AE209*$P$2^AF209)*P209)+((AE209*$Q$2^AF209)*Q209)+((AE209*$R$2^AF209)*R209)+((AE209*$S$2^AF209)*S209)+((AE209*$T$2^AF209)*T209)+((AE209*$U$2^AF209)*U209)+((AE209*$V$2^AF209)*V209)+((AE209*$W$2^AF209)*W209)+((AE209*$X$2^AF209)*X209)+((AE209*$Y$2^AF209)*Y209)+ ((AE209*$Z$2^AF209)*Z209)+((AE209*$AA$2^AF209)*AA209)+((AE209*$AB$2^AF209)*AB209)+((AE209*$AC$2^AF209)*AC209+((AE209*$AD$2^AF209)*AD209))</f>
        <v>2996.0601889260302</v>
      </c>
      <c r="AH209" s="47">
        <f t="shared" ref="AH209:AH210" si="360">K209/120</f>
        <v>3.3333333333333333E-2</v>
      </c>
      <c r="AI209" s="47">
        <f t="shared" ref="AI209:AI210" si="361">AG209/120</f>
        <v>24.967168241050253</v>
      </c>
      <c r="AJ209" s="7">
        <f t="shared" ref="AJ209:AJ222" si="362">LN(AG209)</f>
        <v>8.0050534341970057</v>
      </c>
      <c r="AK209" s="7">
        <f t="shared" ref="AK209:AK222" si="363">LN(AE209)</f>
        <v>-3.7593019184104821</v>
      </c>
      <c r="AL209" s="7">
        <f t="shared" ref="AL209:AL222" si="364">(AJ209-AK209)/AF209</f>
        <v>4.0302690485123289</v>
      </c>
      <c r="AM209" s="7">
        <f t="shared" ref="AM209:AM222" si="365">EXP(AL209)</f>
        <v>56.276050198065938</v>
      </c>
      <c r="AN209" s="37" t="str">
        <f>VLOOKUP(I209,spp!A:L,10,FALSE)</f>
        <v>Scaridae </v>
      </c>
    </row>
    <row r="210" spans="1:40" x14ac:dyDescent="0.2">
      <c r="A210" s="47">
        <v>2</v>
      </c>
      <c r="B210" s="47" t="s">
        <v>154</v>
      </c>
      <c r="C210" s="47">
        <v>3</v>
      </c>
      <c r="D210" s="47" t="s">
        <v>159</v>
      </c>
      <c r="E210" s="47">
        <v>4</v>
      </c>
      <c r="F210" s="48">
        <v>40695</v>
      </c>
      <c r="G210" s="47">
        <v>23</v>
      </c>
      <c r="H210" s="47">
        <v>5</v>
      </c>
      <c r="I210" s="47" t="s">
        <v>141</v>
      </c>
      <c r="J210" s="37" t="str">
        <f>VLOOKUP(I210,spp!A:B,2,FALSE)</f>
        <v>Stegastes rectrifaenum</v>
      </c>
      <c r="K210" s="47">
        <f t="shared" si="358"/>
        <v>15</v>
      </c>
      <c r="L210" s="47">
        <v>5</v>
      </c>
      <c r="M210" s="47">
        <v>10</v>
      </c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37">
        <f>VLOOKUP(I210,spp!A:C,3,FALSE)</f>
        <v>1.813E-2</v>
      </c>
      <c r="AF210" s="37">
        <f>VLOOKUP(I210,spp!A:D,4,FALSE)</f>
        <v>3.07552</v>
      </c>
      <c r="AG210" s="47">
        <f t="shared" si="359"/>
        <v>90.574512482628819</v>
      </c>
      <c r="AH210" s="47">
        <f t="shared" si="360"/>
        <v>0.125</v>
      </c>
      <c r="AI210" s="47">
        <f t="shared" si="361"/>
        <v>0.75478760402190681</v>
      </c>
      <c r="AJ210" s="7">
        <f t="shared" si="362"/>
        <v>4.5061728542949888</v>
      </c>
      <c r="AK210" s="7">
        <f t="shared" si="363"/>
        <v>-4.0101872542153769</v>
      </c>
      <c r="AL210" s="7">
        <f t="shared" si="364"/>
        <v>2.7690797356253141</v>
      </c>
      <c r="AM210" s="7">
        <f t="shared" si="365"/>
        <v>15.943954602949727</v>
      </c>
      <c r="AN210" s="37" t="str">
        <f>VLOOKUP(I210,spp!A:L,10,FALSE)</f>
        <v>Pomacentridae</v>
      </c>
    </row>
    <row r="211" spans="1:40" x14ac:dyDescent="0.2">
      <c r="A211" s="51">
        <v>2</v>
      </c>
      <c r="B211" s="51" t="s">
        <v>154</v>
      </c>
      <c r="C211" s="51">
        <v>3</v>
      </c>
      <c r="D211" s="51" t="s">
        <v>159</v>
      </c>
      <c r="E211" s="51">
        <v>4</v>
      </c>
      <c r="F211" s="52">
        <v>40695</v>
      </c>
      <c r="G211" s="51">
        <v>23</v>
      </c>
      <c r="H211" s="51">
        <v>2.4</v>
      </c>
      <c r="I211" s="51" t="s">
        <v>149</v>
      </c>
      <c r="J211" s="37" t="str">
        <f>VLOOKUP(I211,spp!A:B,2,FALSE)</f>
        <v>Pinctada mazatlanica</v>
      </c>
      <c r="K211" s="51">
        <v>6</v>
      </c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37"/>
      <c r="AF211" s="37">
        <f>VLOOKUP(I211,spp!A:E,5,FALSE)</f>
        <v>33.238461538461536</v>
      </c>
      <c r="AG211" s="51">
        <f t="shared" ref="AG211" si="366">AF211*K211</f>
        <v>199.43076923076922</v>
      </c>
      <c r="AH211" s="51">
        <f t="shared" ref="AH211" si="367">K211/60</f>
        <v>0.1</v>
      </c>
      <c r="AI211" s="51">
        <f t="shared" ref="AI211" si="368">AG211/60</f>
        <v>3.3238461538461537</v>
      </c>
      <c r="AJ211" s="7">
        <f t="shared" si="362"/>
        <v>5.2954671547044061</v>
      </c>
      <c r="AK211" s="7" t="e">
        <f t="shared" si="363"/>
        <v>#NUM!</v>
      </c>
      <c r="AL211" s="7" t="e">
        <f t="shared" si="364"/>
        <v>#NUM!</v>
      </c>
      <c r="AM211" s="7" t="e">
        <f t="shared" si="365"/>
        <v>#NUM!</v>
      </c>
      <c r="AN211" s="37" t="str">
        <f>VLOOKUP(I211,spp!A:L,10,FALSE)</f>
        <v>Pteriidae</v>
      </c>
    </row>
    <row r="212" spans="1:40" x14ac:dyDescent="0.2">
      <c r="A212" s="47">
        <v>2</v>
      </c>
      <c r="B212" s="47" t="s">
        <v>154</v>
      </c>
      <c r="C212" s="47">
        <v>4</v>
      </c>
      <c r="D212" s="47" t="s">
        <v>160</v>
      </c>
      <c r="E212" s="47">
        <v>1</v>
      </c>
      <c r="F212" s="48">
        <v>40697</v>
      </c>
      <c r="G212" s="47">
        <v>25</v>
      </c>
      <c r="H212" s="47">
        <v>3.5</v>
      </c>
      <c r="I212" s="47" t="s">
        <v>146</v>
      </c>
      <c r="J212" s="37" t="str">
        <f>VLOOKUP(I212,spp!A:B,2,FALSE)</f>
        <v>Mycteroperca rosacea</v>
      </c>
      <c r="K212" s="47">
        <f t="shared" ref="K212:K213" si="369">SUM(L212:AD212)</f>
        <v>1</v>
      </c>
      <c r="L212" s="47"/>
      <c r="M212" s="47"/>
      <c r="N212" s="47">
        <v>1</v>
      </c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37">
        <f>VLOOKUP(I212,spp!A:C,3,FALSE)</f>
        <v>1.3299999999999999E-2</v>
      </c>
      <c r="AF212" s="37">
        <f>VLOOKUP(I212,spp!A:D,4,FALSE)</f>
        <v>2.97</v>
      </c>
      <c r="AG212" s="47">
        <f t="shared" ref="AG212:AG213" si="370">((AE212*$L$2^AF212)*L212)+((AE212*$M$2^AF212)*M212)+((AE212*$N$2^AF212)*N212)+((AE212*$O$2^AF212)*O212)+((AE212*$P$2^AF212)*P212)+((AE212*$Q$2^AF212)*Q212)+((AE212*$R$2^AF212)*R212)+((AE212*$S$2^AF212)*S212)+((AE212*$T$2^AF212)*T212)+((AE212*$U$2^AF212)*U212)+((AE212*$V$2^AF212)*V212)+((AE212*$W$2^AF212)*W212)+((AE212*$X$2^AF212)*X212)+((AE212*$Y$2^AF212)*Y212)+ ((AE212*$Z$2^AF212)*Z212)+((AE212*$AA$2^AF212)*AA212)+((AE212*$AB$2^AF212)*AB212)+((AE212*$AC$2^AF212)*AC212+((AE212*$AD$2^AF212)*AD212))</f>
        <v>24.080992342810109</v>
      </c>
      <c r="AH212" s="47">
        <f t="shared" ref="AH212:AH213" si="371">K212/120</f>
        <v>8.3333333333333332E-3</v>
      </c>
      <c r="AI212" s="47">
        <f t="shared" ref="AI212:AI213" si="372">AG212/120</f>
        <v>0.20067493619008425</v>
      </c>
      <c r="AJ212" s="7">
        <f t="shared" si="362"/>
        <v>3.1814228298410905</v>
      </c>
      <c r="AK212" s="7">
        <f t="shared" si="363"/>
        <v>-4.319991243754429</v>
      </c>
      <c r="AL212" s="7">
        <f t="shared" si="364"/>
        <v>2.5257286443082556</v>
      </c>
      <c r="AM212" s="7">
        <f t="shared" si="365"/>
        <v>12.500000000000002</v>
      </c>
      <c r="AN212" s="37" t="str">
        <f>VLOOKUP(I212,spp!A:L,10,FALSE)</f>
        <v>Serranidae</v>
      </c>
    </row>
    <row r="213" spans="1:40" x14ac:dyDescent="0.2">
      <c r="A213" s="47">
        <v>2</v>
      </c>
      <c r="B213" s="47" t="s">
        <v>154</v>
      </c>
      <c r="C213" s="47">
        <v>4</v>
      </c>
      <c r="D213" s="47" t="s">
        <v>160</v>
      </c>
      <c r="E213" s="47">
        <v>1</v>
      </c>
      <c r="F213" s="48">
        <v>40697</v>
      </c>
      <c r="G213" s="47">
        <v>25</v>
      </c>
      <c r="H213" s="47">
        <v>3.5</v>
      </c>
      <c r="I213" s="47" t="s">
        <v>141</v>
      </c>
      <c r="J213" s="37" t="str">
        <f>VLOOKUP(I213,spp!A:B,2,FALSE)</f>
        <v>Stegastes rectrifaenum</v>
      </c>
      <c r="K213" s="47">
        <f t="shared" si="369"/>
        <v>2</v>
      </c>
      <c r="L213" s="47"/>
      <c r="M213" s="47">
        <v>2</v>
      </c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37">
        <f>VLOOKUP(I213,spp!A:C,3,FALSE)</f>
        <v>1.813E-2</v>
      </c>
      <c r="AF213" s="37">
        <f>VLOOKUP(I213,spp!A:D,4,FALSE)</f>
        <v>3.07552</v>
      </c>
      <c r="AG213" s="47">
        <f t="shared" si="370"/>
        <v>17.81132452162176</v>
      </c>
      <c r="AH213" s="47">
        <f t="shared" si="371"/>
        <v>1.6666666666666666E-2</v>
      </c>
      <c r="AI213" s="47">
        <f t="shared" si="372"/>
        <v>0.14842770434684799</v>
      </c>
      <c r="AJ213" s="7">
        <f t="shared" si="362"/>
        <v>2.8798344640827138</v>
      </c>
      <c r="AK213" s="7">
        <f t="shared" si="363"/>
        <v>-4.0101872542153769</v>
      </c>
      <c r="AL213" s="7">
        <f t="shared" si="364"/>
        <v>2.2402786255001073</v>
      </c>
      <c r="AM213" s="7">
        <f t="shared" si="365"/>
        <v>9.3959488737166268</v>
      </c>
      <c r="AN213" s="37" t="str">
        <f>VLOOKUP(I213,spp!A:L,10,FALSE)</f>
        <v>Pomacentridae</v>
      </c>
    </row>
    <row r="214" spans="1:40" x14ac:dyDescent="0.2">
      <c r="A214" s="51">
        <v>2</v>
      </c>
      <c r="B214" s="51" t="s">
        <v>154</v>
      </c>
      <c r="C214" s="51">
        <v>4</v>
      </c>
      <c r="D214" s="51" t="s">
        <v>160</v>
      </c>
      <c r="E214" s="51">
        <v>1</v>
      </c>
      <c r="F214" s="52">
        <v>40697</v>
      </c>
      <c r="G214" s="51">
        <v>25</v>
      </c>
      <c r="H214" s="51">
        <v>3.5</v>
      </c>
      <c r="I214" s="51" t="s">
        <v>149</v>
      </c>
      <c r="J214" s="37" t="str">
        <f>VLOOKUP(I214,spp!A:B,2,FALSE)</f>
        <v>Pinctada mazatlanica</v>
      </c>
      <c r="K214" s="51">
        <v>1</v>
      </c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37"/>
      <c r="AF214" s="37">
        <f>VLOOKUP(I214,spp!A:E,5,FALSE)</f>
        <v>33.238461538461536</v>
      </c>
      <c r="AG214" s="51">
        <f t="shared" ref="AG214" si="373">AF214*K214</f>
        <v>33.238461538461536</v>
      </c>
      <c r="AH214" s="51">
        <f t="shared" ref="AH214" si="374">K214/60</f>
        <v>1.6666666666666666E-2</v>
      </c>
      <c r="AI214" s="51">
        <f t="shared" ref="AI214" si="375">AG214/60</f>
        <v>0.55397435897435898</v>
      </c>
      <c r="AJ214" s="7">
        <f t="shared" si="362"/>
        <v>3.5037076854763507</v>
      </c>
      <c r="AK214" s="7" t="e">
        <f t="shared" si="363"/>
        <v>#NUM!</v>
      </c>
      <c r="AL214" s="7" t="e">
        <f t="shared" si="364"/>
        <v>#NUM!</v>
      </c>
      <c r="AM214" s="7" t="e">
        <f t="shared" si="365"/>
        <v>#NUM!</v>
      </c>
      <c r="AN214" s="37" t="str">
        <f>VLOOKUP(I214,spp!A:L,10,FALSE)</f>
        <v>Pteriidae</v>
      </c>
    </row>
    <row r="215" spans="1:40" x14ac:dyDescent="0.2">
      <c r="A215" s="47">
        <v>2</v>
      </c>
      <c r="B215" s="47" t="s">
        <v>154</v>
      </c>
      <c r="C215" s="47">
        <v>4</v>
      </c>
      <c r="D215" s="47" t="s">
        <v>160</v>
      </c>
      <c r="E215" s="47">
        <v>2</v>
      </c>
      <c r="F215" s="48">
        <v>40697</v>
      </c>
      <c r="G215" s="47">
        <v>23</v>
      </c>
      <c r="H215" s="47">
        <v>5.5</v>
      </c>
      <c r="I215" s="47" t="s">
        <v>143</v>
      </c>
      <c r="J215" s="37" t="str">
        <f>VLOOKUP(I215,spp!A:B,2,FALSE)</f>
        <v>Scarus ghobban</v>
      </c>
      <c r="K215" s="47">
        <f>SUM(L215:AD215)</f>
        <v>1</v>
      </c>
      <c r="L215" s="47">
        <v>1</v>
      </c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37">
        <f>VLOOKUP(I215,spp!A:C,3,FALSE)</f>
        <v>2.3300000000000001E-2</v>
      </c>
      <c r="AF215" s="37">
        <f>VLOOKUP(I215,spp!A:D,4,FALSE)</f>
        <v>2.919</v>
      </c>
      <c r="AG215" s="47">
        <f>((AE215*$L$2^AF215)*L215)+((AE215*$M$2^AF215)*M215)+((AE215*$N$2^AF215)*N215)+((AE215*$O$2^AF215)*O215)+((AE215*$P$2^AF215)*P215)+((AE215*$Q$2^AF215)*Q215)+((AE215*$R$2^AF215)*R215)+((AE215*$S$2^AF215)*S215)+((AE215*$T$2^AF215)*T215)+((AE215*$U$2^AF215)*U215)+((AE215*$V$2^AF215)*V215)+((AE215*$W$2^AF215)*W215)+((AE215*$X$2^AF215)*X215)+((AE215*$Y$2^AF215)*Y215)+ ((AE215*$Z$2^AF215)*Z215)+((AE215*$AA$2^AF215)*AA215)+((AE215*$AB$2^AF215)*AB215)+((AE215*$AC$2^AF215)*AC215+((AE215*$AD$2^AF215)*AD215))</f>
        <v>0.33802031827377582</v>
      </c>
      <c r="AH215" s="47">
        <f>K215/120</f>
        <v>8.3333333333333332E-3</v>
      </c>
      <c r="AI215" s="47">
        <f>AG215/120</f>
        <v>2.8168359856147987E-3</v>
      </c>
      <c r="AJ215" s="7">
        <f t="shared" si="362"/>
        <v>-1.0846492720698233</v>
      </c>
      <c r="AK215" s="7">
        <f t="shared" si="363"/>
        <v>-3.7593019184104821</v>
      </c>
      <c r="AL215" s="7">
        <f t="shared" si="364"/>
        <v>0.91629073187415511</v>
      </c>
      <c r="AM215" s="7">
        <f t="shared" si="365"/>
        <v>2.5</v>
      </c>
      <c r="AN215" s="37" t="str">
        <f>VLOOKUP(I215,spp!A:L,10,FALSE)</f>
        <v>Scaridae </v>
      </c>
    </row>
    <row r="216" spans="1:40" x14ac:dyDescent="0.2">
      <c r="A216" s="47">
        <v>2</v>
      </c>
      <c r="B216" s="47" t="s">
        <v>154</v>
      </c>
      <c r="C216" s="47">
        <v>4</v>
      </c>
      <c r="D216" s="47" t="s">
        <v>160</v>
      </c>
      <c r="E216" s="47">
        <v>2</v>
      </c>
      <c r="F216" s="48">
        <v>40697</v>
      </c>
      <c r="G216" s="47">
        <v>23</v>
      </c>
      <c r="H216" s="47">
        <v>5.5</v>
      </c>
      <c r="I216" s="47" t="s">
        <v>141</v>
      </c>
      <c r="J216" s="37" t="str">
        <f>VLOOKUP(I216,spp!A:B,2,FALSE)</f>
        <v>Stegastes rectrifaenum</v>
      </c>
      <c r="K216" s="47">
        <f>SUM(L216:AD216)</f>
        <v>21</v>
      </c>
      <c r="L216" s="47">
        <v>9</v>
      </c>
      <c r="M216" s="47">
        <v>12</v>
      </c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37">
        <f>VLOOKUP(I216,spp!A:C,3,FALSE)</f>
        <v>1.813E-2</v>
      </c>
      <c r="AF216" s="37">
        <f>VLOOKUP(I216,spp!A:D,4,FALSE)</f>
        <v>3.07552</v>
      </c>
      <c r="AG216" s="47">
        <f>((AE216*$L$2^AF216)*L216)+((AE216*$M$2^AF216)*M216)+((AE216*$N$2^AF216)*N216)+((AE216*$O$2^AF216)*O216)+((AE216*$P$2^AF216)*P216)+((AE216*$Q$2^AF216)*Q216)+((AE216*$R$2^AF216)*R216)+((AE216*$S$2^AF216)*S216)+((AE216*$T$2^AF216)*T216)+((AE216*$U$2^AF216)*U216)+((AE216*$V$2^AF216)*V216)+((AE216*$W$2^AF216)*W216)+((AE216*$X$2^AF216)*X216)+((AE216*$Y$2^AF216)*Y216)+ ((AE216*$Z$2^AF216)*Z216)+((AE216*$AA$2^AF216)*AA216)+((AE216*$AB$2^AF216)*AB216)+((AE216*$AC$2^AF216)*AC216+((AE216*$AD$2^AF216)*AD216))</f>
        <v>109.60014890386661</v>
      </c>
      <c r="AH216" s="47">
        <f>K216/120</f>
        <v>0.17499999999999999</v>
      </c>
      <c r="AI216" s="47">
        <f>AG216/120</f>
        <v>0.91333457419888842</v>
      </c>
      <c r="AJ216" s="7">
        <f t="shared" si="362"/>
        <v>4.6968387331249142</v>
      </c>
      <c r="AK216" s="7">
        <f t="shared" si="363"/>
        <v>-4.0101872542153769</v>
      </c>
      <c r="AL216" s="7">
        <f t="shared" si="364"/>
        <v>2.831074415819208</v>
      </c>
      <c r="AM216" s="7">
        <f t="shared" si="365"/>
        <v>16.963677079878767</v>
      </c>
      <c r="AN216" s="37" t="str">
        <f>VLOOKUP(I216,spp!A:L,10,FALSE)</f>
        <v>Pomacentridae</v>
      </c>
    </row>
    <row r="217" spans="1:40" x14ac:dyDescent="0.2">
      <c r="A217" s="51">
        <v>2</v>
      </c>
      <c r="B217" s="51" t="s">
        <v>154</v>
      </c>
      <c r="C217" s="51">
        <v>4</v>
      </c>
      <c r="D217" s="51" t="s">
        <v>160</v>
      </c>
      <c r="E217" s="51">
        <v>2</v>
      </c>
      <c r="F217" s="52">
        <v>40697</v>
      </c>
      <c r="G217" s="51">
        <v>23</v>
      </c>
      <c r="H217" s="51">
        <v>5.5</v>
      </c>
      <c r="I217" s="51" t="s">
        <v>148</v>
      </c>
      <c r="J217" s="37" t="str">
        <f>VLOOKUP(I217,spp!A:B,2,FALSE)</f>
        <v>Diadema mexicanum</v>
      </c>
      <c r="K217" s="51">
        <v>8</v>
      </c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37"/>
      <c r="AF217" s="37">
        <f>VLOOKUP(I217,spp!A:E,5,FALSE)</f>
        <v>20.71</v>
      </c>
      <c r="AG217" s="51">
        <f t="shared" ref="AG217:AG218" si="376">AF217*K217</f>
        <v>165.68</v>
      </c>
      <c r="AH217" s="51">
        <f t="shared" ref="AH217:AH218" si="377">K217/60</f>
        <v>0.13333333333333333</v>
      </c>
      <c r="AI217" s="51">
        <f t="shared" ref="AI217:AI218" si="378">AG217/60</f>
        <v>2.7613333333333334</v>
      </c>
      <c r="AJ217" s="7">
        <f t="shared" si="362"/>
        <v>5.110058217087329</v>
      </c>
      <c r="AK217" s="7" t="e">
        <f t="shared" si="363"/>
        <v>#NUM!</v>
      </c>
      <c r="AL217" s="7" t="e">
        <f t="shared" si="364"/>
        <v>#NUM!</v>
      </c>
      <c r="AM217" s="7" t="e">
        <f t="shared" si="365"/>
        <v>#NUM!</v>
      </c>
      <c r="AN217" s="37" t="str">
        <f>VLOOKUP(I217,spp!A:L,10,FALSE)</f>
        <v>Diadematidae</v>
      </c>
    </row>
    <row r="218" spans="1:40" x14ac:dyDescent="0.2">
      <c r="A218" s="51">
        <v>2</v>
      </c>
      <c r="B218" s="51" t="s">
        <v>154</v>
      </c>
      <c r="C218" s="51">
        <v>4</v>
      </c>
      <c r="D218" s="51" t="s">
        <v>160</v>
      </c>
      <c r="E218" s="51">
        <v>2</v>
      </c>
      <c r="F218" s="52">
        <v>40697</v>
      </c>
      <c r="G218" s="51">
        <v>23</v>
      </c>
      <c r="H218" s="51">
        <v>5.5</v>
      </c>
      <c r="I218" s="51" t="s">
        <v>149</v>
      </c>
      <c r="J218" s="37" t="str">
        <f>VLOOKUP(I218,spp!A:B,2,FALSE)</f>
        <v>Pinctada mazatlanica</v>
      </c>
      <c r="K218" s="51">
        <v>1</v>
      </c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37"/>
      <c r="AF218" s="37">
        <f>VLOOKUP(I218,spp!A:E,5,FALSE)</f>
        <v>33.238461538461536</v>
      </c>
      <c r="AG218" s="51">
        <f t="shared" si="376"/>
        <v>33.238461538461536</v>
      </c>
      <c r="AH218" s="51">
        <f t="shared" si="377"/>
        <v>1.6666666666666666E-2</v>
      </c>
      <c r="AI218" s="51">
        <f t="shared" si="378"/>
        <v>0.55397435897435898</v>
      </c>
      <c r="AJ218" s="7">
        <f t="shared" si="362"/>
        <v>3.5037076854763507</v>
      </c>
      <c r="AK218" s="7" t="e">
        <f t="shared" si="363"/>
        <v>#NUM!</v>
      </c>
      <c r="AL218" s="7" t="e">
        <f t="shared" si="364"/>
        <v>#NUM!</v>
      </c>
      <c r="AM218" s="7" t="e">
        <f t="shared" si="365"/>
        <v>#NUM!</v>
      </c>
      <c r="AN218" s="37" t="str">
        <f>VLOOKUP(I218,spp!A:L,10,FALSE)</f>
        <v>Pteriidae</v>
      </c>
    </row>
    <row r="219" spans="1:40" x14ac:dyDescent="0.2">
      <c r="A219" s="47">
        <v>2</v>
      </c>
      <c r="B219" s="47" t="s">
        <v>154</v>
      </c>
      <c r="C219" s="47">
        <v>4</v>
      </c>
      <c r="D219" s="47" t="s">
        <v>160</v>
      </c>
      <c r="E219" s="47">
        <v>3</v>
      </c>
      <c r="F219" s="48">
        <v>40697</v>
      </c>
      <c r="G219" s="47">
        <v>24</v>
      </c>
      <c r="H219" s="47">
        <v>3.2</v>
      </c>
      <c r="I219" s="47" t="s">
        <v>142</v>
      </c>
      <c r="J219" s="37" t="str">
        <f>VLOOKUP(I219,spp!A:B,2,FALSE)</f>
        <v>Holacanthus passer</v>
      </c>
      <c r="K219" s="47">
        <f t="shared" ref="K219:K220" si="379">SUM(L219:AD219)</f>
        <v>4</v>
      </c>
      <c r="L219" s="47"/>
      <c r="M219" s="47"/>
      <c r="N219" s="47"/>
      <c r="O219" s="47">
        <v>4</v>
      </c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37">
        <f>VLOOKUP(I219,spp!A:C,3,FALSE)</f>
        <v>2.7130000000000001E-2</v>
      </c>
      <c r="AF219" s="37">
        <f>VLOOKUP(I219,spp!A:D,4,FALSE)</f>
        <v>3.0842299999999998</v>
      </c>
      <c r="AG219" s="47">
        <f t="shared" ref="AG219:AG220" si="380">((AE219*$L$2^AF219)*L219)+((AE219*$M$2^AF219)*M219)+((AE219*$N$2^AF219)*N219)+((AE219*$O$2^AF219)*O219)+((AE219*$P$2^AF219)*P219)+((AE219*$Q$2^AF219)*Q219)+((AE219*$R$2^AF219)*R219)+((AE219*$S$2^AF219)*S219)+((AE219*$T$2^AF219)*T219)+((AE219*$U$2^AF219)*U219)+((AE219*$V$2^AF219)*V219)+((AE219*$W$2^AF219)*W219)+((AE219*$X$2^AF219)*X219)+((AE219*$Y$2^AF219)*Y219)+ ((AE219*$Z$2^AF219)*Z219)+((AE219*$AA$2^AF219)*AA219)+((AE219*$AB$2^AF219)*AB219)+((AE219*$AC$2^AF219)*AC219+((AE219*$AD$2^AF219)*AD219))</f>
        <v>740.15900282352686</v>
      </c>
      <c r="AH219" s="47">
        <f t="shared" ref="AH219:AH220" si="381">K219/120</f>
        <v>3.3333333333333333E-2</v>
      </c>
      <c r="AI219" s="47">
        <f t="shared" ref="AI219:AI220" si="382">AG219/120</f>
        <v>6.1679916901960574</v>
      </c>
      <c r="AJ219" s="7">
        <f t="shared" si="362"/>
        <v>6.606865031797688</v>
      </c>
      <c r="AK219" s="7">
        <f t="shared" si="363"/>
        <v>-3.6071151523112968</v>
      </c>
      <c r="AL219" s="7">
        <f t="shared" si="364"/>
        <v>3.3116791497744935</v>
      </c>
      <c r="AM219" s="7">
        <f t="shared" si="365"/>
        <v>27.431147827564402</v>
      </c>
      <c r="AN219" s="37" t="str">
        <f>VLOOKUP(I219,spp!A:L,10,FALSE)</f>
        <v>Pomacanthidae</v>
      </c>
    </row>
    <row r="220" spans="1:40" x14ac:dyDescent="0.2">
      <c r="A220" s="47">
        <v>2</v>
      </c>
      <c r="B220" s="47" t="s">
        <v>154</v>
      </c>
      <c r="C220" s="47">
        <v>4</v>
      </c>
      <c r="D220" s="47" t="s">
        <v>160</v>
      </c>
      <c r="E220" s="47">
        <v>3</v>
      </c>
      <c r="F220" s="48">
        <v>40697</v>
      </c>
      <c r="G220" s="47">
        <v>24</v>
      </c>
      <c r="H220" s="47">
        <v>3.2</v>
      </c>
      <c r="I220" s="47" t="s">
        <v>141</v>
      </c>
      <c r="J220" s="37" t="str">
        <f>VLOOKUP(I220,spp!A:B,2,FALSE)</f>
        <v>Stegastes rectrifaenum</v>
      </c>
      <c r="K220" s="47">
        <f t="shared" si="379"/>
        <v>10</v>
      </c>
      <c r="L220" s="47"/>
      <c r="M220" s="47">
        <v>10</v>
      </c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37">
        <f>VLOOKUP(I220,spp!A:C,3,FALSE)</f>
        <v>1.813E-2</v>
      </c>
      <c r="AF220" s="37">
        <f>VLOOKUP(I220,spp!A:D,4,FALSE)</f>
        <v>3.07552</v>
      </c>
      <c r="AG220" s="47">
        <f t="shared" si="380"/>
        <v>89.056622608108796</v>
      </c>
      <c r="AH220" s="47">
        <f t="shared" si="381"/>
        <v>8.3333333333333329E-2</v>
      </c>
      <c r="AI220" s="47">
        <f t="shared" si="382"/>
        <v>0.74213852173424</v>
      </c>
      <c r="AJ220" s="7">
        <f t="shared" si="362"/>
        <v>4.4892723765168139</v>
      </c>
      <c r="AK220" s="7">
        <f t="shared" si="363"/>
        <v>-4.0101872542153769</v>
      </c>
      <c r="AL220" s="7">
        <f t="shared" si="364"/>
        <v>2.7635845745539585</v>
      </c>
      <c r="AM220" s="7">
        <f t="shared" si="365"/>
        <v>15.856580292116471</v>
      </c>
      <c r="AN220" s="37" t="str">
        <f>VLOOKUP(I220,spp!A:L,10,FALSE)</f>
        <v>Pomacentridae</v>
      </c>
    </row>
    <row r="221" spans="1:40" x14ac:dyDescent="0.2">
      <c r="A221" s="51">
        <v>2</v>
      </c>
      <c r="B221" s="51" t="s">
        <v>154</v>
      </c>
      <c r="C221" s="51">
        <v>4</v>
      </c>
      <c r="D221" s="51" t="s">
        <v>160</v>
      </c>
      <c r="E221" s="51">
        <v>3</v>
      </c>
      <c r="F221" s="52">
        <v>40697</v>
      </c>
      <c r="G221" s="51">
        <v>24</v>
      </c>
      <c r="H221" s="51">
        <v>3.5</v>
      </c>
      <c r="I221" s="51" t="s">
        <v>148</v>
      </c>
      <c r="J221" s="37" t="str">
        <f>VLOOKUP(I221,spp!A:B,2,FALSE)</f>
        <v>Diadema mexicanum</v>
      </c>
      <c r="K221" s="51">
        <v>5</v>
      </c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37"/>
      <c r="AF221" s="37">
        <f>VLOOKUP(I221,spp!A:E,5,FALSE)</f>
        <v>20.71</v>
      </c>
      <c r="AG221" s="51">
        <f t="shared" ref="AG221:AG222" si="383">AF221*K221</f>
        <v>103.55000000000001</v>
      </c>
      <c r="AH221" s="51">
        <f t="shared" ref="AH221:AH222" si="384">K221/60</f>
        <v>8.3333333333333329E-2</v>
      </c>
      <c r="AI221" s="51">
        <f t="shared" ref="AI221:AI222" si="385">AG221/60</f>
        <v>1.7258333333333336</v>
      </c>
      <c r="AJ221" s="7">
        <f t="shared" si="362"/>
        <v>4.6400545878415933</v>
      </c>
      <c r="AK221" s="7" t="e">
        <f t="shared" si="363"/>
        <v>#NUM!</v>
      </c>
      <c r="AL221" s="7" t="e">
        <f t="shared" si="364"/>
        <v>#NUM!</v>
      </c>
      <c r="AM221" s="7" t="e">
        <f t="shared" si="365"/>
        <v>#NUM!</v>
      </c>
      <c r="AN221" s="37" t="str">
        <f>VLOOKUP(I221,spp!A:L,10,FALSE)</f>
        <v>Diadematidae</v>
      </c>
    </row>
    <row r="222" spans="1:40" x14ac:dyDescent="0.2">
      <c r="A222" s="51">
        <v>2</v>
      </c>
      <c r="B222" s="51" t="s">
        <v>154</v>
      </c>
      <c r="C222" s="51">
        <v>4</v>
      </c>
      <c r="D222" s="51" t="s">
        <v>160</v>
      </c>
      <c r="E222" s="51">
        <v>3</v>
      </c>
      <c r="F222" s="52">
        <v>40697</v>
      </c>
      <c r="G222" s="51">
        <v>24</v>
      </c>
      <c r="H222" s="51">
        <v>3.5</v>
      </c>
      <c r="I222" s="51" t="s">
        <v>149</v>
      </c>
      <c r="J222" s="37" t="str">
        <f>VLOOKUP(I222,spp!A:B,2,FALSE)</f>
        <v>Pinctada mazatlanica</v>
      </c>
      <c r="K222" s="51">
        <v>3</v>
      </c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37"/>
      <c r="AF222" s="37">
        <f>VLOOKUP(I222,spp!A:E,5,FALSE)</f>
        <v>33.238461538461536</v>
      </c>
      <c r="AG222" s="51">
        <f t="shared" si="383"/>
        <v>99.715384615384608</v>
      </c>
      <c r="AH222" s="51">
        <f t="shared" si="384"/>
        <v>0.05</v>
      </c>
      <c r="AI222" s="51">
        <f t="shared" si="385"/>
        <v>1.6619230769230768</v>
      </c>
      <c r="AJ222" s="7">
        <f t="shared" si="362"/>
        <v>4.6023199741444607</v>
      </c>
      <c r="AK222" s="7" t="e">
        <f t="shared" si="363"/>
        <v>#NUM!</v>
      </c>
      <c r="AL222" s="7" t="e">
        <f t="shared" si="364"/>
        <v>#NUM!</v>
      </c>
      <c r="AM222" s="7" t="e">
        <f t="shared" si="365"/>
        <v>#NUM!</v>
      </c>
      <c r="AN222" s="37" t="str">
        <f>VLOOKUP(I222,spp!A:L,10,FALSE)</f>
        <v>Pteriidae</v>
      </c>
    </row>
    <row r="223" spans="1:40" x14ac:dyDescent="0.2">
      <c r="A223" s="51">
        <v>2</v>
      </c>
      <c r="B223" s="51" t="s">
        <v>154</v>
      </c>
      <c r="C223" s="51">
        <v>4</v>
      </c>
      <c r="D223" s="51" t="s">
        <v>160</v>
      </c>
      <c r="E223" s="51">
        <v>4</v>
      </c>
      <c r="F223" s="52">
        <v>40697</v>
      </c>
      <c r="G223" s="51">
        <v>23</v>
      </c>
      <c r="H223" s="51">
        <v>2.2000000000000002</v>
      </c>
      <c r="I223" s="51" t="s">
        <v>148</v>
      </c>
      <c r="J223" s="37" t="str">
        <f>VLOOKUP(I223,spp!A:B,2,FALSE)</f>
        <v>Diadema mexicanum</v>
      </c>
      <c r="K223" s="51">
        <v>3</v>
      </c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37"/>
      <c r="AF223" s="37">
        <f>VLOOKUP(I223,spp!A:E,5,FALSE)</f>
        <v>20.71</v>
      </c>
      <c r="AG223" s="51">
        <f t="shared" ref="AG223:AG224" si="386">AF223*K223</f>
        <v>62.13</v>
      </c>
      <c r="AH223" s="51">
        <f t="shared" ref="AH223:AH224" si="387">K223/60</f>
        <v>0.05</v>
      </c>
      <c r="AI223" s="51">
        <f t="shared" ref="AI223:AI224" si="388">AG223/60</f>
        <v>1.0355000000000001</v>
      </c>
      <c r="AJ223" s="7">
        <f t="shared" ref="AJ223:AJ230" si="389">LN(AG223)</f>
        <v>4.1292289640756028</v>
      </c>
      <c r="AK223" s="7" t="e">
        <f t="shared" ref="AK223:AK230" si="390">LN(AE223)</f>
        <v>#NUM!</v>
      </c>
      <c r="AL223" s="7" t="e">
        <f t="shared" ref="AL223:AL230" si="391">(AJ223-AK223)/AF223</f>
        <v>#NUM!</v>
      </c>
      <c r="AM223" s="7" t="e">
        <f t="shared" ref="AM223:AM231" si="392">EXP(AL223)</f>
        <v>#NUM!</v>
      </c>
      <c r="AN223" s="37" t="str">
        <f>VLOOKUP(I223,spp!A:L,10,FALSE)</f>
        <v>Diadematidae</v>
      </c>
    </row>
    <row r="224" spans="1:40" x14ac:dyDescent="0.2">
      <c r="A224" s="51">
        <v>2</v>
      </c>
      <c r="B224" s="51" t="s">
        <v>154</v>
      </c>
      <c r="C224" s="51">
        <v>4</v>
      </c>
      <c r="D224" s="51" t="s">
        <v>160</v>
      </c>
      <c r="E224" s="51">
        <v>4</v>
      </c>
      <c r="F224" s="52">
        <v>40697</v>
      </c>
      <c r="G224" s="51">
        <v>23</v>
      </c>
      <c r="H224" s="51">
        <v>2.2000000000000002</v>
      </c>
      <c r="I224" s="51" t="s">
        <v>149</v>
      </c>
      <c r="J224" s="37" t="str">
        <f>VLOOKUP(I224,spp!A:B,2,FALSE)</f>
        <v>Pinctada mazatlanica</v>
      </c>
      <c r="K224" s="51">
        <v>3</v>
      </c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37"/>
      <c r="AF224" s="37">
        <f>VLOOKUP(I224,spp!A:E,5,FALSE)</f>
        <v>33.238461538461536</v>
      </c>
      <c r="AG224" s="51">
        <f t="shared" si="386"/>
        <v>99.715384615384608</v>
      </c>
      <c r="AH224" s="51">
        <f t="shared" si="387"/>
        <v>0.05</v>
      </c>
      <c r="AI224" s="51">
        <f t="shared" si="388"/>
        <v>1.6619230769230768</v>
      </c>
      <c r="AJ224" s="7">
        <f t="shared" si="389"/>
        <v>4.6023199741444607</v>
      </c>
      <c r="AK224" s="7" t="e">
        <f t="shared" si="390"/>
        <v>#NUM!</v>
      </c>
      <c r="AL224" s="7" t="e">
        <f t="shared" si="391"/>
        <v>#NUM!</v>
      </c>
      <c r="AM224" s="7" t="e">
        <f t="shared" si="392"/>
        <v>#NUM!</v>
      </c>
      <c r="AN224" s="37" t="str">
        <f>VLOOKUP(I224,spp!A:L,10,FALSE)</f>
        <v>Pteriidae</v>
      </c>
    </row>
    <row r="225" spans="1:40" x14ac:dyDescent="0.2">
      <c r="A225" s="47">
        <v>2</v>
      </c>
      <c r="B225" s="47" t="s">
        <v>154</v>
      </c>
      <c r="C225" s="47">
        <v>4</v>
      </c>
      <c r="D225" s="47" t="s">
        <v>160</v>
      </c>
      <c r="E225" s="47">
        <v>5</v>
      </c>
      <c r="F225" s="48">
        <v>40697</v>
      </c>
      <c r="G225" s="47">
        <v>24</v>
      </c>
      <c r="H225" s="47">
        <v>3.6</v>
      </c>
      <c r="I225" s="47" t="s">
        <v>141</v>
      </c>
      <c r="J225" s="37" t="str">
        <f>VLOOKUP(I225,spp!A:B,2,FALSE)</f>
        <v>Stegastes rectrifaenum</v>
      </c>
      <c r="K225" s="47">
        <f t="shared" ref="K225" si="393">SUM(L225:AD225)</f>
        <v>36</v>
      </c>
      <c r="L225" s="47"/>
      <c r="M225" s="47">
        <v>36</v>
      </c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37">
        <f>VLOOKUP(I225,spp!A:C,3,FALSE)</f>
        <v>1.813E-2</v>
      </c>
      <c r="AF225" s="37">
        <f>VLOOKUP(I225,spp!A:D,4,FALSE)</f>
        <v>3.07552</v>
      </c>
      <c r="AG225" s="47">
        <f t="shared" ref="AG225" si="394">((AE225*$L$2^AF225)*L225)+((AE225*$M$2^AF225)*M225)+((AE225*$N$2^AF225)*N225)+((AE225*$O$2^AF225)*O225)+((AE225*$P$2^AF225)*P225)+((AE225*$Q$2^AF225)*Q225)+((AE225*$R$2^AF225)*R225)+((AE225*$S$2^AF225)*S225)+((AE225*$T$2^AF225)*T225)+((AE225*$U$2^AF225)*U225)+((AE225*$V$2^AF225)*V225)+((AE225*$W$2^AF225)*W225)+((AE225*$X$2^AF225)*X225)+((AE225*$Y$2^AF225)*Y225)+ ((AE225*$Z$2^AF225)*Z225)+((AE225*$AA$2^AF225)*AA225)+((AE225*$AB$2^AF225)*AB225)+((AE225*$AC$2^AF225)*AC225+((AE225*$AD$2^AF225)*AD225))</f>
        <v>320.6038413891917</v>
      </c>
      <c r="AH225" s="47">
        <f t="shared" ref="AH225" si="395">K225/120</f>
        <v>0.3</v>
      </c>
      <c r="AI225" s="47">
        <f t="shared" ref="AI225" si="396">AG225/120</f>
        <v>2.6716986782432643</v>
      </c>
      <c r="AJ225" s="7">
        <f t="shared" si="389"/>
        <v>5.7702062219788788</v>
      </c>
      <c r="AK225" s="7">
        <f t="shared" si="390"/>
        <v>-4.0101872542153769</v>
      </c>
      <c r="AL225" s="7">
        <f t="shared" si="391"/>
        <v>3.180077995329003</v>
      </c>
      <c r="AM225" s="7">
        <f t="shared" si="392"/>
        <v>24.04862915966261</v>
      </c>
      <c r="AN225" s="37" t="str">
        <f>VLOOKUP(I225,spp!A:L,10,FALSE)</f>
        <v>Pomacentridae</v>
      </c>
    </row>
    <row r="226" spans="1:40" x14ac:dyDescent="0.2">
      <c r="A226" s="51">
        <v>2</v>
      </c>
      <c r="B226" s="51" t="s">
        <v>154</v>
      </c>
      <c r="C226" s="51">
        <v>4</v>
      </c>
      <c r="D226" s="51" t="s">
        <v>160</v>
      </c>
      <c r="E226" s="51">
        <v>5</v>
      </c>
      <c r="F226" s="52">
        <v>40697</v>
      </c>
      <c r="G226" s="51">
        <v>24</v>
      </c>
      <c r="H226" s="51">
        <v>3.6</v>
      </c>
      <c r="I226" s="51" t="s">
        <v>148</v>
      </c>
      <c r="J226" s="37" t="str">
        <f>VLOOKUP(I226,spp!A:B,2,FALSE)</f>
        <v>Diadema mexicanum</v>
      </c>
      <c r="K226" s="51">
        <v>1</v>
      </c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37"/>
      <c r="AF226" s="37">
        <f>VLOOKUP(I226,spp!A:E,5,FALSE)</f>
        <v>20.71</v>
      </c>
      <c r="AG226" s="51">
        <f t="shared" ref="AG226:AG227" si="397">AF226*K226</f>
        <v>20.71</v>
      </c>
      <c r="AH226" s="51">
        <f t="shared" ref="AH226:AH227" si="398">K226/60</f>
        <v>1.6666666666666666E-2</v>
      </c>
      <c r="AI226" s="51">
        <f t="shared" ref="AI226:AI227" si="399">AG226/60</f>
        <v>0.34516666666666668</v>
      </c>
      <c r="AJ226" s="7">
        <f t="shared" si="389"/>
        <v>3.0306166754074928</v>
      </c>
      <c r="AK226" s="7" t="e">
        <f t="shared" si="390"/>
        <v>#NUM!</v>
      </c>
      <c r="AL226" s="7" t="e">
        <f t="shared" si="391"/>
        <v>#NUM!</v>
      </c>
      <c r="AM226" s="7" t="e">
        <f t="shared" si="392"/>
        <v>#NUM!</v>
      </c>
      <c r="AN226" s="37" t="str">
        <f>VLOOKUP(I226,spp!A:L,10,FALSE)</f>
        <v>Diadematidae</v>
      </c>
    </row>
    <row r="227" spans="1:40" x14ac:dyDescent="0.2">
      <c r="A227" s="51">
        <v>2</v>
      </c>
      <c r="B227" s="51" t="s">
        <v>154</v>
      </c>
      <c r="C227" s="51">
        <v>4</v>
      </c>
      <c r="D227" s="51" t="s">
        <v>160</v>
      </c>
      <c r="E227" s="51">
        <v>5</v>
      </c>
      <c r="F227" s="52">
        <v>40697</v>
      </c>
      <c r="G227" s="51">
        <v>24</v>
      </c>
      <c r="H227" s="51">
        <v>3.6</v>
      </c>
      <c r="I227" s="51" t="s">
        <v>149</v>
      </c>
      <c r="J227" s="37" t="str">
        <f>VLOOKUP(I227,spp!A:B,2,FALSE)</f>
        <v>Pinctada mazatlanica</v>
      </c>
      <c r="K227" s="51">
        <v>1</v>
      </c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37"/>
      <c r="AF227" s="37">
        <f>VLOOKUP(I227,spp!A:E,5,FALSE)</f>
        <v>33.238461538461536</v>
      </c>
      <c r="AG227" s="51">
        <f t="shared" si="397"/>
        <v>33.238461538461536</v>
      </c>
      <c r="AH227" s="51">
        <f t="shared" si="398"/>
        <v>1.6666666666666666E-2</v>
      </c>
      <c r="AI227" s="51">
        <f t="shared" si="399"/>
        <v>0.55397435897435898</v>
      </c>
      <c r="AJ227" s="7">
        <f t="shared" si="389"/>
        <v>3.5037076854763507</v>
      </c>
      <c r="AK227" s="7" t="e">
        <f t="shared" si="390"/>
        <v>#NUM!</v>
      </c>
      <c r="AL227" s="7" t="e">
        <f t="shared" si="391"/>
        <v>#NUM!</v>
      </c>
      <c r="AM227" s="7" t="e">
        <f t="shared" si="392"/>
        <v>#NUM!</v>
      </c>
      <c r="AN227" s="37" t="str">
        <f>VLOOKUP(I227,spp!A:L,10,FALSE)</f>
        <v>Pteriidae</v>
      </c>
    </row>
    <row r="228" spans="1:40" x14ac:dyDescent="0.2">
      <c r="A228" s="47">
        <v>2</v>
      </c>
      <c r="B228" s="47" t="s">
        <v>154</v>
      </c>
      <c r="C228" s="47">
        <v>5</v>
      </c>
      <c r="D228" s="47" t="s">
        <v>161</v>
      </c>
      <c r="E228" s="47">
        <v>1</v>
      </c>
      <c r="F228" s="48">
        <v>40697</v>
      </c>
      <c r="G228" s="47">
        <v>24</v>
      </c>
      <c r="H228" s="47">
        <v>24</v>
      </c>
      <c r="I228" s="47" t="s">
        <v>142</v>
      </c>
      <c r="J228" s="37" t="str">
        <f>VLOOKUP(I228,spp!A:B,2,FALSE)</f>
        <v>Holacanthus passer</v>
      </c>
      <c r="K228" s="47">
        <f t="shared" ref="K228:K230" si="400">SUM(L228:AD228)</f>
        <v>2</v>
      </c>
      <c r="L228" s="47"/>
      <c r="M228" s="47">
        <v>1</v>
      </c>
      <c r="N228" s="47">
        <v>1</v>
      </c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37">
        <f>VLOOKUP(I228,spp!A:C,3,FALSE)</f>
        <v>2.7130000000000001E-2</v>
      </c>
      <c r="AF228" s="37">
        <f>VLOOKUP(I228,spp!A:D,4,FALSE)</f>
        <v>3.0842299999999998</v>
      </c>
      <c r="AG228" s="47">
        <f t="shared" ref="AG228:AG230" si="401">((AE228*$L$2^AF228)*L228)+((AE228*$M$2^AF228)*M228)+((AE228*$N$2^AF228)*N228)+((AE228*$O$2^AF228)*O228)+((AE228*$P$2^AF228)*P228)+((AE228*$Q$2^AF228)*Q228)+((AE228*$R$2^AF228)*R228)+((AE228*$S$2^AF228)*S228)+((AE228*$T$2^AF228)*T228)+((AE228*$U$2^AF228)*U228)+((AE228*$V$2^AF228)*V228)+((AE228*$W$2^AF228)*W228)+((AE228*$X$2^AF228)*X228)+((AE228*$Y$2^AF228)*Y228)+ ((AE228*$Z$2^AF228)*Z228)+((AE228*$AA$2^AF228)*AA228)+((AE228*$AB$2^AF228)*AB228)+((AE228*$AC$2^AF228)*AC228+((AE228*$AD$2^AF228)*AD228))</f>
        <v>79.11248753650618</v>
      </c>
      <c r="AH228" s="47">
        <f t="shared" ref="AH228:AH230" si="402">K228/120</f>
        <v>1.6666666666666666E-2</v>
      </c>
      <c r="AI228" s="47">
        <f t="shared" ref="AI228:AI230" si="403">AG228/120</f>
        <v>0.65927072947088483</v>
      </c>
      <c r="AJ228" s="7">
        <f t="shared" si="389"/>
        <v>4.3708707325600136</v>
      </c>
      <c r="AK228" s="7">
        <f t="shared" si="390"/>
        <v>-3.6071151523112968</v>
      </c>
      <c r="AL228" s="7">
        <f t="shared" si="391"/>
        <v>2.5867026404876778</v>
      </c>
      <c r="AM228" s="7">
        <f t="shared" si="392"/>
        <v>13.285890938923762</v>
      </c>
      <c r="AN228" s="37" t="str">
        <f>VLOOKUP(I228,spp!A:L,10,FALSE)</f>
        <v>Pomacanthidae</v>
      </c>
    </row>
    <row r="229" spans="1:40" x14ac:dyDescent="0.2">
      <c r="A229" s="47">
        <v>2</v>
      </c>
      <c r="B229" s="47" t="s">
        <v>154</v>
      </c>
      <c r="C229" s="47">
        <v>5</v>
      </c>
      <c r="D229" s="47" t="s">
        <v>161</v>
      </c>
      <c r="E229" s="47">
        <v>1</v>
      </c>
      <c r="F229" s="48">
        <v>40697</v>
      </c>
      <c r="G229" s="47">
        <v>24</v>
      </c>
      <c r="H229" s="47">
        <v>24</v>
      </c>
      <c r="I229" s="47" t="s">
        <v>146</v>
      </c>
      <c r="J229" s="37" t="str">
        <f>VLOOKUP(I229,spp!A:B,2,FALSE)</f>
        <v>Mycteroperca rosacea</v>
      </c>
      <c r="K229" s="47">
        <f t="shared" si="400"/>
        <v>5</v>
      </c>
      <c r="L229" s="47"/>
      <c r="M229" s="47"/>
      <c r="N229" s="47"/>
      <c r="O229" s="47">
        <v>1</v>
      </c>
      <c r="P229" s="47"/>
      <c r="Q229" s="47">
        <v>3</v>
      </c>
      <c r="R229" s="47"/>
      <c r="S229" s="47"/>
      <c r="T229" s="47"/>
      <c r="U229" s="47"/>
      <c r="V229" s="47">
        <v>1</v>
      </c>
      <c r="W229" s="47"/>
      <c r="X229" s="47"/>
      <c r="Y229" s="47"/>
      <c r="Z229" s="47"/>
      <c r="AA229" s="47"/>
      <c r="AB229" s="47"/>
      <c r="AC229" s="47"/>
      <c r="AD229" s="47"/>
      <c r="AE229" s="37">
        <f>VLOOKUP(I229,spp!A:C,3,FALSE)</f>
        <v>1.3299999999999999E-2</v>
      </c>
      <c r="AF229" s="37">
        <f>VLOOKUP(I229,spp!A:D,4,FALSE)</f>
        <v>2.97</v>
      </c>
      <c r="AG229" s="47">
        <f t="shared" si="401"/>
        <v>8751.735614666919</v>
      </c>
      <c r="AH229" s="47">
        <f t="shared" si="402"/>
        <v>4.1666666666666664E-2</v>
      </c>
      <c r="AI229" s="47">
        <f t="shared" si="403"/>
        <v>72.931130122224332</v>
      </c>
      <c r="AJ229" s="7">
        <f t="shared" si="389"/>
        <v>9.0770073156436517</v>
      </c>
      <c r="AK229" s="7">
        <f t="shared" si="390"/>
        <v>-4.319991243754429</v>
      </c>
      <c r="AL229" s="7">
        <f t="shared" si="391"/>
        <v>4.5107739257232593</v>
      </c>
      <c r="AM229" s="7">
        <f t="shared" si="392"/>
        <v>90.992212481019024</v>
      </c>
      <c r="AN229" s="37" t="str">
        <f>VLOOKUP(I229,spp!A:L,10,FALSE)</f>
        <v>Serranidae</v>
      </c>
    </row>
    <row r="230" spans="1:40" x14ac:dyDescent="0.2">
      <c r="A230" s="47">
        <v>2</v>
      </c>
      <c r="B230" s="47" t="s">
        <v>154</v>
      </c>
      <c r="C230" s="47">
        <v>5</v>
      </c>
      <c r="D230" s="47" t="s">
        <v>161</v>
      </c>
      <c r="E230" s="47">
        <v>1</v>
      </c>
      <c r="F230" s="48">
        <v>40697</v>
      </c>
      <c r="G230" s="47">
        <v>24</v>
      </c>
      <c r="H230" s="47">
        <v>24</v>
      </c>
      <c r="I230" s="47" t="s">
        <v>141</v>
      </c>
      <c r="J230" s="37" t="str">
        <f>VLOOKUP(I230,spp!A:B,2,FALSE)</f>
        <v>Stegastes rectrifaenum</v>
      </c>
      <c r="K230" s="47">
        <f t="shared" si="400"/>
        <v>13</v>
      </c>
      <c r="L230" s="47"/>
      <c r="M230" s="47">
        <v>13</v>
      </c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37">
        <f>VLOOKUP(I230,spp!A:C,3,FALSE)</f>
        <v>1.813E-2</v>
      </c>
      <c r="AF230" s="37">
        <f>VLOOKUP(I230,spp!A:D,4,FALSE)</f>
        <v>3.07552</v>
      </c>
      <c r="AG230" s="47">
        <f t="shared" si="401"/>
        <v>115.77360939054144</v>
      </c>
      <c r="AH230" s="47">
        <f t="shared" si="402"/>
        <v>0.10833333333333334</v>
      </c>
      <c r="AI230" s="47">
        <f t="shared" si="403"/>
        <v>0.96478007825451195</v>
      </c>
      <c r="AJ230" s="7">
        <f t="shared" si="389"/>
        <v>4.7516366409843052</v>
      </c>
      <c r="AK230" s="7">
        <f t="shared" si="390"/>
        <v>-4.0101872542153769</v>
      </c>
      <c r="AL230" s="7">
        <f t="shared" si="391"/>
        <v>2.8488918606283433</v>
      </c>
      <c r="AM230" s="7">
        <f t="shared" si="392"/>
        <v>17.268635179405329</v>
      </c>
      <c r="AN230" s="37" t="str">
        <f>VLOOKUP(I230,spp!A:L,10,FALSE)</f>
        <v>Pomacentridae</v>
      </c>
    </row>
    <row r="231" spans="1:40" x14ac:dyDescent="0.2">
      <c r="A231" s="51">
        <v>2</v>
      </c>
      <c r="B231" s="51" t="s">
        <v>154</v>
      </c>
      <c r="C231" s="51">
        <v>5</v>
      </c>
      <c r="D231" s="51" t="s">
        <v>161</v>
      </c>
      <c r="E231" s="51">
        <v>1</v>
      </c>
      <c r="F231" s="52">
        <v>40697</v>
      </c>
      <c r="G231" s="51">
        <v>24</v>
      </c>
      <c r="H231" s="51">
        <v>7.6</v>
      </c>
      <c r="I231" s="51" t="s">
        <v>156</v>
      </c>
      <c r="J231" s="37" t="str">
        <f>VLOOKUP(I231,spp!A:B,2,FALSE)</f>
        <v>Acanthaster planci</v>
      </c>
      <c r="K231" s="51">
        <v>1</v>
      </c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37"/>
      <c r="AF231" s="37">
        <f>VLOOKUP(I231,spp!A:E,5,FALSE)</f>
        <v>566.25</v>
      </c>
      <c r="AG231" s="51">
        <f t="shared" ref="AG231:AG232" si="404">AF231*K231</f>
        <v>566.25</v>
      </c>
      <c r="AH231" s="51">
        <f t="shared" ref="AH231:AH232" si="405">K231/60</f>
        <v>1.6666666666666666E-2</v>
      </c>
      <c r="AI231" s="51">
        <f t="shared" ref="AI231:AI232" si="406">AG231/60</f>
        <v>9.4375</v>
      </c>
      <c r="AJ231" s="7">
        <f t="shared" ref="AJ231:AJ243" si="407">LN(AG231)</f>
        <v>6.339035676797244</v>
      </c>
      <c r="AK231" s="7" t="e">
        <f t="shared" ref="AK231:AK243" si="408">LN(AE231)</f>
        <v>#NUM!</v>
      </c>
      <c r="AL231" s="7" t="e">
        <f t="shared" ref="AL231:AL243" si="409">(AJ231-AK231)/AF231</f>
        <v>#NUM!</v>
      </c>
      <c r="AM231" s="7" t="e">
        <f t="shared" si="392"/>
        <v>#NUM!</v>
      </c>
      <c r="AN231" s="37" t="str">
        <f>VLOOKUP(I231,spp!A:L,10,FALSE)</f>
        <v>Acanthansteridae</v>
      </c>
    </row>
    <row r="232" spans="1:40" x14ac:dyDescent="0.2">
      <c r="A232" s="51">
        <v>2</v>
      </c>
      <c r="B232" s="51" t="s">
        <v>154</v>
      </c>
      <c r="C232" s="51">
        <v>5</v>
      </c>
      <c r="D232" s="51" t="s">
        <v>161</v>
      </c>
      <c r="E232" s="51">
        <v>1</v>
      </c>
      <c r="F232" s="52">
        <v>40697</v>
      </c>
      <c r="G232" s="51">
        <v>24</v>
      </c>
      <c r="H232" s="51">
        <v>7.6</v>
      </c>
      <c r="I232" s="51" t="s">
        <v>149</v>
      </c>
      <c r="J232" s="37" t="str">
        <f>VLOOKUP(I232,spp!A:B,2,FALSE)</f>
        <v>Pinctada mazatlanica</v>
      </c>
      <c r="K232" s="51">
        <v>10</v>
      </c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37"/>
      <c r="AF232" s="37">
        <f>VLOOKUP(I232,spp!A:E,5,FALSE)</f>
        <v>33.238461538461536</v>
      </c>
      <c r="AG232" s="51">
        <f t="shared" si="404"/>
        <v>332.38461538461536</v>
      </c>
      <c r="AH232" s="51">
        <f t="shared" si="405"/>
        <v>0.16666666666666666</v>
      </c>
      <c r="AI232" s="51">
        <f t="shared" si="406"/>
        <v>5.5397435897435896</v>
      </c>
      <c r="AJ232" s="7">
        <f t="shared" si="407"/>
        <v>5.8062927784703966</v>
      </c>
      <c r="AK232" s="7" t="e">
        <f t="shared" si="408"/>
        <v>#NUM!</v>
      </c>
      <c r="AL232" s="7" t="e">
        <f t="shared" si="409"/>
        <v>#NUM!</v>
      </c>
      <c r="AM232" s="7" t="e">
        <f t="shared" ref="AM232:AM243" si="410">EXP(AL232)</f>
        <v>#NUM!</v>
      </c>
      <c r="AN232" s="37" t="str">
        <f>VLOOKUP(I232,spp!A:L,10,FALSE)</f>
        <v>Pteriidae</v>
      </c>
    </row>
    <row r="233" spans="1:40" x14ac:dyDescent="0.2">
      <c r="A233" s="47">
        <v>2</v>
      </c>
      <c r="B233" s="47" t="s">
        <v>154</v>
      </c>
      <c r="C233" s="47">
        <v>5</v>
      </c>
      <c r="D233" s="47" t="s">
        <v>161</v>
      </c>
      <c r="E233" s="47">
        <v>2</v>
      </c>
      <c r="F233" s="48">
        <v>40697</v>
      </c>
      <c r="G233" s="47">
        <v>24</v>
      </c>
      <c r="H233" s="47">
        <v>5.0999999999999996</v>
      </c>
      <c r="I233" s="47" t="s">
        <v>142</v>
      </c>
      <c r="J233" s="37" t="str">
        <f>VLOOKUP(I233,spp!A:B,2,FALSE)</f>
        <v>Holacanthus passer</v>
      </c>
      <c r="K233" s="47">
        <f t="shared" ref="K233:K236" si="411">SUM(L233:AD233)</f>
        <v>3</v>
      </c>
      <c r="L233" s="47"/>
      <c r="M233" s="47"/>
      <c r="N233" s="47">
        <v>1</v>
      </c>
      <c r="O233" s="47">
        <v>2</v>
      </c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37">
        <f>VLOOKUP(I233,spp!A:C,3,FALSE)</f>
        <v>2.7130000000000001E-2</v>
      </c>
      <c r="AF233" s="37">
        <f>VLOOKUP(I233,spp!A:D,4,FALSE)</f>
        <v>3.0842299999999998</v>
      </c>
      <c r="AG233" s="47">
        <f t="shared" ref="AG233:AG236" si="412">((AE233*$L$2^AF233)*L233)+((AE233*$M$2^AF233)*M233)+((AE233*$N$2^AF233)*N233)+((AE233*$O$2^AF233)*O233)+((AE233*$P$2^AF233)*P233)+((AE233*$Q$2^AF233)*Q233)+((AE233*$R$2^AF233)*R233)+((AE233*$S$2^AF233)*S233)+((AE233*$T$2^AF233)*T233)+((AE233*$U$2^AF233)*U233)+((AE233*$V$2^AF233)*V233)+((AE233*$W$2^AF233)*W233)+((AE233*$X$2^AF233)*X233)+((AE233*$Y$2^AF233)*Y233)+ ((AE233*$Z$2^AF233)*Z233)+((AE233*$AA$2^AF233)*AA233)+((AE233*$AB$2^AF233)*AB233)+((AE233*$AC$2^AF233)*AC233+((AE233*$AD$2^AF233)*AD233))</f>
        <v>435.62948136092905</v>
      </c>
      <c r="AH233" s="47">
        <f t="shared" ref="AH233:AH236" si="413">K233/120</f>
        <v>2.5000000000000001E-2</v>
      </c>
      <c r="AI233" s="47">
        <f t="shared" ref="AI233:AI236" si="414">AG233/120</f>
        <v>3.6302456780077419</v>
      </c>
      <c r="AJ233" s="7">
        <f t="shared" si="407"/>
        <v>6.0767920686605645</v>
      </c>
      <c r="AK233" s="7">
        <f t="shared" si="408"/>
        <v>-3.6071151523112968</v>
      </c>
      <c r="AL233" s="7">
        <f t="shared" si="409"/>
        <v>3.1398135745297404</v>
      </c>
      <c r="AM233" s="7">
        <f t="shared" si="410"/>
        <v>23.099560110934444</v>
      </c>
      <c r="AN233" s="37" t="str">
        <f>VLOOKUP(I233,spp!A:L,10,FALSE)</f>
        <v>Pomacanthidae</v>
      </c>
    </row>
    <row r="234" spans="1:40" x14ac:dyDescent="0.2">
      <c r="A234" s="47">
        <v>2</v>
      </c>
      <c r="B234" s="47" t="s">
        <v>154</v>
      </c>
      <c r="C234" s="47">
        <v>5</v>
      </c>
      <c r="D234" s="47" t="s">
        <v>161</v>
      </c>
      <c r="E234" s="47">
        <v>2</v>
      </c>
      <c r="F234" s="48">
        <v>40697</v>
      </c>
      <c r="G234" s="47">
        <v>24</v>
      </c>
      <c r="H234" s="47">
        <v>5.0999999999999996</v>
      </c>
      <c r="I234" s="47" t="s">
        <v>146</v>
      </c>
      <c r="J234" s="37" t="str">
        <f>VLOOKUP(I234,spp!A:B,2,FALSE)</f>
        <v>Mycteroperca rosacea</v>
      </c>
      <c r="K234" s="47">
        <f t="shared" si="411"/>
        <v>1</v>
      </c>
      <c r="L234" s="47"/>
      <c r="M234" s="47"/>
      <c r="N234" s="47"/>
      <c r="O234" s="47">
        <v>1</v>
      </c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37">
        <f>VLOOKUP(I234,spp!A:C,3,FALSE)</f>
        <v>1.3299999999999999E-2</v>
      </c>
      <c r="AF234" s="37">
        <f>VLOOKUP(I234,spp!A:D,4,FALSE)</f>
        <v>2.97</v>
      </c>
      <c r="AG234" s="47">
        <f t="shared" si="412"/>
        <v>65.414593292872723</v>
      </c>
      <c r="AH234" s="47">
        <f t="shared" si="413"/>
        <v>8.3333333333333332E-3</v>
      </c>
      <c r="AI234" s="47">
        <f t="shared" si="414"/>
        <v>0.54512161077393939</v>
      </c>
      <c r="AJ234" s="7">
        <f t="shared" si="407"/>
        <v>4.1807453726060926</v>
      </c>
      <c r="AK234" s="7">
        <f t="shared" si="408"/>
        <v>-4.319991243754429</v>
      </c>
      <c r="AL234" s="7">
        <f t="shared" si="409"/>
        <v>2.8622008809294686</v>
      </c>
      <c r="AM234" s="7">
        <f t="shared" si="410"/>
        <v>17.500000000000004</v>
      </c>
      <c r="AN234" s="37" t="str">
        <f>VLOOKUP(I234,spp!A:L,10,FALSE)</f>
        <v>Serranidae</v>
      </c>
    </row>
    <row r="235" spans="1:40" x14ac:dyDescent="0.2">
      <c r="A235" s="47">
        <v>2</v>
      </c>
      <c r="B235" s="47" t="s">
        <v>154</v>
      </c>
      <c r="C235" s="47">
        <v>5</v>
      </c>
      <c r="D235" s="47" t="s">
        <v>161</v>
      </c>
      <c r="E235" s="47">
        <v>2</v>
      </c>
      <c r="F235" s="48">
        <v>40697</v>
      </c>
      <c r="G235" s="47">
        <v>24</v>
      </c>
      <c r="H235" s="47">
        <v>5.0999999999999996</v>
      </c>
      <c r="I235" s="47" t="s">
        <v>143</v>
      </c>
      <c r="J235" s="37" t="str">
        <f>VLOOKUP(I235,spp!A:B,2,FALSE)</f>
        <v>Scarus ghobban</v>
      </c>
      <c r="K235" s="47">
        <f t="shared" si="411"/>
        <v>6</v>
      </c>
      <c r="L235" s="47"/>
      <c r="M235" s="47">
        <v>3</v>
      </c>
      <c r="N235" s="47">
        <v>2</v>
      </c>
      <c r="O235" s="47"/>
      <c r="P235" s="47">
        <v>1</v>
      </c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37">
        <f>VLOOKUP(I235,spp!A:C,3,FALSE)</f>
        <v>2.3300000000000001E-2</v>
      </c>
      <c r="AF235" s="37">
        <f>VLOOKUP(I235,spp!A:D,4,FALSE)</f>
        <v>2.919</v>
      </c>
      <c r="AG235" s="47">
        <f t="shared" si="412"/>
        <v>379.73136317841312</v>
      </c>
      <c r="AH235" s="47">
        <f t="shared" si="413"/>
        <v>0.05</v>
      </c>
      <c r="AI235" s="47">
        <f t="shared" si="414"/>
        <v>3.1644280264867759</v>
      </c>
      <c r="AJ235" s="7">
        <f t="shared" si="407"/>
        <v>5.9394640637170477</v>
      </c>
      <c r="AK235" s="7">
        <f t="shared" si="408"/>
        <v>-3.7593019184104821</v>
      </c>
      <c r="AL235" s="7">
        <f t="shared" si="409"/>
        <v>3.322633087402374</v>
      </c>
      <c r="AM235" s="7">
        <f t="shared" si="410"/>
        <v>27.733278650002006</v>
      </c>
      <c r="AN235" s="37" t="str">
        <f>VLOOKUP(I235,spp!A:L,10,FALSE)</f>
        <v>Scaridae </v>
      </c>
    </row>
    <row r="236" spans="1:40" x14ac:dyDescent="0.2">
      <c r="A236" s="47">
        <v>2</v>
      </c>
      <c r="B236" s="47" t="s">
        <v>154</v>
      </c>
      <c r="C236" s="47">
        <v>5</v>
      </c>
      <c r="D236" s="47" t="s">
        <v>161</v>
      </c>
      <c r="E236" s="47">
        <v>2</v>
      </c>
      <c r="F236" s="48">
        <v>40697</v>
      </c>
      <c r="G236" s="47">
        <v>24</v>
      </c>
      <c r="H236" s="47">
        <v>5.0999999999999996</v>
      </c>
      <c r="I236" s="47" t="s">
        <v>141</v>
      </c>
      <c r="J236" s="37" t="str">
        <f>VLOOKUP(I236,spp!A:B,2,FALSE)</f>
        <v>Stegastes rectrifaenum</v>
      </c>
      <c r="K236" s="47">
        <f t="shared" si="411"/>
        <v>3</v>
      </c>
      <c r="L236" s="47"/>
      <c r="M236" s="47">
        <v>3</v>
      </c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37">
        <f>VLOOKUP(I236,spp!A:C,3,FALSE)</f>
        <v>1.813E-2</v>
      </c>
      <c r="AF236" s="37">
        <f>VLOOKUP(I236,spp!A:D,4,FALSE)</f>
        <v>3.07552</v>
      </c>
      <c r="AG236" s="47">
        <f t="shared" si="412"/>
        <v>26.716986782432642</v>
      </c>
      <c r="AH236" s="47">
        <f t="shared" si="413"/>
        <v>2.5000000000000001E-2</v>
      </c>
      <c r="AI236" s="47">
        <f t="shared" si="414"/>
        <v>0.22264155652027201</v>
      </c>
      <c r="AJ236" s="7">
        <f t="shared" si="407"/>
        <v>3.2852995721908784</v>
      </c>
      <c r="AK236" s="7">
        <f t="shared" si="408"/>
        <v>-4.0101872542153769</v>
      </c>
      <c r="AL236" s="7">
        <f t="shared" si="409"/>
        <v>2.372114902977791</v>
      </c>
      <c r="AM236" s="7">
        <f t="shared" si="410"/>
        <v>10.720040171507916</v>
      </c>
      <c r="AN236" s="37" t="str">
        <f>VLOOKUP(I236,spp!A:L,10,FALSE)</f>
        <v>Pomacentridae</v>
      </c>
    </row>
    <row r="237" spans="1:40" x14ac:dyDescent="0.2">
      <c r="A237" s="51">
        <v>2</v>
      </c>
      <c r="B237" s="51" t="s">
        <v>154</v>
      </c>
      <c r="C237" s="51">
        <v>5</v>
      </c>
      <c r="D237" s="51" t="s">
        <v>161</v>
      </c>
      <c r="E237" s="51">
        <v>2</v>
      </c>
      <c r="F237" s="52">
        <v>40697</v>
      </c>
      <c r="G237" s="51">
        <v>24</v>
      </c>
      <c r="H237" s="51">
        <v>5.0999999999999996</v>
      </c>
      <c r="I237" s="51" t="s">
        <v>149</v>
      </c>
      <c r="J237" s="37" t="str">
        <f>VLOOKUP(I237,spp!A:B,2,FALSE)</f>
        <v>Pinctada mazatlanica</v>
      </c>
      <c r="K237" s="51">
        <v>2</v>
      </c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37"/>
      <c r="AF237" s="37">
        <f>VLOOKUP(I237,spp!A:E,5,FALSE)</f>
        <v>33.238461538461536</v>
      </c>
      <c r="AG237" s="51">
        <f>AF237*K237</f>
        <v>66.476923076923072</v>
      </c>
      <c r="AH237" s="51">
        <f>K237/60</f>
        <v>3.3333333333333333E-2</v>
      </c>
      <c r="AI237" s="51">
        <f>AG237/60</f>
        <v>1.107948717948718</v>
      </c>
      <c r="AJ237" s="7">
        <f t="shared" si="407"/>
        <v>4.1968548660362961</v>
      </c>
      <c r="AK237" s="7" t="e">
        <f t="shared" si="408"/>
        <v>#NUM!</v>
      </c>
      <c r="AL237" s="7" t="e">
        <f t="shared" si="409"/>
        <v>#NUM!</v>
      </c>
      <c r="AM237" s="7" t="e">
        <f t="shared" si="410"/>
        <v>#NUM!</v>
      </c>
      <c r="AN237" s="37" t="str">
        <f>VLOOKUP(I237,spp!A:L,10,FALSE)</f>
        <v>Pteriidae</v>
      </c>
    </row>
    <row r="238" spans="1:40" x14ac:dyDescent="0.2">
      <c r="A238" s="47">
        <v>2</v>
      </c>
      <c r="B238" s="47" t="s">
        <v>154</v>
      </c>
      <c r="C238" s="47">
        <v>5</v>
      </c>
      <c r="D238" s="47" t="s">
        <v>161</v>
      </c>
      <c r="E238" s="47">
        <v>3</v>
      </c>
      <c r="F238" s="48">
        <v>40697</v>
      </c>
      <c r="G238" s="47">
        <v>23</v>
      </c>
      <c r="H238" s="47">
        <v>8.6</v>
      </c>
      <c r="I238" s="47" t="s">
        <v>142</v>
      </c>
      <c r="J238" s="37" t="str">
        <f>VLOOKUP(I238,spp!A:B,2,FALSE)</f>
        <v>Holacanthus passer</v>
      </c>
      <c r="K238" s="47">
        <f t="shared" ref="K238:K239" si="415">SUM(L238:AD238)</f>
        <v>3</v>
      </c>
      <c r="L238" s="47"/>
      <c r="M238" s="47"/>
      <c r="N238" s="47"/>
      <c r="O238" s="47"/>
      <c r="P238" s="47">
        <v>1</v>
      </c>
      <c r="Q238" s="47">
        <v>2</v>
      </c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37">
        <f>VLOOKUP(I238,spp!A:C,3,FALSE)</f>
        <v>2.7130000000000001E-2</v>
      </c>
      <c r="AF238" s="37">
        <f>VLOOKUP(I238,spp!A:D,4,FALSE)</f>
        <v>3.0842299999999998</v>
      </c>
      <c r="AG238" s="47">
        <f t="shared" ref="AG238:AG239" si="416">((AE238*$L$2^AF238)*L238)+((AE238*$M$2^AF238)*M238)+((AE238*$N$2^AF238)*N238)+((AE238*$O$2^AF238)*O238)+((AE238*$P$2^AF238)*P238)+((AE238*$Q$2^AF238)*Q238)+((AE238*$R$2^AF238)*R238)+((AE238*$S$2^AF238)*S238)+((AE238*$T$2^AF238)*T238)+((AE238*$U$2^AF238)*U238)+((AE238*$V$2^AF238)*V238)+((AE238*$W$2^AF238)*W238)+((AE238*$X$2^AF238)*X238)+((AE238*$Y$2^AF238)*Y238)+ ((AE238*$Z$2^AF238)*Z238)+((AE238*$AA$2^AF238)*AA238)+((AE238*$AB$2^AF238)*AB238)+((AE238*$AC$2^AF238)*AC238+((AE238*$AD$2^AF238)*AD238))</f>
        <v>3694.5624048077948</v>
      </c>
      <c r="AH238" s="47">
        <f t="shared" ref="AH238:AH239" si="417">K238/120</f>
        <v>2.5000000000000001E-2</v>
      </c>
      <c r="AI238" s="47">
        <f t="shared" ref="AI238:AI239" si="418">AG238/120</f>
        <v>30.788020040064957</v>
      </c>
      <c r="AJ238" s="7">
        <f t="shared" si="407"/>
        <v>8.214617397358964</v>
      </c>
      <c r="AK238" s="7">
        <f t="shared" si="408"/>
        <v>-3.6071151523112968</v>
      </c>
      <c r="AL238" s="7">
        <f t="shared" si="409"/>
        <v>3.8329607550896858</v>
      </c>
      <c r="AM238" s="7">
        <f t="shared" si="410"/>
        <v>46.199120221868895</v>
      </c>
      <c r="AN238" s="37" t="str">
        <f>VLOOKUP(I238,spp!A:L,10,FALSE)</f>
        <v>Pomacanthidae</v>
      </c>
    </row>
    <row r="239" spans="1:40" x14ac:dyDescent="0.2">
      <c r="A239" s="47">
        <v>2</v>
      </c>
      <c r="B239" s="47" t="s">
        <v>154</v>
      </c>
      <c r="C239" s="47">
        <v>5</v>
      </c>
      <c r="D239" s="47" t="s">
        <v>161</v>
      </c>
      <c r="E239" s="47">
        <v>3</v>
      </c>
      <c r="F239" s="48">
        <v>40697</v>
      </c>
      <c r="G239" s="47">
        <v>23</v>
      </c>
      <c r="H239" s="47">
        <v>8.6</v>
      </c>
      <c r="I239" s="47" t="s">
        <v>141</v>
      </c>
      <c r="J239" s="37" t="str">
        <f>VLOOKUP(I239,spp!A:B,2,FALSE)</f>
        <v>Stegastes rectrifaenum</v>
      </c>
      <c r="K239" s="47">
        <f t="shared" si="415"/>
        <v>4</v>
      </c>
      <c r="L239" s="47">
        <v>1</v>
      </c>
      <c r="M239" s="47">
        <v>3</v>
      </c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37">
        <f>VLOOKUP(I239,spp!A:C,3,FALSE)</f>
        <v>1.813E-2</v>
      </c>
      <c r="AF239" s="37">
        <f>VLOOKUP(I239,spp!A:D,4,FALSE)</f>
        <v>3.07552</v>
      </c>
      <c r="AG239" s="47">
        <f t="shared" si="416"/>
        <v>27.020564757336647</v>
      </c>
      <c r="AH239" s="47">
        <f t="shared" si="417"/>
        <v>3.3333333333333333E-2</v>
      </c>
      <c r="AI239" s="47">
        <f t="shared" si="418"/>
        <v>0.2251713729778054</v>
      </c>
      <c r="AJ239" s="7">
        <f t="shared" si="407"/>
        <v>3.2965982337694548</v>
      </c>
      <c r="AK239" s="7">
        <f t="shared" si="408"/>
        <v>-4.0101872542153769</v>
      </c>
      <c r="AL239" s="7">
        <f t="shared" si="409"/>
        <v>2.3757886432163771</v>
      </c>
      <c r="AM239" s="7">
        <f t="shared" si="410"/>
        <v>10.759495243913799</v>
      </c>
      <c r="AN239" s="37" t="str">
        <f>VLOOKUP(I239,spp!A:L,10,FALSE)</f>
        <v>Pomacentridae</v>
      </c>
    </row>
    <row r="240" spans="1:40" x14ac:dyDescent="0.2">
      <c r="A240" s="47">
        <v>2</v>
      </c>
      <c r="B240" s="47" t="s">
        <v>154</v>
      </c>
      <c r="C240" s="47">
        <v>5</v>
      </c>
      <c r="D240" s="47" t="s">
        <v>161</v>
      </c>
      <c r="E240" s="47">
        <v>4</v>
      </c>
      <c r="F240" s="48">
        <v>40697</v>
      </c>
      <c r="G240" s="47">
        <v>24</v>
      </c>
      <c r="H240" s="47">
        <v>6.1</v>
      </c>
      <c r="I240" s="47" t="s">
        <v>142</v>
      </c>
      <c r="J240" s="37" t="str">
        <f>VLOOKUP(I240,spp!A:B,2,FALSE)</f>
        <v>Holacanthus passer</v>
      </c>
      <c r="K240" s="47">
        <f t="shared" ref="K240:K243" si="419">SUM(L240:AD240)</f>
        <v>1</v>
      </c>
      <c r="L240" s="47"/>
      <c r="M240" s="47"/>
      <c r="N240" s="47">
        <v>1</v>
      </c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37">
        <f>VLOOKUP(I240,spp!A:C,3,FALSE)</f>
        <v>2.7130000000000001E-2</v>
      </c>
      <c r="AF240" s="37">
        <f>VLOOKUP(I240,spp!A:D,4,FALSE)</f>
        <v>3.0842299999999998</v>
      </c>
      <c r="AG240" s="47">
        <f t="shared" ref="AG240:AG243" si="420">((AE240*$L$2^AF240)*L240)+((AE240*$M$2^AF240)*M240)+((AE240*$N$2^AF240)*N240)+((AE240*$O$2^AF240)*O240)+((AE240*$P$2^AF240)*P240)+((AE240*$Q$2^AF240)*Q240)+((AE240*$R$2^AF240)*R240)+((AE240*$S$2^AF240)*S240)+((AE240*$T$2^AF240)*T240)+((AE240*$U$2^AF240)*U240)+((AE240*$V$2^AF240)*V240)+((AE240*$W$2^AF240)*W240)+((AE240*$X$2^AF240)*X240)+((AE240*$Y$2^AF240)*Y240)+ ((AE240*$Z$2^AF240)*Z240)+((AE240*$AA$2^AF240)*AA240)+((AE240*$AB$2^AF240)*AB240)+((AE240*$AC$2^AF240)*AC240+((AE240*$AD$2^AF240)*AD240))</f>
        <v>65.549979949165603</v>
      </c>
      <c r="AH240" s="47">
        <f t="shared" ref="AH240:AH243" si="421">K240/120</f>
        <v>8.3333333333333332E-3</v>
      </c>
      <c r="AI240" s="47">
        <f t="shared" ref="AI240:AI243" si="422">AG240/120</f>
        <v>0.54624983290971341</v>
      </c>
      <c r="AJ240" s="7">
        <f t="shared" si="407"/>
        <v>4.182812904323554</v>
      </c>
      <c r="AK240" s="7">
        <f t="shared" si="408"/>
        <v>-3.6071151523112968</v>
      </c>
      <c r="AL240" s="7">
        <f t="shared" si="409"/>
        <v>2.5257286443082556</v>
      </c>
      <c r="AM240" s="7">
        <f t="shared" si="410"/>
        <v>12.500000000000002</v>
      </c>
      <c r="AN240" s="37" t="str">
        <f>VLOOKUP(I240,spp!A:L,10,FALSE)</f>
        <v>Pomacanthidae</v>
      </c>
    </row>
    <row r="241" spans="1:40" x14ac:dyDescent="0.2">
      <c r="A241" s="47">
        <v>2</v>
      </c>
      <c r="B241" s="47" t="s">
        <v>154</v>
      </c>
      <c r="C241" s="47">
        <v>5</v>
      </c>
      <c r="D241" s="47" t="s">
        <v>161</v>
      </c>
      <c r="E241" s="47">
        <v>4</v>
      </c>
      <c r="F241" s="48">
        <v>40697</v>
      </c>
      <c r="G241" s="47">
        <v>24</v>
      </c>
      <c r="H241" s="47">
        <v>6.1</v>
      </c>
      <c r="I241" s="47" t="s">
        <v>146</v>
      </c>
      <c r="J241" s="37" t="str">
        <f>VLOOKUP(I241,spp!A:B,2,FALSE)</f>
        <v>Mycteroperca rosacea</v>
      </c>
      <c r="K241" s="47">
        <f t="shared" si="419"/>
        <v>2</v>
      </c>
      <c r="L241" s="47"/>
      <c r="M241" s="47">
        <v>2</v>
      </c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37">
        <f>VLOOKUP(I241,spp!A:C,3,FALSE)</f>
        <v>1.3299999999999999E-2</v>
      </c>
      <c r="AF241" s="37">
        <f>VLOOKUP(I241,spp!A:D,4,FALSE)</f>
        <v>2.97</v>
      </c>
      <c r="AG241" s="47">
        <f t="shared" si="420"/>
        <v>10.563639915095614</v>
      </c>
      <c r="AH241" s="47">
        <f t="shared" si="421"/>
        <v>1.6666666666666666E-2</v>
      </c>
      <c r="AI241" s="47">
        <f t="shared" si="422"/>
        <v>8.8030332625796778E-2</v>
      </c>
      <c r="AJ241" s="7">
        <f t="shared" si="407"/>
        <v>2.3574179078160427</v>
      </c>
      <c r="AK241" s="7">
        <f t="shared" si="408"/>
        <v>-4.319991243754429</v>
      </c>
      <c r="AL241" s="7">
        <f t="shared" si="409"/>
        <v>2.2482859096196872</v>
      </c>
      <c r="AM241" s="7">
        <f t="shared" si="410"/>
        <v>9.4714869296562263</v>
      </c>
      <c r="AN241" s="37" t="str">
        <f>VLOOKUP(I241,spp!A:L,10,FALSE)</f>
        <v>Serranidae</v>
      </c>
    </row>
    <row r="242" spans="1:40" x14ac:dyDescent="0.2">
      <c r="A242" s="47">
        <v>2</v>
      </c>
      <c r="B242" s="47" t="s">
        <v>154</v>
      </c>
      <c r="C242" s="47">
        <v>5</v>
      </c>
      <c r="D242" s="47" t="s">
        <v>161</v>
      </c>
      <c r="E242" s="47">
        <v>4</v>
      </c>
      <c r="F242" s="48">
        <v>40697</v>
      </c>
      <c r="G242" s="47">
        <v>24</v>
      </c>
      <c r="H242" s="47">
        <v>6.1</v>
      </c>
      <c r="I242" s="47" t="s">
        <v>143</v>
      </c>
      <c r="J242" s="37" t="str">
        <f>VLOOKUP(I242,spp!A:B,2,FALSE)</f>
        <v>Scarus ghobban</v>
      </c>
      <c r="K242" s="47">
        <f t="shared" si="419"/>
        <v>8</v>
      </c>
      <c r="L242" s="47"/>
      <c r="M242" s="47">
        <v>6</v>
      </c>
      <c r="N242" s="47"/>
      <c r="O242" s="47">
        <v>2</v>
      </c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37">
        <f>VLOOKUP(I242,spp!A:C,3,FALSE)</f>
        <v>2.3300000000000001E-2</v>
      </c>
      <c r="AF242" s="37">
        <f>VLOOKUP(I242,spp!A:D,4,FALSE)</f>
        <v>2.919</v>
      </c>
      <c r="AG242" s="47">
        <f t="shared" si="420"/>
        <v>248.16476391877532</v>
      </c>
      <c r="AH242" s="47">
        <f t="shared" si="421"/>
        <v>6.6666666666666666E-2</v>
      </c>
      <c r="AI242" s="47">
        <f t="shared" si="422"/>
        <v>2.0680396993231276</v>
      </c>
      <c r="AJ242" s="7">
        <f t="shared" si="407"/>
        <v>5.514092896208731</v>
      </c>
      <c r="AK242" s="7">
        <f t="shared" si="408"/>
        <v>-3.7593019184104821</v>
      </c>
      <c r="AL242" s="7">
        <f t="shared" si="409"/>
        <v>3.1769081242272055</v>
      </c>
      <c r="AM242" s="7">
        <f t="shared" si="410"/>
        <v>23.972518798798529</v>
      </c>
      <c r="AN242" s="37" t="str">
        <f>VLOOKUP(I242,spp!A:L,10,FALSE)</f>
        <v>Scaridae </v>
      </c>
    </row>
    <row r="243" spans="1:40" x14ac:dyDescent="0.2">
      <c r="A243" s="47">
        <v>2</v>
      </c>
      <c r="B243" s="47" t="s">
        <v>154</v>
      </c>
      <c r="C243" s="47">
        <v>5</v>
      </c>
      <c r="D243" s="47" t="s">
        <v>161</v>
      </c>
      <c r="E243" s="47">
        <v>4</v>
      </c>
      <c r="F243" s="48">
        <v>40697</v>
      </c>
      <c r="G243" s="47">
        <v>24</v>
      </c>
      <c r="H243" s="47">
        <v>6.1</v>
      </c>
      <c r="I243" s="47" t="s">
        <v>141</v>
      </c>
      <c r="J243" s="37" t="str">
        <f>VLOOKUP(I243,spp!A:B,2,FALSE)</f>
        <v>Stegastes rectrifaenum</v>
      </c>
      <c r="K243" s="47">
        <f t="shared" si="419"/>
        <v>4</v>
      </c>
      <c r="L243" s="47"/>
      <c r="M243" s="47">
        <v>4</v>
      </c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37">
        <f>VLOOKUP(I243,spp!A:C,3,FALSE)</f>
        <v>1.813E-2</v>
      </c>
      <c r="AF243" s="37">
        <f>VLOOKUP(I243,spp!A:D,4,FALSE)</f>
        <v>3.07552</v>
      </c>
      <c r="AG243" s="47">
        <f t="shared" si="420"/>
        <v>35.62264904324352</v>
      </c>
      <c r="AH243" s="47">
        <f t="shared" si="421"/>
        <v>3.3333333333333333E-2</v>
      </c>
      <c r="AI243" s="47">
        <f t="shared" si="422"/>
        <v>0.29685540869369598</v>
      </c>
      <c r="AJ243" s="7">
        <f t="shared" si="407"/>
        <v>3.5729816446426592</v>
      </c>
      <c r="AK243" s="7">
        <f t="shared" si="408"/>
        <v>-4.0101872542153769</v>
      </c>
      <c r="AL243" s="7">
        <f t="shared" si="409"/>
        <v>2.4656542304579503</v>
      </c>
      <c r="AM243" s="7">
        <f t="shared" si="410"/>
        <v>11.771180698332907</v>
      </c>
      <c r="AN243" s="37" t="str">
        <f>VLOOKUP(I243,spp!A:L,10,FALSE)</f>
        <v>Pomacentridae</v>
      </c>
    </row>
    <row r="244" spans="1:40" x14ac:dyDescent="0.2">
      <c r="A244" s="51">
        <v>2</v>
      </c>
      <c r="B244" s="51" t="s">
        <v>154</v>
      </c>
      <c r="C244" s="51">
        <v>5</v>
      </c>
      <c r="D244" s="51" t="s">
        <v>161</v>
      </c>
      <c r="E244" s="51">
        <v>4</v>
      </c>
      <c r="F244" s="52">
        <v>40697</v>
      </c>
      <c r="G244" s="51">
        <v>24</v>
      </c>
      <c r="H244" s="51">
        <v>6.1</v>
      </c>
      <c r="I244" s="51" t="s">
        <v>149</v>
      </c>
      <c r="J244" s="37" t="str">
        <f>VLOOKUP(I244,spp!A:B,2,FALSE)</f>
        <v>Pinctada mazatlanica</v>
      </c>
      <c r="K244" s="51">
        <v>1</v>
      </c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37"/>
      <c r="AF244" s="37">
        <f>VLOOKUP(I244,spp!A:E,5,FALSE)</f>
        <v>33.238461538461536</v>
      </c>
      <c r="AG244" s="51">
        <f t="shared" ref="AG244" si="423">AF244*K244</f>
        <v>33.238461538461536</v>
      </c>
      <c r="AH244" s="51">
        <f t="shared" ref="AH244" si="424">K244/60</f>
        <v>1.6666666666666666E-2</v>
      </c>
      <c r="AI244" s="51">
        <f t="shared" ref="AI244" si="425">AG244/60</f>
        <v>0.55397435897435898</v>
      </c>
      <c r="AJ244" s="7">
        <f t="shared" ref="AJ244:AJ254" si="426">LN(AG244)</f>
        <v>3.5037076854763507</v>
      </c>
      <c r="AK244" s="7" t="e">
        <f t="shared" ref="AK244:AK254" si="427">LN(AE244)</f>
        <v>#NUM!</v>
      </c>
      <c r="AL244" s="7" t="e">
        <f t="shared" ref="AL244:AL254" si="428">(AJ244-AK244)/AF244</f>
        <v>#NUM!</v>
      </c>
      <c r="AM244" s="7" t="e">
        <f t="shared" ref="AM244:AM254" si="429">EXP(AL244)</f>
        <v>#NUM!</v>
      </c>
      <c r="AN244" s="37" t="str">
        <f>VLOOKUP(I244,spp!A:L,10,FALSE)</f>
        <v>Pteriidae</v>
      </c>
    </row>
    <row r="245" spans="1:40" x14ac:dyDescent="0.2">
      <c r="A245" s="47">
        <v>2</v>
      </c>
      <c r="B245" s="47" t="s">
        <v>154</v>
      </c>
      <c r="C245" s="47">
        <v>5</v>
      </c>
      <c r="D245" s="47" t="s">
        <v>161</v>
      </c>
      <c r="E245" s="47">
        <v>5</v>
      </c>
      <c r="F245" s="48">
        <v>40697</v>
      </c>
      <c r="G245" s="47">
        <v>24</v>
      </c>
      <c r="H245" s="47">
        <v>4.3</v>
      </c>
      <c r="I245" s="47" t="s">
        <v>150</v>
      </c>
      <c r="J245" s="37" t="str">
        <f>VLOOKUP(I245,spp!A:B,2,FALSE)</f>
        <v>Lutjanus argentiventris</v>
      </c>
      <c r="K245" s="47">
        <f t="shared" ref="K245:K247" si="430">SUM(L245:AD245)</f>
        <v>2</v>
      </c>
      <c r="L245" s="47"/>
      <c r="M245" s="47"/>
      <c r="N245" s="47"/>
      <c r="O245" s="47">
        <v>2</v>
      </c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37">
        <f>VLOOKUP(I245,spp!A:C,3,FALSE)</f>
        <v>1.7299999999999999E-2</v>
      </c>
      <c r="AF245" s="37">
        <f>VLOOKUP(I245,spp!A:D,4,FALSE)</f>
        <v>3</v>
      </c>
      <c r="AG245" s="47">
        <f t="shared" ref="AG245:AG247" si="431">((AE245*$L$2^AF245)*L245)+((AE245*$M$2^AF245)*M245)+((AE245*$N$2^AF245)*N245)+((AE245*$O$2^AF245)*O245)+((AE245*$P$2^AF245)*P245)+((AE245*$Q$2^AF245)*Q245)+((AE245*$R$2^AF245)*R245)+((AE245*$S$2^AF245)*S245)+((AE245*$T$2^AF245)*T245)+((AE245*$U$2^AF245)*U245)+((AE245*$V$2^AF245)*V245)+((AE245*$W$2^AF245)*W245)+((AE245*$X$2^AF245)*X245)+((AE245*$Y$2^AF245)*Y245)+ ((AE245*$Z$2^AF245)*Z245)+((AE245*$AA$2^AF245)*AA245)+((AE245*$AB$2^AF245)*AB245)+((AE245*$AC$2^AF245)*AC245+((AE245*$AD$2^AF245)*AD245))</f>
        <v>185.43437499999999</v>
      </c>
      <c r="AH245" s="47">
        <f t="shared" ref="AH245:AH247" si="432">K245/120</f>
        <v>1.6666666666666666E-2</v>
      </c>
      <c r="AI245" s="47">
        <f t="shared" ref="AI245:AI247" si="433">AG245/120</f>
        <v>1.5452864583333332</v>
      </c>
      <c r="AJ245" s="7">
        <f t="shared" si="426"/>
        <v>5.2227010458699468</v>
      </c>
      <c r="AK245" s="7">
        <f t="shared" si="427"/>
        <v>-4.0570487774784034</v>
      </c>
      <c r="AL245" s="7">
        <f t="shared" si="428"/>
        <v>3.0932499411161167</v>
      </c>
      <c r="AM245" s="7">
        <f t="shared" si="429"/>
        <v>22.048618373160277</v>
      </c>
      <c r="AN245" s="37" t="str">
        <f>VLOOKUP(I245,spp!A:L,10,FALSE)</f>
        <v>Lutjanidae</v>
      </c>
    </row>
    <row r="246" spans="1:40" x14ac:dyDescent="0.2">
      <c r="A246" s="47">
        <v>2</v>
      </c>
      <c r="B246" s="47" t="s">
        <v>154</v>
      </c>
      <c r="C246" s="47">
        <v>5</v>
      </c>
      <c r="D246" s="47" t="s">
        <v>161</v>
      </c>
      <c r="E246" s="47">
        <v>5</v>
      </c>
      <c r="F246" s="48">
        <v>40697</v>
      </c>
      <c r="G246" s="47">
        <v>24</v>
      </c>
      <c r="H246" s="47">
        <v>4.3</v>
      </c>
      <c r="I246" s="47" t="s">
        <v>146</v>
      </c>
      <c r="J246" s="37" t="str">
        <f>VLOOKUP(I246,spp!A:B,2,FALSE)</f>
        <v>Mycteroperca rosacea</v>
      </c>
      <c r="K246" s="47">
        <f t="shared" si="430"/>
        <v>1</v>
      </c>
      <c r="L246" s="47"/>
      <c r="M246" s="47"/>
      <c r="N246" s="47">
        <v>1</v>
      </c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37">
        <f>VLOOKUP(I246,spp!A:C,3,FALSE)</f>
        <v>1.3299999999999999E-2</v>
      </c>
      <c r="AF246" s="37">
        <f>VLOOKUP(I246,spp!A:D,4,FALSE)</f>
        <v>2.97</v>
      </c>
      <c r="AG246" s="47">
        <f t="shared" si="431"/>
        <v>24.080992342810109</v>
      </c>
      <c r="AH246" s="47">
        <f t="shared" si="432"/>
        <v>8.3333333333333332E-3</v>
      </c>
      <c r="AI246" s="47">
        <f t="shared" si="433"/>
        <v>0.20067493619008425</v>
      </c>
      <c r="AJ246" s="7">
        <f t="shared" si="426"/>
        <v>3.1814228298410905</v>
      </c>
      <c r="AK246" s="7">
        <f t="shared" si="427"/>
        <v>-4.319991243754429</v>
      </c>
      <c r="AL246" s="7">
        <f t="shared" si="428"/>
        <v>2.5257286443082556</v>
      </c>
      <c r="AM246" s="7">
        <f t="shared" si="429"/>
        <v>12.500000000000002</v>
      </c>
      <c r="AN246" s="37" t="str">
        <f>VLOOKUP(I246,spp!A:L,10,FALSE)</f>
        <v>Serranidae</v>
      </c>
    </row>
    <row r="247" spans="1:40" x14ac:dyDescent="0.2">
      <c r="A247" s="47">
        <v>2</v>
      </c>
      <c r="B247" s="47" t="s">
        <v>154</v>
      </c>
      <c r="C247" s="47">
        <v>5</v>
      </c>
      <c r="D247" s="47" t="s">
        <v>161</v>
      </c>
      <c r="E247" s="47">
        <v>5</v>
      </c>
      <c r="F247" s="48">
        <v>40697</v>
      </c>
      <c r="G247" s="47">
        <v>24</v>
      </c>
      <c r="H247" s="47">
        <v>4.3</v>
      </c>
      <c r="I247" s="47" t="s">
        <v>141</v>
      </c>
      <c r="J247" s="37" t="str">
        <f>VLOOKUP(I247,spp!A:B,2,FALSE)</f>
        <v>Stegastes rectrifaenum</v>
      </c>
      <c r="K247" s="47">
        <f t="shared" si="430"/>
        <v>11</v>
      </c>
      <c r="L247" s="47"/>
      <c r="M247" s="47"/>
      <c r="N247" s="47">
        <v>5</v>
      </c>
      <c r="O247" s="47">
        <v>6</v>
      </c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37">
        <f>VLOOKUP(I247,spp!A:C,3,FALSE)</f>
        <v>1.813E-2</v>
      </c>
      <c r="AF247" s="37">
        <f>VLOOKUP(I247,spp!A:D,4,FALSE)</f>
        <v>3.07552</v>
      </c>
      <c r="AG247" s="47">
        <f t="shared" si="431"/>
        <v>937.92250199768432</v>
      </c>
      <c r="AH247" s="47">
        <f t="shared" si="432"/>
        <v>9.166666666666666E-2</v>
      </c>
      <c r="AI247" s="47">
        <f t="shared" si="433"/>
        <v>7.8160208499807027</v>
      </c>
      <c r="AJ247" s="7">
        <f t="shared" si="426"/>
        <v>6.8436673251214133</v>
      </c>
      <c r="AK247" s="7">
        <f t="shared" si="427"/>
        <v>-4.0101872542153769</v>
      </c>
      <c r="AL247" s="7">
        <f t="shared" si="428"/>
        <v>3.5291120133625502</v>
      </c>
      <c r="AM247" s="7">
        <f t="shared" si="429"/>
        <v>34.093679437234385</v>
      </c>
      <c r="AN247" s="37" t="str">
        <f>VLOOKUP(I247,spp!A:L,10,FALSE)</f>
        <v>Pomacentridae</v>
      </c>
    </row>
    <row r="248" spans="1:40" x14ac:dyDescent="0.2">
      <c r="A248" s="51">
        <v>2</v>
      </c>
      <c r="B248" s="51" t="s">
        <v>154</v>
      </c>
      <c r="C248" s="51">
        <v>5</v>
      </c>
      <c r="D248" s="51" t="s">
        <v>161</v>
      </c>
      <c r="E248" s="51">
        <v>5</v>
      </c>
      <c r="F248" s="52">
        <v>40697</v>
      </c>
      <c r="G248" s="51">
        <v>24</v>
      </c>
      <c r="H248" s="51">
        <v>4.3</v>
      </c>
      <c r="I248" s="51" t="s">
        <v>149</v>
      </c>
      <c r="J248" s="37" t="str">
        <f>VLOOKUP(I248,spp!A:B,2,FALSE)</f>
        <v>Pinctada mazatlanica</v>
      </c>
      <c r="K248" s="51">
        <v>3</v>
      </c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37"/>
      <c r="AF248" s="37">
        <f>VLOOKUP(I248,spp!A:E,5,FALSE)</f>
        <v>33.238461538461536</v>
      </c>
      <c r="AG248" s="51">
        <f t="shared" ref="AG248" si="434">AF248*K248</f>
        <v>99.715384615384608</v>
      </c>
      <c r="AH248" s="51">
        <f t="shared" ref="AH248" si="435">K248/60</f>
        <v>0.05</v>
      </c>
      <c r="AI248" s="51">
        <f t="shared" ref="AI248" si="436">AG248/60</f>
        <v>1.6619230769230768</v>
      </c>
      <c r="AJ248" s="7">
        <f t="shared" si="426"/>
        <v>4.6023199741444607</v>
      </c>
      <c r="AK248" s="7" t="e">
        <f t="shared" si="427"/>
        <v>#NUM!</v>
      </c>
      <c r="AL248" s="7" t="e">
        <f t="shared" si="428"/>
        <v>#NUM!</v>
      </c>
      <c r="AM248" s="7" t="e">
        <f t="shared" si="429"/>
        <v>#NUM!</v>
      </c>
      <c r="AN248" s="37" t="str">
        <f>VLOOKUP(I248,spp!A:L,10,FALSE)</f>
        <v>Pteriidae</v>
      </c>
    </row>
    <row r="249" spans="1:40" x14ac:dyDescent="0.2">
      <c r="A249" s="47">
        <v>2</v>
      </c>
      <c r="B249" s="47" t="s">
        <v>154</v>
      </c>
      <c r="C249" s="47">
        <v>6</v>
      </c>
      <c r="D249" s="47" t="s">
        <v>162</v>
      </c>
      <c r="E249" s="47">
        <v>1</v>
      </c>
      <c r="F249" s="48">
        <v>40694</v>
      </c>
      <c r="G249" s="47">
        <v>24</v>
      </c>
      <c r="H249" s="47">
        <v>5.3</v>
      </c>
      <c r="I249" s="47" t="s">
        <v>146</v>
      </c>
      <c r="J249" s="37" t="str">
        <f>VLOOKUP(I249,spp!A:B,2,FALSE)</f>
        <v>Mycteroperca rosacea</v>
      </c>
      <c r="K249" s="47">
        <f t="shared" ref="K249:K251" si="437">SUM(L249:AD249)</f>
        <v>3</v>
      </c>
      <c r="L249" s="47"/>
      <c r="M249" s="47"/>
      <c r="N249" s="47"/>
      <c r="O249" s="47"/>
      <c r="P249" s="47"/>
      <c r="Q249" s="47">
        <v>3</v>
      </c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37">
        <f>VLOOKUP(I249,spp!A:C,3,FALSE)</f>
        <v>1.3299999999999999E-2</v>
      </c>
      <c r="AF249" s="37">
        <f>VLOOKUP(I249,spp!A:D,4,FALSE)</f>
        <v>2.97</v>
      </c>
      <c r="AG249" s="47">
        <f t="shared" ref="AG249:AG251" si="438">((AE249*$L$2^AF249)*L249)+((AE249*$M$2^AF249)*M249)+((AE249*$N$2^AF249)*N249)+((AE249*$O$2^AF249)*O249)+((AE249*$P$2^AF249)*P249)+((AE249*$Q$2^AF249)*Q249)+((AE249*$R$2^AF249)*R249)+((AE249*$S$2^AF249)*S249)+((AE249*$T$2^AF249)*T249)+((AE249*$U$2^AF249)*U249)+((AE249*$V$2^AF249)*V249)+((AE249*$W$2^AF249)*W249)+((AE249*$X$2^AF249)*X249)+((AE249*$Y$2^AF249)*Y249)+ ((AE249*$Z$2^AF249)*Z249)+((AE249*$AA$2^AF249)*AA249)+((AE249*$AB$2^AF249)*AB249)+((AE249*$AC$2^AF249)*AC249+((AE249*$AD$2^AF249)*AD249))</f>
        <v>1537.6411303063974</v>
      </c>
      <c r="AH249" s="47">
        <f t="shared" ref="AH249:AH251" si="439">K249/120</f>
        <v>2.5000000000000001E-2</v>
      </c>
      <c r="AI249" s="47">
        <f t="shared" ref="AI249:AI251" si="440">AG249/120</f>
        <v>12.813676085886645</v>
      </c>
      <c r="AJ249" s="7">
        <f t="shared" si="426"/>
        <v>7.3380047875372405</v>
      </c>
      <c r="AK249" s="7">
        <f t="shared" si="427"/>
        <v>-4.319991243754429</v>
      </c>
      <c r="AL249" s="7">
        <f t="shared" si="428"/>
        <v>3.9252511889870942</v>
      </c>
      <c r="AM249" s="7">
        <f t="shared" si="429"/>
        <v>50.665803152344203</v>
      </c>
      <c r="AN249" s="37" t="str">
        <f>VLOOKUP(I249,spp!A:L,10,FALSE)</f>
        <v>Serranidae</v>
      </c>
    </row>
    <row r="250" spans="1:40" x14ac:dyDescent="0.2">
      <c r="A250" s="47">
        <v>2</v>
      </c>
      <c r="B250" s="47" t="s">
        <v>154</v>
      </c>
      <c r="C250" s="47">
        <v>6</v>
      </c>
      <c r="D250" s="47" t="s">
        <v>162</v>
      </c>
      <c r="E250" s="47">
        <v>1</v>
      </c>
      <c r="F250" s="48">
        <v>40694</v>
      </c>
      <c r="G250" s="47">
        <v>24</v>
      </c>
      <c r="H250" s="47">
        <v>5.3</v>
      </c>
      <c r="I250" s="47" t="s">
        <v>143</v>
      </c>
      <c r="J250" s="37" t="str">
        <f>VLOOKUP(I250,spp!A:B,2,FALSE)</f>
        <v>Scarus ghobban</v>
      </c>
      <c r="K250" s="47">
        <f t="shared" si="437"/>
        <v>9</v>
      </c>
      <c r="L250" s="47"/>
      <c r="M250" s="47"/>
      <c r="N250" s="47"/>
      <c r="O250" s="47">
        <v>8</v>
      </c>
      <c r="P250" s="47">
        <v>1</v>
      </c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37">
        <f>VLOOKUP(I250,spp!A:C,3,FALSE)</f>
        <v>2.3300000000000001E-2</v>
      </c>
      <c r="AF250" s="37">
        <f>VLOOKUP(I250,spp!A:D,4,FALSE)</f>
        <v>2.919</v>
      </c>
      <c r="AG250" s="47">
        <f t="shared" si="438"/>
        <v>1072.7778085287923</v>
      </c>
      <c r="AH250" s="47">
        <f t="shared" si="439"/>
        <v>7.4999999999999997E-2</v>
      </c>
      <c r="AI250" s="47">
        <f t="shared" si="440"/>
        <v>8.9398150710732693</v>
      </c>
      <c r="AJ250" s="7">
        <f t="shared" si="426"/>
        <v>6.9780066461912451</v>
      </c>
      <c r="AK250" s="7">
        <f t="shared" si="427"/>
        <v>-3.7593019184104821</v>
      </c>
      <c r="AL250" s="7">
        <f t="shared" si="428"/>
        <v>3.6784202002746582</v>
      </c>
      <c r="AM250" s="7">
        <f t="shared" si="429"/>
        <v>39.5838101581476</v>
      </c>
      <c r="AN250" s="37" t="str">
        <f>VLOOKUP(I250,spp!A:L,10,FALSE)</f>
        <v>Scaridae </v>
      </c>
    </row>
    <row r="251" spans="1:40" x14ac:dyDescent="0.2">
      <c r="A251" s="47">
        <v>2</v>
      </c>
      <c r="B251" s="47" t="s">
        <v>154</v>
      </c>
      <c r="C251" s="47">
        <v>6</v>
      </c>
      <c r="D251" s="47" t="s">
        <v>162</v>
      </c>
      <c r="E251" s="47">
        <v>1</v>
      </c>
      <c r="F251" s="48">
        <v>40694</v>
      </c>
      <c r="G251" s="47">
        <v>24</v>
      </c>
      <c r="H251" s="47">
        <v>5.3</v>
      </c>
      <c r="I251" s="47" t="s">
        <v>141</v>
      </c>
      <c r="J251" s="37" t="str">
        <f>VLOOKUP(I251,spp!A:B,2,FALSE)</f>
        <v>Stegastes rectrifaenum</v>
      </c>
      <c r="K251" s="47">
        <f t="shared" si="437"/>
        <v>7</v>
      </c>
      <c r="L251" s="47"/>
      <c r="M251" s="47">
        <v>7</v>
      </c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37">
        <f>VLOOKUP(I251,spp!A:C,3,FALSE)</f>
        <v>1.813E-2</v>
      </c>
      <c r="AF251" s="37">
        <f>VLOOKUP(I251,spp!A:D,4,FALSE)</f>
        <v>3.07552</v>
      </c>
      <c r="AG251" s="47">
        <f t="shared" si="438"/>
        <v>62.339635825676162</v>
      </c>
      <c r="AH251" s="47">
        <f t="shared" si="439"/>
        <v>5.8333333333333334E-2</v>
      </c>
      <c r="AI251" s="47">
        <f t="shared" si="440"/>
        <v>0.51949696521396804</v>
      </c>
      <c r="AJ251" s="7">
        <f t="shared" si="426"/>
        <v>4.1325974325780814</v>
      </c>
      <c r="AK251" s="7">
        <f t="shared" si="427"/>
        <v>-4.0101872542153769</v>
      </c>
      <c r="AL251" s="7">
        <f t="shared" si="428"/>
        <v>2.6476123344323752</v>
      </c>
      <c r="AM251" s="7">
        <f t="shared" si="429"/>
        <v>14.120283848278984</v>
      </c>
      <c r="AN251" s="37" t="str">
        <f>VLOOKUP(I251,spp!A:L,10,FALSE)</f>
        <v>Pomacentridae</v>
      </c>
    </row>
    <row r="252" spans="1:40" x14ac:dyDescent="0.2">
      <c r="A252" s="51">
        <v>2</v>
      </c>
      <c r="B252" s="51" t="s">
        <v>154</v>
      </c>
      <c r="C252" s="51">
        <v>6</v>
      </c>
      <c r="D252" s="51" t="s">
        <v>162</v>
      </c>
      <c r="E252" s="51">
        <v>1</v>
      </c>
      <c r="F252" s="52">
        <v>40694</v>
      </c>
      <c r="G252" s="51">
        <v>24</v>
      </c>
      <c r="H252" s="51">
        <v>5.3</v>
      </c>
      <c r="I252" s="51" t="s">
        <v>149</v>
      </c>
      <c r="J252" s="37" t="str">
        <f>VLOOKUP(I252,spp!A:B,2,FALSE)</f>
        <v>Pinctada mazatlanica</v>
      </c>
      <c r="K252" s="51">
        <v>1</v>
      </c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37"/>
      <c r="AF252" s="37">
        <f>VLOOKUP(I252,spp!A:E,5,FALSE)</f>
        <v>33.238461538461536</v>
      </c>
      <c r="AG252" s="51">
        <f>AF252*K252</f>
        <v>33.238461538461536</v>
      </c>
      <c r="AH252" s="51">
        <f>K252/60</f>
        <v>1.6666666666666666E-2</v>
      </c>
      <c r="AI252" s="51">
        <f>AG252/60</f>
        <v>0.55397435897435898</v>
      </c>
      <c r="AJ252" s="7">
        <f t="shared" si="426"/>
        <v>3.5037076854763507</v>
      </c>
      <c r="AK252" s="7" t="e">
        <f t="shared" si="427"/>
        <v>#NUM!</v>
      </c>
      <c r="AL252" s="7" t="e">
        <f t="shared" si="428"/>
        <v>#NUM!</v>
      </c>
      <c r="AM252" s="7" t="e">
        <f t="shared" si="429"/>
        <v>#NUM!</v>
      </c>
      <c r="AN252" s="37" t="str">
        <f>VLOOKUP(I252,spp!A:L,10,FALSE)</f>
        <v>Pteriidae</v>
      </c>
    </row>
    <row r="253" spans="1:40" x14ac:dyDescent="0.2">
      <c r="A253" s="47">
        <v>2</v>
      </c>
      <c r="B253" s="47" t="s">
        <v>154</v>
      </c>
      <c r="C253" s="47">
        <v>6</v>
      </c>
      <c r="D253" s="47" t="s">
        <v>162</v>
      </c>
      <c r="E253" s="47">
        <v>2</v>
      </c>
      <c r="F253" s="48">
        <v>40694</v>
      </c>
      <c r="G253" s="47">
        <v>24</v>
      </c>
      <c r="H253" s="47">
        <v>8</v>
      </c>
      <c r="I253" s="47" t="s">
        <v>150</v>
      </c>
      <c r="J253" s="37" t="str">
        <f>VLOOKUP(I253,spp!A:B,2,FALSE)</f>
        <v>Lutjanus argentiventris</v>
      </c>
      <c r="K253" s="47">
        <f t="shared" ref="K253:K254" si="441">SUM(L253:AD253)</f>
        <v>3</v>
      </c>
      <c r="L253" s="47"/>
      <c r="M253" s="47"/>
      <c r="N253" s="47"/>
      <c r="O253" s="47"/>
      <c r="P253" s="47">
        <v>3</v>
      </c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37">
        <f>VLOOKUP(I253,spp!A:C,3,FALSE)</f>
        <v>1.7299999999999999E-2</v>
      </c>
      <c r="AF253" s="37">
        <f>VLOOKUP(I253,spp!A:D,4,FALSE)</f>
        <v>3</v>
      </c>
      <c r="AG253" s="47">
        <f t="shared" ref="AG253:AG254" si="442">((AE253*$L$2^AF253)*L253)+((AE253*$M$2^AF253)*M253)+((AE253*$N$2^AF253)*N253)+((AE253*$O$2^AF253)*O253)+((AE253*$P$2^AF253)*P253)+((AE253*$Q$2^AF253)*Q253)+((AE253*$R$2^AF253)*R253)+((AE253*$S$2^AF253)*S253)+((AE253*$T$2^AF253)*T253)+((AE253*$U$2^AF253)*U253)+((AE253*$V$2^AF253)*V253)+((AE253*$W$2^AF253)*W253)+((AE253*$X$2^AF253)*X253)+((AE253*$Y$2^AF253)*Y253)+ ((AE253*$Z$2^AF253)*Z253)+((AE253*$AA$2^AF253)*AA253)+((AE253*$AB$2^AF253)*AB253)+((AE253*$AC$2^AF253)*AC253+((AE253*$AD$2^AF253)*AD253))</f>
        <v>810.9375</v>
      </c>
      <c r="AH253" s="47">
        <f t="shared" ref="AH253:AH254" si="443">K253/120</f>
        <v>2.5000000000000001E-2</v>
      </c>
      <c r="AI253" s="47">
        <f t="shared" ref="AI253:AI254" si="444">AG253/120</f>
        <v>6.7578125</v>
      </c>
      <c r="AJ253" s="7">
        <f t="shared" si="426"/>
        <v>6.6981909857943078</v>
      </c>
      <c r="AK253" s="7">
        <f t="shared" si="427"/>
        <v>-4.0570487774784034</v>
      </c>
      <c r="AL253" s="7">
        <f t="shared" si="428"/>
        <v>3.5850799210909039</v>
      </c>
      <c r="AM253" s="7">
        <f t="shared" si="429"/>
        <v>36.056239257685206</v>
      </c>
      <c r="AN253" s="37" t="str">
        <f>VLOOKUP(I253,spp!A:L,10,FALSE)</f>
        <v>Lutjanidae</v>
      </c>
    </row>
    <row r="254" spans="1:40" x14ac:dyDescent="0.2">
      <c r="A254" s="47">
        <v>2</v>
      </c>
      <c r="B254" s="47" t="s">
        <v>154</v>
      </c>
      <c r="C254" s="47">
        <v>6</v>
      </c>
      <c r="D254" s="47" t="s">
        <v>162</v>
      </c>
      <c r="E254" s="47">
        <v>2</v>
      </c>
      <c r="F254" s="48">
        <v>40694</v>
      </c>
      <c r="G254" s="47">
        <v>24</v>
      </c>
      <c r="H254" s="47">
        <v>8</v>
      </c>
      <c r="I254" s="47" t="s">
        <v>146</v>
      </c>
      <c r="J254" s="37" t="str">
        <f>VLOOKUP(I254,spp!A:B,2,FALSE)</f>
        <v>Mycteroperca rosacea</v>
      </c>
      <c r="K254" s="47">
        <f t="shared" si="441"/>
        <v>1</v>
      </c>
      <c r="L254" s="47"/>
      <c r="M254" s="47"/>
      <c r="N254" s="47"/>
      <c r="O254" s="47">
        <v>1</v>
      </c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37">
        <f>VLOOKUP(I254,spp!A:C,3,FALSE)</f>
        <v>1.3299999999999999E-2</v>
      </c>
      <c r="AF254" s="37">
        <f>VLOOKUP(I254,spp!A:D,4,FALSE)</f>
        <v>2.97</v>
      </c>
      <c r="AG254" s="47">
        <f t="shared" si="442"/>
        <v>65.414593292872723</v>
      </c>
      <c r="AH254" s="47">
        <f t="shared" si="443"/>
        <v>8.3333333333333332E-3</v>
      </c>
      <c r="AI254" s="47">
        <f t="shared" si="444"/>
        <v>0.54512161077393939</v>
      </c>
      <c r="AJ254" s="7">
        <f t="shared" si="426"/>
        <v>4.1807453726060926</v>
      </c>
      <c r="AK254" s="7">
        <f t="shared" si="427"/>
        <v>-4.319991243754429</v>
      </c>
      <c r="AL254" s="7">
        <f t="shared" si="428"/>
        <v>2.8622008809294686</v>
      </c>
      <c r="AM254" s="7">
        <f t="shared" si="429"/>
        <v>17.500000000000004</v>
      </c>
      <c r="AN254" s="37" t="str">
        <f>VLOOKUP(I254,spp!A:L,10,FALSE)</f>
        <v>Serranidae</v>
      </c>
    </row>
    <row r="255" spans="1:40" x14ac:dyDescent="0.2">
      <c r="A255" s="47">
        <v>2</v>
      </c>
      <c r="B255" s="47" t="s">
        <v>154</v>
      </c>
      <c r="C255" s="47">
        <v>6</v>
      </c>
      <c r="D255" s="47" t="s">
        <v>162</v>
      </c>
      <c r="E255" s="47">
        <v>3</v>
      </c>
      <c r="F255" s="48">
        <v>40694</v>
      </c>
      <c r="G255" s="47">
        <v>23</v>
      </c>
      <c r="H255" s="47">
        <v>9.8000000000000007</v>
      </c>
      <c r="I255" s="47" t="s">
        <v>150</v>
      </c>
      <c r="J255" s="37" t="str">
        <f>VLOOKUP(I255,spp!A:B,2,FALSE)</f>
        <v>Lutjanus argentiventris</v>
      </c>
      <c r="K255" s="47">
        <f t="shared" ref="K255:K257" si="445">SUM(L255:AD255)</f>
        <v>1</v>
      </c>
      <c r="L255" s="47"/>
      <c r="M255" s="47">
        <v>1</v>
      </c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37">
        <f>VLOOKUP(I255,spp!A:C,3,FALSE)</f>
        <v>1.7299999999999999E-2</v>
      </c>
      <c r="AF255" s="37">
        <f>VLOOKUP(I255,spp!A:D,4,FALSE)</f>
        <v>3</v>
      </c>
      <c r="AG255" s="47">
        <f t="shared" ref="AG255:AG257" si="446">((AE255*$L$2^AF255)*L255)+((AE255*$M$2^AF255)*M255)+((AE255*$N$2^AF255)*N255)+((AE255*$O$2^AF255)*O255)+((AE255*$P$2^AF255)*P255)+((AE255*$Q$2^AF255)*Q255)+((AE255*$R$2^AF255)*R255)+((AE255*$S$2^AF255)*S255)+((AE255*$T$2^AF255)*T255)+((AE255*$U$2^AF255)*U255)+((AE255*$V$2^AF255)*V255)+((AE255*$W$2^AF255)*W255)+((AE255*$X$2^AF255)*X255)+((AE255*$Y$2^AF255)*Y255)+ ((AE255*$Z$2^AF255)*Z255)+((AE255*$AA$2^AF255)*AA255)+((AE255*$AB$2^AF255)*AB255)+((AE255*$AC$2^AF255)*AC255+((AE255*$AD$2^AF255)*AD255))</f>
        <v>7.2984374999999995</v>
      </c>
      <c r="AH255" s="47">
        <f t="shared" ref="AH255:AH257" si="447">K255/120</f>
        <v>8.3333333333333332E-3</v>
      </c>
      <c r="AI255" s="47">
        <f t="shared" ref="AI255:AI257" si="448">AG255/120</f>
        <v>6.0820312499999994E-2</v>
      </c>
      <c r="AJ255" s="7">
        <f t="shared" ref="AJ255:AJ265" si="449">LN(AG255)</f>
        <v>1.9876602841483904</v>
      </c>
      <c r="AK255" s="7">
        <f t="shared" ref="AK255:AK265" si="450">LN(AE255)</f>
        <v>-4.0570487774784034</v>
      </c>
      <c r="AL255" s="7">
        <f t="shared" ref="AL255:AL265" si="451">(AJ255-AK255)/AF255</f>
        <v>2.0149030205422647</v>
      </c>
      <c r="AM255" s="7">
        <f t="shared" ref="AM255:AM266" si="452">EXP(AL255)</f>
        <v>7.4999999999999991</v>
      </c>
      <c r="AN255" s="37" t="str">
        <f>VLOOKUP(I255,spp!A:L,10,FALSE)</f>
        <v>Lutjanidae</v>
      </c>
    </row>
    <row r="256" spans="1:40" x14ac:dyDescent="0.2">
      <c r="A256" s="47">
        <v>2</v>
      </c>
      <c r="B256" s="47" t="s">
        <v>154</v>
      </c>
      <c r="C256" s="47">
        <v>6</v>
      </c>
      <c r="D256" s="47" t="s">
        <v>162</v>
      </c>
      <c r="E256" s="47">
        <v>3</v>
      </c>
      <c r="F256" s="48">
        <v>40694</v>
      </c>
      <c r="G256" s="47">
        <v>23</v>
      </c>
      <c r="H256" s="47">
        <v>9.8000000000000007</v>
      </c>
      <c r="I256" s="47" t="s">
        <v>146</v>
      </c>
      <c r="J256" s="37" t="str">
        <f>VLOOKUP(I256,spp!A:B,2,FALSE)</f>
        <v>Mycteroperca rosacea</v>
      </c>
      <c r="K256" s="47">
        <f t="shared" si="445"/>
        <v>1</v>
      </c>
      <c r="L256" s="47"/>
      <c r="M256" s="47"/>
      <c r="N256" s="47"/>
      <c r="O256" s="47">
        <v>1</v>
      </c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37">
        <f>VLOOKUP(I256,spp!A:C,3,FALSE)</f>
        <v>1.3299999999999999E-2</v>
      </c>
      <c r="AF256" s="37">
        <f>VLOOKUP(I256,spp!A:D,4,FALSE)</f>
        <v>2.97</v>
      </c>
      <c r="AG256" s="47">
        <f t="shared" si="446"/>
        <v>65.414593292872723</v>
      </c>
      <c r="AH256" s="47">
        <f t="shared" si="447"/>
        <v>8.3333333333333332E-3</v>
      </c>
      <c r="AI256" s="47">
        <f t="shared" si="448"/>
        <v>0.54512161077393939</v>
      </c>
      <c r="AJ256" s="7">
        <f t="shared" si="449"/>
        <v>4.1807453726060926</v>
      </c>
      <c r="AK256" s="7">
        <f t="shared" si="450"/>
        <v>-4.319991243754429</v>
      </c>
      <c r="AL256" s="7">
        <f t="shared" si="451"/>
        <v>2.8622008809294686</v>
      </c>
      <c r="AM256" s="7">
        <f t="shared" si="452"/>
        <v>17.500000000000004</v>
      </c>
      <c r="AN256" s="37" t="str">
        <f>VLOOKUP(I256,spp!A:L,10,FALSE)</f>
        <v>Serranidae</v>
      </c>
    </row>
    <row r="257" spans="1:40" x14ac:dyDescent="0.2">
      <c r="A257" s="47">
        <v>2</v>
      </c>
      <c r="B257" s="47" t="s">
        <v>154</v>
      </c>
      <c r="C257" s="47">
        <v>6</v>
      </c>
      <c r="D257" s="47" t="s">
        <v>162</v>
      </c>
      <c r="E257" s="47">
        <v>3</v>
      </c>
      <c r="F257" s="48">
        <v>40694</v>
      </c>
      <c r="G257" s="47">
        <v>23</v>
      </c>
      <c r="H257" s="47">
        <v>9.8000000000000007</v>
      </c>
      <c r="I257" s="47" t="s">
        <v>141</v>
      </c>
      <c r="J257" s="37" t="str">
        <f>VLOOKUP(I257,spp!A:B,2,FALSE)</f>
        <v>Stegastes rectrifaenum</v>
      </c>
      <c r="K257" s="47">
        <f t="shared" si="445"/>
        <v>10</v>
      </c>
      <c r="L257" s="47">
        <v>3</v>
      </c>
      <c r="M257" s="47">
        <v>7</v>
      </c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37">
        <f>VLOOKUP(I257,spp!A:C,3,FALSE)</f>
        <v>1.813E-2</v>
      </c>
      <c r="AF257" s="37">
        <f>VLOOKUP(I257,spp!A:D,4,FALSE)</f>
        <v>3.07552</v>
      </c>
      <c r="AG257" s="47">
        <f t="shared" si="446"/>
        <v>63.250369750388181</v>
      </c>
      <c r="AH257" s="47">
        <f t="shared" si="447"/>
        <v>8.3333333333333329E-2</v>
      </c>
      <c r="AI257" s="47">
        <f t="shared" si="448"/>
        <v>0.52708641458656813</v>
      </c>
      <c r="AJ257" s="7">
        <f t="shared" si="449"/>
        <v>4.1471009734464825</v>
      </c>
      <c r="AK257" s="7">
        <f t="shared" si="450"/>
        <v>-4.0101872542153769</v>
      </c>
      <c r="AL257" s="7">
        <f t="shared" si="451"/>
        <v>2.6523281356199466</v>
      </c>
      <c r="AM257" s="7">
        <f t="shared" si="452"/>
        <v>14.18702955566741</v>
      </c>
      <c r="AN257" s="37" t="str">
        <f>VLOOKUP(I257,spp!A:L,10,FALSE)</f>
        <v>Pomacentridae</v>
      </c>
    </row>
    <row r="258" spans="1:40" x14ac:dyDescent="0.2">
      <c r="A258" s="51">
        <v>2</v>
      </c>
      <c r="B258" s="51" t="s">
        <v>154</v>
      </c>
      <c r="C258" s="51">
        <v>6</v>
      </c>
      <c r="D258" s="51" t="s">
        <v>162</v>
      </c>
      <c r="E258" s="51">
        <v>3</v>
      </c>
      <c r="F258" s="52">
        <v>40694</v>
      </c>
      <c r="G258" s="51">
        <v>23</v>
      </c>
      <c r="H258" s="51">
        <v>9.8000000000000007</v>
      </c>
      <c r="I258" s="51" t="s">
        <v>149</v>
      </c>
      <c r="J258" s="37" t="str">
        <f>VLOOKUP(I258,spp!A:B,2,FALSE)</f>
        <v>Pinctada mazatlanica</v>
      </c>
      <c r="K258" s="51">
        <v>2</v>
      </c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37"/>
      <c r="AF258" s="37">
        <f>VLOOKUP(I258,spp!A:E,5,FALSE)</f>
        <v>33.238461538461536</v>
      </c>
      <c r="AG258" s="51">
        <f t="shared" ref="AG258" si="453">AF258*K258</f>
        <v>66.476923076923072</v>
      </c>
      <c r="AH258" s="51">
        <f t="shared" ref="AH258" si="454">K258/60</f>
        <v>3.3333333333333333E-2</v>
      </c>
      <c r="AI258" s="51">
        <f t="shared" ref="AI258" si="455">AG258/60</f>
        <v>1.107948717948718</v>
      </c>
      <c r="AJ258" s="7">
        <f t="shared" si="449"/>
        <v>4.1968548660362961</v>
      </c>
      <c r="AK258" s="7" t="e">
        <f t="shared" si="450"/>
        <v>#NUM!</v>
      </c>
      <c r="AL258" s="7" t="e">
        <f t="shared" si="451"/>
        <v>#NUM!</v>
      </c>
      <c r="AM258" s="7" t="e">
        <f t="shared" si="452"/>
        <v>#NUM!</v>
      </c>
      <c r="AN258" s="37" t="str">
        <f>VLOOKUP(I258,spp!A:L,10,FALSE)</f>
        <v>Pteriidae</v>
      </c>
    </row>
    <row r="259" spans="1:40" x14ac:dyDescent="0.2">
      <c r="A259" s="47">
        <v>2</v>
      </c>
      <c r="B259" s="47" t="s">
        <v>154</v>
      </c>
      <c r="C259" s="47">
        <v>6</v>
      </c>
      <c r="D259" s="47" t="s">
        <v>162</v>
      </c>
      <c r="E259" s="47">
        <v>4</v>
      </c>
      <c r="F259" s="48">
        <v>40694</v>
      </c>
      <c r="G259" s="47">
        <v>24</v>
      </c>
      <c r="H259" s="47">
        <v>7.5</v>
      </c>
      <c r="I259" s="47" t="s">
        <v>142</v>
      </c>
      <c r="J259" s="37" t="str">
        <f>VLOOKUP(I259,spp!A:B,2,FALSE)</f>
        <v>Holacanthus passer</v>
      </c>
      <c r="K259" s="47">
        <f t="shared" ref="K259:K261" si="456">SUM(L259:AD259)</f>
        <v>1</v>
      </c>
      <c r="L259" s="47"/>
      <c r="M259" s="47"/>
      <c r="N259" s="47"/>
      <c r="O259" s="47"/>
      <c r="P259" s="47">
        <v>1</v>
      </c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37">
        <f>VLOOKUP(I259,spp!A:C,3,FALSE)</f>
        <v>2.7130000000000001E-2</v>
      </c>
      <c r="AF259" s="37">
        <f>VLOOKUP(I259,spp!A:D,4,FALSE)</f>
        <v>3.0842299999999998</v>
      </c>
      <c r="AG259" s="47">
        <f t="shared" ref="AG259:AG261" si="457">((AE259*$L$2^AF259)*L259)+((AE259*$M$2^AF259)*M259)+((AE259*$N$2^AF259)*N259)+((AE259*$O$2^AF259)*O259)+((AE259*$P$2^AF259)*P259)+((AE259*$Q$2^AF259)*Q259)+((AE259*$R$2^AF259)*R259)+((AE259*$S$2^AF259)*S259)+((AE259*$T$2^AF259)*T259)+((AE259*$U$2^AF259)*U259)+((AE259*$V$2^AF259)*V259)+((AE259*$W$2^AF259)*W259)+((AE259*$X$2^AF259)*X259)+((AE259*$Y$2^AF259)*Y259)+ ((AE259*$Z$2^AF259)*Z259)+((AE259*$AA$2^AF259)*AA259)+((AE259*$AB$2^AF259)*AB259)+((AE259*$AC$2^AF259)*AC259+((AE259*$AD$2^AF259)*AD259))</f>
        <v>555.92769065930452</v>
      </c>
      <c r="AH259" s="47">
        <f t="shared" ref="AH259:AH261" si="458">K259/120</f>
        <v>8.3333333333333332E-3</v>
      </c>
      <c r="AI259" s="47">
        <f t="shared" ref="AI259:AI261" si="459">AG259/120</f>
        <v>4.6327307554942045</v>
      </c>
      <c r="AJ259" s="7">
        <f t="shared" si="449"/>
        <v>6.3206382330219526</v>
      </c>
      <c r="AK259" s="7">
        <f t="shared" si="450"/>
        <v>-3.6071151523112968</v>
      </c>
      <c r="AL259" s="7">
        <f t="shared" si="451"/>
        <v>3.2188758248682006</v>
      </c>
      <c r="AM259" s="7">
        <f t="shared" si="452"/>
        <v>24.999999999999996</v>
      </c>
      <c r="AN259" s="37" t="str">
        <f>VLOOKUP(I259,spp!A:L,10,FALSE)</f>
        <v>Pomacanthidae</v>
      </c>
    </row>
    <row r="260" spans="1:40" x14ac:dyDescent="0.2">
      <c r="A260" s="47">
        <v>2</v>
      </c>
      <c r="B260" s="47" t="s">
        <v>154</v>
      </c>
      <c r="C260" s="47">
        <v>6</v>
      </c>
      <c r="D260" s="47" t="s">
        <v>162</v>
      </c>
      <c r="E260" s="47">
        <v>4</v>
      </c>
      <c r="F260" s="48">
        <v>40694</v>
      </c>
      <c r="G260" s="47">
        <v>24</v>
      </c>
      <c r="H260" s="47">
        <v>7.5</v>
      </c>
      <c r="I260" s="47" t="s">
        <v>150</v>
      </c>
      <c r="J260" s="37" t="str">
        <f>VLOOKUP(I260,spp!A:B,2,FALSE)</f>
        <v>Lutjanus argentiventris</v>
      </c>
      <c r="K260" s="47">
        <f t="shared" si="456"/>
        <v>1</v>
      </c>
      <c r="L260" s="47"/>
      <c r="M260" s="47"/>
      <c r="N260" s="47"/>
      <c r="O260" s="47"/>
      <c r="P260" s="47">
        <v>1</v>
      </c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37">
        <f>VLOOKUP(I260,spp!A:C,3,FALSE)</f>
        <v>1.7299999999999999E-2</v>
      </c>
      <c r="AF260" s="37">
        <f>VLOOKUP(I260,spp!A:D,4,FALSE)</f>
        <v>3</v>
      </c>
      <c r="AG260" s="47">
        <f t="shared" si="457"/>
        <v>270.3125</v>
      </c>
      <c r="AH260" s="47">
        <f t="shared" si="458"/>
        <v>8.3333333333333332E-3</v>
      </c>
      <c r="AI260" s="47">
        <f t="shared" si="459"/>
        <v>2.2526041666666665</v>
      </c>
      <c r="AJ260" s="7">
        <f t="shared" si="449"/>
        <v>5.5995786971261987</v>
      </c>
      <c r="AK260" s="7">
        <f t="shared" si="450"/>
        <v>-4.0570487774784034</v>
      </c>
      <c r="AL260" s="7">
        <f t="shared" si="451"/>
        <v>3.2188758248682006</v>
      </c>
      <c r="AM260" s="7">
        <f t="shared" si="452"/>
        <v>24.999999999999996</v>
      </c>
      <c r="AN260" s="37" t="str">
        <f>VLOOKUP(I260,spp!A:L,10,FALSE)</f>
        <v>Lutjanidae</v>
      </c>
    </row>
    <row r="261" spans="1:40" x14ac:dyDescent="0.2">
      <c r="A261" s="47">
        <v>2</v>
      </c>
      <c r="B261" s="47" t="s">
        <v>154</v>
      </c>
      <c r="C261" s="47">
        <v>6</v>
      </c>
      <c r="D261" s="47" t="s">
        <v>162</v>
      </c>
      <c r="E261" s="47">
        <v>4</v>
      </c>
      <c r="F261" s="48">
        <v>40694</v>
      </c>
      <c r="G261" s="47">
        <v>24</v>
      </c>
      <c r="H261" s="47">
        <v>7.5</v>
      </c>
      <c r="I261" s="47" t="s">
        <v>141</v>
      </c>
      <c r="J261" s="37" t="str">
        <f>VLOOKUP(I261,spp!A:B,2,FALSE)</f>
        <v>Stegastes rectrifaenum</v>
      </c>
      <c r="K261" s="47">
        <f t="shared" si="456"/>
        <v>25</v>
      </c>
      <c r="L261" s="47">
        <v>10</v>
      </c>
      <c r="M261" s="47">
        <v>14</v>
      </c>
      <c r="N261" s="47">
        <v>1</v>
      </c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37">
        <f>VLOOKUP(I261,spp!A:C,3,FALSE)</f>
        <v>1.813E-2</v>
      </c>
      <c r="AF261" s="37">
        <f>VLOOKUP(I261,spp!A:D,4,FALSE)</f>
        <v>3.07552</v>
      </c>
      <c r="AG261" s="47">
        <f t="shared" si="457"/>
        <v>170.56659663712264</v>
      </c>
      <c r="AH261" s="47">
        <f t="shared" si="458"/>
        <v>0.20833333333333334</v>
      </c>
      <c r="AI261" s="47">
        <f t="shared" si="459"/>
        <v>1.4213883053093554</v>
      </c>
      <c r="AJ261" s="7">
        <f t="shared" si="449"/>
        <v>5.1391258165729239</v>
      </c>
      <c r="AK261" s="7">
        <f t="shared" si="450"/>
        <v>-4.0101872542153769</v>
      </c>
      <c r="AL261" s="7">
        <f t="shared" si="451"/>
        <v>2.9748832947886212</v>
      </c>
      <c r="AM261" s="7">
        <f t="shared" si="452"/>
        <v>19.587337171875003</v>
      </c>
      <c r="AN261" s="37" t="str">
        <f>VLOOKUP(I261,spp!A:L,10,FALSE)</f>
        <v>Pomacentridae</v>
      </c>
    </row>
    <row r="262" spans="1:40" x14ac:dyDescent="0.2">
      <c r="A262" s="51">
        <v>2</v>
      </c>
      <c r="B262" s="51" t="s">
        <v>154</v>
      </c>
      <c r="C262" s="51">
        <v>6</v>
      </c>
      <c r="D262" s="51" t="s">
        <v>162</v>
      </c>
      <c r="E262" s="51">
        <v>4</v>
      </c>
      <c r="F262" s="52">
        <v>40694</v>
      </c>
      <c r="G262" s="51">
        <v>24</v>
      </c>
      <c r="H262" s="51">
        <v>7.5</v>
      </c>
      <c r="I262" s="51" t="s">
        <v>149</v>
      </c>
      <c r="J262" s="37" t="str">
        <f>VLOOKUP(I262,spp!A:B,2,FALSE)</f>
        <v>Pinctada mazatlanica</v>
      </c>
      <c r="K262" s="51">
        <v>1</v>
      </c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37"/>
      <c r="AF262" s="37">
        <f>VLOOKUP(I262,spp!A:E,5,FALSE)</f>
        <v>33.238461538461536</v>
      </c>
      <c r="AG262" s="51">
        <f t="shared" ref="AG262" si="460">AF262*K262</f>
        <v>33.238461538461536</v>
      </c>
      <c r="AH262" s="51">
        <f t="shared" ref="AH262" si="461">K262/60</f>
        <v>1.6666666666666666E-2</v>
      </c>
      <c r="AI262" s="51">
        <f t="shared" ref="AI262" si="462">AG262/60</f>
        <v>0.55397435897435898</v>
      </c>
      <c r="AJ262" s="7">
        <f t="shared" si="449"/>
        <v>3.5037076854763507</v>
      </c>
      <c r="AK262" s="7" t="e">
        <f t="shared" si="450"/>
        <v>#NUM!</v>
      </c>
      <c r="AL262" s="7" t="e">
        <f t="shared" si="451"/>
        <v>#NUM!</v>
      </c>
      <c r="AM262" s="7" t="e">
        <f t="shared" si="452"/>
        <v>#NUM!</v>
      </c>
      <c r="AN262" s="37" t="str">
        <f>VLOOKUP(I262,spp!A:L,10,FALSE)</f>
        <v>Pteriidae</v>
      </c>
    </row>
    <row r="263" spans="1:40" x14ac:dyDescent="0.2">
      <c r="A263" s="47">
        <v>2</v>
      </c>
      <c r="B263" s="47" t="s">
        <v>154</v>
      </c>
      <c r="C263" s="47">
        <v>6</v>
      </c>
      <c r="D263" s="47" t="s">
        <v>162</v>
      </c>
      <c r="E263" s="47">
        <v>5</v>
      </c>
      <c r="F263" s="48">
        <v>40694</v>
      </c>
      <c r="G263" s="47">
        <v>24</v>
      </c>
      <c r="H263" s="47">
        <v>11.9</v>
      </c>
      <c r="I263" s="47" t="s">
        <v>150</v>
      </c>
      <c r="J263" s="37" t="str">
        <f>VLOOKUP(I263,spp!A:B,2,FALSE)</f>
        <v>Lutjanus argentiventris</v>
      </c>
      <c r="K263" s="47">
        <f t="shared" ref="K263:K265" si="463">SUM(L263:AD263)</f>
        <v>1</v>
      </c>
      <c r="L263" s="47"/>
      <c r="M263" s="47"/>
      <c r="N263" s="47"/>
      <c r="O263" s="47">
        <v>1</v>
      </c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37">
        <f>VLOOKUP(I263,spp!A:C,3,FALSE)</f>
        <v>1.7299999999999999E-2</v>
      </c>
      <c r="AF263" s="37">
        <f>VLOOKUP(I263,spp!A:D,4,FALSE)</f>
        <v>3</v>
      </c>
      <c r="AG263" s="47">
        <f t="shared" ref="AG263:AG265" si="464">((AE263*$L$2^AF263)*L263)+((AE263*$M$2^AF263)*M263)+((AE263*$N$2^AF263)*N263)+((AE263*$O$2^AF263)*O263)+((AE263*$P$2^AF263)*P263)+((AE263*$Q$2^AF263)*Q263)+((AE263*$R$2^AF263)*R263)+((AE263*$S$2^AF263)*S263)+((AE263*$T$2^AF263)*T263)+((AE263*$U$2^AF263)*U263)+((AE263*$V$2^AF263)*V263)+((AE263*$W$2^AF263)*W263)+((AE263*$X$2^AF263)*X263)+((AE263*$Y$2^AF263)*Y263)+ ((AE263*$Z$2^AF263)*Z263)+((AE263*$AA$2^AF263)*AA263)+((AE263*$AB$2^AF263)*AB263)+((AE263*$AC$2^AF263)*AC263+((AE263*$AD$2^AF263)*AD263))</f>
        <v>92.717187499999994</v>
      </c>
      <c r="AH263" s="47">
        <f t="shared" ref="AH263:AH265" si="465">K263/120</f>
        <v>8.3333333333333332E-3</v>
      </c>
      <c r="AI263" s="47">
        <f t="shared" ref="AI263:AI265" si="466">AG263/120</f>
        <v>0.77264322916666661</v>
      </c>
      <c r="AJ263" s="7">
        <f t="shared" si="449"/>
        <v>4.5295538653100014</v>
      </c>
      <c r="AK263" s="7">
        <f t="shared" si="450"/>
        <v>-4.0570487774784034</v>
      </c>
      <c r="AL263" s="7">
        <f t="shared" si="451"/>
        <v>2.8622008809294681</v>
      </c>
      <c r="AM263" s="7">
        <f t="shared" si="452"/>
        <v>17.499999999999996</v>
      </c>
      <c r="AN263" s="37" t="str">
        <f>VLOOKUP(I263,spp!A:L,10,FALSE)</f>
        <v>Lutjanidae</v>
      </c>
    </row>
    <row r="264" spans="1:40" x14ac:dyDescent="0.2">
      <c r="A264" s="47">
        <v>2</v>
      </c>
      <c r="B264" s="47" t="s">
        <v>154</v>
      </c>
      <c r="C264" s="47">
        <v>6</v>
      </c>
      <c r="D264" s="47" t="s">
        <v>162</v>
      </c>
      <c r="E264" s="47">
        <v>5</v>
      </c>
      <c r="F264" s="48">
        <v>40694</v>
      </c>
      <c r="G264" s="47">
        <v>24</v>
      </c>
      <c r="H264" s="47">
        <v>11.9</v>
      </c>
      <c r="I264" s="47" t="s">
        <v>143</v>
      </c>
      <c r="J264" s="37" t="str">
        <f>VLOOKUP(I264,spp!A:B,2,FALSE)</f>
        <v>Scarus ghobban</v>
      </c>
      <c r="K264" s="47">
        <f t="shared" si="463"/>
        <v>4</v>
      </c>
      <c r="L264" s="47"/>
      <c r="M264" s="47">
        <v>4</v>
      </c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37">
        <f>VLOOKUP(I264,spp!A:C,3,FALSE)</f>
        <v>2.3300000000000001E-2</v>
      </c>
      <c r="AF264" s="37">
        <f>VLOOKUP(I264,spp!A:D,4,FALSE)</f>
        <v>2.919</v>
      </c>
      <c r="AG264" s="47">
        <f t="shared" si="464"/>
        <v>33.397944616878576</v>
      </c>
      <c r="AH264" s="47">
        <f t="shared" si="465"/>
        <v>3.3333333333333333E-2</v>
      </c>
      <c r="AI264" s="47">
        <f t="shared" si="466"/>
        <v>0.2783162051406548</v>
      </c>
      <c r="AJ264" s="7">
        <f t="shared" si="449"/>
        <v>3.5084943596722797</v>
      </c>
      <c r="AK264" s="7">
        <f t="shared" si="450"/>
        <v>-3.7593019184104821</v>
      </c>
      <c r="AL264" s="7">
        <f t="shared" si="451"/>
        <v>2.4898240075651805</v>
      </c>
      <c r="AM264" s="7">
        <f t="shared" si="452"/>
        <v>12.059153613871279</v>
      </c>
      <c r="AN264" s="37" t="str">
        <f>VLOOKUP(I264,spp!A:L,10,FALSE)</f>
        <v>Scaridae </v>
      </c>
    </row>
    <row r="265" spans="1:40" x14ac:dyDescent="0.2">
      <c r="A265" s="47">
        <v>2</v>
      </c>
      <c r="B265" s="47" t="s">
        <v>154</v>
      </c>
      <c r="C265" s="47">
        <v>6</v>
      </c>
      <c r="D265" s="47" t="s">
        <v>162</v>
      </c>
      <c r="E265" s="47">
        <v>5</v>
      </c>
      <c r="F265" s="48">
        <v>40694</v>
      </c>
      <c r="G265" s="47">
        <v>24</v>
      </c>
      <c r="H265" s="47">
        <v>11.9</v>
      </c>
      <c r="I265" s="47" t="s">
        <v>141</v>
      </c>
      <c r="J265" s="37" t="str">
        <f>VLOOKUP(I265,spp!A:B,2,FALSE)</f>
        <v>Stegastes rectrifaenum</v>
      </c>
      <c r="K265" s="47">
        <f t="shared" si="463"/>
        <v>3</v>
      </c>
      <c r="L265" s="47"/>
      <c r="M265" s="47">
        <v>3</v>
      </c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37">
        <f>VLOOKUP(I265,spp!A:C,3,FALSE)</f>
        <v>1.813E-2</v>
      </c>
      <c r="AF265" s="37">
        <f>VLOOKUP(I265,spp!A:D,4,FALSE)</f>
        <v>3.07552</v>
      </c>
      <c r="AG265" s="47">
        <f t="shared" si="464"/>
        <v>26.716986782432642</v>
      </c>
      <c r="AH265" s="47">
        <f t="shared" si="465"/>
        <v>2.5000000000000001E-2</v>
      </c>
      <c r="AI265" s="47">
        <f t="shared" si="466"/>
        <v>0.22264155652027201</v>
      </c>
      <c r="AJ265" s="7">
        <f t="shared" si="449"/>
        <v>3.2852995721908784</v>
      </c>
      <c r="AK265" s="7">
        <f t="shared" si="450"/>
        <v>-4.0101872542153769</v>
      </c>
      <c r="AL265" s="7">
        <f t="shared" si="451"/>
        <v>2.372114902977791</v>
      </c>
      <c r="AM265" s="7">
        <f t="shared" si="452"/>
        <v>10.720040171507916</v>
      </c>
      <c r="AN265" s="37" t="str">
        <f>VLOOKUP(I265,spp!A:L,10,FALSE)</f>
        <v>Pomacentridae</v>
      </c>
    </row>
    <row r="266" spans="1:40" x14ac:dyDescent="0.2">
      <c r="A266" s="47">
        <v>2</v>
      </c>
      <c r="B266" s="47" t="s">
        <v>154</v>
      </c>
      <c r="C266" s="47">
        <v>7</v>
      </c>
      <c r="D266" s="47" t="s">
        <v>163</v>
      </c>
      <c r="E266" s="47">
        <v>1</v>
      </c>
      <c r="F266" s="48">
        <v>40695</v>
      </c>
      <c r="G266" s="47">
        <v>23</v>
      </c>
      <c r="H266" s="47">
        <v>9.8000000000000007</v>
      </c>
      <c r="I266" s="47" t="s">
        <v>142</v>
      </c>
      <c r="J266" s="37" t="str">
        <f>VLOOKUP(I266,spp!A:B,2,FALSE)</f>
        <v>Holacanthus passer</v>
      </c>
      <c r="K266" s="47">
        <f t="shared" ref="K266:K267" si="467">SUM(L266:AD266)</f>
        <v>2</v>
      </c>
      <c r="L266" s="47"/>
      <c r="M266" s="47">
        <v>1</v>
      </c>
      <c r="N266" s="47"/>
      <c r="O266" s="47">
        <v>1</v>
      </c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37">
        <f>VLOOKUP(I266,spp!A:C,3,FALSE)</f>
        <v>2.7130000000000001E-2</v>
      </c>
      <c r="AF266" s="37">
        <f>VLOOKUP(I266,spp!A:D,4,FALSE)</f>
        <v>3.0842299999999998</v>
      </c>
      <c r="AG266" s="47">
        <f t="shared" ref="AG266:AG267" si="468">((AE266*$L$2^AF266)*L266)+((AE266*$M$2^AF266)*M266)+((AE266*$N$2^AF266)*N266)+((AE266*$O$2^AF266)*O266)+((AE266*$P$2^AF266)*P266)+((AE266*$Q$2^AF266)*Q266)+((AE266*$R$2^AF266)*R266)+((AE266*$S$2^AF266)*S266)+((AE266*$T$2^AF266)*T266)+((AE266*$U$2^AF266)*U266)+((AE266*$V$2^AF266)*V266)+((AE266*$W$2^AF266)*W266)+((AE266*$X$2^AF266)*X266)+((AE266*$Y$2^AF266)*Y266)+ ((AE266*$Z$2^AF266)*Z266)+((AE266*$AA$2^AF266)*AA266)+((AE266*$AB$2^AF266)*AB266)+((AE266*$AC$2^AF266)*AC266+((AE266*$AD$2^AF266)*AD266))</f>
        <v>198.60225829322229</v>
      </c>
      <c r="AH266" s="47">
        <f t="shared" ref="AH266:AH267" si="469">K266/120</f>
        <v>1.6666666666666666E-2</v>
      </c>
      <c r="AI266" s="47">
        <f t="shared" ref="AI266:AI267" si="470">AG266/120</f>
        <v>1.6550188191101858</v>
      </c>
      <c r="AJ266" s="7">
        <f t="shared" ref="AJ266:AJ276" si="471">LN(AG266)</f>
        <v>5.2913041226099784</v>
      </c>
      <c r="AK266" s="7">
        <f t="shared" ref="AK266:AK276" si="472">LN(AE266)</f>
        <v>-3.6071151523112968</v>
      </c>
      <c r="AL266" s="7">
        <f t="shared" ref="AL266:AL276" si="473">(AJ266-AK266)/AF266</f>
        <v>2.8851347905056612</v>
      </c>
      <c r="AM266" s="7">
        <f t="shared" si="452"/>
        <v>17.905980989097031</v>
      </c>
      <c r="AN266" s="37" t="str">
        <f>VLOOKUP(I266,spp!A:L,10,FALSE)</f>
        <v>Pomacanthidae</v>
      </c>
    </row>
    <row r="267" spans="1:40" x14ac:dyDescent="0.2">
      <c r="A267" s="47">
        <v>2</v>
      </c>
      <c r="B267" s="47" t="s">
        <v>154</v>
      </c>
      <c r="C267" s="47">
        <v>7</v>
      </c>
      <c r="D267" s="47" t="s">
        <v>163</v>
      </c>
      <c r="E267" s="47">
        <v>1</v>
      </c>
      <c r="F267" s="48">
        <v>40695</v>
      </c>
      <c r="G267" s="47">
        <v>23</v>
      </c>
      <c r="H267" s="47">
        <v>9.8000000000000007</v>
      </c>
      <c r="I267" s="47" t="s">
        <v>146</v>
      </c>
      <c r="J267" s="37" t="str">
        <f>VLOOKUP(I267,spp!A:B,2,FALSE)</f>
        <v>Mycteroperca rosacea</v>
      </c>
      <c r="K267" s="47">
        <f t="shared" si="467"/>
        <v>5</v>
      </c>
      <c r="L267" s="47"/>
      <c r="M267" s="47"/>
      <c r="N267" s="47"/>
      <c r="O267" s="47"/>
      <c r="P267" s="47"/>
      <c r="Q267" s="47">
        <v>2</v>
      </c>
      <c r="R267" s="47">
        <v>3</v>
      </c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37">
        <f>VLOOKUP(I267,spp!A:C,3,FALSE)</f>
        <v>1.3299999999999999E-2</v>
      </c>
      <c r="AF267" s="37">
        <f>VLOOKUP(I267,spp!A:D,4,FALSE)</f>
        <v>2.97</v>
      </c>
      <c r="AG267" s="47">
        <f t="shared" si="468"/>
        <v>4268.5952768413081</v>
      </c>
      <c r="AH267" s="47">
        <f t="shared" si="469"/>
        <v>4.1666666666666664E-2</v>
      </c>
      <c r="AI267" s="47">
        <f t="shared" si="470"/>
        <v>35.5716273070109</v>
      </c>
      <c r="AJ267" s="7">
        <f t="shared" si="471"/>
        <v>8.3590400771199143</v>
      </c>
      <c r="AK267" s="7">
        <f t="shared" si="472"/>
        <v>-4.319991243754429</v>
      </c>
      <c r="AL267" s="7">
        <f t="shared" si="473"/>
        <v>4.2690341147725066</v>
      </c>
      <c r="AM267" s="7">
        <f t="shared" ref="AM267:AM276" si="474">EXP(AL267)</f>
        <v>71.452587279682163</v>
      </c>
      <c r="AN267" s="37" t="str">
        <f>VLOOKUP(I267,spp!A:L,10,FALSE)</f>
        <v>Serranidae</v>
      </c>
    </row>
    <row r="268" spans="1:40" x14ac:dyDescent="0.2">
      <c r="A268" s="51">
        <v>2</v>
      </c>
      <c r="B268" s="51" t="s">
        <v>154</v>
      </c>
      <c r="C268" s="51">
        <v>7</v>
      </c>
      <c r="D268" s="51" t="s">
        <v>163</v>
      </c>
      <c r="E268" s="51">
        <v>1</v>
      </c>
      <c r="F268" s="52">
        <v>40695</v>
      </c>
      <c r="G268" s="51">
        <v>23</v>
      </c>
      <c r="H268" s="51">
        <v>9.8000000000000007</v>
      </c>
      <c r="I268" s="51" t="s">
        <v>148</v>
      </c>
      <c r="J268" s="37" t="str">
        <f>VLOOKUP(I268,spp!A:B,2,FALSE)</f>
        <v>Diadema mexicanum</v>
      </c>
      <c r="K268" s="51">
        <v>1</v>
      </c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37"/>
      <c r="AF268" s="37">
        <f>VLOOKUP(I268,spp!A:E,5,FALSE)</f>
        <v>20.71</v>
      </c>
      <c r="AG268" s="51">
        <f t="shared" ref="AG268:AG269" si="475">AF268*K268</f>
        <v>20.71</v>
      </c>
      <c r="AH268" s="51">
        <f t="shared" ref="AH268:AH269" si="476">K268/60</f>
        <v>1.6666666666666666E-2</v>
      </c>
      <c r="AI268" s="51">
        <f t="shared" ref="AI268:AI269" si="477">AG268/60</f>
        <v>0.34516666666666668</v>
      </c>
      <c r="AJ268" s="7">
        <f t="shared" si="471"/>
        <v>3.0306166754074928</v>
      </c>
      <c r="AK268" s="7" t="e">
        <f t="shared" si="472"/>
        <v>#NUM!</v>
      </c>
      <c r="AL268" s="7" t="e">
        <f t="shared" si="473"/>
        <v>#NUM!</v>
      </c>
      <c r="AM268" s="7" t="e">
        <f t="shared" si="474"/>
        <v>#NUM!</v>
      </c>
      <c r="AN268" s="37" t="str">
        <f>VLOOKUP(I268,spp!A:L,10,FALSE)</f>
        <v>Diadematidae</v>
      </c>
    </row>
    <row r="269" spans="1:40" x14ac:dyDescent="0.2">
      <c r="A269" s="51">
        <v>2</v>
      </c>
      <c r="B269" s="51" t="s">
        <v>154</v>
      </c>
      <c r="C269" s="51">
        <v>7</v>
      </c>
      <c r="D269" s="51" t="s">
        <v>163</v>
      </c>
      <c r="E269" s="51">
        <v>1</v>
      </c>
      <c r="F269" s="52">
        <v>40695</v>
      </c>
      <c r="G269" s="51">
        <v>23</v>
      </c>
      <c r="H269" s="51">
        <v>9.8000000000000007</v>
      </c>
      <c r="I269" s="51" t="s">
        <v>149</v>
      </c>
      <c r="J269" s="37" t="str">
        <f>VLOOKUP(I269,spp!A:B,2,FALSE)</f>
        <v>Pinctada mazatlanica</v>
      </c>
      <c r="K269" s="51">
        <v>16</v>
      </c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37"/>
      <c r="AF269" s="37">
        <f>VLOOKUP(I269,spp!A:E,5,FALSE)</f>
        <v>33.238461538461536</v>
      </c>
      <c r="AG269" s="51">
        <f t="shared" si="475"/>
        <v>531.81538461538457</v>
      </c>
      <c r="AH269" s="51">
        <f t="shared" si="476"/>
        <v>0.26666666666666666</v>
      </c>
      <c r="AI269" s="51">
        <f t="shared" si="477"/>
        <v>8.8635897435897437</v>
      </c>
      <c r="AJ269" s="7">
        <f t="shared" si="471"/>
        <v>6.2762964077161323</v>
      </c>
      <c r="AK269" s="7" t="e">
        <f t="shared" si="472"/>
        <v>#NUM!</v>
      </c>
      <c r="AL269" s="7" t="e">
        <f t="shared" si="473"/>
        <v>#NUM!</v>
      </c>
      <c r="AM269" s="7" t="e">
        <f t="shared" si="474"/>
        <v>#NUM!</v>
      </c>
      <c r="AN269" s="37" t="str">
        <f>VLOOKUP(I269,spp!A:L,10,FALSE)</f>
        <v>Pteriidae</v>
      </c>
    </row>
    <row r="270" spans="1:40" x14ac:dyDescent="0.2">
      <c r="A270" s="47">
        <v>2</v>
      </c>
      <c r="B270" s="47" t="s">
        <v>154</v>
      </c>
      <c r="C270" s="47">
        <v>7</v>
      </c>
      <c r="D270" s="47" t="s">
        <v>163</v>
      </c>
      <c r="E270" s="47">
        <v>2</v>
      </c>
      <c r="F270" s="48">
        <v>40695</v>
      </c>
      <c r="G270" s="47">
        <v>23</v>
      </c>
      <c r="H270" s="47">
        <v>6.8</v>
      </c>
      <c r="I270" s="47" t="s">
        <v>150</v>
      </c>
      <c r="J270" s="37" t="str">
        <f>VLOOKUP(I270,spp!A:B,2,FALSE)</f>
        <v>Lutjanus argentiventris</v>
      </c>
      <c r="K270" s="47">
        <f t="shared" ref="K270:K271" si="478">SUM(L270:AD270)</f>
        <v>1</v>
      </c>
      <c r="L270" s="47"/>
      <c r="M270" s="47"/>
      <c r="N270" s="47"/>
      <c r="O270" s="47"/>
      <c r="P270" s="47">
        <v>1</v>
      </c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37">
        <f>VLOOKUP(I270,spp!A:C,3,FALSE)</f>
        <v>1.7299999999999999E-2</v>
      </c>
      <c r="AF270" s="37">
        <f>VLOOKUP(I270,spp!A:D,4,FALSE)</f>
        <v>3</v>
      </c>
      <c r="AG270" s="47">
        <f t="shared" ref="AG270:AG271" si="479">((AE270*$L$2^AF270)*L270)+((AE270*$M$2^AF270)*M270)+((AE270*$N$2^AF270)*N270)+((AE270*$O$2^AF270)*O270)+((AE270*$P$2^AF270)*P270)+((AE270*$Q$2^AF270)*Q270)+((AE270*$R$2^AF270)*R270)+((AE270*$S$2^AF270)*S270)+((AE270*$T$2^AF270)*T270)+((AE270*$U$2^AF270)*U270)+((AE270*$V$2^AF270)*V270)+((AE270*$W$2^AF270)*W270)+((AE270*$X$2^AF270)*X270)+((AE270*$Y$2^AF270)*Y270)+ ((AE270*$Z$2^AF270)*Z270)+((AE270*$AA$2^AF270)*AA270)+((AE270*$AB$2^AF270)*AB270)+((AE270*$AC$2^AF270)*AC270+((AE270*$AD$2^AF270)*AD270))</f>
        <v>270.3125</v>
      </c>
      <c r="AH270" s="47">
        <f t="shared" ref="AH270:AH271" si="480">K270/120</f>
        <v>8.3333333333333332E-3</v>
      </c>
      <c r="AI270" s="47">
        <f t="shared" ref="AI270:AI271" si="481">AG270/120</f>
        <v>2.2526041666666665</v>
      </c>
      <c r="AJ270" s="7">
        <f t="shared" si="471"/>
        <v>5.5995786971261987</v>
      </c>
      <c r="AK270" s="7">
        <f t="shared" si="472"/>
        <v>-4.0570487774784034</v>
      </c>
      <c r="AL270" s="7">
        <f t="shared" si="473"/>
        <v>3.2188758248682006</v>
      </c>
      <c r="AM270" s="7">
        <f t="shared" si="474"/>
        <v>24.999999999999996</v>
      </c>
      <c r="AN270" s="37" t="str">
        <f>VLOOKUP(I270,spp!A:L,10,FALSE)</f>
        <v>Lutjanidae</v>
      </c>
    </row>
    <row r="271" spans="1:40" x14ac:dyDescent="0.2">
      <c r="A271" s="47">
        <v>2</v>
      </c>
      <c r="B271" s="47" t="s">
        <v>154</v>
      </c>
      <c r="C271" s="47">
        <v>7</v>
      </c>
      <c r="D271" s="47" t="s">
        <v>163</v>
      </c>
      <c r="E271" s="47">
        <v>2</v>
      </c>
      <c r="F271" s="48">
        <v>40695</v>
      </c>
      <c r="G271" s="47">
        <v>23</v>
      </c>
      <c r="H271" s="47">
        <v>6.8</v>
      </c>
      <c r="I271" s="47" t="s">
        <v>143</v>
      </c>
      <c r="J271" s="37" t="str">
        <f>VLOOKUP(I271,spp!A:B,2,FALSE)</f>
        <v>Scarus ghobban</v>
      </c>
      <c r="K271" s="47">
        <f t="shared" si="478"/>
        <v>1</v>
      </c>
      <c r="L271" s="47"/>
      <c r="M271" s="47"/>
      <c r="N271" s="47"/>
      <c r="O271" s="47"/>
      <c r="P271" s="47">
        <v>1</v>
      </c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37">
        <f>VLOOKUP(I271,spp!A:C,3,FALSE)</f>
        <v>2.3300000000000001E-2</v>
      </c>
      <c r="AF271" s="37">
        <f>VLOOKUP(I271,spp!A:D,4,FALSE)</f>
        <v>2.919</v>
      </c>
      <c r="AG271" s="47">
        <f t="shared" si="479"/>
        <v>280.50642055496235</v>
      </c>
      <c r="AH271" s="47">
        <f t="shared" si="480"/>
        <v>8.3333333333333332E-3</v>
      </c>
      <c r="AI271" s="47">
        <f t="shared" si="481"/>
        <v>2.3375535046246863</v>
      </c>
      <c r="AJ271" s="7">
        <f t="shared" si="471"/>
        <v>5.6365966143797968</v>
      </c>
      <c r="AK271" s="7">
        <f t="shared" si="472"/>
        <v>-3.7593019184104821</v>
      </c>
      <c r="AL271" s="7">
        <f t="shared" si="473"/>
        <v>3.218875824868201</v>
      </c>
      <c r="AM271" s="7">
        <f t="shared" si="474"/>
        <v>25.000000000000007</v>
      </c>
      <c r="AN271" s="37" t="str">
        <f>VLOOKUP(I271,spp!A:L,10,FALSE)</f>
        <v>Scaridae </v>
      </c>
    </row>
    <row r="272" spans="1:40" x14ac:dyDescent="0.2">
      <c r="A272" s="51">
        <v>2</v>
      </c>
      <c r="B272" s="51" t="s">
        <v>154</v>
      </c>
      <c r="C272" s="51">
        <v>7</v>
      </c>
      <c r="D272" s="51" t="s">
        <v>163</v>
      </c>
      <c r="E272" s="51">
        <v>2</v>
      </c>
      <c r="F272" s="52">
        <v>40695</v>
      </c>
      <c r="G272" s="51">
        <v>23</v>
      </c>
      <c r="H272" s="51">
        <v>6.8</v>
      </c>
      <c r="I272" s="51" t="s">
        <v>156</v>
      </c>
      <c r="J272" s="37" t="str">
        <f>VLOOKUP(I272,spp!A:B,2,FALSE)</f>
        <v>Acanthaster planci</v>
      </c>
      <c r="K272" s="51">
        <v>2</v>
      </c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37"/>
      <c r="AF272" s="37">
        <f>VLOOKUP(I272,spp!A:E,5,FALSE)</f>
        <v>566.25</v>
      </c>
      <c r="AG272" s="51">
        <f t="shared" ref="AG272:AG275" si="482">AF272*K272</f>
        <v>1132.5</v>
      </c>
      <c r="AH272" s="51">
        <f t="shared" ref="AH272:AH275" si="483">K272/60</f>
        <v>3.3333333333333333E-2</v>
      </c>
      <c r="AI272" s="51">
        <f t="shared" ref="AI272:AI275" si="484">AG272/60</f>
        <v>18.875</v>
      </c>
      <c r="AJ272" s="7">
        <f t="shared" si="471"/>
        <v>7.0321828573571894</v>
      </c>
      <c r="AK272" s="7" t="e">
        <f t="shared" si="472"/>
        <v>#NUM!</v>
      </c>
      <c r="AL272" s="7" t="e">
        <f t="shared" si="473"/>
        <v>#NUM!</v>
      </c>
      <c r="AM272" s="7" t="e">
        <f t="shared" si="474"/>
        <v>#NUM!</v>
      </c>
      <c r="AN272" s="37" t="str">
        <f>VLOOKUP(I272,spp!A:L,10,FALSE)</f>
        <v>Acanthansteridae</v>
      </c>
    </row>
    <row r="273" spans="1:40" x14ac:dyDescent="0.2">
      <c r="A273" s="51">
        <v>2</v>
      </c>
      <c r="B273" s="51" t="s">
        <v>154</v>
      </c>
      <c r="C273" s="51">
        <v>7</v>
      </c>
      <c r="D273" s="51" t="s">
        <v>163</v>
      </c>
      <c r="E273" s="51">
        <v>2</v>
      </c>
      <c r="F273" s="52">
        <v>40695</v>
      </c>
      <c r="G273" s="51">
        <v>23</v>
      </c>
      <c r="H273" s="51">
        <v>6.8</v>
      </c>
      <c r="I273" s="51" t="s">
        <v>148</v>
      </c>
      <c r="J273" s="37" t="str">
        <f>VLOOKUP(I273,spp!A:B,2,FALSE)</f>
        <v>Diadema mexicanum</v>
      </c>
      <c r="K273" s="51">
        <v>1</v>
      </c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37"/>
      <c r="AF273" s="37">
        <f>VLOOKUP(I273,spp!A:E,5,FALSE)</f>
        <v>20.71</v>
      </c>
      <c r="AG273" s="51">
        <f t="shared" si="482"/>
        <v>20.71</v>
      </c>
      <c r="AH273" s="51">
        <f t="shared" si="483"/>
        <v>1.6666666666666666E-2</v>
      </c>
      <c r="AI273" s="51">
        <f t="shared" si="484"/>
        <v>0.34516666666666668</v>
      </c>
      <c r="AJ273" s="7">
        <f t="shared" si="471"/>
        <v>3.0306166754074928</v>
      </c>
      <c r="AK273" s="7" t="e">
        <f t="shared" si="472"/>
        <v>#NUM!</v>
      </c>
      <c r="AL273" s="7" t="e">
        <f t="shared" si="473"/>
        <v>#NUM!</v>
      </c>
      <c r="AM273" s="7" t="e">
        <f t="shared" si="474"/>
        <v>#NUM!</v>
      </c>
      <c r="AN273" s="37" t="str">
        <f>VLOOKUP(I273,spp!A:L,10,FALSE)</f>
        <v>Diadematidae</v>
      </c>
    </row>
    <row r="274" spans="1:40" x14ac:dyDescent="0.2">
      <c r="A274" s="51">
        <v>2</v>
      </c>
      <c r="B274" s="51" t="s">
        <v>154</v>
      </c>
      <c r="C274" s="51">
        <v>7</v>
      </c>
      <c r="D274" s="51" t="s">
        <v>163</v>
      </c>
      <c r="E274" s="51">
        <v>2</v>
      </c>
      <c r="F274" s="52">
        <v>40695</v>
      </c>
      <c r="G274" s="51">
        <v>23</v>
      </c>
      <c r="H274" s="51">
        <v>6.8</v>
      </c>
      <c r="I274" s="51" t="s">
        <v>145</v>
      </c>
      <c r="J274" s="37" t="str">
        <f>VLOOKUP(I274,spp!A:B,2,FALSE)</f>
        <v>Isostichopus fuscus</v>
      </c>
      <c r="K274" s="51">
        <v>1</v>
      </c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37"/>
      <c r="AF274" s="37">
        <f>VLOOKUP(I274,spp!A:E,5,FALSE)</f>
        <v>375</v>
      </c>
      <c r="AG274" s="51">
        <f t="shared" si="482"/>
        <v>375</v>
      </c>
      <c r="AH274" s="51">
        <f t="shared" si="483"/>
        <v>1.6666666666666666E-2</v>
      </c>
      <c r="AI274" s="51">
        <f t="shared" si="484"/>
        <v>6.25</v>
      </c>
      <c r="AJ274" s="7">
        <f t="shared" si="471"/>
        <v>5.9269260259704106</v>
      </c>
      <c r="AK274" s="7" t="e">
        <f t="shared" si="472"/>
        <v>#NUM!</v>
      </c>
      <c r="AL274" s="7" t="e">
        <f t="shared" si="473"/>
        <v>#NUM!</v>
      </c>
      <c r="AM274" s="7" t="e">
        <f t="shared" si="474"/>
        <v>#NUM!</v>
      </c>
      <c r="AN274" s="37" t="str">
        <f>VLOOKUP(I274,spp!A:L,10,FALSE)</f>
        <v>Stichopodidae</v>
      </c>
    </row>
    <row r="275" spans="1:40" x14ac:dyDescent="0.2">
      <c r="A275" s="51">
        <v>2</v>
      </c>
      <c r="B275" s="51" t="s">
        <v>154</v>
      </c>
      <c r="C275" s="51">
        <v>7</v>
      </c>
      <c r="D275" s="51" t="s">
        <v>163</v>
      </c>
      <c r="E275" s="51">
        <v>2</v>
      </c>
      <c r="F275" s="52">
        <v>40695</v>
      </c>
      <c r="G275" s="51">
        <v>23</v>
      </c>
      <c r="H275" s="51">
        <v>6.8</v>
      </c>
      <c r="I275" s="51" t="s">
        <v>149</v>
      </c>
      <c r="J275" s="37" t="str">
        <f>VLOOKUP(I275,spp!A:B,2,FALSE)</f>
        <v>Pinctada mazatlanica</v>
      </c>
      <c r="K275" s="51">
        <v>5</v>
      </c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37"/>
      <c r="AF275" s="37">
        <f>VLOOKUP(I275,spp!A:E,5,FALSE)</f>
        <v>33.238461538461536</v>
      </c>
      <c r="AG275" s="51">
        <f t="shared" si="482"/>
        <v>166.19230769230768</v>
      </c>
      <c r="AH275" s="51">
        <f t="shared" si="483"/>
        <v>8.3333333333333329E-2</v>
      </c>
      <c r="AI275" s="51">
        <f t="shared" si="484"/>
        <v>2.7698717948717948</v>
      </c>
      <c r="AJ275" s="7">
        <f t="shared" si="471"/>
        <v>5.1131455979104512</v>
      </c>
      <c r="AK275" s="7" t="e">
        <f t="shared" si="472"/>
        <v>#NUM!</v>
      </c>
      <c r="AL275" s="7" t="e">
        <f t="shared" si="473"/>
        <v>#NUM!</v>
      </c>
      <c r="AM275" s="7" t="e">
        <f t="shared" si="474"/>
        <v>#NUM!</v>
      </c>
      <c r="AN275" s="37" t="str">
        <f>VLOOKUP(I275,spp!A:L,10,FALSE)</f>
        <v>Pteriidae</v>
      </c>
    </row>
    <row r="276" spans="1:40" x14ac:dyDescent="0.2">
      <c r="A276" s="47">
        <v>2</v>
      </c>
      <c r="B276" s="47" t="s">
        <v>154</v>
      </c>
      <c r="C276" s="47">
        <v>7</v>
      </c>
      <c r="D276" s="47" t="s">
        <v>163</v>
      </c>
      <c r="E276" s="47">
        <v>3</v>
      </c>
      <c r="F276" s="48">
        <v>40695</v>
      </c>
      <c r="G276" s="47">
        <v>24</v>
      </c>
      <c r="H276" s="47">
        <v>6.7</v>
      </c>
      <c r="I276" s="47" t="s">
        <v>142</v>
      </c>
      <c r="J276" s="37" t="str">
        <f>VLOOKUP(I276,spp!A:B,2,FALSE)</f>
        <v>Holacanthus passer</v>
      </c>
      <c r="K276" s="47">
        <f t="shared" ref="K276:K277" si="485">SUM(L276:AD276)</f>
        <v>1</v>
      </c>
      <c r="L276" s="47"/>
      <c r="M276" s="47"/>
      <c r="N276" s="47">
        <v>1</v>
      </c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37">
        <f>VLOOKUP(I276,spp!A:C,3,FALSE)</f>
        <v>2.7130000000000001E-2</v>
      </c>
      <c r="AF276" s="37">
        <f>VLOOKUP(I276,spp!A:D,4,FALSE)</f>
        <v>3.0842299999999998</v>
      </c>
      <c r="AG276" s="47">
        <f t="shared" ref="AG276:AG277" si="486">((AE276*$L$2^AF276)*L276)+((AE276*$M$2^AF276)*M276)+((AE276*$N$2^AF276)*N276)+((AE276*$O$2^AF276)*O276)+((AE276*$P$2^AF276)*P276)+((AE276*$Q$2^AF276)*Q276)+((AE276*$R$2^AF276)*R276)+((AE276*$S$2^AF276)*S276)+((AE276*$T$2^AF276)*T276)+((AE276*$U$2^AF276)*U276)+((AE276*$V$2^AF276)*V276)+((AE276*$W$2^AF276)*W276)+((AE276*$X$2^AF276)*X276)+((AE276*$Y$2^AF276)*Y276)+ ((AE276*$Z$2^AF276)*Z276)+((AE276*$AA$2^AF276)*AA276)+((AE276*$AB$2^AF276)*AB276)+((AE276*$AC$2^AF276)*AC276+((AE276*$AD$2^AF276)*AD276))</f>
        <v>65.549979949165603</v>
      </c>
      <c r="AH276" s="47">
        <f t="shared" ref="AH276:AH277" si="487">K276/120</f>
        <v>8.3333333333333332E-3</v>
      </c>
      <c r="AI276" s="47">
        <f t="shared" ref="AI276:AI277" si="488">AG276/120</f>
        <v>0.54624983290971341</v>
      </c>
      <c r="AJ276" s="7">
        <f t="shared" si="471"/>
        <v>4.182812904323554</v>
      </c>
      <c r="AK276" s="7">
        <f t="shared" si="472"/>
        <v>-3.6071151523112968</v>
      </c>
      <c r="AL276" s="7">
        <f t="shared" si="473"/>
        <v>2.5257286443082556</v>
      </c>
      <c r="AM276" s="7">
        <f t="shared" si="474"/>
        <v>12.500000000000002</v>
      </c>
      <c r="AN276" s="37" t="str">
        <f>VLOOKUP(I276,spp!A:L,10,FALSE)</f>
        <v>Pomacanthidae</v>
      </c>
    </row>
    <row r="277" spans="1:40" x14ac:dyDescent="0.2">
      <c r="A277" s="47">
        <v>2</v>
      </c>
      <c r="B277" s="47" t="s">
        <v>154</v>
      </c>
      <c r="C277" s="47">
        <v>7</v>
      </c>
      <c r="D277" s="47" t="s">
        <v>163</v>
      </c>
      <c r="E277" s="47">
        <v>3</v>
      </c>
      <c r="F277" s="48">
        <v>40695</v>
      </c>
      <c r="G277" s="47">
        <v>24</v>
      </c>
      <c r="H277" s="47">
        <v>6.7</v>
      </c>
      <c r="I277" s="47" t="s">
        <v>141</v>
      </c>
      <c r="J277" s="37" t="str">
        <f>VLOOKUP(I277,spp!A:B,2,FALSE)</f>
        <v>Stegastes rectrifaenum</v>
      </c>
      <c r="K277" s="47">
        <f t="shared" si="485"/>
        <v>5</v>
      </c>
      <c r="L277" s="47">
        <v>5</v>
      </c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37">
        <f>VLOOKUP(I277,spp!A:C,3,FALSE)</f>
        <v>1.813E-2</v>
      </c>
      <c r="AF277" s="37">
        <f>VLOOKUP(I277,spp!A:D,4,FALSE)</f>
        <v>3.07552</v>
      </c>
      <c r="AG277" s="47">
        <f t="shared" si="486"/>
        <v>1.5178898745200282</v>
      </c>
      <c r="AH277" s="47">
        <f t="shared" si="487"/>
        <v>4.1666666666666664E-2</v>
      </c>
      <c r="AI277" s="47">
        <f t="shared" si="488"/>
        <v>1.2649082287666901E-2</v>
      </c>
      <c r="AJ277" s="7">
        <f t="shared" ref="AJ277:AJ288" si="489">LN(AG277)</f>
        <v>0.41732112991232478</v>
      </c>
      <c r="AK277" s="7">
        <f t="shared" ref="AK277:AK288" si="490">LN(AE277)</f>
        <v>-4.0101872542153769</v>
      </c>
      <c r="AL277" s="7">
        <f t="shared" ref="AL277:AL288" si="491">(AJ277-AK277)/AF277</f>
        <v>1.4395966809280063</v>
      </c>
      <c r="AM277" s="7">
        <f t="shared" ref="AM277:AM288" si="492">EXP(AL277)</f>
        <v>4.2189938731127583</v>
      </c>
      <c r="AN277" s="37" t="str">
        <f>VLOOKUP(I277,spp!A:L,10,FALSE)</f>
        <v>Pomacentridae</v>
      </c>
    </row>
    <row r="278" spans="1:40" x14ac:dyDescent="0.2">
      <c r="A278" s="51">
        <v>2</v>
      </c>
      <c r="B278" s="51" t="s">
        <v>154</v>
      </c>
      <c r="C278" s="51">
        <v>7</v>
      </c>
      <c r="D278" s="51" t="s">
        <v>163</v>
      </c>
      <c r="E278" s="51">
        <v>3</v>
      </c>
      <c r="F278" s="52">
        <v>40695</v>
      </c>
      <c r="G278" s="51">
        <v>24</v>
      </c>
      <c r="H278" s="51">
        <v>6.7</v>
      </c>
      <c r="I278" s="51" t="s">
        <v>148</v>
      </c>
      <c r="J278" s="37" t="str">
        <f>VLOOKUP(I278,spp!A:B,2,FALSE)</f>
        <v>Diadema mexicanum</v>
      </c>
      <c r="K278" s="51">
        <v>8</v>
      </c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37"/>
      <c r="AF278" s="37">
        <f>VLOOKUP(I278,spp!A:E,5,FALSE)</f>
        <v>20.71</v>
      </c>
      <c r="AG278" s="51">
        <f t="shared" ref="AG278:AG279" si="493">AF278*K278</f>
        <v>165.68</v>
      </c>
      <c r="AH278" s="51">
        <f t="shared" ref="AH278:AH279" si="494">K278/60</f>
        <v>0.13333333333333333</v>
      </c>
      <c r="AI278" s="51">
        <f t="shared" ref="AI278:AI279" si="495">AG278/60</f>
        <v>2.7613333333333334</v>
      </c>
      <c r="AJ278" s="7">
        <f t="shared" si="489"/>
        <v>5.110058217087329</v>
      </c>
      <c r="AK278" s="7" t="e">
        <f t="shared" si="490"/>
        <v>#NUM!</v>
      </c>
      <c r="AL278" s="7" t="e">
        <f t="shared" si="491"/>
        <v>#NUM!</v>
      </c>
      <c r="AM278" s="7" t="e">
        <f t="shared" si="492"/>
        <v>#NUM!</v>
      </c>
      <c r="AN278" s="37" t="str">
        <f>VLOOKUP(I278,spp!A:L,10,FALSE)</f>
        <v>Diadematidae</v>
      </c>
    </row>
    <row r="279" spans="1:40" x14ac:dyDescent="0.2">
      <c r="A279" s="51">
        <v>2</v>
      </c>
      <c r="B279" s="51" t="s">
        <v>154</v>
      </c>
      <c r="C279" s="51">
        <v>7</v>
      </c>
      <c r="D279" s="51" t="s">
        <v>163</v>
      </c>
      <c r="E279" s="51">
        <v>3</v>
      </c>
      <c r="F279" s="52">
        <v>40695</v>
      </c>
      <c r="G279" s="51">
        <v>24</v>
      </c>
      <c r="H279" s="51">
        <v>6.7</v>
      </c>
      <c r="I279" s="51" t="s">
        <v>149</v>
      </c>
      <c r="J279" s="37" t="str">
        <f>VLOOKUP(I279,spp!A:B,2,FALSE)</f>
        <v>Pinctada mazatlanica</v>
      </c>
      <c r="K279" s="51">
        <v>7</v>
      </c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37"/>
      <c r="AF279" s="37">
        <f>VLOOKUP(I279,spp!A:E,5,FALSE)</f>
        <v>33.238461538461536</v>
      </c>
      <c r="AG279" s="51">
        <f t="shared" si="493"/>
        <v>232.66923076923075</v>
      </c>
      <c r="AH279" s="51">
        <f t="shared" si="494"/>
        <v>0.11666666666666667</v>
      </c>
      <c r="AI279" s="51">
        <f t="shared" si="495"/>
        <v>3.8778205128205125</v>
      </c>
      <c r="AJ279" s="7">
        <f t="shared" si="489"/>
        <v>5.4496178345316642</v>
      </c>
      <c r="AK279" s="7" t="e">
        <f t="shared" si="490"/>
        <v>#NUM!</v>
      </c>
      <c r="AL279" s="7" t="e">
        <f t="shared" si="491"/>
        <v>#NUM!</v>
      </c>
      <c r="AM279" s="7" t="e">
        <f t="shared" si="492"/>
        <v>#NUM!</v>
      </c>
      <c r="AN279" s="37" t="str">
        <f>VLOOKUP(I279,spp!A:L,10,FALSE)</f>
        <v>Pteriidae</v>
      </c>
    </row>
    <row r="280" spans="1:40" x14ac:dyDescent="0.2">
      <c r="A280" s="47">
        <v>2</v>
      </c>
      <c r="B280" s="47" t="s">
        <v>154</v>
      </c>
      <c r="C280" s="47">
        <v>7</v>
      </c>
      <c r="D280" s="47" t="s">
        <v>163</v>
      </c>
      <c r="E280" s="47">
        <v>4</v>
      </c>
      <c r="F280" s="48">
        <v>40695</v>
      </c>
      <c r="G280" s="47">
        <v>24</v>
      </c>
      <c r="H280" s="47">
        <v>8.1</v>
      </c>
      <c r="I280" s="47" t="s">
        <v>146</v>
      </c>
      <c r="J280" s="37" t="str">
        <f>VLOOKUP(I280,spp!A:B,2,FALSE)</f>
        <v>Mycteroperca rosacea</v>
      </c>
      <c r="K280" s="47">
        <f t="shared" ref="K280:K281" si="496">SUM(L280:AD280)</f>
        <v>2</v>
      </c>
      <c r="L280" s="47"/>
      <c r="M280" s="47"/>
      <c r="N280" s="47"/>
      <c r="O280" s="47"/>
      <c r="P280" s="47">
        <v>1</v>
      </c>
      <c r="Q280" s="47">
        <v>1</v>
      </c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37">
        <f>VLOOKUP(I280,spp!A:C,3,FALSE)</f>
        <v>1.3299999999999999E-2</v>
      </c>
      <c r="AF280" s="37">
        <f>VLOOKUP(I280,spp!A:D,4,FALSE)</f>
        <v>2.97</v>
      </c>
      <c r="AG280" s="47">
        <f t="shared" ref="AG280:AG281" si="497">((AE280*$L$2^AF280)*L280)+((AE280*$M$2^AF280)*M280)+((AE280*$N$2^AF280)*N280)+((AE280*$O$2^AF280)*O280)+((AE280*$P$2^AF280)*P280)+((AE280*$Q$2^AF280)*Q280)+((AE280*$R$2^AF280)*R280)+((AE280*$S$2^AF280)*S280)+((AE280*$T$2^AF280)*T280)+((AE280*$U$2^AF280)*U280)+((AE280*$V$2^AF280)*V280)+((AE280*$W$2^AF280)*W280)+((AE280*$X$2^AF280)*X280)+((AE280*$Y$2^AF280)*Y280)+ ((AE280*$Z$2^AF280)*Z280)+((AE280*$AA$2^AF280)*AA280)+((AE280*$AB$2^AF280)*AB280)+((AE280*$AC$2^AF280)*AC280+((AE280*$AD$2^AF280)*AD280))</f>
        <v>701.23034492813417</v>
      </c>
      <c r="AH280" s="47">
        <f t="shared" ref="AH280:AH281" si="498">K280/120</f>
        <v>1.6666666666666666E-2</v>
      </c>
      <c r="AI280" s="47">
        <f t="shared" ref="AI280:AI281" si="499">AG280/120</f>
        <v>5.8435862077344511</v>
      </c>
      <c r="AJ280" s="7">
        <f t="shared" si="489"/>
        <v>6.5528364278211155</v>
      </c>
      <c r="AK280" s="7">
        <f t="shared" si="490"/>
        <v>-4.319991243754429</v>
      </c>
      <c r="AL280" s="7">
        <f t="shared" si="491"/>
        <v>3.6608847379042233</v>
      </c>
      <c r="AM280" s="7">
        <f t="shared" si="492"/>
        <v>38.895740188441138</v>
      </c>
      <c r="AN280" s="37" t="str">
        <f>VLOOKUP(I280,spp!A:L,10,FALSE)</f>
        <v>Serranidae</v>
      </c>
    </row>
    <row r="281" spans="1:40" x14ac:dyDescent="0.2">
      <c r="A281" s="47">
        <v>2</v>
      </c>
      <c r="B281" s="47" t="s">
        <v>154</v>
      </c>
      <c r="C281" s="47">
        <v>7</v>
      </c>
      <c r="D281" s="47" t="s">
        <v>163</v>
      </c>
      <c r="E281" s="47">
        <v>4</v>
      </c>
      <c r="F281" s="48">
        <v>40695</v>
      </c>
      <c r="G281" s="47">
        <v>24</v>
      </c>
      <c r="H281" s="47">
        <v>8.1</v>
      </c>
      <c r="I281" s="47" t="s">
        <v>141</v>
      </c>
      <c r="J281" s="37" t="str">
        <f>VLOOKUP(I281,spp!A:B,2,FALSE)</f>
        <v>Stegastes rectrifaenum</v>
      </c>
      <c r="K281" s="47">
        <f t="shared" si="496"/>
        <v>38</v>
      </c>
      <c r="L281" s="47">
        <v>13</v>
      </c>
      <c r="M281" s="47">
        <v>5</v>
      </c>
      <c r="N281" s="47">
        <v>20</v>
      </c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37">
        <f>VLOOKUP(I281,spp!A:C,3,FALSE)</f>
        <v>1.813E-2</v>
      </c>
      <c r="AF281" s="37">
        <f>VLOOKUP(I281,spp!A:D,4,FALSE)</f>
        <v>3.07552</v>
      </c>
      <c r="AG281" s="47">
        <f t="shared" si="497"/>
        <v>905.50572971241172</v>
      </c>
      <c r="AH281" s="47">
        <f t="shared" si="498"/>
        <v>0.31666666666666665</v>
      </c>
      <c r="AI281" s="47">
        <f t="shared" si="499"/>
        <v>7.5458810809367645</v>
      </c>
      <c r="AJ281" s="7">
        <f t="shared" si="489"/>
        <v>6.8084936049814297</v>
      </c>
      <c r="AK281" s="7">
        <f t="shared" si="490"/>
        <v>-4.0101872542153769</v>
      </c>
      <c r="AL281" s="7">
        <f t="shared" si="491"/>
        <v>3.5176753391936346</v>
      </c>
      <c r="AM281" s="7">
        <f t="shared" si="492"/>
        <v>33.705982342772941</v>
      </c>
      <c r="AN281" s="37" t="str">
        <f>VLOOKUP(I281,spp!A:L,10,FALSE)</f>
        <v>Pomacentridae</v>
      </c>
    </row>
    <row r="282" spans="1:40" x14ac:dyDescent="0.2">
      <c r="A282" s="51">
        <v>2</v>
      </c>
      <c r="B282" s="51" t="s">
        <v>154</v>
      </c>
      <c r="C282" s="51">
        <v>7</v>
      </c>
      <c r="D282" s="51" t="s">
        <v>163</v>
      </c>
      <c r="E282" s="51">
        <v>4</v>
      </c>
      <c r="F282" s="52">
        <v>40695</v>
      </c>
      <c r="G282" s="51">
        <v>24</v>
      </c>
      <c r="H282" s="51">
        <v>8.1</v>
      </c>
      <c r="I282" s="51" t="s">
        <v>156</v>
      </c>
      <c r="J282" s="37" t="str">
        <f>VLOOKUP(I282,spp!A:B,2,FALSE)</f>
        <v>Acanthaster planci</v>
      </c>
      <c r="K282" s="51">
        <v>2</v>
      </c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37"/>
      <c r="AF282" s="37">
        <f>VLOOKUP(I282,spp!A:E,5,FALSE)</f>
        <v>566.25</v>
      </c>
      <c r="AG282" s="51">
        <f t="shared" ref="AG282:AG284" si="500">AF282*K282</f>
        <v>1132.5</v>
      </c>
      <c r="AH282" s="51">
        <f t="shared" ref="AH282:AH284" si="501">K282/60</f>
        <v>3.3333333333333333E-2</v>
      </c>
      <c r="AI282" s="51">
        <f t="shared" ref="AI282:AI284" si="502">AG282/60</f>
        <v>18.875</v>
      </c>
      <c r="AJ282" s="7">
        <f t="shared" si="489"/>
        <v>7.0321828573571894</v>
      </c>
      <c r="AK282" s="7" t="e">
        <f t="shared" si="490"/>
        <v>#NUM!</v>
      </c>
      <c r="AL282" s="7" t="e">
        <f t="shared" si="491"/>
        <v>#NUM!</v>
      </c>
      <c r="AM282" s="7" t="e">
        <f t="shared" si="492"/>
        <v>#NUM!</v>
      </c>
      <c r="AN282" s="37" t="str">
        <f>VLOOKUP(I282,spp!A:L,10,FALSE)</f>
        <v>Acanthansteridae</v>
      </c>
    </row>
    <row r="283" spans="1:40" x14ac:dyDescent="0.2">
      <c r="A283" s="51">
        <v>2</v>
      </c>
      <c r="B283" s="51" t="s">
        <v>154</v>
      </c>
      <c r="C283" s="51">
        <v>7</v>
      </c>
      <c r="D283" s="51" t="s">
        <v>163</v>
      </c>
      <c r="E283" s="51">
        <v>4</v>
      </c>
      <c r="F283" s="52">
        <v>40695</v>
      </c>
      <c r="G283" s="51">
        <v>24</v>
      </c>
      <c r="H283" s="51">
        <v>8.1</v>
      </c>
      <c r="I283" s="51" t="s">
        <v>148</v>
      </c>
      <c r="J283" s="37" t="str">
        <f>VLOOKUP(I283,spp!A:B,2,FALSE)</f>
        <v>Diadema mexicanum</v>
      </c>
      <c r="K283" s="51">
        <v>3</v>
      </c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37"/>
      <c r="AF283" s="37">
        <f>VLOOKUP(I283,spp!A:E,5,FALSE)</f>
        <v>20.71</v>
      </c>
      <c r="AG283" s="51">
        <f t="shared" si="500"/>
        <v>62.13</v>
      </c>
      <c r="AH283" s="51">
        <f t="shared" si="501"/>
        <v>0.05</v>
      </c>
      <c r="AI283" s="51">
        <f t="shared" si="502"/>
        <v>1.0355000000000001</v>
      </c>
      <c r="AJ283" s="7">
        <f t="shared" si="489"/>
        <v>4.1292289640756028</v>
      </c>
      <c r="AK283" s="7" t="e">
        <f t="shared" si="490"/>
        <v>#NUM!</v>
      </c>
      <c r="AL283" s="7" t="e">
        <f t="shared" si="491"/>
        <v>#NUM!</v>
      </c>
      <c r="AM283" s="7" t="e">
        <f t="shared" si="492"/>
        <v>#NUM!</v>
      </c>
      <c r="AN283" s="37" t="str">
        <f>VLOOKUP(I283,spp!A:L,10,FALSE)</f>
        <v>Diadematidae</v>
      </c>
    </row>
    <row r="284" spans="1:40" x14ac:dyDescent="0.2">
      <c r="A284" s="51">
        <v>2</v>
      </c>
      <c r="B284" s="51" t="s">
        <v>154</v>
      </c>
      <c r="C284" s="51">
        <v>7</v>
      </c>
      <c r="D284" s="51" t="s">
        <v>163</v>
      </c>
      <c r="E284" s="51">
        <v>4</v>
      </c>
      <c r="F284" s="52">
        <v>40695</v>
      </c>
      <c r="G284" s="51">
        <v>24</v>
      </c>
      <c r="H284" s="51">
        <v>8.1</v>
      </c>
      <c r="I284" s="51" t="s">
        <v>149</v>
      </c>
      <c r="J284" s="37" t="str">
        <f>VLOOKUP(I284,spp!A:B,2,FALSE)</f>
        <v>Pinctada mazatlanica</v>
      </c>
      <c r="K284" s="51">
        <v>5</v>
      </c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37"/>
      <c r="AF284" s="37">
        <f>VLOOKUP(I284,spp!A:E,5,FALSE)</f>
        <v>33.238461538461536</v>
      </c>
      <c r="AG284" s="51">
        <f t="shared" si="500"/>
        <v>166.19230769230768</v>
      </c>
      <c r="AH284" s="51">
        <f t="shared" si="501"/>
        <v>8.3333333333333329E-2</v>
      </c>
      <c r="AI284" s="51">
        <f t="shared" si="502"/>
        <v>2.7698717948717948</v>
      </c>
      <c r="AJ284" s="7">
        <f t="shared" si="489"/>
        <v>5.1131455979104512</v>
      </c>
      <c r="AK284" s="7" t="e">
        <f t="shared" si="490"/>
        <v>#NUM!</v>
      </c>
      <c r="AL284" s="7" t="e">
        <f t="shared" si="491"/>
        <v>#NUM!</v>
      </c>
      <c r="AM284" s="7" t="e">
        <f t="shared" si="492"/>
        <v>#NUM!</v>
      </c>
      <c r="AN284" s="37" t="str">
        <f>VLOOKUP(I284,spp!A:L,10,FALSE)</f>
        <v>Pteriidae</v>
      </c>
    </row>
    <row r="285" spans="1:40" x14ac:dyDescent="0.2">
      <c r="A285" s="47">
        <v>2</v>
      </c>
      <c r="B285" s="47" t="s">
        <v>154</v>
      </c>
      <c r="C285" s="47">
        <v>7</v>
      </c>
      <c r="D285" s="47" t="s">
        <v>163</v>
      </c>
      <c r="E285" s="47">
        <v>5</v>
      </c>
      <c r="F285" s="48">
        <v>40695</v>
      </c>
      <c r="G285" s="47">
        <v>23</v>
      </c>
      <c r="H285" s="47">
        <v>11</v>
      </c>
      <c r="I285" s="47" t="s">
        <v>146</v>
      </c>
      <c r="J285" s="37" t="str">
        <f>VLOOKUP(I285,spp!A:B,2,FALSE)</f>
        <v>Mycteroperca rosacea</v>
      </c>
      <c r="K285" s="47">
        <f t="shared" ref="K285:K286" si="503">SUM(L285:AD285)</f>
        <v>1</v>
      </c>
      <c r="L285" s="47"/>
      <c r="M285" s="47"/>
      <c r="N285" s="47"/>
      <c r="O285" s="47"/>
      <c r="P285" s="47">
        <v>1</v>
      </c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37">
        <f>VLOOKUP(I285,spp!A:C,3,FALSE)</f>
        <v>1.3299999999999999E-2</v>
      </c>
      <c r="AF285" s="37">
        <f>VLOOKUP(I285,spp!A:D,4,FALSE)</f>
        <v>2.97</v>
      </c>
      <c r="AG285" s="47">
        <f t="shared" ref="AG285:AG286" si="504">((AE285*$L$2^AF285)*L285)+((AE285*$M$2^AF285)*M285)+((AE285*$N$2^AF285)*N285)+((AE285*$O$2^AF285)*O285)+((AE285*$P$2^AF285)*P285)+((AE285*$Q$2^AF285)*Q285)+((AE285*$R$2^AF285)*R285)+((AE285*$S$2^AF285)*S285)+((AE285*$T$2^AF285)*T285)+((AE285*$U$2^AF285)*U285)+((AE285*$V$2^AF285)*V285)+((AE285*$W$2^AF285)*W285)+((AE285*$X$2^AF285)*X285)+((AE285*$Y$2^AF285)*Y285)+ ((AE285*$Z$2^AF285)*Z285)+((AE285*$AA$2^AF285)*AA285)+((AE285*$AB$2^AF285)*AB285)+((AE285*$AC$2^AF285)*AC285+((AE285*$AD$2^AF285)*AD285))</f>
        <v>188.68330149266839</v>
      </c>
      <c r="AH285" s="47">
        <f t="shared" ref="AH285:AH286" si="505">K285/120</f>
        <v>8.3333333333333332E-3</v>
      </c>
      <c r="AI285" s="47">
        <f t="shared" ref="AI285:AI286" si="506">AG285/120</f>
        <v>1.5723608457722367</v>
      </c>
      <c r="AJ285" s="7">
        <f t="shared" si="489"/>
        <v>5.2400699561041266</v>
      </c>
      <c r="AK285" s="7">
        <f t="shared" si="490"/>
        <v>-4.319991243754429</v>
      </c>
      <c r="AL285" s="7">
        <f t="shared" si="491"/>
        <v>3.2188758248682001</v>
      </c>
      <c r="AM285" s="7">
        <f t="shared" si="492"/>
        <v>24.999999999999986</v>
      </c>
      <c r="AN285" s="37" t="str">
        <f>VLOOKUP(I285,spp!A:L,10,FALSE)</f>
        <v>Serranidae</v>
      </c>
    </row>
    <row r="286" spans="1:40" x14ac:dyDescent="0.2">
      <c r="A286" s="47">
        <v>2</v>
      </c>
      <c r="B286" s="47" t="s">
        <v>154</v>
      </c>
      <c r="C286" s="47">
        <v>7</v>
      </c>
      <c r="D286" s="47" t="s">
        <v>163</v>
      </c>
      <c r="E286" s="47">
        <v>5</v>
      </c>
      <c r="F286" s="48">
        <v>40695</v>
      </c>
      <c r="G286" s="47">
        <v>23</v>
      </c>
      <c r="H286" s="47">
        <v>11</v>
      </c>
      <c r="I286" s="47" t="s">
        <v>141</v>
      </c>
      <c r="J286" s="37" t="str">
        <f>VLOOKUP(I286,spp!A:B,2,FALSE)</f>
        <v>Stegastes rectrifaenum</v>
      </c>
      <c r="K286" s="47">
        <f t="shared" si="503"/>
        <v>3</v>
      </c>
      <c r="L286" s="47"/>
      <c r="M286" s="47">
        <v>3</v>
      </c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37">
        <f>VLOOKUP(I286,spp!A:C,3,FALSE)</f>
        <v>1.813E-2</v>
      </c>
      <c r="AF286" s="37">
        <f>VLOOKUP(I286,spp!A:D,4,FALSE)</f>
        <v>3.07552</v>
      </c>
      <c r="AG286" s="47">
        <f t="shared" si="504"/>
        <v>26.716986782432642</v>
      </c>
      <c r="AH286" s="47">
        <f t="shared" si="505"/>
        <v>2.5000000000000001E-2</v>
      </c>
      <c r="AI286" s="47">
        <f t="shared" si="506"/>
        <v>0.22264155652027201</v>
      </c>
      <c r="AJ286" s="7">
        <f t="shared" si="489"/>
        <v>3.2852995721908784</v>
      </c>
      <c r="AK286" s="7">
        <f t="shared" si="490"/>
        <v>-4.0101872542153769</v>
      </c>
      <c r="AL286" s="7">
        <f t="shared" si="491"/>
        <v>2.372114902977791</v>
      </c>
      <c r="AM286" s="7">
        <f t="shared" si="492"/>
        <v>10.720040171507916</v>
      </c>
      <c r="AN286" s="37" t="str">
        <f>VLOOKUP(I286,spp!A:L,10,FALSE)</f>
        <v>Pomacentridae</v>
      </c>
    </row>
    <row r="287" spans="1:40" x14ac:dyDescent="0.2">
      <c r="A287" s="51">
        <v>2</v>
      </c>
      <c r="B287" s="51" t="s">
        <v>154</v>
      </c>
      <c r="C287" s="51">
        <v>7</v>
      </c>
      <c r="D287" s="51" t="s">
        <v>163</v>
      </c>
      <c r="E287" s="51">
        <v>5</v>
      </c>
      <c r="F287" s="52">
        <v>40695</v>
      </c>
      <c r="G287" s="51">
        <v>23</v>
      </c>
      <c r="H287" s="51">
        <v>11</v>
      </c>
      <c r="I287" s="51" t="s">
        <v>148</v>
      </c>
      <c r="J287" s="37" t="str">
        <f>VLOOKUP(I287,spp!A:B,2,FALSE)</f>
        <v>Diadema mexicanum</v>
      </c>
      <c r="K287" s="51">
        <v>6</v>
      </c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37"/>
      <c r="AF287" s="37">
        <f>VLOOKUP(I287,spp!A:E,5,FALSE)</f>
        <v>20.71</v>
      </c>
      <c r="AG287" s="51">
        <f t="shared" ref="AG287:AG289" si="507">AF287*K287</f>
        <v>124.26</v>
      </c>
      <c r="AH287" s="51">
        <f t="shared" ref="AH287:AH289" si="508">K287/60</f>
        <v>0.1</v>
      </c>
      <c r="AI287" s="51">
        <f t="shared" ref="AI287:AI289" si="509">AG287/60</f>
        <v>2.0710000000000002</v>
      </c>
      <c r="AJ287" s="7">
        <f t="shared" si="489"/>
        <v>4.8223761446355482</v>
      </c>
      <c r="AK287" s="7" t="e">
        <f t="shared" si="490"/>
        <v>#NUM!</v>
      </c>
      <c r="AL287" s="7" t="e">
        <f t="shared" si="491"/>
        <v>#NUM!</v>
      </c>
      <c r="AM287" s="7" t="e">
        <f t="shared" si="492"/>
        <v>#NUM!</v>
      </c>
      <c r="AN287" s="37" t="str">
        <f>VLOOKUP(I287,spp!A:L,10,FALSE)</f>
        <v>Diadematidae</v>
      </c>
    </row>
    <row r="288" spans="1:40" x14ac:dyDescent="0.2">
      <c r="A288" s="51">
        <v>2</v>
      </c>
      <c r="B288" s="51" t="s">
        <v>154</v>
      </c>
      <c r="C288" s="51">
        <v>7</v>
      </c>
      <c r="D288" s="51" t="s">
        <v>163</v>
      </c>
      <c r="E288" s="51">
        <v>5</v>
      </c>
      <c r="F288" s="52">
        <v>40695</v>
      </c>
      <c r="G288" s="51">
        <v>23</v>
      </c>
      <c r="H288" s="51">
        <v>11</v>
      </c>
      <c r="I288" s="51" t="s">
        <v>145</v>
      </c>
      <c r="J288" s="37" t="str">
        <f>VLOOKUP(I288,spp!A:B,2,FALSE)</f>
        <v>Isostichopus fuscus</v>
      </c>
      <c r="K288" s="51">
        <v>2</v>
      </c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37"/>
      <c r="AF288" s="37">
        <f>VLOOKUP(I288,spp!A:E,5,FALSE)</f>
        <v>375</v>
      </c>
      <c r="AG288" s="51">
        <f t="shared" si="507"/>
        <v>750</v>
      </c>
      <c r="AH288" s="51">
        <f t="shared" si="508"/>
        <v>3.3333333333333333E-2</v>
      </c>
      <c r="AI288" s="51">
        <f t="shared" si="509"/>
        <v>12.5</v>
      </c>
      <c r="AJ288" s="7">
        <f t="shared" si="489"/>
        <v>6.620073206530356</v>
      </c>
      <c r="AK288" s="7" t="e">
        <f t="shared" si="490"/>
        <v>#NUM!</v>
      </c>
      <c r="AL288" s="7" t="e">
        <f t="shared" si="491"/>
        <v>#NUM!</v>
      </c>
      <c r="AM288" s="7" t="e">
        <f t="shared" si="492"/>
        <v>#NUM!</v>
      </c>
      <c r="AN288" s="37" t="str">
        <f>VLOOKUP(I288,spp!A:L,10,FALSE)</f>
        <v>Stichopodidae</v>
      </c>
    </row>
    <row r="289" spans="1:40" x14ac:dyDescent="0.2">
      <c r="A289" s="51">
        <v>2</v>
      </c>
      <c r="B289" s="51" t="s">
        <v>154</v>
      </c>
      <c r="C289" s="51">
        <v>7</v>
      </c>
      <c r="D289" s="51" t="s">
        <v>163</v>
      </c>
      <c r="E289" s="51">
        <v>5</v>
      </c>
      <c r="F289" s="52">
        <v>40695</v>
      </c>
      <c r="G289" s="51">
        <v>23</v>
      </c>
      <c r="H289" s="51">
        <v>11</v>
      </c>
      <c r="I289" s="51" t="s">
        <v>149</v>
      </c>
      <c r="J289" s="37" t="str">
        <f>VLOOKUP(I289,spp!A:B,2,FALSE)</f>
        <v>Pinctada mazatlanica</v>
      </c>
      <c r="K289" s="51">
        <v>14</v>
      </c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37"/>
      <c r="AF289" s="37">
        <f>VLOOKUP(I289,spp!A:E,5,FALSE)</f>
        <v>33.238461538461536</v>
      </c>
      <c r="AG289" s="51">
        <f t="shared" si="507"/>
        <v>465.3384615384615</v>
      </c>
      <c r="AH289" s="51">
        <f t="shared" si="508"/>
        <v>0.23333333333333334</v>
      </c>
      <c r="AI289" s="51">
        <f t="shared" si="509"/>
        <v>7.7556410256410251</v>
      </c>
      <c r="AJ289" s="7">
        <f t="shared" ref="AJ289:AJ297" si="510">LN(AG289)</f>
        <v>6.1427650150916095</v>
      </c>
      <c r="AK289" s="7" t="e">
        <f t="shared" ref="AK289:AK297" si="511">LN(AE289)</f>
        <v>#NUM!</v>
      </c>
      <c r="AL289" s="7" t="e">
        <f t="shared" ref="AL289:AL297" si="512">(AJ289-AK289)/AF289</f>
        <v>#NUM!</v>
      </c>
      <c r="AM289" s="7" t="e">
        <f t="shared" ref="AM289:AM298" si="513">EXP(AL289)</f>
        <v>#NUM!</v>
      </c>
      <c r="AN289" s="37" t="str">
        <f>VLOOKUP(I289,spp!A:L,10,FALSE)</f>
        <v>Pteriidae</v>
      </c>
    </row>
    <row r="290" spans="1:40" x14ac:dyDescent="0.2">
      <c r="A290" s="47">
        <v>2</v>
      </c>
      <c r="B290" s="47" t="s">
        <v>154</v>
      </c>
      <c r="C290" s="47">
        <v>8</v>
      </c>
      <c r="D290" s="47" t="s">
        <v>164</v>
      </c>
      <c r="E290" s="47">
        <v>1</v>
      </c>
      <c r="F290" s="48">
        <v>40696</v>
      </c>
      <c r="G290" s="47">
        <v>22</v>
      </c>
      <c r="H290" s="47">
        <v>7.6</v>
      </c>
      <c r="I290" s="47" t="s">
        <v>142</v>
      </c>
      <c r="J290" s="37" t="str">
        <f>VLOOKUP(I290,spp!A:B,2,FALSE)</f>
        <v>Holacanthus passer</v>
      </c>
      <c r="K290" s="47">
        <f t="shared" ref="K290:K292" si="514">SUM(L290:AD290)</f>
        <v>2</v>
      </c>
      <c r="L290" s="47"/>
      <c r="M290" s="47"/>
      <c r="N290" s="47"/>
      <c r="O290" s="47">
        <v>2</v>
      </c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37">
        <f>VLOOKUP(I290,spp!A:C,3,FALSE)</f>
        <v>2.7130000000000001E-2</v>
      </c>
      <c r="AF290" s="37">
        <f>VLOOKUP(I290,spp!A:D,4,FALSE)</f>
        <v>3.0842299999999998</v>
      </c>
      <c r="AG290" s="47">
        <f t="shared" ref="AG290:AG292" si="515">((AE290*$L$2^AF290)*L290)+((AE290*$M$2^AF290)*M290)+((AE290*$N$2^AF290)*N290)+((AE290*$O$2^AF290)*O290)+((AE290*$P$2^AF290)*P290)+((AE290*$Q$2^AF290)*Q290)+((AE290*$R$2^AF290)*R290)+((AE290*$S$2^AF290)*S290)+((AE290*$T$2^AF290)*T290)+((AE290*$U$2^AF290)*U290)+((AE290*$V$2^AF290)*V290)+((AE290*$W$2^AF290)*W290)+((AE290*$X$2^AF290)*X290)+((AE290*$Y$2^AF290)*Y290)+ ((AE290*$Z$2^AF290)*Z290)+((AE290*$AA$2^AF290)*AA290)+((AE290*$AB$2^AF290)*AB290)+((AE290*$AC$2^AF290)*AC290+((AE290*$AD$2^AF290)*AD290))</f>
        <v>370.07950141176343</v>
      </c>
      <c r="AH290" s="47">
        <f t="shared" ref="AH290:AH292" si="516">K290/120</f>
        <v>1.6666666666666666E-2</v>
      </c>
      <c r="AI290" s="47">
        <f t="shared" ref="AI290:AI292" si="517">AG290/120</f>
        <v>3.0839958450980287</v>
      </c>
      <c r="AJ290" s="7">
        <f t="shared" si="510"/>
        <v>5.9137178512377435</v>
      </c>
      <c r="AK290" s="7">
        <f t="shared" si="511"/>
        <v>-3.6071151523112968</v>
      </c>
      <c r="AL290" s="7">
        <f t="shared" si="512"/>
        <v>3.0869400153519808</v>
      </c>
      <c r="AM290" s="7">
        <f t="shared" si="513"/>
        <v>21.909931240932202</v>
      </c>
      <c r="AN290" s="37" t="str">
        <f>VLOOKUP(I290,spp!A:L,10,FALSE)</f>
        <v>Pomacanthidae</v>
      </c>
    </row>
    <row r="291" spans="1:40" x14ac:dyDescent="0.2">
      <c r="A291" s="47">
        <v>2</v>
      </c>
      <c r="B291" s="47" t="s">
        <v>154</v>
      </c>
      <c r="C291" s="47">
        <v>8</v>
      </c>
      <c r="D291" s="47" t="s">
        <v>164</v>
      </c>
      <c r="E291" s="47">
        <v>1</v>
      </c>
      <c r="F291" s="48">
        <v>40696</v>
      </c>
      <c r="G291" s="47">
        <v>22</v>
      </c>
      <c r="H291" s="47">
        <v>7.6</v>
      </c>
      <c r="I291" s="47" t="s">
        <v>146</v>
      </c>
      <c r="J291" s="37" t="str">
        <f>VLOOKUP(I291,spp!A:B,2,FALSE)</f>
        <v>Mycteroperca rosacea</v>
      </c>
      <c r="K291" s="47">
        <f t="shared" si="514"/>
        <v>2</v>
      </c>
      <c r="L291" s="47"/>
      <c r="M291" s="47"/>
      <c r="N291" s="47"/>
      <c r="O291" s="47"/>
      <c r="P291" s="47"/>
      <c r="Q291" s="47">
        <v>2</v>
      </c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37">
        <f>VLOOKUP(I291,spp!A:C,3,FALSE)</f>
        <v>1.3299999999999999E-2</v>
      </c>
      <c r="AF291" s="37">
        <f>VLOOKUP(I291,spp!A:D,4,FALSE)</f>
        <v>2.97</v>
      </c>
      <c r="AG291" s="47">
        <f t="shared" si="515"/>
        <v>1025.0940868709315</v>
      </c>
      <c r="AH291" s="47">
        <f t="shared" si="516"/>
        <v>1.6666666666666666E-2</v>
      </c>
      <c r="AI291" s="47">
        <f t="shared" si="517"/>
        <v>8.5424507239244285</v>
      </c>
      <c r="AJ291" s="7">
        <f t="shared" si="510"/>
        <v>6.9325396794290759</v>
      </c>
      <c r="AK291" s="7">
        <f t="shared" si="511"/>
        <v>-4.319991243754429</v>
      </c>
      <c r="AL291" s="7">
        <f t="shared" si="512"/>
        <v>3.7887309505668365</v>
      </c>
      <c r="AM291" s="7">
        <f t="shared" si="513"/>
        <v>44.200272338395742</v>
      </c>
      <c r="AN291" s="37" t="str">
        <f>VLOOKUP(I291,spp!A:L,10,FALSE)</f>
        <v>Serranidae</v>
      </c>
    </row>
    <row r="292" spans="1:40" x14ac:dyDescent="0.2">
      <c r="A292" s="47">
        <v>2</v>
      </c>
      <c r="B292" s="47" t="s">
        <v>154</v>
      </c>
      <c r="C292" s="47">
        <v>8</v>
      </c>
      <c r="D292" s="47" t="s">
        <v>164</v>
      </c>
      <c r="E292" s="47">
        <v>1</v>
      </c>
      <c r="F292" s="48">
        <v>40696</v>
      </c>
      <c r="G292" s="47">
        <v>22</v>
      </c>
      <c r="H292" s="47">
        <v>7.6</v>
      </c>
      <c r="I292" s="47" t="s">
        <v>141</v>
      </c>
      <c r="J292" s="37" t="str">
        <f>VLOOKUP(I292,spp!A:B,2,FALSE)</f>
        <v>Stegastes rectrifaenum</v>
      </c>
      <c r="K292" s="47">
        <f t="shared" si="514"/>
        <v>3</v>
      </c>
      <c r="L292" s="47"/>
      <c r="M292" s="47">
        <v>3</v>
      </c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37">
        <f>VLOOKUP(I292,spp!A:C,3,FALSE)</f>
        <v>1.813E-2</v>
      </c>
      <c r="AF292" s="37">
        <f>VLOOKUP(I292,spp!A:D,4,FALSE)</f>
        <v>3.07552</v>
      </c>
      <c r="AG292" s="47">
        <f t="shared" si="515"/>
        <v>26.716986782432642</v>
      </c>
      <c r="AH292" s="47">
        <f t="shared" si="516"/>
        <v>2.5000000000000001E-2</v>
      </c>
      <c r="AI292" s="47">
        <f t="shared" si="517"/>
        <v>0.22264155652027201</v>
      </c>
      <c r="AJ292" s="7">
        <f t="shared" si="510"/>
        <v>3.2852995721908784</v>
      </c>
      <c r="AK292" s="7">
        <f t="shared" si="511"/>
        <v>-4.0101872542153769</v>
      </c>
      <c r="AL292" s="7">
        <f t="shared" si="512"/>
        <v>2.372114902977791</v>
      </c>
      <c r="AM292" s="7">
        <f t="shared" si="513"/>
        <v>10.720040171507916</v>
      </c>
      <c r="AN292" s="37" t="str">
        <f>VLOOKUP(I292,spp!A:L,10,FALSE)</f>
        <v>Pomacentridae</v>
      </c>
    </row>
    <row r="293" spans="1:40" x14ac:dyDescent="0.2">
      <c r="A293" s="47">
        <v>2</v>
      </c>
      <c r="B293" s="47" t="s">
        <v>154</v>
      </c>
      <c r="C293" s="47">
        <v>8</v>
      </c>
      <c r="D293" s="47" t="s">
        <v>164</v>
      </c>
      <c r="E293" s="47">
        <v>2</v>
      </c>
      <c r="F293" s="48">
        <v>40696</v>
      </c>
      <c r="G293" s="47">
        <v>23</v>
      </c>
      <c r="H293" s="47">
        <v>7.6</v>
      </c>
      <c r="I293" s="47" t="s">
        <v>142</v>
      </c>
      <c r="J293" s="37" t="str">
        <f>VLOOKUP(I293,spp!A:B,2,FALSE)</f>
        <v>Holacanthus passer</v>
      </c>
      <c r="K293" s="47">
        <f t="shared" ref="K293:K295" si="518">SUM(L293:AD293)</f>
        <v>2</v>
      </c>
      <c r="L293" s="47"/>
      <c r="M293" s="47"/>
      <c r="N293" s="47"/>
      <c r="O293" s="47">
        <v>1</v>
      </c>
      <c r="P293" s="47">
        <v>1</v>
      </c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37">
        <f>VLOOKUP(I293,spp!A:C,3,FALSE)</f>
        <v>2.7130000000000001E-2</v>
      </c>
      <c r="AF293" s="37">
        <f>VLOOKUP(I293,spp!A:D,4,FALSE)</f>
        <v>3.0842299999999998</v>
      </c>
      <c r="AG293" s="47">
        <f t="shared" ref="AG293:AG295" si="519">((AE293*$L$2^AF293)*L293)+((AE293*$M$2^AF293)*M293)+((AE293*$N$2^AF293)*N293)+((AE293*$O$2^AF293)*O293)+((AE293*$P$2^AF293)*P293)+((AE293*$Q$2^AF293)*Q293)+((AE293*$R$2^AF293)*R293)+((AE293*$S$2^AF293)*S293)+((AE293*$T$2^AF293)*T293)+((AE293*$U$2^AF293)*U293)+((AE293*$V$2^AF293)*V293)+((AE293*$W$2^AF293)*W293)+((AE293*$X$2^AF293)*X293)+((AE293*$Y$2^AF293)*Y293)+ ((AE293*$Z$2^AF293)*Z293)+((AE293*$AA$2^AF293)*AA293)+((AE293*$AB$2^AF293)*AB293)+((AE293*$AC$2^AF293)*AC293+((AE293*$AD$2^AF293)*AD293))</f>
        <v>740.96744136518623</v>
      </c>
      <c r="AH293" s="47">
        <f t="shared" ref="AH293:AH295" si="520">K293/120</f>
        <v>1.6666666666666666E-2</v>
      </c>
      <c r="AI293" s="47">
        <f t="shared" ref="AI293:AI295" si="521">AG293/120</f>
        <v>6.1747286780432189</v>
      </c>
      <c r="AJ293" s="7">
        <f t="shared" si="510"/>
        <v>6.607956685552324</v>
      </c>
      <c r="AK293" s="7">
        <f t="shared" si="511"/>
        <v>-3.6071151523112968</v>
      </c>
      <c r="AL293" s="7">
        <f t="shared" si="512"/>
        <v>3.3120330967092664</v>
      </c>
      <c r="AM293" s="7">
        <f t="shared" si="513"/>
        <v>27.440858716723614</v>
      </c>
      <c r="AN293" s="37" t="str">
        <f>VLOOKUP(I293,spp!A:L,10,FALSE)</f>
        <v>Pomacanthidae</v>
      </c>
    </row>
    <row r="294" spans="1:40" x14ac:dyDescent="0.2">
      <c r="A294" s="47">
        <v>2</v>
      </c>
      <c r="B294" s="47" t="s">
        <v>154</v>
      </c>
      <c r="C294" s="47">
        <v>8</v>
      </c>
      <c r="D294" s="47" t="s">
        <v>164</v>
      </c>
      <c r="E294" s="47">
        <v>2</v>
      </c>
      <c r="F294" s="48">
        <v>40696</v>
      </c>
      <c r="G294" s="47">
        <v>23</v>
      </c>
      <c r="H294" s="47">
        <v>7.6</v>
      </c>
      <c r="I294" s="47" t="s">
        <v>143</v>
      </c>
      <c r="J294" s="37" t="str">
        <f>VLOOKUP(I294,spp!A:B,2,FALSE)</f>
        <v>Scarus ghobban</v>
      </c>
      <c r="K294" s="47">
        <f t="shared" si="518"/>
        <v>8</v>
      </c>
      <c r="L294" s="47"/>
      <c r="M294" s="47">
        <v>4</v>
      </c>
      <c r="N294" s="47">
        <v>3</v>
      </c>
      <c r="O294" s="47">
        <v>1</v>
      </c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37">
        <f>VLOOKUP(I294,spp!A:C,3,FALSE)</f>
        <v>2.3300000000000001E-2</v>
      </c>
      <c r="AF294" s="37">
        <f>VLOOKUP(I294,spp!A:D,4,FALSE)</f>
        <v>2.919</v>
      </c>
      <c r="AG294" s="47">
        <f t="shared" si="519"/>
        <v>243.69659435479505</v>
      </c>
      <c r="AH294" s="47">
        <f t="shared" si="520"/>
        <v>6.6666666666666666E-2</v>
      </c>
      <c r="AI294" s="47">
        <f t="shared" si="521"/>
        <v>2.0308049529566254</v>
      </c>
      <c r="AJ294" s="7">
        <f t="shared" si="510"/>
        <v>5.4959239857891351</v>
      </c>
      <c r="AK294" s="7">
        <f t="shared" si="511"/>
        <v>-3.7593019184104821</v>
      </c>
      <c r="AL294" s="7">
        <f t="shared" si="512"/>
        <v>3.1706837630008966</v>
      </c>
      <c r="AM294" s="7">
        <f t="shared" si="513"/>
        <v>23.823768600023204</v>
      </c>
      <c r="AN294" s="37" t="str">
        <f>VLOOKUP(I294,spp!A:L,10,FALSE)</f>
        <v>Scaridae </v>
      </c>
    </row>
    <row r="295" spans="1:40" x14ac:dyDescent="0.2">
      <c r="A295" s="47">
        <v>2</v>
      </c>
      <c r="B295" s="47" t="s">
        <v>154</v>
      </c>
      <c r="C295" s="47">
        <v>8</v>
      </c>
      <c r="D295" s="47" t="s">
        <v>164</v>
      </c>
      <c r="E295" s="47">
        <v>2</v>
      </c>
      <c r="F295" s="48">
        <v>40696</v>
      </c>
      <c r="G295" s="47">
        <v>23</v>
      </c>
      <c r="H295" s="47">
        <v>7.6</v>
      </c>
      <c r="I295" s="47" t="s">
        <v>141</v>
      </c>
      <c r="J295" s="37" t="str">
        <f>VLOOKUP(I295,spp!A:B,2,FALSE)</f>
        <v>Stegastes rectrifaenum</v>
      </c>
      <c r="K295" s="47">
        <f t="shared" si="518"/>
        <v>5</v>
      </c>
      <c r="L295" s="47"/>
      <c r="M295" s="47">
        <v>5</v>
      </c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37">
        <f>VLOOKUP(I295,spp!A:C,3,FALSE)</f>
        <v>1.813E-2</v>
      </c>
      <c r="AF295" s="37">
        <f>VLOOKUP(I295,spp!A:D,4,FALSE)</f>
        <v>3.07552</v>
      </c>
      <c r="AG295" s="47">
        <f t="shared" si="519"/>
        <v>44.528311304054398</v>
      </c>
      <c r="AH295" s="47">
        <f t="shared" si="520"/>
        <v>4.1666666666666664E-2</v>
      </c>
      <c r="AI295" s="47">
        <f t="shared" si="521"/>
        <v>0.37106926086712</v>
      </c>
      <c r="AJ295" s="7">
        <f t="shared" si="510"/>
        <v>3.7961251959568689</v>
      </c>
      <c r="AK295" s="7">
        <f t="shared" si="511"/>
        <v>-4.0101872542153769</v>
      </c>
      <c r="AL295" s="7">
        <f t="shared" si="512"/>
        <v>2.5382089695961159</v>
      </c>
      <c r="AM295" s="7">
        <f t="shared" si="513"/>
        <v>12.656981619338275</v>
      </c>
      <c r="AN295" s="37" t="str">
        <f>VLOOKUP(I295,spp!A:L,10,FALSE)</f>
        <v>Pomacentridae</v>
      </c>
    </row>
    <row r="296" spans="1:40" x14ac:dyDescent="0.2">
      <c r="A296" s="47">
        <v>2</v>
      </c>
      <c r="B296" s="47" t="s">
        <v>154</v>
      </c>
      <c r="C296" s="47">
        <v>8</v>
      </c>
      <c r="D296" s="47" t="s">
        <v>164</v>
      </c>
      <c r="E296" s="47">
        <v>3</v>
      </c>
      <c r="F296" s="48">
        <v>40696</v>
      </c>
      <c r="G296" s="47">
        <v>23</v>
      </c>
      <c r="H296" s="47">
        <v>6.4</v>
      </c>
      <c r="I296" s="47" t="s">
        <v>142</v>
      </c>
      <c r="J296" s="37" t="str">
        <f>VLOOKUP(I296,spp!A:B,2,FALSE)</f>
        <v>Holacanthus passer</v>
      </c>
      <c r="K296" s="47">
        <f t="shared" ref="K296:K297" si="522">SUM(L296:AD296)</f>
        <v>6</v>
      </c>
      <c r="L296" s="47"/>
      <c r="M296" s="47">
        <v>6</v>
      </c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37">
        <f>VLOOKUP(I296,spp!A:C,3,FALSE)</f>
        <v>2.7130000000000001E-2</v>
      </c>
      <c r="AF296" s="37">
        <f>VLOOKUP(I296,spp!A:D,4,FALSE)</f>
        <v>3.0842299999999998</v>
      </c>
      <c r="AG296" s="47">
        <f t="shared" ref="AG296:AG297" si="523">((AE296*$L$2^AF296)*L296)+((AE296*$M$2^AF296)*M296)+((AE296*$N$2^AF296)*N296)+((AE296*$O$2^AF296)*O296)+((AE296*$P$2^AF296)*P296)+((AE296*$Q$2^AF296)*Q296)+((AE296*$R$2^AF296)*R296)+((AE296*$S$2^AF296)*S296)+((AE296*$T$2^AF296)*T296)+((AE296*$U$2^AF296)*U296)+((AE296*$V$2^AF296)*V296)+((AE296*$W$2^AF296)*W296)+((AE296*$X$2^AF296)*X296)+((AE296*$Y$2^AF296)*Y296)+ ((AE296*$Z$2^AF296)*Z296)+((AE296*$AA$2^AF296)*AA296)+((AE296*$AB$2^AF296)*AB296)+((AE296*$AC$2^AF296)*AC296+((AE296*$AD$2^AF296)*AD296))</f>
        <v>81.375045524043443</v>
      </c>
      <c r="AH296" s="47">
        <f t="shared" ref="AH296:AH297" si="524">K296/120</f>
        <v>0.05</v>
      </c>
      <c r="AI296" s="47">
        <f t="shared" ref="AI296:AI297" si="525">AG296/120</f>
        <v>0.67812537936702866</v>
      </c>
      <c r="AJ296" s="7">
        <f t="shared" si="510"/>
        <v>4.3990686599638265</v>
      </c>
      <c r="AK296" s="7">
        <f t="shared" si="511"/>
        <v>-3.6071151523112968</v>
      </c>
      <c r="AL296" s="7">
        <f t="shared" si="512"/>
        <v>2.5958452554689906</v>
      </c>
      <c r="AM296" s="7">
        <f t="shared" si="513"/>
        <v>13.407915687131055</v>
      </c>
      <c r="AN296" s="37" t="str">
        <f>VLOOKUP(I296,spp!A:L,10,FALSE)</f>
        <v>Pomacanthidae</v>
      </c>
    </row>
    <row r="297" spans="1:40" x14ac:dyDescent="0.2">
      <c r="A297" s="47">
        <v>2</v>
      </c>
      <c r="B297" s="47" t="s">
        <v>154</v>
      </c>
      <c r="C297" s="47">
        <v>8</v>
      </c>
      <c r="D297" s="47" t="s">
        <v>164</v>
      </c>
      <c r="E297" s="47">
        <v>3</v>
      </c>
      <c r="F297" s="48">
        <v>40696</v>
      </c>
      <c r="G297" s="47">
        <v>23</v>
      </c>
      <c r="H297" s="47">
        <v>6.4</v>
      </c>
      <c r="I297" s="47" t="s">
        <v>141</v>
      </c>
      <c r="J297" s="37" t="str">
        <f>VLOOKUP(I297,spp!A:B,2,FALSE)</f>
        <v>Stegastes rectrifaenum</v>
      </c>
      <c r="K297" s="47">
        <f t="shared" si="522"/>
        <v>4</v>
      </c>
      <c r="L297" s="47">
        <v>2</v>
      </c>
      <c r="M297" s="47">
        <v>2</v>
      </c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37">
        <f>VLOOKUP(I297,spp!A:C,3,FALSE)</f>
        <v>1.813E-2</v>
      </c>
      <c r="AF297" s="37">
        <f>VLOOKUP(I297,spp!A:D,4,FALSE)</f>
        <v>3.07552</v>
      </c>
      <c r="AG297" s="47">
        <f t="shared" si="523"/>
        <v>18.418480471429771</v>
      </c>
      <c r="AH297" s="47">
        <f t="shared" si="524"/>
        <v>3.3333333333333333E-2</v>
      </c>
      <c r="AI297" s="47">
        <f t="shared" si="525"/>
        <v>0.15348733726191474</v>
      </c>
      <c r="AJ297" s="7">
        <f t="shared" si="510"/>
        <v>2.9133545340166709</v>
      </c>
      <c r="AK297" s="7">
        <f t="shared" si="511"/>
        <v>-4.0101872542153769</v>
      </c>
      <c r="AL297" s="7">
        <f t="shared" si="512"/>
        <v>2.2511776181693008</v>
      </c>
      <c r="AM297" s="7">
        <f t="shared" si="513"/>
        <v>9.4989153477708648</v>
      </c>
      <c r="AN297" s="37" t="str">
        <f>VLOOKUP(I297,spp!A:L,10,FALSE)</f>
        <v>Pomacentridae</v>
      </c>
    </row>
    <row r="298" spans="1:40" x14ac:dyDescent="0.2">
      <c r="A298" s="47">
        <v>2</v>
      </c>
      <c r="B298" s="47" t="s">
        <v>154</v>
      </c>
      <c r="C298" s="47">
        <v>8</v>
      </c>
      <c r="D298" s="47" t="s">
        <v>164</v>
      </c>
      <c r="E298" s="47">
        <v>4</v>
      </c>
      <c r="F298" s="48">
        <v>40696</v>
      </c>
      <c r="G298" s="47">
        <v>23</v>
      </c>
      <c r="H298" s="47">
        <v>7</v>
      </c>
      <c r="I298" s="47" t="s">
        <v>142</v>
      </c>
      <c r="J298" s="37" t="str">
        <f>VLOOKUP(I298,spp!A:B,2,FALSE)</f>
        <v>Holacanthus passer</v>
      </c>
      <c r="K298" s="47">
        <f t="shared" ref="K298:K299" si="526">SUM(L298:AD298)</f>
        <v>3</v>
      </c>
      <c r="L298" s="47"/>
      <c r="M298" s="47"/>
      <c r="N298" s="47">
        <v>1</v>
      </c>
      <c r="O298" s="47">
        <v>2</v>
      </c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37">
        <f>VLOOKUP(I298,spp!A:C,3,FALSE)</f>
        <v>2.7130000000000001E-2</v>
      </c>
      <c r="AF298" s="37">
        <f>VLOOKUP(I298,spp!A:D,4,FALSE)</f>
        <v>3.0842299999999998</v>
      </c>
      <c r="AG298" s="47">
        <f t="shared" ref="AG298:AG299" si="527">((AE298*$L$2^AF298)*L298)+((AE298*$M$2^AF298)*M298)+((AE298*$N$2^AF298)*N298)+((AE298*$O$2^AF298)*O298)+((AE298*$P$2^AF298)*P298)+((AE298*$Q$2^AF298)*Q298)+((AE298*$R$2^AF298)*R298)+((AE298*$S$2^AF298)*S298)+((AE298*$T$2^AF298)*T298)+((AE298*$U$2^AF298)*U298)+((AE298*$V$2^AF298)*V298)+((AE298*$W$2^AF298)*W298)+((AE298*$X$2^AF298)*X298)+((AE298*$Y$2^AF298)*Y298)+ ((AE298*$Z$2^AF298)*Z298)+((AE298*$AA$2^AF298)*AA298)+((AE298*$AB$2^AF298)*AB298)+((AE298*$AC$2^AF298)*AC298+((AE298*$AD$2^AF298)*AD298))</f>
        <v>435.62948136092905</v>
      </c>
      <c r="AH298" s="47">
        <f t="shared" ref="AH298:AH299" si="528">K298/120</f>
        <v>2.5000000000000001E-2</v>
      </c>
      <c r="AI298" s="47">
        <f t="shared" ref="AI298:AI299" si="529">AG298/120</f>
        <v>3.6302456780077419</v>
      </c>
      <c r="AJ298" s="7">
        <f t="shared" ref="AJ298:AJ306" si="530">LN(AG298)</f>
        <v>6.0767920686605645</v>
      </c>
      <c r="AK298" s="7">
        <f t="shared" ref="AK298:AK306" si="531">LN(AE298)</f>
        <v>-3.6071151523112968</v>
      </c>
      <c r="AL298" s="7">
        <f t="shared" ref="AL298:AL306" si="532">(AJ298-AK298)/AF298</f>
        <v>3.1398135745297404</v>
      </c>
      <c r="AM298" s="7">
        <f t="shared" si="513"/>
        <v>23.099560110934444</v>
      </c>
      <c r="AN298" s="37" t="str">
        <f>VLOOKUP(I298,spp!A:L,10,FALSE)</f>
        <v>Pomacanthidae</v>
      </c>
    </row>
    <row r="299" spans="1:40" x14ac:dyDescent="0.2">
      <c r="A299" s="47">
        <v>2</v>
      </c>
      <c r="B299" s="47" t="s">
        <v>154</v>
      </c>
      <c r="C299" s="47">
        <v>8</v>
      </c>
      <c r="D299" s="47" t="s">
        <v>164</v>
      </c>
      <c r="E299" s="47">
        <v>4</v>
      </c>
      <c r="F299" s="48">
        <v>40696</v>
      </c>
      <c r="G299" s="47">
        <v>23</v>
      </c>
      <c r="H299" s="47">
        <v>7</v>
      </c>
      <c r="I299" s="47" t="s">
        <v>141</v>
      </c>
      <c r="J299" s="37" t="str">
        <f>VLOOKUP(I299,spp!A:B,2,FALSE)</f>
        <v>Stegastes rectrifaenum</v>
      </c>
      <c r="K299" s="47">
        <f t="shared" si="526"/>
        <v>8</v>
      </c>
      <c r="L299" s="47">
        <v>3</v>
      </c>
      <c r="M299" s="47">
        <v>5</v>
      </c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37">
        <f>VLOOKUP(I299,spp!A:C,3,FALSE)</f>
        <v>1.813E-2</v>
      </c>
      <c r="AF299" s="37">
        <f>VLOOKUP(I299,spp!A:D,4,FALSE)</f>
        <v>3.07552</v>
      </c>
      <c r="AG299" s="47">
        <f t="shared" si="527"/>
        <v>45.439045228766417</v>
      </c>
      <c r="AH299" s="47">
        <f t="shared" si="528"/>
        <v>6.6666666666666666E-2</v>
      </c>
      <c r="AI299" s="47">
        <f t="shared" si="529"/>
        <v>0.37865871023972014</v>
      </c>
      <c r="AJ299" s="7">
        <f t="shared" si="530"/>
        <v>3.8163717625012672</v>
      </c>
      <c r="AK299" s="7">
        <f t="shared" si="531"/>
        <v>-4.0101872542153769</v>
      </c>
      <c r="AL299" s="7">
        <f t="shared" si="532"/>
        <v>2.544792105633078</v>
      </c>
      <c r="AM299" s="7">
        <f t="shared" ref="AM299:AM306" si="533">EXP(AL299)</f>
        <v>12.740579116092537</v>
      </c>
      <c r="AN299" s="37" t="str">
        <f>VLOOKUP(I299,spp!A:L,10,FALSE)</f>
        <v>Pomacentridae</v>
      </c>
    </row>
    <row r="300" spans="1:40" x14ac:dyDescent="0.2">
      <c r="A300" s="51">
        <v>2</v>
      </c>
      <c r="B300" s="51" t="s">
        <v>154</v>
      </c>
      <c r="C300" s="51">
        <v>8</v>
      </c>
      <c r="D300" s="51" t="s">
        <v>164</v>
      </c>
      <c r="E300" s="51">
        <v>4</v>
      </c>
      <c r="F300" s="52">
        <v>40696</v>
      </c>
      <c r="G300" s="51">
        <v>23</v>
      </c>
      <c r="H300" s="51">
        <v>7</v>
      </c>
      <c r="I300" s="51" t="s">
        <v>148</v>
      </c>
      <c r="J300" s="37" t="str">
        <f>VLOOKUP(I300,spp!A:B,2,FALSE)</f>
        <v>Diadema mexicanum</v>
      </c>
      <c r="K300" s="51">
        <v>1</v>
      </c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37"/>
      <c r="AF300" s="37">
        <f>VLOOKUP(I300,spp!A:E,5,FALSE)</f>
        <v>20.71</v>
      </c>
      <c r="AG300" s="51">
        <f t="shared" ref="AG300:AG301" si="534">AF300*K300</f>
        <v>20.71</v>
      </c>
      <c r="AH300" s="51">
        <f t="shared" ref="AH300:AH301" si="535">K300/60</f>
        <v>1.6666666666666666E-2</v>
      </c>
      <c r="AI300" s="51">
        <f t="shared" ref="AI300:AI301" si="536">AG300/60</f>
        <v>0.34516666666666668</v>
      </c>
      <c r="AJ300" s="7">
        <f t="shared" si="530"/>
        <v>3.0306166754074928</v>
      </c>
      <c r="AK300" s="7" t="e">
        <f t="shared" si="531"/>
        <v>#NUM!</v>
      </c>
      <c r="AL300" s="7" t="e">
        <f t="shared" si="532"/>
        <v>#NUM!</v>
      </c>
      <c r="AM300" s="7" t="e">
        <f t="shared" si="533"/>
        <v>#NUM!</v>
      </c>
      <c r="AN300" s="37" t="str">
        <f>VLOOKUP(I300,spp!A:L,10,FALSE)</f>
        <v>Diadematidae</v>
      </c>
    </row>
    <row r="301" spans="1:40" x14ac:dyDescent="0.2">
      <c r="A301" s="51">
        <v>2</v>
      </c>
      <c r="B301" s="51" t="s">
        <v>154</v>
      </c>
      <c r="C301" s="51">
        <v>8</v>
      </c>
      <c r="D301" s="51" t="s">
        <v>164</v>
      </c>
      <c r="E301" s="51">
        <v>4</v>
      </c>
      <c r="F301" s="52">
        <v>40696</v>
      </c>
      <c r="G301" s="51">
        <v>23</v>
      </c>
      <c r="H301" s="51">
        <v>7</v>
      </c>
      <c r="I301" s="51" t="s">
        <v>149</v>
      </c>
      <c r="J301" s="37" t="str">
        <f>VLOOKUP(I301,spp!A:B,2,FALSE)</f>
        <v>Pinctada mazatlanica</v>
      </c>
      <c r="K301" s="51">
        <v>1</v>
      </c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37"/>
      <c r="AF301" s="37">
        <f>VLOOKUP(I301,spp!A:E,5,FALSE)</f>
        <v>33.238461538461536</v>
      </c>
      <c r="AG301" s="51">
        <f t="shared" si="534"/>
        <v>33.238461538461536</v>
      </c>
      <c r="AH301" s="51">
        <f t="shared" si="535"/>
        <v>1.6666666666666666E-2</v>
      </c>
      <c r="AI301" s="51">
        <f t="shared" si="536"/>
        <v>0.55397435897435898</v>
      </c>
      <c r="AJ301" s="7">
        <f t="shared" si="530"/>
        <v>3.5037076854763507</v>
      </c>
      <c r="AK301" s="7" t="e">
        <f t="shared" si="531"/>
        <v>#NUM!</v>
      </c>
      <c r="AL301" s="7" t="e">
        <f t="shared" si="532"/>
        <v>#NUM!</v>
      </c>
      <c r="AM301" s="7" t="e">
        <f t="shared" si="533"/>
        <v>#NUM!</v>
      </c>
      <c r="AN301" s="37" t="str">
        <f>VLOOKUP(I301,spp!A:L,10,FALSE)</f>
        <v>Pteriidae</v>
      </c>
    </row>
    <row r="302" spans="1:40" x14ac:dyDescent="0.2">
      <c r="A302" s="47">
        <v>2</v>
      </c>
      <c r="B302" s="47" t="s">
        <v>154</v>
      </c>
      <c r="C302" s="47">
        <v>8</v>
      </c>
      <c r="D302" s="47" t="s">
        <v>164</v>
      </c>
      <c r="E302" s="47">
        <v>5</v>
      </c>
      <c r="F302" s="48">
        <v>40696</v>
      </c>
      <c r="G302" s="47">
        <v>23</v>
      </c>
      <c r="H302" s="47">
        <v>7</v>
      </c>
      <c r="I302" s="47" t="s">
        <v>150</v>
      </c>
      <c r="J302" s="37" t="str">
        <f>VLOOKUP(I302,spp!A:B,2,FALSE)</f>
        <v>Lutjanus argentiventris</v>
      </c>
      <c r="K302" s="47">
        <f t="shared" ref="K302:K303" si="537">SUM(L302:AD302)</f>
        <v>1</v>
      </c>
      <c r="L302" s="47"/>
      <c r="M302" s="47"/>
      <c r="N302" s="47">
        <v>1</v>
      </c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37">
        <f>VLOOKUP(I302,spp!A:C,3,FALSE)</f>
        <v>1.7299999999999999E-2</v>
      </c>
      <c r="AF302" s="37">
        <f>VLOOKUP(I302,spp!A:D,4,FALSE)</f>
        <v>3</v>
      </c>
      <c r="AG302" s="47">
        <f t="shared" ref="AG302:AG303" si="538">((AE302*$L$2^AF302)*L302)+((AE302*$M$2^AF302)*M302)+((AE302*$N$2^AF302)*N302)+((AE302*$O$2^AF302)*O302)+((AE302*$P$2^AF302)*P302)+((AE302*$Q$2^AF302)*Q302)+((AE302*$R$2^AF302)*R302)+((AE302*$S$2^AF302)*S302)+((AE302*$T$2^AF302)*T302)+((AE302*$U$2^AF302)*U302)+((AE302*$V$2^AF302)*V302)+((AE302*$W$2^AF302)*W302)+((AE302*$X$2^AF302)*X302)+((AE302*$Y$2^AF302)*Y302)+ ((AE302*$Z$2^AF302)*Z302)+((AE302*$AA$2^AF302)*AA302)+((AE302*$AB$2^AF302)*AB302)+((AE302*$AC$2^AF302)*AC302+((AE302*$AD$2^AF302)*AD302))</f>
        <v>33.7890625</v>
      </c>
      <c r="AH302" s="47">
        <f t="shared" ref="AH302:AH303" si="539">K302/120</f>
        <v>8.3333333333333332E-3</v>
      </c>
      <c r="AI302" s="47">
        <f t="shared" ref="AI302:AI303" si="540">AG302/120</f>
        <v>0.28157552083333331</v>
      </c>
      <c r="AJ302" s="7">
        <f t="shared" si="530"/>
        <v>3.5201371554463625</v>
      </c>
      <c r="AK302" s="7">
        <f t="shared" si="531"/>
        <v>-4.0570487774784034</v>
      </c>
      <c r="AL302" s="7">
        <f t="shared" si="532"/>
        <v>2.5257286443082552</v>
      </c>
      <c r="AM302" s="7">
        <f t="shared" si="533"/>
        <v>12.499999999999996</v>
      </c>
      <c r="AN302" s="37" t="str">
        <f>VLOOKUP(I302,spp!A:L,10,FALSE)</f>
        <v>Lutjanidae</v>
      </c>
    </row>
    <row r="303" spans="1:40" x14ac:dyDescent="0.2">
      <c r="A303" s="47">
        <v>2</v>
      </c>
      <c r="B303" s="47" t="s">
        <v>154</v>
      </c>
      <c r="C303" s="47">
        <v>8</v>
      </c>
      <c r="D303" s="47" t="s">
        <v>164</v>
      </c>
      <c r="E303" s="47">
        <v>5</v>
      </c>
      <c r="F303" s="48">
        <v>40696</v>
      </c>
      <c r="G303" s="47">
        <v>23</v>
      </c>
      <c r="H303" s="47">
        <v>7</v>
      </c>
      <c r="I303" s="47" t="s">
        <v>141</v>
      </c>
      <c r="J303" s="37" t="str">
        <f>VLOOKUP(I303,spp!A:B,2,FALSE)</f>
        <v>Stegastes rectrifaenum</v>
      </c>
      <c r="K303" s="47">
        <f t="shared" si="537"/>
        <v>5</v>
      </c>
      <c r="L303" s="47"/>
      <c r="M303" s="47">
        <v>5</v>
      </c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37">
        <f>VLOOKUP(I303,spp!A:C,3,FALSE)</f>
        <v>1.813E-2</v>
      </c>
      <c r="AF303" s="37">
        <f>VLOOKUP(I303,spp!A:D,4,FALSE)</f>
        <v>3.07552</v>
      </c>
      <c r="AG303" s="47">
        <f t="shared" si="538"/>
        <v>44.528311304054398</v>
      </c>
      <c r="AH303" s="47">
        <f t="shared" si="539"/>
        <v>4.1666666666666664E-2</v>
      </c>
      <c r="AI303" s="47">
        <f t="shared" si="540"/>
        <v>0.37106926086712</v>
      </c>
      <c r="AJ303" s="7">
        <f t="shared" si="530"/>
        <v>3.7961251959568689</v>
      </c>
      <c r="AK303" s="7">
        <f t="shared" si="531"/>
        <v>-4.0101872542153769</v>
      </c>
      <c r="AL303" s="7">
        <f t="shared" si="532"/>
        <v>2.5382089695961159</v>
      </c>
      <c r="AM303" s="7">
        <f t="shared" si="533"/>
        <v>12.656981619338275</v>
      </c>
      <c r="AN303" s="37" t="str">
        <f>VLOOKUP(I303,spp!A:L,10,FALSE)</f>
        <v>Pomacentridae</v>
      </c>
    </row>
    <row r="304" spans="1:40" x14ac:dyDescent="0.2">
      <c r="A304" s="47">
        <v>2</v>
      </c>
      <c r="B304" s="47" t="s">
        <v>154</v>
      </c>
      <c r="C304" s="47">
        <v>9</v>
      </c>
      <c r="D304" s="47" t="s">
        <v>165</v>
      </c>
      <c r="E304" s="47">
        <v>1</v>
      </c>
      <c r="F304" s="48">
        <v>40695</v>
      </c>
      <c r="G304" s="47">
        <v>24</v>
      </c>
      <c r="H304" s="47">
        <v>2.7</v>
      </c>
      <c r="I304" s="47" t="s">
        <v>142</v>
      </c>
      <c r="J304" s="37" t="str">
        <f>VLOOKUP(I304,spp!A:B,2,FALSE)</f>
        <v>Holacanthus passer</v>
      </c>
      <c r="K304" s="47">
        <f t="shared" ref="K304:K305" si="541">SUM(L304:AD304)</f>
        <v>2</v>
      </c>
      <c r="L304" s="47"/>
      <c r="M304" s="47">
        <v>2</v>
      </c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37">
        <f>VLOOKUP(I304,spp!A:C,3,FALSE)</f>
        <v>2.7130000000000001E-2</v>
      </c>
      <c r="AF304" s="37">
        <f>VLOOKUP(I304,spp!A:D,4,FALSE)</f>
        <v>3.0842299999999998</v>
      </c>
      <c r="AG304" s="47">
        <f t="shared" ref="AG304:AG305" si="542">((AE304*$L$2^AF304)*L304)+((AE304*$M$2^AF304)*M304)+((AE304*$N$2^AF304)*N304)+((AE304*$O$2^AF304)*O304)+((AE304*$P$2^AF304)*P304)+((AE304*$Q$2^AF304)*Q304)+((AE304*$R$2^AF304)*R304)+((AE304*$S$2^AF304)*S304)+((AE304*$T$2^AF304)*T304)+((AE304*$U$2^AF304)*U304)+((AE304*$V$2^AF304)*V304)+((AE304*$W$2^AF304)*W304)+((AE304*$X$2^AF304)*X304)+((AE304*$Y$2^AF304)*Y304)+ ((AE304*$Z$2^AF304)*Z304)+((AE304*$AA$2^AF304)*AA304)+((AE304*$AB$2^AF304)*AB304)+((AE304*$AC$2^AF304)*AC304+((AE304*$AD$2^AF304)*AD304))</f>
        <v>27.125015174681149</v>
      </c>
      <c r="AH304" s="47">
        <f t="shared" ref="AH304:AH305" si="543">K304/120</f>
        <v>1.6666666666666666E-2</v>
      </c>
      <c r="AI304" s="47">
        <f t="shared" ref="AI304:AI305" si="544">AG304/120</f>
        <v>0.2260417931223429</v>
      </c>
      <c r="AJ304" s="7">
        <f t="shared" si="530"/>
        <v>3.3004563712957169</v>
      </c>
      <c r="AK304" s="7">
        <f t="shared" si="531"/>
        <v>-3.6071151523112968</v>
      </c>
      <c r="AL304" s="7">
        <f t="shared" si="532"/>
        <v>2.2396421549647769</v>
      </c>
      <c r="AM304" s="7">
        <f t="shared" si="533"/>
        <v>9.3899705318280837</v>
      </c>
      <c r="AN304" s="37" t="str">
        <f>VLOOKUP(I304,spp!A:L,10,FALSE)</f>
        <v>Pomacanthidae</v>
      </c>
    </row>
    <row r="305" spans="1:40" x14ac:dyDescent="0.2">
      <c r="A305" s="47">
        <v>2</v>
      </c>
      <c r="B305" s="47" t="s">
        <v>154</v>
      </c>
      <c r="C305" s="47">
        <v>9</v>
      </c>
      <c r="D305" s="47" t="s">
        <v>165</v>
      </c>
      <c r="E305" s="47">
        <v>1</v>
      </c>
      <c r="F305" s="48">
        <v>40695</v>
      </c>
      <c r="G305" s="47">
        <v>24</v>
      </c>
      <c r="H305" s="47">
        <v>2.7</v>
      </c>
      <c r="I305" s="47" t="s">
        <v>141</v>
      </c>
      <c r="J305" s="37" t="str">
        <f>VLOOKUP(I305,spp!A:B,2,FALSE)</f>
        <v>Stegastes rectrifaenum</v>
      </c>
      <c r="K305" s="47">
        <f t="shared" si="541"/>
        <v>3</v>
      </c>
      <c r="L305" s="47">
        <v>2</v>
      </c>
      <c r="M305" s="47">
        <v>1</v>
      </c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37">
        <f>VLOOKUP(I305,spp!A:C,3,FALSE)</f>
        <v>1.813E-2</v>
      </c>
      <c r="AF305" s="37">
        <f>VLOOKUP(I305,spp!A:D,4,FALSE)</f>
        <v>3.07552</v>
      </c>
      <c r="AG305" s="47">
        <f t="shared" si="542"/>
        <v>9.5128182106188905</v>
      </c>
      <c r="AH305" s="47">
        <f t="shared" si="543"/>
        <v>2.5000000000000001E-2</v>
      </c>
      <c r="AI305" s="47">
        <f t="shared" si="544"/>
        <v>7.9273485088490761E-2</v>
      </c>
      <c r="AJ305" s="7">
        <f t="shared" si="530"/>
        <v>2.2526401744673463</v>
      </c>
      <c r="AK305" s="7">
        <f t="shared" si="531"/>
        <v>-4.0101872542153769</v>
      </c>
      <c r="AL305" s="7">
        <f t="shared" si="532"/>
        <v>2.0363474887767672</v>
      </c>
      <c r="AM305" s="7">
        <f t="shared" si="533"/>
        <v>7.6625703996527754</v>
      </c>
      <c r="AN305" s="37" t="str">
        <f>VLOOKUP(I305,spp!A:L,10,FALSE)</f>
        <v>Pomacentridae</v>
      </c>
    </row>
    <row r="306" spans="1:40" x14ac:dyDescent="0.2">
      <c r="A306" s="51">
        <v>2</v>
      </c>
      <c r="B306" s="51" t="s">
        <v>154</v>
      </c>
      <c r="C306" s="51">
        <v>9</v>
      </c>
      <c r="D306" s="51" t="s">
        <v>165</v>
      </c>
      <c r="E306" s="51">
        <v>1</v>
      </c>
      <c r="F306" s="52">
        <v>40695</v>
      </c>
      <c r="G306" s="51">
        <v>24</v>
      </c>
      <c r="H306" s="51">
        <v>2.7</v>
      </c>
      <c r="I306" s="51" t="s">
        <v>148</v>
      </c>
      <c r="J306" s="37" t="str">
        <f>VLOOKUP(I306,spp!A:B,2,FALSE)</f>
        <v>Diadema mexicanum</v>
      </c>
      <c r="K306" s="51">
        <v>3</v>
      </c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37"/>
      <c r="AF306" s="37">
        <f>VLOOKUP(I306,spp!A:E,5,FALSE)</f>
        <v>20.71</v>
      </c>
      <c r="AG306" s="51">
        <f t="shared" ref="AG306:AG307" si="545">AF306*K306</f>
        <v>62.13</v>
      </c>
      <c r="AH306" s="51">
        <f t="shared" ref="AH306:AH307" si="546">K306/60</f>
        <v>0.05</v>
      </c>
      <c r="AI306" s="51">
        <f t="shared" ref="AI306:AI307" si="547">AG306/60</f>
        <v>1.0355000000000001</v>
      </c>
      <c r="AJ306" s="7">
        <f t="shared" si="530"/>
        <v>4.1292289640756028</v>
      </c>
      <c r="AK306" s="7" t="e">
        <f t="shared" si="531"/>
        <v>#NUM!</v>
      </c>
      <c r="AL306" s="7" t="e">
        <f t="shared" si="532"/>
        <v>#NUM!</v>
      </c>
      <c r="AM306" s="7" t="e">
        <f t="shared" si="533"/>
        <v>#NUM!</v>
      </c>
      <c r="AN306" s="37" t="str">
        <f>VLOOKUP(I306,spp!A:L,10,FALSE)</f>
        <v>Diadematidae</v>
      </c>
    </row>
    <row r="307" spans="1:40" x14ac:dyDescent="0.2">
      <c r="A307" s="51">
        <v>2</v>
      </c>
      <c r="B307" s="51" t="s">
        <v>154</v>
      </c>
      <c r="C307" s="51">
        <v>9</v>
      </c>
      <c r="D307" s="51" t="s">
        <v>165</v>
      </c>
      <c r="E307" s="51">
        <v>1</v>
      </c>
      <c r="F307" s="52">
        <v>40695</v>
      </c>
      <c r="G307" s="51">
        <v>24</v>
      </c>
      <c r="H307" s="51">
        <v>2.7</v>
      </c>
      <c r="I307" s="51" t="s">
        <v>149</v>
      </c>
      <c r="J307" s="37" t="str">
        <f>VLOOKUP(I307,spp!A:B,2,FALSE)</f>
        <v>Pinctada mazatlanica</v>
      </c>
      <c r="K307" s="51">
        <v>7</v>
      </c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37"/>
      <c r="AF307" s="37">
        <f>VLOOKUP(I307,spp!A:E,5,FALSE)</f>
        <v>33.238461538461536</v>
      </c>
      <c r="AG307" s="51">
        <f t="shared" si="545"/>
        <v>232.66923076923075</v>
      </c>
      <c r="AH307" s="51">
        <f t="shared" si="546"/>
        <v>0.11666666666666667</v>
      </c>
      <c r="AI307" s="51">
        <f t="shared" si="547"/>
        <v>3.8778205128205125</v>
      </c>
      <c r="AJ307" s="7">
        <f t="shared" ref="AJ307:AJ317" si="548">LN(AG307)</f>
        <v>5.4496178345316642</v>
      </c>
      <c r="AK307" s="7" t="e">
        <f t="shared" ref="AK307:AK317" si="549">LN(AE307)</f>
        <v>#NUM!</v>
      </c>
      <c r="AL307" s="7" t="e">
        <f t="shared" ref="AL307:AL317" si="550">(AJ307-AK307)/AF307</f>
        <v>#NUM!</v>
      </c>
      <c r="AM307" s="7" t="e">
        <f t="shared" ref="AM307:AM317" si="551">EXP(AL307)</f>
        <v>#NUM!</v>
      </c>
      <c r="AN307" s="37" t="str">
        <f>VLOOKUP(I307,spp!A:L,10,FALSE)</f>
        <v>Pteriidae</v>
      </c>
    </row>
    <row r="308" spans="1:40" x14ac:dyDescent="0.2">
      <c r="A308" s="47">
        <v>2</v>
      </c>
      <c r="B308" s="47" t="s">
        <v>154</v>
      </c>
      <c r="C308" s="47">
        <v>9</v>
      </c>
      <c r="D308" s="47" t="s">
        <v>165</v>
      </c>
      <c r="E308" s="47">
        <v>2</v>
      </c>
      <c r="F308" s="48">
        <v>40695</v>
      </c>
      <c r="G308" s="47">
        <v>23</v>
      </c>
      <c r="H308" s="53">
        <v>10</v>
      </c>
      <c r="I308" s="47" t="s">
        <v>142</v>
      </c>
      <c r="J308" s="37" t="str">
        <f>VLOOKUP(I308,spp!A:B,2,FALSE)</f>
        <v>Holacanthus passer</v>
      </c>
      <c r="K308" s="47">
        <f t="shared" ref="K308:K310" si="552">SUM(L308:AD308)</f>
        <v>1</v>
      </c>
      <c r="L308" s="47"/>
      <c r="M308" s="47"/>
      <c r="N308" s="47">
        <v>1</v>
      </c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37">
        <f>VLOOKUP(I308,spp!A:C,3,FALSE)</f>
        <v>2.7130000000000001E-2</v>
      </c>
      <c r="AF308" s="37">
        <f>VLOOKUP(I308,spp!A:D,4,FALSE)</f>
        <v>3.0842299999999998</v>
      </c>
      <c r="AG308" s="47">
        <f t="shared" ref="AG308:AG310" si="553">((AE308*$L$2^AF308)*L308)+((AE308*$M$2^AF308)*M308)+((AE308*$N$2^AF308)*N308)+((AE308*$O$2^AF308)*O308)+((AE308*$P$2^AF308)*P308)+((AE308*$Q$2^AF308)*Q308)+((AE308*$R$2^AF308)*R308)+((AE308*$S$2^AF308)*S308)+((AE308*$T$2^AF308)*T308)+((AE308*$U$2^AF308)*U308)+((AE308*$V$2^AF308)*V308)+((AE308*$W$2^AF308)*W308)+((AE308*$X$2^AF308)*X308)+((AE308*$Y$2^AF308)*Y308)+ ((AE308*$Z$2^AF308)*Z308)+((AE308*$AA$2^AF308)*AA308)+((AE308*$AB$2^AF308)*AB308)+((AE308*$AC$2^AF308)*AC308+((AE308*$AD$2^AF308)*AD308))</f>
        <v>65.549979949165603</v>
      </c>
      <c r="AH308" s="47">
        <f t="shared" ref="AH308:AH310" si="554">K308/120</f>
        <v>8.3333333333333332E-3</v>
      </c>
      <c r="AI308" s="47">
        <f t="shared" ref="AI308:AI310" si="555">AG308/120</f>
        <v>0.54624983290971341</v>
      </c>
      <c r="AJ308" s="7">
        <f t="shared" si="548"/>
        <v>4.182812904323554</v>
      </c>
      <c r="AK308" s="7">
        <f t="shared" si="549"/>
        <v>-3.6071151523112968</v>
      </c>
      <c r="AL308" s="7">
        <f t="shared" si="550"/>
        <v>2.5257286443082556</v>
      </c>
      <c r="AM308" s="7">
        <f t="shared" si="551"/>
        <v>12.500000000000002</v>
      </c>
      <c r="AN308" s="37" t="str">
        <f>VLOOKUP(I308,spp!A:L,10,FALSE)</f>
        <v>Pomacanthidae</v>
      </c>
    </row>
    <row r="309" spans="1:40" x14ac:dyDescent="0.2">
      <c r="A309" s="47">
        <v>2</v>
      </c>
      <c r="B309" s="47" t="s">
        <v>154</v>
      </c>
      <c r="C309" s="47">
        <v>9</v>
      </c>
      <c r="D309" s="47" t="s">
        <v>165</v>
      </c>
      <c r="E309" s="47">
        <v>2</v>
      </c>
      <c r="F309" s="48">
        <v>40695</v>
      </c>
      <c r="G309" s="47">
        <v>23</v>
      </c>
      <c r="H309" s="53">
        <v>10</v>
      </c>
      <c r="I309" s="47" t="s">
        <v>143</v>
      </c>
      <c r="J309" s="37" t="str">
        <f>VLOOKUP(I309,spp!A:B,2,FALSE)</f>
        <v>Scarus ghobban</v>
      </c>
      <c r="K309" s="47">
        <f t="shared" si="552"/>
        <v>1</v>
      </c>
      <c r="L309" s="47"/>
      <c r="M309" s="47"/>
      <c r="N309" s="47"/>
      <c r="O309" s="47"/>
      <c r="P309" s="47">
        <v>1</v>
      </c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37">
        <f>VLOOKUP(I309,spp!A:C,3,FALSE)</f>
        <v>2.3300000000000001E-2</v>
      </c>
      <c r="AF309" s="37">
        <f>VLOOKUP(I309,spp!A:D,4,FALSE)</f>
        <v>2.919</v>
      </c>
      <c r="AG309" s="47">
        <f t="shared" si="553"/>
        <v>280.50642055496235</v>
      </c>
      <c r="AH309" s="47">
        <f t="shared" si="554"/>
        <v>8.3333333333333332E-3</v>
      </c>
      <c r="AI309" s="47">
        <f t="shared" si="555"/>
        <v>2.3375535046246863</v>
      </c>
      <c r="AJ309" s="7">
        <f t="shared" si="548"/>
        <v>5.6365966143797968</v>
      </c>
      <c r="AK309" s="7">
        <f t="shared" si="549"/>
        <v>-3.7593019184104821</v>
      </c>
      <c r="AL309" s="7">
        <f t="shared" si="550"/>
        <v>3.218875824868201</v>
      </c>
      <c r="AM309" s="7">
        <f t="shared" si="551"/>
        <v>25.000000000000007</v>
      </c>
      <c r="AN309" s="37" t="str">
        <f>VLOOKUP(I309,spp!A:L,10,FALSE)</f>
        <v>Scaridae </v>
      </c>
    </row>
    <row r="310" spans="1:40" x14ac:dyDescent="0.2">
      <c r="A310" s="47">
        <v>2</v>
      </c>
      <c r="B310" s="47" t="s">
        <v>154</v>
      </c>
      <c r="C310" s="47">
        <v>9</v>
      </c>
      <c r="D310" s="47" t="s">
        <v>165</v>
      </c>
      <c r="E310" s="47">
        <v>2</v>
      </c>
      <c r="F310" s="48">
        <v>40695</v>
      </c>
      <c r="G310" s="47">
        <v>23</v>
      </c>
      <c r="H310" s="53">
        <v>10</v>
      </c>
      <c r="I310" s="47" t="s">
        <v>141</v>
      </c>
      <c r="J310" s="37" t="str">
        <f>VLOOKUP(I310,spp!A:B,2,FALSE)</f>
        <v>Stegastes rectrifaenum</v>
      </c>
      <c r="K310" s="47">
        <f t="shared" si="552"/>
        <v>2</v>
      </c>
      <c r="L310" s="47">
        <v>2</v>
      </c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37">
        <f>VLOOKUP(I310,spp!A:C,3,FALSE)</f>
        <v>1.813E-2</v>
      </c>
      <c r="AF310" s="37">
        <f>VLOOKUP(I310,spp!A:D,4,FALSE)</f>
        <v>3.07552</v>
      </c>
      <c r="AG310" s="47">
        <f t="shared" si="553"/>
        <v>0.60715594980801124</v>
      </c>
      <c r="AH310" s="47">
        <f t="shared" si="554"/>
        <v>1.6666666666666666E-2</v>
      </c>
      <c r="AI310" s="47">
        <f t="shared" si="555"/>
        <v>5.0596329150667608E-3</v>
      </c>
      <c r="AJ310" s="7">
        <f t="shared" si="548"/>
        <v>-0.49896960196183038</v>
      </c>
      <c r="AK310" s="7">
        <f t="shared" si="549"/>
        <v>-4.0101872542153769</v>
      </c>
      <c r="AL310" s="7">
        <f t="shared" si="550"/>
        <v>1.1416663368319979</v>
      </c>
      <c r="AM310" s="7">
        <f t="shared" si="551"/>
        <v>3.1319829579055436</v>
      </c>
      <c r="AN310" s="37" t="str">
        <f>VLOOKUP(I310,spp!A:L,10,FALSE)</f>
        <v>Pomacentridae</v>
      </c>
    </row>
    <row r="311" spans="1:40" x14ac:dyDescent="0.2">
      <c r="A311" s="51">
        <v>2</v>
      </c>
      <c r="B311" s="51" t="s">
        <v>154</v>
      </c>
      <c r="C311" s="51">
        <v>9</v>
      </c>
      <c r="D311" s="51" t="s">
        <v>165</v>
      </c>
      <c r="E311" s="51">
        <v>2</v>
      </c>
      <c r="F311" s="52">
        <v>40695</v>
      </c>
      <c r="G311" s="51">
        <v>23</v>
      </c>
      <c r="H311" s="54">
        <v>10</v>
      </c>
      <c r="I311" s="51" t="s">
        <v>148</v>
      </c>
      <c r="J311" s="37" t="str">
        <f>VLOOKUP(I311,spp!A:B,2,FALSE)</f>
        <v>Diadema mexicanum</v>
      </c>
      <c r="K311" s="51">
        <v>8</v>
      </c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37"/>
      <c r="AF311" s="37">
        <f>VLOOKUP(I311,spp!A:E,5,FALSE)</f>
        <v>20.71</v>
      </c>
      <c r="AG311" s="51">
        <f t="shared" ref="AG311:AG312" si="556">AF311*K311</f>
        <v>165.68</v>
      </c>
      <c r="AH311" s="51">
        <f t="shared" ref="AH311:AH312" si="557">K311/60</f>
        <v>0.13333333333333333</v>
      </c>
      <c r="AI311" s="51">
        <f t="shared" ref="AI311:AI312" si="558">AG311/60</f>
        <v>2.7613333333333334</v>
      </c>
      <c r="AJ311" s="7">
        <f t="shared" si="548"/>
        <v>5.110058217087329</v>
      </c>
      <c r="AK311" s="7" t="e">
        <f t="shared" si="549"/>
        <v>#NUM!</v>
      </c>
      <c r="AL311" s="7" t="e">
        <f t="shared" si="550"/>
        <v>#NUM!</v>
      </c>
      <c r="AM311" s="7" t="e">
        <f t="shared" si="551"/>
        <v>#NUM!</v>
      </c>
      <c r="AN311" s="37" t="str">
        <f>VLOOKUP(I311,spp!A:L,10,FALSE)</f>
        <v>Diadematidae</v>
      </c>
    </row>
    <row r="312" spans="1:40" x14ac:dyDescent="0.2">
      <c r="A312" s="51">
        <v>2</v>
      </c>
      <c r="B312" s="51" t="s">
        <v>154</v>
      </c>
      <c r="C312" s="51">
        <v>9</v>
      </c>
      <c r="D312" s="51" t="s">
        <v>165</v>
      </c>
      <c r="E312" s="51">
        <v>2</v>
      </c>
      <c r="F312" s="52">
        <v>40695</v>
      </c>
      <c r="G312" s="51">
        <v>23</v>
      </c>
      <c r="H312" s="54">
        <v>10</v>
      </c>
      <c r="I312" s="51" t="s">
        <v>145</v>
      </c>
      <c r="J312" s="37" t="str">
        <f>VLOOKUP(I312,spp!A:B,2,FALSE)</f>
        <v>Isostichopus fuscus</v>
      </c>
      <c r="K312" s="51">
        <v>1</v>
      </c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37"/>
      <c r="AF312" s="37">
        <f>VLOOKUP(I312,spp!A:E,5,FALSE)</f>
        <v>375</v>
      </c>
      <c r="AG312" s="51">
        <f t="shared" si="556"/>
        <v>375</v>
      </c>
      <c r="AH312" s="51">
        <f t="shared" si="557"/>
        <v>1.6666666666666666E-2</v>
      </c>
      <c r="AI312" s="51">
        <f t="shared" si="558"/>
        <v>6.25</v>
      </c>
      <c r="AJ312" s="7">
        <f t="shared" si="548"/>
        <v>5.9269260259704106</v>
      </c>
      <c r="AK312" s="7" t="e">
        <f t="shared" si="549"/>
        <v>#NUM!</v>
      </c>
      <c r="AL312" s="7" t="e">
        <f t="shared" si="550"/>
        <v>#NUM!</v>
      </c>
      <c r="AM312" s="7" t="e">
        <f t="shared" si="551"/>
        <v>#NUM!</v>
      </c>
      <c r="AN312" s="37" t="str">
        <f>VLOOKUP(I312,spp!A:L,10,FALSE)</f>
        <v>Stichopodidae</v>
      </c>
    </row>
    <row r="313" spans="1:40" x14ac:dyDescent="0.2">
      <c r="A313" s="47">
        <v>2</v>
      </c>
      <c r="B313" s="47" t="s">
        <v>154</v>
      </c>
      <c r="C313" s="47">
        <v>9</v>
      </c>
      <c r="D313" s="47" t="s">
        <v>165</v>
      </c>
      <c r="E313" s="47">
        <v>3</v>
      </c>
      <c r="F313" s="48">
        <v>40695</v>
      </c>
      <c r="G313" s="47">
        <v>22</v>
      </c>
      <c r="H313" s="53">
        <v>12.6</v>
      </c>
      <c r="I313" s="47" t="s">
        <v>142</v>
      </c>
      <c r="J313" s="37" t="str">
        <f>VLOOKUP(I313,spp!A:B,2,FALSE)</f>
        <v>Holacanthus passer</v>
      </c>
      <c r="K313" s="47">
        <f t="shared" ref="K313:K316" si="559">SUM(L313:AD313)</f>
        <v>2</v>
      </c>
      <c r="L313" s="47"/>
      <c r="M313" s="47">
        <v>2</v>
      </c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37">
        <f>VLOOKUP(I313,spp!A:C,3,FALSE)</f>
        <v>2.7130000000000001E-2</v>
      </c>
      <c r="AF313" s="37">
        <f>VLOOKUP(I313,spp!A:D,4,FALSE)</f>
        <v>3.0842299999999998</v>
      </c>
      <c r="AG313" s="47">
        <f t="shared" ref="AG313:AG316" si="560">((AE313*$L$2^AF313)*L313)+((AE313*$M$2^AF313)*M313)+((AE313*$N$2^AF313)*N313)+((AE313*$O$2^AF313)*O313)+((AE313*$P$2^AF313)*P313)+((AE313*$Q$2^AF313)*Q313)+((AE313*$R$2^AF313)*R313)+((AE313*$S$2^AF313)*S313)+((AE313*$T$2^AF313)*T313)+((AE313*$U$2^AF313)*U313)+((AE313*$V$2^AF313)*V313)+((AE313*$W$2^AF313)*W313)+((AE313*$X$2^AF313)*X313)+((AE313*$Y$2^AF313)*Y313)+ ((AE313*$Z$2^AF313)*Z313)+((AE313*$AA$2^AF313)*AA313)+((AE313*$AB$2^AF313)*AB313)+((AE313*$AC$2^AF313)*AC313+((AE313*$AD$2^AF313)*AD313))</f>
        <v>27.125015174681149</v>
      </c>
      <c r="AH313" s="47">
        <f t="shared" ref="AH313:AH316" si="561">K313/120</f>
        <v>1.6666666666666666E-2</v>
      </c>
      <c r="AI313" s="47">
        <f t="shared" ref="AI313:AI316" si="562">AG313/120</f>
        <v>0.2260417931223429</v>
      </c>
      <c r="AJ313" s="7">
        <f t="shared" si="548"/>
        <v>3.3004563712957169</v>
      </c>
      <c r="AK313" s="7">
        <f t="shared" si="549"/>
        <v>-3.6071151523112968</v>
      </c>
      <c r="AL313" s="7">
        <f t="shared" si="550"/>
        <v>2.2396421549647769</v>
      </c>
      <c r="AM313" s="7">
        <f t="shared" si="551"/>
        <v>9.3899705318280837</v>
      </c>
      <c r="AN313" s="37" t="str">
        <f>VLOOKUP(I313,spp!A:L,10,FALSE)</f>
        <v>Pomacanthidae</v>
      </c>
    </row>
    <row r="314" spans="1:40" x14ac:dyDescent="0.2">
      <c r="A314" s="47">
        <v>2</v>
      </c>
      <c r="B314" s="47" t="s">
        <v>154</v>
      </c>
      <c r="C314" s="47">
        <v>9</v>
      </c>
      <c r="D314" s="47" t="s">
        <v>165</v>
      </c>
      <c r="E314" s="47">
        <v>3</v>
      </c>
      <c r="F314" s="48">
        <v>40695</v>
      </c>
      <c r="G314" s="47">
        <v>22</v>
      </c>
      <c r="H314" s="53">
        <v>12.6</v>
      </c>
      <c r="I314" s="47" t="s">
        <v>150</v>
      </c>
      <c r="J314" s="37" t="str">
        <f>VLOOKUP(I314,spp!A:B,2,FALSE)</f>
        <v>Lutjanus argentiventris</v>
      </c>
      <c r="K314" s="47">
        <f t="shared" si="559"/>
        <v>20</v>
      </c>
      <c r="L314" s="47"/>
      <c r="M314" s="47"/>
      <c r="N314" s="47"/>
      <c r="O314" s="47"/>
      <c r="P314" s="47">
        <v>20</v>
      </c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37">
        <f>VLOOKUP(I314,spp!A:C,3,FALSE)</f>
        <v>1.7299999999999999E-2</v>
      </c>
      <c r="AF314" s="37">
        <f>VLOOKUP(I314,spp!A:D,4,FALSE)</f>
        <v>3</v>
      </c>
      <c r="AG314" s="47">
        <f t="shared" si="560"/>
        <v>5406.25</v>
      </c>
      <c r="AH314" s="47">
        <f t="shared" si="561"/>
        <v>0.16666666666666666</v>
      </c>
      <c r="AI314" s="47">
        <f t="shared" si="562"/>
        <v>45.052083333333336</v>
      </c>
      <c r="AJ314" s="7">
        <f t="shared" si="548"/>
        <v>8.59531097068019</v>
      </c>
      <c r="AK314" s="7">
        <f t="shared" si="549"/>
        <v>-4.0570487774784034</v>
      </c>
      <c r="AL314" s="7">
        <f t="shared" si="550"/>
        <v>4.2174532493861978</v>
      </c>
      <c r="AM314" s="7">
        <f t="shared" si="551"/>
        <v>67.86044041487267</v>
      </c>
      <c r="AN314" s="37" t="str">
        <f>VLOOKUP(I314,spp!A:L,10,FALSE)</f>
        <v>Lutjanidae</v>
      </c>
    </row>
    <row r="315" spans="1:40" x14ac:dyDescent="0.2">
      <c r="A315" s="47">
        <v>2</v>
      </c>
      <c r="B315" s="47" t="s">
        <v>154</v>
      </c>
      <c r="C315" s="47">
        <v>9</v>
      </c>
      <c r="D315" s="47" t="s">
        <v>165</v>
      </c>
      <c r="E315" s="47">
        <v>3</v>
      </c>
      <c r="F315" s="48">
        <v>40695</v>
      </c>
      <c r="G315" s="47">
        <v>22</v>
      </c>
      <c r="H315" s="53">
        <v>12.6</v>
      </c>
      <c r="I315" s="47" t="s">
        <v>146</v>
      </c>
      <c r="J315" s="37" t="str">
        <f>VLOOKUP(I315,spp!A:B,2,FALSE)</f>
        <v>Mycteroperca rosacea</v>
      </c>
      <c r="K315" s="47">
        <f t="shared" si="559"/>
        <v>10</v>
      </c>
      <c r="L315" s="47"/>
      <c r="M315" s="47"/>
      <c r="N315" s="47"/>
      <c r="O315" s="47"/>
      <c r="P315" s="47">
        <v>10</v>
      </c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37">
        <f>VLOOKUP(I315,spp!A:C,3,FALSE)</f>
        <v>1.3299999999999999E-2</v>
      </c>
      <c r="AF315" s="37">
        <f>VLOOKUP(I315,spp!A:D,4,FALSE)</f>
        <v>2.97</v>
      </c>
      <c r="AG315" s="47">
        <f t="shared" si="560"/>
        <v>1886.833014926684</v>
      </c>
      <c r="AH315" s="47">
        <f t="shared" si="561"/>
        <v>8.3333333333333329E-2</v>
      </c>
      <c r="AI315" s="47">
        <f t="shared" si="562"/>
        <v>15.723608457722367</v>
      </c>
      <c r="AJ315" s="7">
        <f t="shared" si="548"/>
        <v>7.5426550490981725</v>
      </c>
      <c r="AK315" s="7">
        <f t="shared" si="549"/>
        <v>-4.319991243754429</v>
      </c>
      <c r="AL315" s="7">
        <f t="shared" si="550"/>
        <v>3.9941570009604721</v>
      </c>
      <c r="AM315" s="7">
        <f t="shared" si="551"/>
        <v>54.280063290180564</v>
      </c>
      <c r="AN315" s="37" t="str">
        <f>VLOOKUP(I315,spp!A:L,10,FALSE)</f>
        <v>Serranidae</v>
      </c>
    </row>
    <row r="316" spans="1:40" x14ac:dyDescent="0.2">
      <c r="A316" s="47">
        <v>2</v>
      </c>
      <c r="B316" s="47" t="s">
        <v>154</v>
      </c>
      <c r="C316" s="47">
        <v>9</v>
      </c>
      <c r="D316" s="47" t="s">
        <v>165</v>
      </c>
      <c r="E316" s="47">
        <v>3</v>
      </c>
      <c r="F316" s="48">
        <v>40695</v>
      </c>
      <c r="G316" s="47">
        <v>22</v>
      </c>
      <c r="H316" s="53">
        <v>12.6</v>
      </c>
      <c r="I316" s="47" t="s">
        <v>143</v>
      </c>
      <c r="J316" s="37" t="str">
        <f>VLOOKUP(I316,spp!A:B,2,FALSE)</f>
        <v>Scarus ghobban</v>
      </c>
      <c r="K316" s="47">
        <f t="shared" si="559"/>
        <v>8</v>
      </c>
      <c r="L316" s="47"/>
      <c r="M316" s="47"/>
      <c r="N316" s="47"/>
      <c r="O316" s="47"/>
      <c r="P316" s="47"/>
      <c r="Q316" s="47">
        <v>8</v>
      </c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37">
        <f>VLOOKUP(I316,spp!A:C,3,FALSE)</f>
        <v>2.3300000000000001E-2</v>
      </c>
      <c r="AF316" s="37">
        <f>VLOOKUP(I316,spp!A:D,4,FALSE)</f>
        <v>2.919</v>
      </c>
      <c r="AG316" s="47">
        <f t="shared" si="560"/>
        <v>5992.1203778520603</v>
      </c>
      <c r="AH316" s="47">
        <f t="shared" si="561"/>
        <v>6.6666666666666666E-2</v>
      </c>
      <c r="AI316" s="47">
        <f t="shared" si="562"/>
        <v>49.934336482100505</v>
      </c>
      <c r="AJ316" s="7">
        <f t="shared" si="548"/>
        <v>8.6982006147569511</v>
      </c>
      <c r="AK316" s="7">
        <f t="shared" si="549"/>
        <v>-3.7593019184104821</v>
      </c>
      <c r="AL316" s="7">
        <f t="shared" si="550"/>
        <v>4.2677295420237868</v>
      </c>
      <c r="AM316" s="7">
        <f t="shared" si="551"/>
        <v>71.359432957997996</v>
      </c>
      <c r="AN316" s="37" t="str">
        <f>VLOOKUP(I316,spp!A:L,10,FALSE)</f>
        <v>Scaridae </v>
      </c>
    </row>
    <row r="317" spans="1:40" x14ac:dyDescent="0.2">
      <c r="A317" s="51">
        <v>2</v>
      </c>
      <c r="B317" s="51" t="s">
        <v>154</v>
      </c>
      <c r="C317" s="51">
        <v>9</v>
      </c>
      <c r="D317" s="51" t="s">
        <v>165</v>
      </c>
      <c r="E317" s="51">
        <v>3</v>
      </c>
      <c r="F317" s="52">
        <v>40695</v>
      </c>
      <c r="G317" s="51">
        <v>22</v>
      </c>
      <c r="H317" s="54">
        <v>12.6</v>
      </c>
      <c r="I317" s="51" t="s">
        <v>148</v>
      </c>
      <c r="J317" s="37" t="str">
        <f>VLOOKUP(I317,spp!A:B,2,FALSE)</f>
        <v>Diadema mexicanum</v>
      </c>
      <c r="K317" s="51">
        <v>1</v>
      </c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37"/>
      <c r="AF317" s="37">
        <f>VLOOKUP(I317,spp!A:E,5,FALSE)</f>
        <v>20.71</v>
      </c>
      <c r="AG317" s="51">
        <f t="shared" ref="AG317:AG318" si="563">AF317*K317</f>
        <v>20.71</v>
      </c>
      <c r="AH317" s="51">
        <f t="shared" ref="AH317:AH318" si="564">K317/60</f>
        <v>1.6666666666666666E-2</v>
      </c>
      <c r="AI317" s="51">
        <f t="shared" ref="AI317:AI318" si="565">AG317/60</f>
        <v>0.34516666666666668</v>
      </c>
      <c r="AJ317" s="7">
        <f t="shared" si="548"/>
        <v>3.0306166754074928</v>
      </c>
      <c r="AK317" s="7" t="e">
        <f t="shared" si="549"/>
        <v>#NUM!</v>
      </c>
      <c r="AL317" s="7" t="e">
        <f t="shared" si="550"/>
        <v>#NUM!</v>
      </c>
      <c r="AM317" s="7" t="e">
        <f t="shared" si="551"/>
        <v>#NUM!</v>
      </c>
      <c r="AN317" s="37" t="str">
        <f>VLOOKUP(I317,spp!A:L,10,FALSE)</f>
        <v>Diadematidae</v>
      </c>
    </row>
    <row r="318" spans="1:40" x14ac:dyDescent="0.2">
      <c r="A318" s="51">
        <v>2</v>
      </c>
      <c r="B318" s="51" t="s">
        <v>154</v>
      </c>
      <c r="C318" s="51">
        <v>9</v>
      </c>
      <c r="D318" s="51" t="s">
        <v>165</v>
      </c>
      <c r="E318" s="51">
        <v>3</v>
      </c>
      <c r="F318" s="52">
        <v>40695</v>
      </c>
      <c r="G318" s="51">
        <v>22</v>
      </c>
      <c r="H318" s="54">
        <v>12.6</v>
      </c>
      <c r="I318" s="51" t="s">
        <v>149</v>
      </c>
      <c r="J318" s="37" t="str">
        <f>VLOOKUP(I318,spp!A:B,2,FALSE)</f>
        <v>Pinctada mazatlanica</v>
      </c>
      <c r="K318" s="51">
        <v>2</v>
      </c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37"/>
      <c r="AF318" s="37">
        <f>VLOOKUP(I318,spp!A:E,5,FALSE)</f>
        <v>33.238461538461536</v>
      </c>
      <c r="AG318" s="51">
        <f t="shared" si="563"/>
        <v>66.476923076923072</v>
      </c>
      <c r="AH318" s="51">
        <f t="shared" si="564"/>
        <v>3.3333333333333333E-2</v>
      </c>
      <c r="AI318" s="51">
        <f t="shared" si="565"/>
        <v>1.107948717948718</v>
      </c>
      <c r="AJ318" s="7">
        <f t="shared" ref="AJ318:AJ330" si="566">LN(AG318)</f>
        <v>4.1968548660362961</v>
      </c>
      <c r="AK318" s="7" t="e">
        <f t="shared" ref="AK318:AK330" si="567">LN(AE318)</f>
        <v>#NUM!</v>
      </c>
      <c r="AL318" s="7" t="e">
        <f t="shared" ref="AL318:AL330" si="568">(AJ318-AK318)/AF318</f>
        <v>#NUM!</v>
      </c>
      <c r="AM318" s="7" t="e">
        <f t="shared" ref="AM318:AM330" si="569">EXP(AL318)</f>
        <v>#NUM!</v>
      </c>
      <c r="AN318" s="37" t="str">
        <f>VLOOKUP(I318,spp!A:L,10,FALSE)</f>
        <v>Pteriidae</v>
      </c>
    </row>
    <row r="319" spans="1:40" x14ac:dyDescent="0.2">
      <c r="A319" s="47">
        <v>2</v>
      </c>
      <c r="B319" s="47" t="s">
        <v>154</v>
      </c>
      <c r="C319" s="47">
        <v>9</v>
      </c>
      <c r="D319" s="47" t="s">
        <v>165</v>
      </c>
      <c r="E319" s="47">
        <v>4</v>
      </c>
      <c r="F319" s="48">
        <v>40695</v>
      </c>
      <c r="G319" s="47">
        <v>23</v>
      </c>
      <c r="H319" s="53">
        <v>9</v>
      </c>
      <c r="I319" s="47" t="s">
        <v>142</v>
      </c>
      <c r="J319" s="37" t="str">
        <f>VLOOKUP(I319,spp!A:B,2,FALSE)</f>
        <v>Holacanthus passer</v>
      </c>
      <c r="K319" s="47">
        <f t="shared" ref="K319:K323" si="570">SUM(L319:AD319)</f>
        <v>10</v>
      </c>
      <c r="L319" s="47"/>
      <c r="M319" s="47"/>
      <c r="N319" s="47"/>
      <c r="O319" s="47">
        <v>10</v>
      </c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37">
        <f>VLOOKUP(I319,spp!A:C,3,FALSE)</f>
        <v>2.7130000000000001E-2</v>
      </c>
      <c r="AF319" s="37">
        <f>VLOOKUP(I319,spp!A:D,4,FALSE)</f>
        <v>3.0842299999999998</v>
      </c>
      <c r="AG319" s="47">
        <f t="shared" ref="AG319:AG323" si="571">((AE319*$L$2^AF319)*L319)+((AE319*$M$2^AF319)*M319)+((AE319*$N$2^AF319)*N319)+((AE319*$O$2^AF319)*O319)+((AE319*$P$2^AF319)*P319)+((AE319*$Q$2^AF319)*Q319)+((AE319*$R$2^AF319)*R319)+((AE319*$S$2^AF319)*S319)+((AE319*$T$2^AF319)*T319)+((AE319*$U$2^AF319)*U319)+((AE319*$V$2^AF319)*V319)+((AE319*$W$2^AF319)*W319)+((AE319*$X$2^AF319)*X319)+((AE319*$Y$2^AF319)*Y319)+ ((AE319*$Z$2^AF319)*Z319)+((AE319*$AA$2^AF319)*AA319)+((AE319*$AB$2^AF319)*AB319)+((AE319*$AC$2^AF319)*AC319+((AE319*$AD$2^AF319)*AD319))</f>
        <v>1850.3975070588172</v>
      </c>
      <c r="AH319" s="47">
        <f t="shared" ref="AH319:AH323" si="572">K319/120</f>
        <v>8.3333333333333329E-2</v>
      </c>
      <c r="AI319" s="47">
        <f t="shared" ref="AI319:AI323" si="573">AG319/120</f>
        <v>15.419979225490144</v>
      </c>
      <c r="AJ319" s="7">
        <f t="shared" si="566"/>
        <v>7.5231557636718431</v>
      </c>
      <c r="AK319" s="7">
        <f t="shared" si="567"/>
        <v>-3.6071151523112968</v>
      </c>
      <c r="AL319" s="7">
        <f t="shared" si="568"/>
        <v>3.6087681255882798</v>
      </c>
      <c r="AM319" s="7">
        <f t="shared" si="569"/>
        <v>36.920543317005659</v>
      </c>
      <c r="AN319" s="37" t="str">
        <f>VLOOKUP(I319,spp!A:L,10,FALSE)</f>
        <v>Pomacanthidae</v>
      </c>
    </row>
    <row r="320" spans="1:40" x14ac:dyDescent="0.2">
      <c r="A320" s="47">
        <v>2</v>
      </c>
      <c r="B320" s="47" t="s">
        <v>154</v>
      </c>
      <c r="C320" s="47">
        <v>9</v>
      </c>
      <c r="D320" s="47" t="s">
        <v>165</v>
      </c>
      <c r="E320" s="47">
        <v>4</v>
      </c>
      <c r="F320" s="48">
        <v>40695</v>
      </c>
      <c r="G320" s="47">
        <v>23</v>
      </c>
      <c r="H320" s="53">
        <v>9</v>
      </c>
      <c r="I320" s="47" t="s">
        <v>150</v>
      </c>
      <c r="J320" s="37" t="str">
        <f>VLOOKUP(I320,spp!A:B,2,FALSE)</f>
        <v>Lutjanus argentiventris</v>
      </c>
      <c r="K320" s="47">
        <f t="shared" si="570"/>
        <v>15</v>
      </c>
      <c r="L320" s="47"/>
      <c r="M320" s="47"/>
      <c r="N320" s="47"/>
      <c r="O320" s="47">
        <v>15</v>
      </c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37">
        <f>VLOOKUP(I320,spp!A:C,3,FALSE)</f>
        <v>1.7299999999999999E-2</v>
      </c>
      <c r="AF320" s="37">
        <f>VLOOKUP(I320,spp!A:D,4,FALSE)</f>
        <v>3</v>
      </c>
      <c r="AG320" s="47">
        <f t="shared" si="571"/>
        <v>1390.7578125</v>
      </c>
      <c r="AH320" s="47">
        <f t="shared" si="572"/>
        <v>0.125</v>
      </c>
      <c r="AI320" s="47">
        <f t="shared" si="573"/>
        <v>11.589648437499999</v>
      </c>
      <c r="AJ320" s="7">
        <f t="shared" si="566"/>
        <v>7.237604066412211</v>
      </c>
      <c r="AK320" s="7">
        <f t="shared" si="567"/>
        <v>-4.0570487774784034</v>
      </c>
      <c r="AL320" s="7">
        <f t="shared" si="568"/>
        <v>3.764884281296871</v>
      </c>
      <c r="AM320" s="7">
        <f t="shared" si="569"/>
        <v>43.158711300783196</v>
      </c>
      <c r="AN320" s="37" t="str">
        <f>VLOOKUP(I320,spp!A:L,10,FALSE)</f>
        <v>Lutjanidae</v>
      </c>
    </row>
    <row r="321" spans="1:40" x14ac:dyDescent="0.2">
      <c r="A321" s="47">
        <v>2</v>
      </c>
      <c r="B321" s="47" t="s">
        <v>154</v>
      </c>
      <c r="C321" s="47">
        <v>9</v>
      </c>
      <c r="D321" s="47" t="s">
        <v>165</v>
      </c>
      <c r="E321" s="47">
        <v>4</v>
      </c>
      <c r="F321" s="48">
        <v>40695</v>
      </c>
      <c r="G321" s="47">
        <v>23</v>
      </c>
      <c r="H321" s="53">
        <v>9</v>
      </c>
      <c r="I321" s="47" t="s">
        <v>146</v>
      </c>
      <c r="J321" s="37" t="str">
        <f>VLOOKUP(I321,spp!A:B,2,FALSE)</f>
        <v>Mycteroperca rosacea</v>
      </c>
      <c r="K321" s="47">
        <f t="shared" si="570"/>
        <v>10</v>
      </c>
      <c r="L321" s="47"/>
      <c r="M321" s="47"/>
      <c r="N321" s="47"/>
      <c r="O321" s="47"/>
      <c r="P321" s="47"/>
      <c r="Q321" s="47">
        <v>10</v>
      </c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37">
        <f>VLOOKUP(I321,spp!A:C,3,FALSE)</f>
        <v>1.3299999999999999E-2</v>
      </c>
      <c r="AF321" s="37">
        <f>VLOOKUP(I321,spp!A:D,4,FALSE)</f>
        <v>2.97</v>
      </c>
      <c r="AG321" s="47">
        <f t="shared" si="571"/>
        <v>5125.4704343546573</v>
      </c>
      <c r="AH321" s="47">
        <f t="shared" si="572"/>
        <v>8.3333333333333329E-2</v>
      </c>
      <c r="AI321" s="47">
        <f t="shared" si="573"/>
        <v>42.712253619622146</v>
      </c>
      <c r="AJ321" s="7">
        <f t="shared" si="566"/>
        <v>8.5419775918631764</v>
      </c>
      <c r="AK321" s="7">
        <f t="shared" si="567"/>
        <v>-4.319991243754429</v>
      </c>
      <c r="AL321" s="7">
        <f t="shared" si="568"/>
        <v>4.3306292375816851</v>
      </c>
      <c r="AM321" s="7">
        <f t="shared" si="569"/>
        <v>75.992088606252793</v>
      </c>
      <c r="AN321" s="37" t="str">
        <f>VLOOKUP(I321,spp!A:L,10,FALSE)</f>
        <v>Serranidae</v>
      </c>
    </row>
    <row r="322" spans="1:40" x14ac:dyDescent="0.2">
      <c r="A322" s="47">
        <v>2</v>
      </c>
      <c r="B322" s="47" t="s">
        <v>154</v>
      </c>
      <c r="C322" s="47">
        <v>9</v>
      </c>
      <c r="D322" s="47" t="s">
        <v>165</v>
      </c>
      <c r="E322" s="47">
        <v>4</v>
      </c>
      <c r="F322" s="48">
        <v>40695</v>
      </c>
      <c r="G322" s="47">
        <v>23</v>
      </c>
      <c r="H322" s="53">
        <v>9</v>
      </c>
      <c r="I322" s="47" t="s">
        <v>143</v>
      </c>
      <c r="J322" s="37" t="str">
        <f>VLOOKUP(I322,spp!A:B,2,FALSE)</f>
        <v>Scarus ghobban</v>
      </c>
      <c r="K322" s="47">
        <f t="shared" si="570"/>
        <v>1</v>
      </c>
      <c r="L322" s="47"/>
      <c r="M322" s="47"/>
      <c r="N322" s="47"/>
      <c r="O322" s="47"/>
      <c r="P322" s="47"/>
      <c r="Q322" s="47"/>
      <c r="R322" s="47">
        <v>1</v>
      </c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37">
        <f>VLOOKUP(I322,spp!A:C,3,FALSE)</f>
        <v>2.3300000000000001E-2</v>
      </c>
      <c r="AF322" s="37">
        <f>VLOOKUP(I322,spp!A:D,4,FALSE)</f>
        <v>2.919</v>
      </c>
      <c r="AG322" s="47">
        <f t="shared" si="571"/>
        <v>1559.851477887961</v>
      </c>
      <c r="AH322" s="47">
        <f t="shared" si="572"/>
        <v>8.3333333333333332E-3</v>
      </c>
      <c r="AI322" s="47">
        <f t="shared" si="573"/>
        <v>12.998762315733009</v>
      </c>
      <c r="AJ322" s="7">
        <f t="shared" si="566"/>
        <v>7.3523458892290821</v>
      </c>
      <c r="AK322" s="7">
        <f t="shared" si="567"/>
        <v>-3.7593019184104821</v>
      </c>
      <c r="AL322" s="7">
        <f t="shared" si="568"/>
        <v>3.8066624897703196</v>
      </c>
      <c r="AM322" s="7">
        <f t="shared" si="569"/>
        <v>44.999999999999993</v>
      </c>
      <c r="AN322" s="37" t="str">
        <f>VLOOKUP(I322,spp!A:L,10,FALSE)</f>
        <v>Scaridae </v>
      </c>
    </row>
    <row r="323" spans="1:40" x14ac:dyDescent="0.2">
      <c r="A323" s="47">
        <v>2</v>
      </c>
      <c r="B323" s="47" t="s">
        <v>154</v>
      </c>
      <c r="C323" s="47">
        <v>9</v>
      </c>
      <c r="D323" s="47" t="s">
        <v>165</v>
      </c>
      <c r="E323" s="47">
        <v>4</v>
      </c>
      <c r="F323" s="48">
        <v>40695</v>
      </c>
      <c r="G323" s="47">
        <v>23</v>
      </c>
      <c r="H323" s="53">
        <v>9</v>
      </c>
      <c r="I323" s="47" t="s">
        <v>141</v>
      </c>
      <c r="J323" s="37" t="str">
        <f>VLOOKUP(I323,spp!A:B,2,FALSE)</f>
        <v>Stegastes rectrifaenum</v>
      </c>
      <c r="K323" s="47">
        <f t="shared" si="570"/>
        <v>7</v>
      </c>
      <c r="L323" s="47"/>
      <c r="M323" s="47">
        <v>7</v>
      </c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37">
        <f>VLOOKUP(I323,spp!A:C,3,FALSE)</f>
        <v>1.813E-2</v>
      </c>
      <c r="AF323" s="37">
        <f>VLOOKUP(I323,spp!A:D,4,FALSE)</f>
        <v>3.07552</v>
      </c>
      <c r="AG323" s="47">
        <f t="shared" si="571"/>
        <v>62.339635825676162</v>
      </c>
      <c r="AH323" s="47">
        <f t="shared" si="572"/>
        <v>5.8333333333333334E-2</v>
      </c>
      <c r="AI323" s="47">
        <f t="shared" si="573"/>
        <v>0.51949696521396804</v>
      </c>
      <c r="AJ323" s="7">
        <f t="shared" si="566"/>
        <v>4.1325974325780814</v>
      </c>
      <c r="AK323" s="7">
        <f t="shared" si="567"/>
        <v>-4.0101872542153769</v>
      </c>
      <c r="AL323" s="7">
        <f t="shared" si="568"/>
        <v>2.6476123344323752</v>
      </c>
      <c r="AM323" s="7">
        <f t="shared" si="569"/>
        <v>14.120283848278984</v>
      </c>
      <c r="AN323" s="37" t="str">
        <f>VLOOKUP(I323,spp!A:L,10,FALSE)</f>
        <v>Pomacentridae</v>
      </c>
    </row>
    <row r="324" spans="1:40" x14ac:dyDescent="0.2">
      <c r="A324" s="51">
        <v>2</v>
      </c>
      <c r="B324" s="51" t="s">
        <v>154</v>
      </c>
      <c r="C324" s="51">
        <v>9</v>
      </c>
      <c r="D324" s="51" t="s">
        <v>165</v>
      </c>
      <c r="E324" s="51">
        <v>4</v>
      </c>
      <c r="F324" s="52">
        <v>40695</v>
      </c>
      <c r="G324" s="51">
        <v>23</v>
      </c>
      <c r="H324" s="54">
        <v>8.3000000000000007</v>
      </c>
      <c r="I324" s="51" t="s">
        <v>148</v>
      </c>
      <c r="J324" s="37" t="str">
        <f>VLOOKUP(I324,spp!A:B,2,FALSE)</f>
        <v>Diadema mexicanum</v>
      </c>
      <c r="K324" s="51">
        <v>5</v>
      </c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37"/>
      <c r="AF324" s="37">
        <f>VLOOKUP(I324,spp!A:E,5,FALSE)</f>
        <v>20.71</v>
      </c>
      <c r="AG324" s="51">
        <f t="shared" ref="AG324:AG325" si="574">AF324*K324</f>
        <v>103.55000000000001</v>
      </c>
      <c r="AH324" s="51">
        <f t="shared" ref="AH324:AH325" si="575">K324/60</f>
        <v>8.3333333333333329E-2</v>
      </c>
      <c r="AI324" s="51">
        <f t="shared" ref="AI324:AI325" si="576">AG324/60</f>
        <v>1.7258333333333336</v>
      </c>
      <c r="AJ324" s="7">
        <f t="shared" si="566"/>
        <v>4.6400545878415933</v>
      </c>
      <c r="AK324" s="7" t="e">
        <f t="shared" si="567"/>
        <v>#NUM!</v>
      </c>
      <c r="AL324" s="7" t="e">
        <f t="shared" si="568"/>
        <v>#NUM!</v>
      </c>
      <c r="AM324" s="7" t="e">
        <f t="shared" si="569"/>
        <v>#NUM!</v>
      </c>
      <c r="AN324" s="37" t="str">
        <f>VLOOKUP(I324,spp!A:L,10,FALSE)</f>
        <v>Diadematidae</v>
      </c>
    </row>
    <row r="325" spans="1:40" x14ac:dyDescent="0.2">
      <c r="A325" s="51">
        <v>2</v>
      </c>
      <c r="B325" s="51" t="s">
        <v>154</v>
      </c>
      <c r="C325" s="51">
        <v>9</v>
      </c>
      <c r="D325" s="51" t="s">
        <v>165</v>
      </c>
      <c r="E325" s="51">
        <v>4</v>
      </c>
      <c r="F325" s="52">
        <v>40695</v>
      </c>
      <c r="G325" s="51">
        <v>23</v>
      </c>
      <c r="H325" s="54">
        <v>8.3000000000000007</v>
      </c>
      <c r="I325" s="51" t="s">
        <v>149</v>
      </c>
      <c r="J325" s="37" t="str">
        <f>VLOOKUP(I325,spp!A:B,2,FALSE)</f>
        <v>Pinctada mazatlanica</v>
      </c>
      <c r="K325" s="51">
        <v>11</v>
      </c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37"/>
      <c r="AF325" s="37">
        <f>VLOOKUP(I325,spp!A:E,5,FALSE)</f>
        <v>33.238461538461536</v>
      </c>
      <c r="AG325" s="51">
        <f t="shared" si="574"/>
        <v>365.62307692307689</v>
      </c>
      <c r="AH325" s="51">
        <f t="shared" si="575"/>
        <v>0.18333333333333332</v>
      </c>
      <c r="AI325" s="51">
        <f t="shared" si="576"/>
        <v>6.0937179487179485</v>
      </c>
      <c r="AJ325" s="7">
        <f t="shared" si="566"/>
        <v>5.9016029582747214</v>
      </c>
      <c r="AK325" s="7" t="e">
        <f t="shared" si="567"/>
        <v>#NUM!</v>
      </c>
      <c r="AL325" s="7" t="e">
        <f t="shared" si="568"/>
        <v>#NUM!</v>
      </c>
      <c r="AM325" s="7" t="e">
        <f t="shared" si="569"/>
        <v>#NUM!</v>
      </c>
      <c r="AN325" s="37" t="str">
        <f>VLOOKUP(I325,spp!A:L,10,FALSE)</f>
        <v>Pteriidae</v>
      </c>
    </row>
    <row r="326" spans="1:40" x14ac:dyDescent="0.2">
      <c r="A326" s="47">
        <v>2</v>
      </c>
      <c r="B326" s="47" t="s">
        <v>154</v>
      </c>
      <c r="C326" s="47">
        <v>9</v>
      </c>
      <c r="D326" s="47" t="s">
        <v>165</v>
      </c>
      <c r="E326" s="47">
        <v>5</v>
      </c>
      <c r="F326" s="48">
        <v>40695</v>
      </c>
      <c r="G326" s="47">
        <v>23</v>
      </c>
      <c r="H326" s="53">
        <v>8</v>
      </c>
      <c r="I326" s="47" t="s">
        <v>142</v>
      </c>
      <c r="J326" s="37" t="str">
        <f>VLOOKUP(I326,spp!A:B,2,FALSE)</f>
        <v>Holacanthus passer</v>
      </c>
      <c r="K326" s="47">
        <f t="shared" ref="K326:K328" si="577">SUM(L326:AD326)</f>
        <v>7</v>
      </c>
      <c r="L326" s="47"/>
      <c r="M326" s="47">
        <v>2</v>
      </c>
      <c r="N326" s="47"/>
      <c r="O326" s="47">
        <v>5</v>
      </c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37">
        <f>VLOOKUP(I326,spp!A:C,3,FALSE)</f>
        <v>2.7130000000000001E-2</v>
      </c>
      <c r="AF326" s="37">
        <f>VLOOKUP(I326,spp!A:D,4,FALSE)</f>
        <v>3.0842299999999998</v>
      </c>
      <c r="AG326" s="47">
        <f t="shared" ref="AG326:AG328" si="578">((AE326*$L$2^AF326)*L326)+((AE326*$M$2^AF326)*M326)+((AE326*$N$2^AF326)*N326)+((AE326*$O$2^AF326)*O326)+((AE326*$P$2^AF326)*P326)+((AE326*$Q$2^AF326)*Q326)+((AE326*$R$2^AF326)*R326)+((AE326*$S$2^AF326)*S326)+((AE326*$T$2^AF326)*T326)+((AE326*$U$2^AF326)*U326)+((AE326*$V$2^AF326)*V326)+((AE326*$W$2^AF326)*W326)+((AE326*$X$2^AF326)*X326)+((AE326*$Y$2^AF326)*Y326)+ ((AE326*$Z$2^AF326)*Z326)+((AE326*$AA$2^AF326)*AA326)+((AE326*$AB$2^AF326)*AB326)+((AE326*$AC$2^AF326)*AC326+((AE326*$AD$2^AF326)*AD326))</f>
        <v>952.32376870408973</v>
      </c>
      <c r="AH326" s="47">
        <f t="shared" ref="AH326:AH328" si="579">K326/120</f>
        <v>5.8333333333333334E-2</v>
      </c>
      <c r="AI326" s="47">
        <f t="shared" ref="AI326:AI328" si="580">AG326/120</f>
        <v>7.9360314058674142</v>
      </c>
      <c r="AJ326" s="7">
        <f t="shared" si="566"/>
        <v>6.8589050701493548</v>
      </c>
      <c r="AK326" s="7">
        <f t="shared" si="567"/>
        <v>-3.6071151523112968</v>
      </c>
      <c r="AL326" s="7">
        <f t="shared" si="568"/>
        <v>3.3933981001613538</v>
      </c>
      <c r="AM326" s="7">
        <f t="shared" si="569"/>
        <v>29.766931619368499</v>
      </c>
      <c r="AN326" s="37" t="str">
        <f>VLOOKUP(I326,spp!A:L,10,FALSE)</f>
        <v>Pomacanthidae</v>
      </c>
    </row>
    <row r="327" spans="1:40" x14ac:dyDescent="0.2">
      <c r="A327" s="47">
        <v>2</v>
      </c>
      <c r="B327" s="47" t="s">
        <v>154</v>
      </c>
      <c r="C327" s="47">
        <v>9</v>
      </c>
      <c r="D327" s="47" t="s">
        <v>165</v>
      </c>
      <c r="E327" s="47">
        <v>5</v>
      </c>
      <c r="F327" s="48">
        <v>40695</v>
      </c>
      <c r="G327" s="47">
        <v>23</v>
      </c>
      <c r="H327" s="53">
        <v>8</v>
      </c>
      <c r="I327" s="47" t="s">
        <v>146</v>
      </c>
      <c r="J327" s="37" t="str">
        <f>VLOOKUP(I327,spp!A:B,2,FALSE)</f>
        <v>Mycteroperca rosacea</v>
      </c>
      <c r="K327" s="47">
        <f t="shared" si="577"/>
        <v>3</v>
      </c>
      <c r="L327" s="47"/>
      <c r="M327" s="47"/>
      <c r="N327" s="47"/>
      <c r="O327" s="47">
        <v>3</v>
      </c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37">
        <f>VLOOKUP(I327,spp!A:C,3,FALSE)</f>
        <v>1.3299999999999999E-2</v>
      </c>
      <c r="AF327" s="37">
        <f>VLOOKUP(I327,spp!A:D,4,FALSE)</f>
        <v>2.97</v>
      </c>
      <c r="AG327" s="47">
        <f t="shared" si="578"/>
        <v>196.24377987861817</v>
      </c>
      <c r="AH327" s="47">
        <f t="shared" si="579"/>
        <v>2.5000000000000001E-2</v>
      </c>
      <c r="AI327" s="47">
        <f t="shared" si="580"/>
        <v>1.6353648323218182</v>
      </c>
      <c r="AJ327" s="7">
        <f t="shared" si="566"/>
        <v>5.2793576612742026</v>
      </c>
      <c r="AK327" s="7">
        <f t="shared" si="567"/>
        <v>-4.319991243754429</v>
      </c>
      <c r="AL327" s="7">
        <f t="shared" si="568"/>
        <v>3.232104008427148</v>
      </c>
      <c r="AM327" s="7">
        <f t="shared" si="569"/>
        <v>25.332901576172077</v>
      </c>
      <c r="AN327" s="37" t="str">
        <f>VLOOKUP(I327,spp!A:L,10,FALSE)</f>
        <v>Serranidae</v>
      </c>
    </row>
    <row r="328" spans="1:40" x14ac:dyDescent="0.2">
      <c r="A328" s="47">
        <v>2</v>
      </c>
      <c r="B328" s="47" t="s">
        <v>154</v>
      </c>
      <c r="C328" s="47">
        <v>9</v>
      </c>
      <c r="D328" s="47" t="s">
        <v>165</v>
      </c>
      <c r="E328" s="47">
        <v>5</v>
      </c>
      <c r="F328" s="48">
        <v>40695</v>
      </c>
      <c r="G328" s="47">
        <v>23</v>
      </c>
      <c r="H328" s="53">
        <v>8</v>
      </c>
      <c r="I328" s="47" t="s">
        <v>141</v>
      </c>
      <c r="J328" s="37" t="str">
        <f>VLOOKUP(I328,spp!A:B,2,FALSE)</f>
        <v>Stegastes rectrifaenum</v>
      </c>
      <c r="K328" s="47">
        <f t="shared" si="577"/>
        <v>4</v>
      </c>
      <c r="L328" s="47"/>
      <c r="M328" s="47">
        <v>4</v>
      </c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37">
        <f>VLOOKUP(I328,spp!A:C,3,FALSE)</f>
        <v>1.813E-2</v>
      </c>
      <c r="AF328" s="37">
        <f>VLOOKUP(I328,spp!A:D,4,FALSE)</f>
        <v>3.07552</v>
      </c>
      <c r="AG328" s="47">
        <f t="shared" si="578"/>
        <v>35.62264904324352</v>
      </c>
      <c r="AH328" s="47">
        <f t="shared" si="579"/>
        <v>3.3333333333333333E-2</v>
      </c>
      <c r="AI328" s="47">
        <f t="shared" si="580"/>
        <v>0.29685540869369598</v>
      </c>
      <c r="AJ328" s="7">
        <f t="shared" si="566"/>
        <v>3.5729816446426592</v>
      </c>
      <c r="AK328" s="7">
        <f t="shared" si="567"/>
        <v>-4.0101872542153769</v>
      </c>
      <c r="AL328" s="7">
        <f t="shared" si="568"/>
        <v>2.4656542304579503</v>
      </c>
      <c r="AM328" s="7">
        <f t="shared" si="569"/>
        <v>11.771180698332907</v>
      </c>
      <c r="AN328" s="37" t="str">
        <f>VLOOKUP(I328,spp!A:L,10,FALSE)</f>
        <v>Pomacentridae</v>
      </c>
    </row>
    <row r="329" spans="1:40" x14ac:dyDescent="0.2">
      <c r="A329" s="51">
        <v>2</v>
      </c>
      <c r="B329" s="51" t="s">
        <v>154</v>
      </c>
      <c r="C329" s="51">
        <v>9</v>
      </c>
      <c r="D329" s="51" t="s">
        <v>165</v>
      </c>
      <c r="E329" s="51">
        <v>5</v>
      </c>
      <c r="F329" s="52">
        <v>40695</v>
      </c>
      <c r="G329" s="51">
        <v>23</v>
      </c>
      <c r="H329" s="54">
        <v>8</v>
      </c>
      <c r="I329" s="51" t="s">
        <v>156</v>
      </c>
      <c r="J329" s="37" t="str">
        <f>VLOOKUP(I329,spp!A:B,2,FALSE)</f>
        <v>Acanthaster planci</v>
      </c>
      <c r="K329" s="51">
        <v>1</v>
      </c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37"/>
      <c r="AF329" s="37">
        <f>VLOOKUP(I329,spp!A:E,5,FALSE)</f>
        <v>566.25</v>
      </c>
      <c r="AG329" s="51">
        <f t="shared" ref="AG329:AG331" si="581">AF329*K329</f>
        <v>566.25</v>
      </c>
      <c r="AH329" s="51">
        <f t="shared" ref="AH329:AH331" si="582">K329/60</f>
        <v>1.6666666666666666E-2</v>
      </c>
      <c r="AI329" s="51">
        <f t="shared" ref="AI329:AI331" si="583">AG329/60</f>
        <v>9.4375</v>
      </c>
      <c r="AJ329" s="7">
        <f t="shared" si="566"/>
        <v>6.339035676797244</v>
      </c>
      <c r="AK329" s="7" t="e">
        <f t="shared" si="567"/>
        <v>#NUM!</v>
      </c>
      <c r="AL329" s="7" t="e">
        <f t="shared" si="568"/>
        <v>#NUM!</v>
      </c>
      <c r="AM329" s="7" t="e">
        <f t="shared" si="569"/>
        <v>#NUM!</v>
      </c>
      <c r="AN329" s="37" t="str">
        <f>VLOOKUP(I329,spp!A:L,10,FALSE)</f>
        <v>Acanthansteridae</v>
      </c>
    </row>
    <row r="330" spans="1:40" x14ac:dyDescent="0.2">
      <c r="A330" s="51">
        <v>2</v>
      </c>
      <c r="B330" s="51" t="s">
        <v>154</v>
      </c>
      <c r="C330" s="51">
        <v>9</v>
      </c>
      <c r="D330" s="51" t="s">
        <v>165</v>
      </c>
      <c r="E330" s="51">
        <v>5</v>
      </c>
      <c r="F330" s="52">
        <v>40695</v>
      </c>
      <c r="G330" s="51">
        <v>23</v>
      </c>
      <c r="H330" s="54">
        <v>8</v>
      </c>
      <c r="I330" s="51" t="s">
        <v>148</v>
      </c>
      <c r="J330" s="37" t="str">
        <f>VLOOKUP(I330,spp!A:B,2,FALSE)</f>
        <v>Diadema mexicanum</v>
      </c>
      <c r="K330" s="51">
        <v>8</v>
      </c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37"/>
      <c r="AF330" s="37">
        <f>VLOOKUP(I330,spp!A:E,5,FALSE)</f>
        <v>20.71</v>
      </c>
      <c r="AG330" s="51">
        <f t="shared" si="581"/>
        <v>165.68</v>
      </c>
      <c r="AH330" s="51">
        <f t="shared" si="582"/>
        <v>0.13333333333333333</v>
      </c>
      <c r="AI330" s="51">
        <f t="shared" si="583"/>
        <v>2.7613333333333334</v>
      </c>
      <c r="AJ330" s="7">
        <f t="shared" si="566"/>
        <v>5.110058217087329</v>
      </c>
      <c r="AK330" s="7" t="e">
        <f t="shared" si="567"/>
        <v>#NUM!</v>
      </c>
      <c r="AL330" s="7" t="e">
        <f t="shared" si="568"/>
        <v>#NUM!</v>
      </c>
      <c r="AM330" s="7" t="e">
        <f t="shared" si="569"/>
        <v>#NUM!</v>
      </c>
      <c r="AN330" s="37" t="str">
        <f>VLOOKUP(I330,spp!A:L,10,FALSE)</f>
        <v>Diadematidae</v>
      </c>
    </row>
    <row r="331" spans="1:40" x14ac:dyDescent="0.2">
      <c r="A331" s="51">
        <v>2</v>
      </c>
      <c r="B331" s="51" t="s">
        <v>154</v>
      </c>
      <c r="C331" s="51">
        <v>9</v>
      </c>
      <c r="D331" s="51" t="s">
        <v>165</v>
      </c>
      <c r="E331" s="51">
        <v>5</v>
      </c>
      <c r="F331" s="52">
        <v>40695</v>
      </c>
      <c r="G331" s="51">
        <v>23</v>
      </c>
      <c r="H331" s="54">
        <v>8</v>
      </c>
      <c r="I331" s="51" t="s">
        <v>149</v>
      </c>
      <c r="J331" s="37" t="str">
        <f>VLOOKUP(I331,spp!A:B,2,FALSE)</f>
        <v>Pinctada mazatlanica</v>
      </c>
      <c r="K331" s="51">
        <v>4</v>
      </c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37"/>
      <c r="AF331" s="37">
        <f>VLOOKUP(I331,spp!A:E,5,FALSE)</f>
        <v>33.238461538461536</v>
      </c>
      <c r="AG331" s="51">
        <f t="shared" si="581"/>
        <v>132.95384615384614</v>
      </c>
      <c r="AH331" s="51">
        <f t="shared" si="582"/>
        <v>6.6666666666666666E-2</v>
      </c>
      <c r="AI331" s="51">
        <f t="shared" si="583"/>
        <v>2.2158974358974359</v>
      </c>
      <c r="AJ331" s="7">
        <f t="shared" ref="AJ331:AJ338" si="584">LN(AG331)</f>
        <v>4.8900020465962415</v>
      </c>
      <c r="AK331" s="7" t="e">
        <f t="shared" ref="AK331:AK338" si="585">LN(AE331)</f>
        <v>#NUM!</v>
      </c>
      <c r="AL331" s="7" t="e">
        <f t="shared" ref="AL331:AL338" si="586">(AJ331-AK331)/AF331</f>
        <v>#NUM!</v>
      </c>
      <c r="AM331" s="7" t="e">
        <f t="shared" ref="AM331:AM338" si="587">EXP(AL331)</f>
        <v>#NUM!</v>
      </c>
      <c r="AN331" s="37" t="str">
        <f>VLOOKUP(I331,spp!A:L,10,FALSE)</f>
        <v>Pteriidae</v>
      </c>
    </row>
    <row r="332" spans="1:40" x14ac:dyDescent="0.2">
      <c r="A332" s="47">
        <v>2</v>
      </c>
      <c r="B332" s="47" t="s">
        <v>154</v>
      </c>
      <c r="C332" s="47">
        <v>9</v>
      </c>
      <c r="D332" s="47" t="s">
        <v>165</v>
      </c>
      <c r="E332" s="47">
        <v>6</v>
      </c>
      <c r="F332" s="48">
        <v>40695</v>
      </c>
      <c r="G332" s="47">
        <v>23</v>
      </c>
      <c r="H332" s="53">
        <v>12.3</v>
      </c>
      <c r="I332" s="47" t="s">
        <v>142</v>
      </c>
      <c r="J332" s="37" t="str">
        <f>VLOOKUP(I332,spp!A:B,2,FALSE)</f>
        <v>Holacanthus passer</v>
      </c>
      <c r="K332" s="47">
        <f t="shared" ref="K332:K333" si="588">SUM(L332:AD332)</f>
        <v>1</v>
      </c>
      <c r="L332" s="47"/>
      <c r="M332" s="47"/>
      <c r="N332" s="47"/>
      <c r="O332" s="47"/>
      <c r="P332" s="47"/>
      <c r="Q332" s="47">
        <v>1</v>
      </c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37">
        <f>VLOOKUP(I332,spp!A:C,3,FALSE)</f>
        <v>2.7130000000000001E-2</v>
      </c>
      <c r="AF332" s="37">
        <f>VLOOKUP(I332,spp!A:D,4,FALSE)</f>
        <v>3.0842299999999998</v>
      </c>
      <c r="AG332" s="47">
        <f t="shared" ref="AG332:AG333" si="589">((AE332*$L$2^AF332)*L332)+((AE332*$M$2^AF332)*M332)+((AE332*$N$2^AF332)*N332)+((AE332*$O$2^AF332)*O332)+((AE332*$P$2^AF332)*P332)+((AE332*$Q$2^AF332)*Q332)+((AE332*$R$2^AF332)*R332)+((AE332*$S$2^AF332)*S332)+((AE332*$T$2^AF332)*T332)+((AE332*$U$2^AF332)*U332)+((AE332*$V$2^AF332)*V332)+((AE332*$W$2^AF332)*W332)+((AE332*$X$2^AF332)*X332)+((AE332*$Y$2^AF332)*Y332)+ ((AE332*$Z$2^AF332)*Z332)+((AE332*$AA$2^AF332)*AA332)+((AE332*$AB$2^AF332)*AB332)+((AE332*$AC$2^AF332)*AC332+((AE332*$AD$2^AF332)*AD332))</f>
        <v>1569.3173570742451</v>
      </c>
      <c r="AH332" s="47">
        <f t="shared" ref="AH332:AH333" si="590">K332/120</f>
        <v>8.3333333333333332E-3</v>
      </c>
      <c r="AI332" s="47">
        <f t="shared" ref="AI332:AI333" si="591">AG332/120</f>
        <v>13.077644642285376</v>
      </c>
      <c r="AJ332" s="7">
        <f t="shared" si="584"/>
        <v>7.3583959993761976</v>
      </c>
      <c r="AK332" s="7">
        <f t="shared" si="585"/>
        <v>-3.6071151523112968</v>
      </c>
      <c r="AL332" s="7">
        <f t="shared" si="586"/>
        <v>3.555348061489414</v>
      </c>
      <c r="AM332" s="7">
        <f t="shared" si="587"/>
        <v>35.000000000000007</v>
      </c>
      <c r="AN332" s="37" t="str">
        <f>VLOOKUP(I332,spp!A:L,10,FALSE)</f>
        <v>Pomacanthidae</v>
      </c>
    </row>
    <row r="333" spans="1:40" x14ac:dyDescent="0.2">
      <c r="A333" s="47">
        <v>2</v>
      </c>
      <c r="B333" s="47" t="s">
        <v>154</v>
      </c>
      <c r="C333" s="47">
        <v>9</v>
      </c>
      <c r="D333" s="47" t="s">
        <v>165</v>
      </c>
      <c r="E333" s="47">
        <v>6</v>
      </c>
      <c r="F333" s="48">
        <v>40695</v>
      </c>
      <c r="G333" s="47">
        <v>23</v>
      </c>
      <c r="H333" s="53">
        <v>12.3</v>
      </c>
      <c r="I333" s="47" t="s">
        <v>146</v>
      </c>
      <c r="J333" s="37" t="str">
        <f>VLOOKUP(I333,spp!A:B,2,FALSE)</f>
        <v>Mycteroperca rosacea</v>
      </c>
      <c r="K333" s="47">
        <f t="shared" si="588"/>
        <v>4</v>
      </c>
      <c r="L333" s="47"/>
      <c r="M333" s="47"/>
      <c r="N333" s="47"/>
      <c r="O333" s="47"/>
      <c r="P333" s="47">
        <v>2</v>
      </c>
      <c r="Q333" s="47">
        <v>1</v>
      </c>
      <c r="R333" s="47"/>
      <c r="S333" s="47"/>
      <c r="T333" s="47"/>
      <c r="U333" s="47">
        <v>1</v>
      </c>
      <c r="V333" s="47"/>
      <c r="W333" s="47"/>
      <c r="X333" s="47"/>
      <c r="Y333" s="47"/>
      <c r="Z333" s="47"/>
      <c r="AA333" s="47"/>
      <c r="AB333" s="47"/>
      <c r="AC333" s="47"/>
      <c r="AD333" s="47"/>
      <c r="AE333" s="37">
        <f>VLOOKUP(I333,spp!A:C,3,FALSE)</f>
        <v>1.3299999999999999E-2</v>
      </c>
      <c r="AF333" s="37">
        <f>VLOOKUP(I333,spp!A:D,4,FALSE)</f>
        <v>2.97</v>
      </c>
      <c r="AG333" s="47">
        <f t="shared" si="589"/>
        <v>5819.1948378376692</v>
      </c>
      <c r="AH333" s="47">
        <f t="shared" si="590"/>
        <v>3.3333333333333333E-2</v>
      </c>
      <c r="AI333" s="47">
        <f t="shared" si="591"/>
        <v>48.493290315313907</v>
      </c>
      <c r="AJ333" s="7">
        <f t="shared" si="584"/>
        <v>8.6689171871409219</v>
      </c>
      <c r="AK333" s="7">
        <f t="shared" si="585"/>
        <v>-4.319991243754429</v>
      </c>
      <c r="AL333" s="7">
        <f t="shared" si="586"/>
        <v>4.3733698420523064</v>
      </c>
      <c r="AM333" s="7">
        <f t="shared" si="587"/>
        <v>79.310445561427443</v>
      </c>
      <c r="AN333" s="37" t="str">
        <f>VLOOKUP(I333,spp!A:L,10,FALSE)</f>
        <v>Serranidae</v>
      </c>
    </row>
    <row r="334" spans="1:40" x14ac:dyDescent="0.2">
      <c r="A334" s="51">
        <v>2</v>
      </c>
      <c r="B334" s="51" t="s">
        <v>154</v>
      </c>
      <c r="C334" s="51">
        <v>9</v>
      </c>
      <c r="D334" s="51" t="s">
        <v>165</v>
      </c>
      <c r="E334" s="51">
        <v>6</v>
      </c>
      <c r="F334" s="52">
        <v>40695</v>
      </c>
      <c r="G334" s="51">
        <v>23</v>
      </c>
      <c r="H334" s="54">
        <v>12.3</v>
      </c>
      <c r="I334" s="51" t="s">
        <v>148</v>
      </c>
      <c r="J334" s="37" t="str">
        <f>VLOOKUP(I334,spp!A:B,2,FALSE)</f>
        <v>Diadema mexicanum</v>
      </c>
      <c r="K334" s="51">
        <v>4</v>
      </c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37"/>
      <c r="AF334" s="37">
        <f>VLOOKUP(I334,spp!A:E,5,FALSE)</f>
        <v>20.71</v>
      </c>
      <c r="AG334" s="51">
        <f t="shared" ref="AG334:AG335" si="592">AF334*K334</f>
        <v>82.84</v>
      </c>
      <c r="AH334" s="51">
        <f t="shared" ref="AH334:AH335" si="593">K334/60</f>
        <v>6.6666666666666666E-2</v>
      </c>
      <c r="AI334" s="51">
        <f t="shared" ref="AI334:AI335" si="594">AG334/60</f>
        <v>1.3806666666666667</v>
      </c>
      <c r="AJ334" s="7">
        <f t="shared" si="584"/>
        <v>4.4169110365273836</v>
      </c>
      <c r="AK334" s="7" t="e">
        <f t="shared" si="585"/>
        <v>#NUM!</v>
      </c>
      <c r="AL334" s="7" t="e">
        <f t="shared" si="586"/>
        <v>#NUM!</v>
      </c>
      <c r="AM334" s="7" t="e">
        <f t="shared" si="587"/>
        <v>#NUM!</v>
      </c>
      <c r="AN334" s="37" t="str">
        <f>VLOOKUP(I334,spp!A:L,10,FALSE)</f>
        <v>Diadematidae</v>
      </c>
    </row>
    <row r="335" spans="1:40" x14ac:dyDescent="0.2">
      <c r="A335" s="51">
        <v>2</v>
      </c>
      <c r="B335" s="51" t="s">
        <v>154</v>
      </c>
      <c r="C335" s="51">
        <v>9</v>
      </c>
      <c r="D335" s="51" t="s">
        <v>165</v>
      </c>
      <c r="E335" s="51">
        <v>6</v>
      </c>
      <c r="F335" s="52">
        <v>40695</v>
      </c>
      <c r="G335" s="51">
        <v>23</v>
      </c>
      <c r="H335" s="54">
        <v>12.3</v>
      </c>
      <c r="I335" s="51" t="s">
        <v>149</v>
      </c>
      <c r="J335" s="37" t="str">
        <f>VLOOKUP(I335,spp!A:B,2,FALSE)</f>
        <v>Pinctada mazatlanica</v>
      </c>
      <c r="K335" s="51">
        <v>1</v>
      </c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37"/>
      <c r="AF335" s="37">
        <f>VLOOKUP(I335,spp!A:E,5,FALSE)</f>
        <v>33.238461538461536</v>
      </c>
      <c r="AG335" s="51">
        <f t="shared" si="592"/>
        <v>33.238461538461536</v>
      </c>
      <c r="AH335" s="51">
        <f t="shared" si="593"/>
        <v>1.6666666666666666E-2</v>
      </c>
      <c r="AI335" s="51">
        <f t="shared" si="594"/>
        <v>0.55397435897435898</v>
      </c>
      <c r="AJ335" s="7">
        <f t="shared" si="584"/>
        <v>3.5037076854763507</v>
      </c>
      <c r="AK335" s="7" t="e">
        <f t="shared" si="585"/>
        <v>#NUM!</v>
      </c>
      <c r="AL335" s="7" t="e">
        <f t="shared" si="586"/>
        <v>#NUM!</v>
      </c>
      <c r="AM335" s="7" t="e">
        <f t="shared" si="587"/>
        <v>#NUM!</v>
      </c>
      <c r="AN335" s="37" t="str">
        <f>VLOOKUP(I335,spp!A:L,10,FALSE)</f>
        <v>Pteriidae</v>
      </c>
    </row>
    <row r="336" spans="1:40" x14ac:dyDescent="0.2">
      <c r="A336" s="47">
        <v>2</v>
      </c>
      <c r="B336" s="47" t="s">
        <v>154</v>
      </c>
      <c r="C336" s="47">
        <v>9</v>
      </c>
      <c r="D336" s="47" t="s">
        <v>165</v>
      </c>
      <c r="E336" s="47">
        <v>7</v>
      </c>
      <c r="F336" s="48">
        <v>40695</v>
      </c>
      <c r="G336" s="47">
        <v>23</v>
      </c>
      <c r="H336" s="53">
        <v>19.5</v>
      </c>
      <c r="I336" s="47" t="s">
        <v>142</v>
      </c>
      <c r="J336" s="37" t="str">
        <f>VLOOKUP(I336,spp!A:B,2,FALSE)</f>
        <v>Holacanthus passer</v>
      </c>
      <c r="K336" s="47">
        <f t="shared" ref="K336:K337" si="595">SUM(L336:AD336)</f>
        <v>2</v>
      </c>
      <c r="L336" s="47"/>
      <c r="M336" s="47"/>
      <c r="N336" s="47"/>
      <c r="O336" s="47">
        <v>2</v>
      </c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37">
        <f>VLOOKUP(I336,spp!A:C,3,FALSE)</f>
        <v>2.7130000000000001E-2</v>
      </c>
      <c r="AF336" s="37">
        <f>VLOOKUP(I336,spp!A:D,4,FALSE)</f>
        <v>3.0842299999999998</v>
      </c>
      <c r="AG336" s="47">
        <f t="shared" ref="AG336:AG337" si="596">((AE336*$L$2^AF336)*L336)+((AE336*$M$2^AF336)*M336)+((AE336*$N$2^AF336)*N336)+((AE336*$O$2^AF336)*O336)+((AE336*$P$2^AF336)*P336)+((AE336*$Q$2^AF336)*Q336)+((AE336*$R$2^AF336)*R336)+((AE336*$S$2^AF336)*S336)+((AE336*$T$2^AF336)*T336)+((AE336*$U$2^AF336)*U336)+((AE336*$V$2^AF336)*V336)+((AE336*$W$2^AF336)*W336)+((AE336*$X$2^AF336)*X336)+((AE336*$Y$2^AF336)*Y336)+ ((AE336*$Z$2^AF336)*Z336)+((AE336*$AA$2^AF336)*AA336)+((AE336*$AB$2^AF336)*AB336)+((AE336*$AC$2^AF336)*AC336+((AE336*$AD$2^AF336)*AD336))</f>
        <v>370.07950141176343</v>
      </c>
      <c r="AH336" s="47">
        <f t="shared" ref="AH336:AH337" si="597">K336/120</f>
        <v>1.6666666666666666E-2</v>
      </c>
      <c r="AI336" s="47">
        <f t="shared" ref="AI336:AI337" si="598">AG336/120</f>
        <v>3.0839958450980287</v>
      </c>
      <c r="AJ336" s="7">
        <f t="shared" si="584"/>
        <v>5.9137178512377435</v>
      </c>
      <c r="AK336" s="7">
        <f t="shared" si="585"/>
        <v>-3.6071151523112968</v>
      </c>
      <c r="AL336" s="7">
        <f t="shared" si="586"/>
        <v>3.0869400153519808</v>
      </c>
      <c r="AM336" s="7">
        <f t="shared" si="587"/>
        <v>21.909931240932202</v>
      </c>
      <c r="AN336" s="37" t="str">
        <f>VLOOKUP(I336,spp!A:L,10,FALSE)</f>
        <v>Pomacanthidae</v>
      </c>
    </row>
    <row r="337" spans="1:40" x14ac:dyDescent="0.2">
      <c r="A337" s="47">
        <v>2</v>
      </c>
      <c r="B337" s="47" t="s">
        <v>154</v>
      </c>
      <c r="C337" s="47">
        <v>9</v>
      </c>
      <c r="D337" s="47" t="s">
        <v>165</v>
      </c>
      <c r="E337" s="47">
        <v>7</v>
      </c>
      <c r="F337" s="48">
        <v>40695</v>
      </c>
      <c r="G337" s="47">
        <v>23</v>
      </c>
      <c r="H337" s="53">
        <v>19.5</v>
      </c>
      <c r="I337" s="47" t="s">
        <v>141</v>
      </c>
      <c r="J337" s="37" t="str">
        <f>VLOOKUP(I337,spp!A:B,2,FALSE)</f>
        <v>Stegastes rectrifaenum</v>
      </c>
      <c r="K337" s="47">
        <f t="shared" si="595"/>
        <v>1</v>
      </c>
      <c r="L337" s="47"/>
      <c r="M337" s="47">
        <v>1</v>
      </c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37">
        <f>VLOOKUP(I337,spp!A:C,3,FALSE)</f>
        <v>1.813E-2</v>
      </c>
      <c r="AF337" s="37">
        <f>VLOOKUP(I337,spp!A:D,4,FALSE)</f>
        <v>3.07552</v>
      </c>
      <c r="AG337" s="47">
        <f t="shared" si="596"/>
        <v>8.90566226081088</v>
      </c>
      <c r="AH337" s="47">
        <f t="shared" si="597"/>
        <v>8.3333333333333332E-3</v>
      </c>
      <c r="AI337" s="47">
        <f t="shared" si="598"/>
        <v>7.4213852173423994E-2</v>
      </c>
      <c r="AJ337" s="7">
        <f t="shared" si="584"/>
        <v>2.1866872835227684</v>
      </c>
      <c r="AK337" s="7">
        <f t="shared" si="585"/>
        <v>-4.0101872542153769</v>
      </c>
      <c r="AL337" s="7">
        <f t="shared" si="586"/>
        <v>2.0149030205422642</v>
      </c>
      <c r="AM337" s="7">
        <f t="shared" si="587"/>
        <v>7.4999999999999956</v>
      </c>
      <c r="AN337" s="37" t="str">
        <f>VLOOKUP(I337,spp!A:L,10,FALSE)</f>
        <v>Pomacentridae</v>
      </c>
    </row>
    <row r="338" spans="1:40" x14ac:dyDescent="0.2">
      <c r="A338" s="51">
        <v>2</v>
      </c>
      <c r="B338" s="51" t="s">
        <v>154</v>
      </c>
      <c r="C338" s="51">
        <v>9</v>
      </c>
      <c r="D338" s="51" t="s">
        <v>165</v>
      </c>
      <c r="E338" s="51">
        <v>7</v>
      </c>
      <c r="F338" s="52">
        <v>40695</v>
      </c>
      <c r="G338" s="51">
        <v>23</v>
      </c>
      <c r="H338" s="54">
        <v>19.5</v>
      </c>
      <c r="I338" s="51" t="s">
        <v>148</v>
      </c>
      <c r="J338" s="37" t="str">
        <f>VLOOKUP(I338,spp!A:B,2,FALSE)</f>
        <v>Diadema mexicanum</v>
      </c>
      <c r="K338" s="51">
        <v>1</v>
      </c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37"/>
      <c r="AF338" s="37">
        <f>VLOOKUP(I338,spp!A:E,5,FALSE)</f>
        <v>20.71</v>
      </c>
      <c r="AG338" s="51">
        <f t="shared" ref="AG338" si="599">AF338*K338</f>
        <v>20.71</v>
      </c>
      <c r="AH338" s="51">
        <f t="shared" ref="AH338" si="600">K338/60</f>
        <v>1.6666666666666666E-2</v>
      </c>
      <c r="AI338" s="51">
        <f t="shared" ref="AI338" si="601">AG338/60</f>
        <v>0.34516666666666668</v>
      </c>
      <c r="AJ338" s="7">
        <f t="shared" si="584"/>
        <v>3.0306166754074928</v>
      </c>
      <c r="AK338" s="7" t="e">
        <f t="shared" si="585"/>
        <v>#NUM!</v>
      </c>
      <c r="AL338" s="7" t="e">
        <f t="shared" si="586"/>
        <v>#NUM!</v>
      </c>
      <c r="AM338" s="7" t="e">
        <f t="shared" si="587"/>
        <v>#NUM!</v>
      </c>
      <c r="AN338" s="37" t="str">
        <f>VLOOKUP(I338,spp!A:L,10,FALSE)</f>
        <v>Diadematidae</v>
      </c>
    </row>
    <row r="339" spans="1:40" x14ac:dyDescent="0.2">
      <c r="A339" s="47">
        <v>2</v>
      </c>
      <c r="B339" s="47" t="s">
        <v>154</v>
      </c>
      <c r="C339" s="47">
        <v>9</v>
      </c>
      <c r="D339" s="47" t="s">
        <v>165</v>
      </c>
      <c r="E339" s="47">
        <v>8</v>
      </c>
      <c r="F339" s="48">
        <v>40695</v>
      </c>
      <c r="G339" s="47">
        <v>23</v>
      </c>
      <c r="H339" s="53">
        <v>11</v>
      </c>
      <c r="I339" s="47" t="s">
        <v>146</v>
      </c>
      <c r="J339" s="37" t="str">
        <f>VLOOKUP(I339,spp!A:B,2,FALSE)</f>
        <v>Mycteroperca rosacea</v>
      </c>
      <c r="K339" s="47">
        <f t="shared" ref="K339:K340" si="602">SUM(L339:AD339)</f>
        <v>1</v>
      </c>
      <c r="L339" s="47"/>
      <c r="M339" s="47"/>
      <c r="N339" s="47"/>
      <c r="O339" s="47"/>
      <c r="P339" s="47">
        <v>1</v>
      </c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37">
        <f>VLOOKUP(I339,spp!A:C,3,FALSE)</f>
        <v>1.3299999999999999E-2</v>
      </c>
      <c r="AF339" s="37">
        <f>VLOOKUP(I339,spp!A:D,4,FALSE)</f>
        <v>2.97</v>
      </c>
      <c r="AG339" s="47">
        <f t="shared" ref="AG339:AG340" si="603">((AE339*$L$2^AF339)*L339)+((AE339*$M$2^AF339)*M339)+((AE339*$N$2^AF339)*N339)+((AE339*$O$2^AF339)*O339)+((AE339*$P$2^AF339)*P339)+((AE339*$Q$2^AF339)*Q339)+((AE339*$R$2^AF339)*R339)+((AE339*$S$2^AF339)*S339)+((AE339*$T$2^AF339)*T339)+((AE339*$U$2^AF339)*U339)+((AE339*$V$2^AF339)*V339)+((AE339*$W$2^AF339)*W339)+((AE339*$X$2^AF339)*X339)+((AE339*$Y$2^AF339)*Y339)+ ((AE339*$Z$2^AF339)*Z339)+((AE339*$AA$2^AF339)*AA339)+((AE339*$AB$2^AF339)*AB339)+((AE339*$AC$2^AF339)*AC339+((AE339*$AD$2^AF339)*AD339))</f>
        <v>188.68330149266839</v>
      </c>
      <c r="AH339" s="47">
        <f t="shared" ref="AH339:AH340" si="604">K339/120</f>
        <v>8.3333333333333332E-3</v>
      </c>
      <c r="AI339" s="47">
        <f t="shared" ref="AI339:AI340" si="605">AG339/120</f>
        <v>1.5723608457722367</v>
      </c>
      <c r="AJ339" s="7">
        <f t="shared" ref="AJ339:AJ346" si="606">LN(AG339)</f>
        <v>5.2400699561041266</v>
      </c>
      <c r="AK339" s="7">
        <f t="shared" ref="AK339:AK346" si="607">LN(AE339)</f>
        <v>-4.319991243754429</v>
      </c>
      <c r="AL339" s="7">
        <f t="shared" ref="AL339:AL346" si="608">(AJ339-AK339)/AF339</f>
        <v>3.2188758248682001</v>
      </c>
      <c r="AM339" s="7">
        <f t="shared" ref="AM339:AM346" si="609">EXP(AL339)</f>
        <v>24.999999999999986</v>
      </c>
      <c r="AN339" s="37" t="str">
        <f>VLOOKUP(I339,spp!A:L,10,FALSE)</f>
        <v>Serranidae</v>
      </c>
    </row>
    <row r="340" spans="1:40" x14ac:dyDescent="0.2">
      <c r="A340" s="47">
        <v>2</v>
      </c>
      <c r="B340" s="47" t="s">
        <v>154</v>
      </c>
      <c r="C340" s="47">
        <v>9</v>
      </c>
      <c r="D340" s="47" t="s">
        <v>165</v>
      </c>
      <c r="E340" s="47">
        <v>8</v>
      </c>
      <c r="F340" s="48">
        <v>40695</v>
      </c>
      <c r="G340" s="47">
        <v>23</v>
      </c>
      <c r="H340" s="53">
        <v>11</v>
      </c>
      <c r="I340" s="47" t="s">
        <v>141</v>
      </c>
      <c r="J340" s="37" t="str">
        <f>VLOOKUP(I340,spp!A:B,2,FALSE)</f>
        <v>Stegastes rectrifaenum</v>
      </c>
      <c r="K340" s="47">
        <f t="shared" si="602"/>
        <v>3</v>
      </c>
      <c r="L340" s="47"/>
      <c r="M340" s="47">
        <v>3</v>
      </c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37">
        <f>VLOOKUP(I340,spp!A:C,3,FALSE)</f>
        <v>1.813E-2</v>
      </c>
      <c r="AF340" s="37">
        <f>VLOOKUP(I340,spp!A:D,4,FALSE)</f>
        <v>3.07552</v>
      </c>
      <c r="AG340" s="47">
        <f t="shared" si="603"/>
        <v>26.716986782432642</v>
      </c>
      <c r="AH340" s="47">
        <f t="shared" si="604"/>
        <v>2.5000000000000001E-2</v>
      </c>
      <c r="AI340" s="47">
        <f t="shared" si="605"/>
        <v>0.22264155652027201</v>
      </c>
      <c r="AJ340" s="7">
        <f t="shared" si="606"/>
        <v>3.2852995721908784</v>
      </c>
      <c r="AK340" s="7">
        <f t="shared" si="607"/>
        <v>-4.0101872542153769</v>
      </c>
      <c r="AL340" s="7">
        <f t="shared" si="608"/>
        <v>2.372114902977791</v>
      </c>
      <c r="AM340" s="7">
        <f t="shared" si="609"/>
        <v>10.720040171507916</v>
      </c>
      <c r="AN340" s="37" t="str">
        <f>VLOOKUP(I340,spp!A:L,10,FALSE)</f>
        <v>Pomacentridae</v>
      </c>
    </row>
    <row r="341" spans="1:40" x14ac:dyDescent="0.2">
      <c r="A341" s="51">
        <v>2</v>
      </c>
      <c r="B341" s="51" t="s">
        <v>154</v>
      </c>
      <c r="C341" s="51">
        <v>9</v>
      </c>
      <c r="D341" s="51" t="s">
        <v>165</v>
      </c>
      <c r="E341" s="51">
        <v>8</v>
      </c>
      <c r="F341" s="52">
        <v>40695</v>
      </c>
      <c r="G341" s="51">
        <v>23</v>
      </c>
      <c r="H341" s="54">
        <v>11</v>
      </c>
      <c r="I341" s="51" t="s">
        <v>149</v>
      </c>
      <c r="J341" s="37" t="str">
        <f>VLOOKUP(I341,spp!A:B,2,FALSE)</f>
        <v>Pinctada mazatlanica</v>
      </c>
      <c r="K341" s="51">
        <v>1</v>
      </c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37"/>
      <c r="AF341" s="37">
        <f>VLOOKUP(I341,spp!A:E,5,FALSE)</f>
        <v>33.238461538461536</v>
      </c>
      <c r="AG341" s="51">
        <f t="shared" ref="AG341" si="610">AF341*K341</f>
        <v>33.238461538461536</v>
      </c>
      <c r="AH341" s="51">
        <f t="shared" ref="AH341" si="611">K341/60</f>
        <v>1.6666666666666666E-2</v>
      </c>
      <c r="AI341" s="51">
        <f t="shared" ref="AI341" si="612">AG341/60</f>
        <v>0.55397435897435898</v>
      </c>
      <c r="AJ341" s="7">
        <f t="shared" si="606"/>
        <v>3.5037076854763507</v>
      </c>
      <c r="AK341" s="7" t="e">
        <f t="shared" si="607"/>
        <v>#NUM!</v>
      </c>
      <c r="AL341" s="7" t="e">
        <f t="shared" si="608"/>
        <v>#NUM!</v>
      </c>
      <c r="AM341" s="7" t="e">
        <f t="shared" si="609"/>
        <v>#NUM!</v>
      </c>
      <c r="AN341" s="37" t="str">
        <f>VLOOKUP(I341,spp!A:L,10,FALSE)</f>
        <v>Pteriidae</v>
      </c>
    </row>
    <row r="342" spans="1:40" x14ac:dyDescent="0.2">
      <c r="A342" s="47">
        <v>2</v>
      </c>
      <c r="B342" s="47" t="s">
        <v>154</v>
      </c>
      <c r="C342" s="47">
        <v>9</v>
      </c>
      <c r="D342" s="47" t="s">
        <v>165</v>
      </c>
      <c r="E342" s="47">
        <v>9</v>
      </c>
      <c r="F342" s="48">
        <v>40695</v>
      </c>
      <c r="G342" s="47">
        <v>22</v>
      </c>
      <c r="H342" s="53">
        <v>20</v>
      </c>
      <c r="I342" s="47" t="s">
        <v>142</v>
      </c>
      <c r="J342" s="37" t="str">
        <f>VLOOKUP(I342,spp!A:B,2,FALSE)</f>
        <v>Holacanthus passer</v>
      </c>
      <c r="K342" s="47">
        <f t="shared" ref="K342" si="613">SUM(L342:AD342)</f>
        <v>2</v>
      </c>
      <c r="L342" s="47"/>
      <c r="M342" s="47">
        <v>1</v>
      </c>
      <c r="N342" s="47"/>
      <c r="O342" s="47">
        <v>1</v>
      </c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37">
        <f>VLOOKUP(I342,spp!A:C,3,FALSE)</f>
        <v>2.7130000000000001E-2</v>
      </c>
      <c r="AF342" s="37">
        <f>VLOOKUP(I342,spp!A:D,4,FALSE)</f>
        <v>3.0842299999999998</v>
      </c>
      <c r="AG342" s="47">
        <f t="shared" ref="AG342" si="614">((AE342*$L$2^AF342)*L342)+((AE342*$M$2^AF342)*M342)+((AE342*$N$2^AF342)*N342)+((AE342*$O$2^AF342)*O342)+((AE342*$P$2^AF342)*P342)+((AE342*$Q$2^AF342)*Q342)+((AE342*$R$2^AF342)*R342)+((AE342*$S$2^AF342)*S342)+((AE342*$T$2^AF342)*T342)+((AE342*$U$2^AF342)*U342)+((AE342*$V$2^AF342)*V342)+((AE342*$W$2^AF342)*W342)+((AE342*$X$2^AF342)*X342)+((AE342*$Y$2^AF342)*Y342)+ ((AE342*$Z$2^AF342)*Z342)+((AE342*$AA$2^AF342)*AA342)+((AE342*$AB$2^AF342)*AB342)+((AE342*$AC$2^AF342)*AC342+((AE342*$AD$2^AF342)*AD342))</f>
        <v>198.60225829322229</v>
      </c>
      <c r="AH342" s="47">
        <f t="shared" ref="AH342" si="615">K342/120</f>
        <v>1.6666666666666666E-2</v>
      </c>
      <c r="AI342" s="47">
        <f t="shared" ref="AI342" si="616">AG342/120</f>
        <v>1.6550188191101858</v>
      </c>
      <c r="AJ342" s="7">
        <f t="shared" si="606"/>
        <v>5.2913041226099784</v>
      </c>
      <c r="AK342" s="7">
        <f t="shared" si="607"/>
        <v>-3.6071151523112968</v>
      </c>
      <c r="AL342" s="7">
        <f t="shared" si="608"/>
        <v>2.8851347905056612</v>
      </c>
      <c r="AM342" s="7">
        <f t="shared" si="609"/>
        <v>17.905980989097031</v>
      </c>
      <c r="AN342" s="37" t="str">
        <f>VLOOKUP(I342,spp!A:L,10,FALSE)</f>
        <v>Pomacanthidae</v>
      </c>
    </row>
    <row r="343" spans="1:40" x14ac:dyDescent="0.2">
      <c r="A343" s="51">
        <v>2</v>
      </c>
      <c r="B343" s="51" t="s">
        <v>154</v>
      </c>
      <c r="C343" s="51">
        <v>9</v>
      </c>
      <c r="D343" s="51" t="s">
        <v>165</v>
      </c>
      <c r="E343" s="51">
        <v>9</v>
      </c>
      <c r="F343" s="52">
        <v>40695</v>
      </c>
      <c r="G343" s="51">
        <v>22</v>
      </c>
      <c r="H343" s="54">
        <v>20</v>
      </c>
      <c r="I343" s="51" t="s">
        <v>148</v>
      </c>
      <c r="J343" s="37" t="str">
        <f>VLOOKUP(I343,spp!A:B,2,FALSE)</f>
        <v>Diadema mexicanum</v>
      </c>
      <c r="K343" s="51">
        <v>3</v>
      </c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37"/>
      <c r="AF343" s="37">
        <f>VLOOKUP(I343,spp!A:E,5,FALSE)</f>
        <v>20.71</v>
      </c>
      <c r="AG343" s="51">
        <f t="shared" ref="AG343" si="617">AF343*K343</f>
        <v>62.13</v>
      </c>
      <c r="AH343" s="51">
        <f t="shared" ref="AH343" si="618">K343/60</f>
        <v>0.05</v>
      </c>
      <c r="AI343" s="51">
        <f t="shared" ref="AI343" si="619">AG343/60</f>
        <v>1.0355000000000001</v>
      </c>
      <c r="AJ343" s="7">
        <f t="shared" si="606"/>
        <v>4.1292289640756028</v>
      </c>
      <c r="AK343" s="7" t="e">
        <f t="shared" si="607"/>
        <v>#NUM!</v>
      </c>
      <c r="AL343" s="7" t="e">
        <f t="shared" si="608"/>
        <v>#NUM!</v>
      </c>
      <c r="AM343" s="7" t="e">
        <f t="shared" si="609"/>
        <v>#NUM!</v>
      </c>
      <c r="AN343" s="37" t="str">
        <f>VLOOKUP(I343,spp!A:L,10,FALSE)</f>
        <v>Diadematidae</v>
      </c>
    </row>
    <row r="344" spans="1:40" x14ac:dyDescent="0.2">
      <c r="A344" s="47">
        <v>2</v>
      </c>
      <c r="B344" s="47" t="s">
        <v>154</v>
      </c>
      <c r="C344" s="47">
        <v>9</v>
      </c>
      <c r="D344" s="47" t="s">
        <v>165</v>
      </c>
      <c r="E344" s="47">
        <v>10</v>
      </c>
      <c r="F344" s="48">
        <v>40695</v>
      </c>
      <c r="G344" s="47">
        <v>24</v>
      </c>
      <c r="H344" s="53">
        <v>14.5</v>
      </c>
      <c r="I344" s="47" t="s">
        <v>143</v>
      </c>
      <c r="J344" s="37" t="str">
        <f>VLOOKUP(I344,spp!A:B,2,FALSE)</f>
        <v>Scarus ghobban</v>
      </c>
      <c r="K344" s="47">
        <f t="shared" ref="K344:K345" si="620">SUM(L344:AD344)</f>
        <v>1</v>
      </c>
      <c r="L344" s="47"/>
      <c r="M344" s="47"/>
      <c r="N344" s="47"/>
      <c r="O344" s="47"/>
      <c r="P344" s="47">
        <v>1</v>
      </c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37">
        <f>VLOOKUP(I344,spp!A:C,3,FALSE)</f>
        <v>2.3300000000000001E-2</v>
      </c>
      <c r="AF344" s="37">
        <f>VLOOKUP(I344,spp!A:D,4,FALSE)</f>
        <v>2.919</v>
      </c>
      <c r="AG344" s="47">
        <f t="shared" ref="AG344:AG345" si="621">((AE344*$L$2^AF344)*L344)+((AE344*$M$2^AF344)*M344)+((AE344*$N$2^AF344)*N344)+((AE344*$O$2^AF344)*O344)+((AE344*$P$2^AF344)*P344)+((AE344*$Q$2^AF344)*Q344)+((AE344*$R$2^AF344)*R344)+((AE344*$S$2^AF344)*S344)+((AE344*$T$2^AF344)*T344)+((AE344*$U$2^AF344)*U344)+((AE344*$V$2^AF344)*V344)+((AE344*$W$2^AF344)*W344)+((AE344*$X$2^AF344)*X344)+((AE344*$Y$2^AF344)*Y344)+ ((AE344*$Z$2^AF344)*Z344)+((AE344*$AA$2^AF344)*AA344)+((AE344*$AB$2^AF344)*AB344)+((AE344*$AC$2^AF344)*AC344+((AE344*$AD$2^AF344)*AD344))</f>
        <v>280.50642055496235</v>
      </c>
      <c r="AH344" s="47">
        <f t="shared" ref="AH344:AH345" si="622">K344/120</f>
        <v>8.3333333333333332E-3</v>
      </c>
      <c r="AI344" s="47">
        <f t="shared" ref="AI344:AI345" si="623">AG344/120</f>
        <v>2.3375535046246863</v>
      </c>
      <c r="AJ344" s="7">
        <f t="shared" si="606"/>
        <v>5.6365966143797968</v>
      </c>
      <c r="AK344" s="7">
        <f t="shared" si="607"/>
        <v>-3.7593019184104821</v>
      </c>
      <c r="AL344" s="7">
        <f t="shared" si="608"/>
        <v>3.218875824868201</v>
      </c>
      <c r="AM344" s="7">
        <f t="shared" si="609"/>
        <v>25.000000000000007</v>
      </c>
      <c r="AN344" s="37" t="str">
        <f>VLOOKUP(I344,spp!A:L,10,FALSE)</f>
        <v>Scaridae </v>
      </c>
    </row>
    <row r="345" spans="1:40" x14ac:dyDescent="0.2">
      <c r="A345" s="47">
        <v>2</v>
      </c>
      <c r="B345" s="47" t="s">
        <v>154</v>
      </c>
      <c r="C345" s="47">
        <v>9</v>
      </c>
      <c r="D345" s="47" t="s">
        <v>165</v>
      </c>
      <c r="E345" s="47">
        <v>10</v>
      </c>
      <c r="F345" s="48">
        <v>40695</v>
      </c>
      <c r="G345" s="47">
        <v>24</v>
      </c>
      <c r="H345" s="53">
        <v>14.5</v>
      </c>
      <c r="I345" s="47" t="s">
        <v>141</v>
      </c>
      <c r="J345" s="37" t="str">
        <f>VLOOKUP(I345,spp!A:B,2,FALSE)</f>
        <v>Stegastes rectrifaenum</v>
      </c>
      <c r="K345" s="47">
        <f t="shared" si="620"/>
        <v>6</v>
      </c>
      <c r="L345" s="47"/>
      <c r="M345" s="47"/>
      <c r="N345" s="47">
        <v>6</v>
      </c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37">
        <f>VLOOKUP(I345,spp!A:C,3,FALSE)</f>
        <v>1.813E-2</v>
      </c>
      <c r="AF345" s="37">
        <f>VLOOKUP(I345,spp!A:D,4,FALSE)</f>
        <v>3.07552</v>
      </c>
      <c r="AG345" s="47">
        <f t="shared" si="621"/>
        <v>257.10927142038156</v>
      </c>
      <c r="AH345" s="47">
        <f t="shared" si="622"/>
        <v>0.05</v>
      </c>
      <c r="AI345" s="47">
        <f t="shared" si="623"/>
        <v>2.1425772618365131</v>
      </c>
      <c r="AJ345" s="7">
        <f t="shared" si="606"/>
        <v>5.549501175155604</v>
      </c>
      <c r="AK345" s="7">
        <f t="shared" si="607"/>
        <v>-4.0101872542153769</v>
      </c>
      <c r="AL345" s="7">
        <f t="shared" si="608"/>
        <v>3.1083161317016246</v>
      </c>
      <c r="AM345" s="7">
        <f t="shared" si="609"/>
        <v>22.383322083483744</v>
      </c>
      <c r="AN345" s="37" t="str">
        <f>VLOOKUP(I345,spp!A:L,10,FALSE)</f>
        <v>Pomacentridae</v>
      </c>
    </row>
    <row r="346" spans="1:40" x14ac:dyDescent="0.2">
      <c r="A346" s="51">
        <v>2</v>
      </c>
      <c r="B346" s="51" t="s">
        <v>154</v>
      </c>
      <c r="C346" s="51">
        <v>9</v>
      </c>
      <c r="D346" s="51" t="s">
        <v>165</v>
      </c>
      <c r="E346" s="51">
        <v>10</v>
      </c>
      <c r="F346" s="52">
        <v>40695</v>
      </c>
      <c r="G346" s="51">
        <v>24</v>
      </c>
      <c r="H346" s="54">
        <v>14.5</v>
      </c>
      <c r="I346" s="51" t="s">
        <v>148</v>
      </c>
      <c r="J346" s="37" t="str">
        <f>VLOOKUP(I346,spp!A:B,2,FALSE)</f>
        <v>Diadema mexicanum</v>
      </c>
      <c r="K346" s="51">
        <v>1</v>
      </c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37"/>
      <c r="AF346" s="37">
        <f>VLOOKUP(I346,spp!A:E,5,FALSE)</f>
        <v>20.71</v>
      </c>
      <c r="AG346" s="51">
        <f t="shared" ref="AG346" si="624">AF346*K346</f>
        <v>20.71</v>
      </c>
      <c r="AH346" s="51">
        <f t="shared" ref="AH346" si="625">K346/60</f>
        <v>1.6666666666666666E-2</v>
      </c>
      <c r="AI346" s="51">
        <f t="shared" ref="AI346" si="626">AG346/60</f>
        <v>0.34516666666666668</v>
      </c>
      <c r="AJ346" s="7">
        <f t="shared" si="606"/>
        <v>3.0306166754074928</v>
      </c>
      <c r="AK346" s="7" t="e">
        <f t="shared" si="607"/>
        <v>#NUM!</v>
      </c>
      <c r="AL346" s="7" t="e">
        <f t="shared" si="608"/>
        <v>#NUM!</v>
      </c>
      <c r="AM346" s="7" t="e">
        <f t="shared" si="609"/>
        <v>#NUM!</v>
      </c>
      <c r="AN346" s="37" t="str">
        <f>VLOOKUP(I346,spp!A:L,10,FALSE)</f>
        <v>Diadematidae</v>
      </c>
    </row>
    <row r="347" spans="1:40" x14ac:dyDescent="0.2">
      <c r="A347" s="47">
        <v>2</v>
      </c>
      <c r="B347" s="47" t="s">
        <v>154</v>
      </c>
      <c r="C347" s="47">
        <v>10</v>
      </c>
      <c r="D347" s="47" t="s">
        <v>166</v>
      </c>
      <c r="E347" s="47">
        <v>1</v>
      </c>
      <c r="F347" s="48">
        <v>40696</v>
      </c>
      <c r="G347" s="47">
        <v>21</v>
      </c>
      <c r="H347" s="53">
        <v>16.8</v>
      </c>
      <c r="I347" s="47" t="s">
        <v>142</v>
      </c>
      <c r="J347" s="37" t="str">
        <f>VLOOKUP(I347,spp!A:B,2,FALSE)</f>
        <v>Holacanthus passer</v>
      </c>
      <c r="K347" s="47">
        <f t="shared" ref="K347:K348" si="627">SUM(L347:AD347)</f>
        <v>5</v>
      </c>
      <c r="L347" s="47"/>
      <c r="M347" s="47"/>
      <c r="N347" s="47">
        <v>2</v>
      </c>
      <c r="O347" s="47">
        <v>3</v>
      </c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37">
        <f>VLOOKUP(I347,spp!A:C,3,FALSE)</f>
        <v>2.7130000000000001E-2</v>
      </c>
      <c r="AF347" s="37">
        <f>VLOOKUP(I347,spp!A:D,4,FALSE)</f>
        <v>3.0842299999999998</v>
      </c>
      <c r="AG347" s="47">
        <f t="shared" ref="AG347:AG348" si="628">((AE347*$L$2^AF347)*L347)+((AE347*$M$2^AF347)*M347)+((AE347*$N$2^AF347)*N347)+((AE347*$O$2^AF347)*O347)+((AE347*$P$2^AF347)*P347)+((AE347*$Q$2^AF347)*Q347)+((AE347*$R$2^AF347)*R347)+((AE347*$S$2^AF347)*S347)+((AE347*$T$2^AF347)*T347)+((AE347*$U$2^AF347)*U347)+((AE347*$V$2^AF347)*V347)+((AE347*$W$2^AF347)*W347)+((AE347*$X$2^AF347)*X347)+((AE347*$Y$2^AF347)*Y347)+ ((AE347*$Z$2^AF347)*Z347)+((AE347*$AA$2^AF347)*AA347)+((AE347*$AB$2^AF347)*AB347)+((AE347*$AC$2^AF347)*AC347+((AE347*$AD$2^AF347)*AD347))</f>
        <v>686.21921201597638</v>
      </c>
      <c r="AH347" s="47">
        <f t="shared" ref="AH347:AH348" si="629">K347/120</f>
        <v>4.1666666666666664E-2</v>
      </c>
      <c r="AI347" s="47">
        <f t="shared" ref="AI347:AI348" si="630">AG347/120</f>
        <v>5.7184934334664694</v>
      </c>
      <c r="AJ347" s="7">
        <f t="shared" ref="AJ347:AJ355" si="631">LN(AG347)</f>
        <v>6.5311971277240222</v>
      </c>
      <c r="AK347" s="7">
        <f t="shared" ref="AK347:AK355" si="632">LN(AE347)</f>
        <v>-3.6071151523112968</v>
      </c>
      <c r="AL347" s="7">
        <f t="shared" ref="AL347:AL355" si="633">(AJ347-AK347)/AF347</f>
        <v>3.2871453426091177</v>
      </c>
      <c r="AM347" s="7">
        <f t="shared" ref="AM347:AM355" si="634">EXP(AL347)</f>
        <v>26.766345744943301</v>
      </c>
      <c r="AN347" s="37" t="str">
        <f>VLOOKUP(I347,spp!A:L,10,FALSE)</f>
        <v>Pomacanthidae</v>
      </c>
    </row>
    <row r="348" spans="1:40" x14ac:dyDescent="0.2">
      <c r="A348" s="47">
        <v>2</v>
      </c>
      <c r="B348" s="47" t="s">
        <v>154</v>
      </c>
      <c r="C348" s="47">
        <v>10</v>
      </c>
      <c r="D348" s="47" t="s">
        <v>166</v>
      </c>
      <c r="E348" s="47">
        <v>1</v>
      </c>
      <c r="F348" s="48">
        <v>40696</v>
      </c>
      <c r="G348" s="47">
        <v>21</v>
      </c>
      <c r="H348" s="53">
        <v>16.8</v>
      </c>
      <c r="I348" s="47" t="s">
        <v>150</v>
      </c>
      <c r="J348" s="37" t="str">
        <f>VLOOKUP(I348,spp!A:B,2,FALSE)</f>
        <v>Lutjanus argentiventris</v>
      </c>
      <c r="K348" s="47">
        <f t="shared" si="627"/>
        <v>2</v>
      </c>
      <c r="L348" s="47"/>
      <c r="M348" s="47">
        <v>1</v>
      </c>
      <c r="N348" s="47">
        <v>1</v>
      </c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37">
        <f>VLOOKUP(I348,spp!A:C,3,FALSE)</f>
        <v>1.7299999999999999E-2</v>
      </c>
      <c r="AF348" s="37">
        <f>VLOOKUP(I348,spp!A:D,4,FALSE)</f>
        <v>3</v>
      </c>
      <c r="AG348" s="47">
        <f t="shared" si="628"/>
        <v>41.087499999999999</v>
      </c>
      <c r="AH348" s="47">
        <f t="shared" si="629"/>
        <v>1.6666666666666666E-2</v>
      </c>
      <c r="AI348" s="47">
        <f t="shared" si="630"/>
        <v>0.34239583333333334</v>
      </c>
      <c r="AJ348" s="7">
        <f t="shared" si="631"/>
        <v>3.7157039389903379</v>
      </c>
      <c r="AK348" s="7">
        <f t="shared" si="632"/>
        <v>-4.0570487774784034</v>
      </c>
      <c r="AL348" s="7">
        <f t="shared" si="633"/>
        <v>2.590917572156247</v>
      </c>
      <c r="AM348" s="7">
        <f t="shared" si="634"/>
        <v>13.342008243609721</v>
      </c>
      <c r="AN348" s="37" t="str">
        <f>VLOOKUP(I348,spp!A:L,10,FALSE)</f>
        <v>Lutjanidae</v>
      </c>
    </row>
    <row r="349" spans="1:40" x14ac:dyDescent="0.2">
      <c r="A349" s="47">
        <v>2</v>
      </c>
      <c r="B349" s="47" t="s">
        <v>154</v>
      </c>
      <c r="C349" s="47">
        <v>10</v>
      </c>
      <c r="D349" s="47" t="s">
        <v>166</v>
      </c>
      <c r="E349" s="47">
        <v>2</v>
      </c>
      <c r="F349" s="48">
        <v>40696</v>
      </c>
      <c r="G349" s="47">
        <v>23</v>
      </c>
      <c r="H349" s="53">
        <v>11.2</v>
      </c>
      <c r="I349" s="47" t="s">
        <v>141</v>
      </c>
      <c r="J349" s="37" t="str">
        <f>VLOOKUP(I349,spp!A:B,2,FALSE)</f>
        <v>Stegastes rectrifaenum</v>
      </c>
      <c r="K349" s="47">
        <f t="shared" ref="K349" si="635">SUM(L349:AD349)</f>
        <v>10</v>
      </c>
      <c r="L349" s="47"/>
      <c r="M349" s="47">
        <v>10</v>
      </c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37">
        <f>VLOOKUP(I349,spp!A:C,3,FALSE)</f>
        <v>1.813E-2</v>
      </c>
      <c r="AF349" s="37">
        <f>VLOOKUP(I349,spp!A:D,4,FALSE)</f>
        <v>3.07552</v>
      </c>
      <c r="AG349" s="47">
        <f t="shared" ref="AG349" si="636">((AE349*$L$2^AF349)*L349)+((AE349*$M$2^AF349)*M349)+((AE349*$N$2^AF349)*N349)+((AE349*$O$2^AF349)*O349)+((AE349*$P$2^AF349)*P349)+((AE349*$Q$2^AF349)*Q349)+((AE349*$R$2^AF349)*R349)+((AE349*$S$2^AF349)*S349)+((AE349*$T$2^AF349)*T349)+((AE349*$U$2^AF349)*U349)+((AE349*$V$2^AF349)*V349)+((AE349*$W$2^AF349)*W349)+((AE349*$X$2^AF349)*X349)+((AE349*$Y$2^AF349)*Y349)+ ((AE349*$Z$2^AF349)*Z349)+((AE349*$AA$2^AF349)*AA349)+((AE349*$AB$2^AF349)*AB349)+((AE349*$AC$2^AF349)*AC349+((AE349*$AD$2^AF349)*AD349))</f>
        <v>89.056622608108796</v>
      </c>
      <c r="AH349" s="47">
        <f t="shared" ref="AH349" si="637">K349/120</f>
        <v>8.3333333333333329E-2</v>
      </c>
      <c r="AI349" s="47">
        <f t="shared" ref="AI349" si="638">AG349/120</f>
        <v>0.74213852173424</v>
      </c>
      <c r="AJ349" s="7">
        <f t="shared" si="631"/>
        <v>4.4892723765168139</v>
      </c>
      <c r="AK349" s="7">
        <f t="shared" si="632"/>
        <v>-4.0101872542153769</v>
      </c>
      <c r="AL349" s="7">
        <f t="shared" si="633"/>
        <v>2.7635845745539585</v>
      </c>
      <c r="AM349" s="7">
        <f t="shared" si="634"/>
        <v>15.856580292116471</v>
      </c>
      <c r="AN349" s="37" t="str">
        <f>VLOOKUP(I349,spp!A:L,10,FALSE)</f>
        <v>Pomacentridae</v>
      </c>
    </row>
    <row r="350" spans="1:40" x14ac:dyDescent="0.2">
      <c r="A350" s="51">
        <v>2</v>
      </c>
      <c r="B350" s="51" t="s">
        <v>154</v>
      </c>
      <c r="C350" s="51">
        <v>10</v>
      </c>
      <c r="D350" s="51" t="s">
        <v>166</v>
      </c>
      <c r="E350" s="51">
        <v>2</v>
      </c>
      <c r="F350" s="52">
        <v>40696</v>
      </c>
      <c r="G350" s="51">
        <v>21</v>
      </c>
      <c r="H350" s="54">
        <v>10.3</v>
      </c>
      <c r="I350" s="51" t="s">
        <v>156</v>
      </c>
      <c r="J350" s="37" t="str">
        <f>VLOOKUP(I350,spp!A:B,2,FALSE)</f>
        <v>Acanthaster planci</v>
      </c>
      <c r="K350" s="51">
        <v>1</v>
      </c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37"/>
      <c r="AF350" s="37">
        <f>VLOOKUP(I350,spp!A:E,5,FALSE)</f>
        <v>566.25</v>
      </c>
      <c r="AG350" s="51">
        <f t="shared" ref="AG350:AG351" si="639">AF350*K350</f>
        <v>566.25</v>
      </c>
      <c r="AH350" s="51">
        <f t="shared" ref="AH350:AH351" si="640">K350/60</f>
        <v>1.6666666666666666E-2</v>
      </c>
      <c r="AI350" s="51">
        <f t="shared" ref="AI350:AI351" si="641">AG350/60</f>
        <v>9.4375</v>
      </c>
      <c r="AJ350" s="7">
        <f t="shared" si="631"/>
        <v>6.339035676797244</v>
      </c>
      <c r="AK350" s="7" t="e">
        <f t="shared" si="632"/>
        <v>#NUM!</v>
      </c>
      <c r="AL350" s="7" t="e">
        <f t="shared" si="633"/>
        <v>#NUM!</v>
      </c>
      <c r="AM350" s="7" t="e">
        <f t="shared" si="634"/>
        <v>#NUM!</v>
      </c>
      <c r="AN350" s="37" t="str">
        <f>VLOOKUP(I350,spp!A:L,10,FALSE)</f>
        <v>Acanthansteridae</v>
      </c>
    </row>
    <row r="351" spans="1:40" x14ac:dyDescent="0.2">
      <c r="A351" s="51">
        <v>2</v>
      </c>
      <c r="B351" s="51" t="s">
        <v>154</v>
      </c>
      <c r="C351" s="51">
        <v>10</v>
      </c>
      <c r="D351" s="51" t="s">
        <v>166</v>
      </c>
      <c r="E351" s="51">
        <v>2</v>
      </c>
      <c r="F351" s="52">
        <v>40696</v>
      </c>
      <c r="G351" s="51">
        <v>21</v>
      </c>
      <c r="H351" s="54">
        <v>10.3</v>
      </c>
      <c r="I351" s="51" t="s">
        <v>148</v>
      </c>
      <c r="J351" s="37" t="str">
        <f>VLOOKUP(I351,spp!A:B,2,FALSE)</f>
        <v>Diadema mexicanum</v>
      </c>
      <c r="K351" s="51">
        <v>3</v>
      </c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37"/>
      <c r="AF351" s="37">
        <f>VLOOKUP(I351,spp!A:E,5,FALSE)</f>
        <v>20.71</v>
      </c>
      <c r="AG351" s="51">
        <f t="shared" si="639"/>
        <v>62.13</v>
      </c>
      <c r="AH351" s="51">
        <f t="shared" si="640"/>
        <v>0.05</v>
      </c>
      <c r="AI351" s="51">
        <f t="shared" si="641"/>
        <v>1.0355000000000001</v>
      </c>
      <c r="AJ351" s="7">
        <f t="shared" si="631"/>
        <v>4.1292289640756028</v>
      </c>
      <c r="AK351" s="7" t="e">
        <f t="shared" si="632"/>
        <v>#NUM!</v>
      </c>
      <c r="AL351" s="7" t="e">
        <f t="shared" si="633"/>
        <v>#NUM!</v>
      </c>
      <c r="AM351" s="7" t="e">
        <f t="shared" si="634"/>
        <v>#NUM!</v>
      </c>
      <c r="AN351" s="37" t="str">
        <f>VLOOKUP(I351,spp!A:L,10,FALSE)</f>
        <v>Diadematidae</v>
      </c>
    </row>
    <row r="352" spans="1:40" x14ac:dyDescent="0.2">
      <c r="A352" s="47">
        <v>2</v>
      </c>
      <c r="B352" s="47" t="s">
        <v>154</v>
      </c>
      <c r="C352" s="47">
        <v>10</v>
      </c>
      <c r="D352" s="47" t="s">
        <v>166</v>
      </c>
      <c r="E352" s="47">
        <v>3</v>
      </c>
      <c r="F352" s="48">
        <v>40696</v>
      </c>
      <c r="G352" s="47">
        <v>22</v>
      </c>
      <c r="H352" s="53">
        <v>12.7</v>
      </c>
      <c r="I352" s="47" t="s">
        <v>142</v>
      </c>
      <c r="J352" s="37" t="str">
        <f>VLOOKUP(I352,spp!A:B,2,FALSE)</f>
        <v>Holacanthus passer</v>
      </c>
      <c r="K352" s="47">
        <f t="shared" ref="K352:K355" si="642">SUM(L352:AD352)</f>
        <v>1</v>
      </c>
      <c r="L352" s="47"/>
      <c r="M352" s="47"/>
      <c r="N352" s="47"/>
      <c r="O352" s="47">
        <v>1</v>
      </c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37">
        <f>VLOOKUP(I352,spp!A:C,3,FALSE)</f>
        <v>2.7130000000000001E-2</v>
      </c>
      <c r="AF352" s="37">
        <f>VLOOKUP(I352,spp!A:D,4,FALSE)</f>
        <v>3.0842299999999998</v>
      </c>
      <c r="AG352" s="47">
        <f t="shared" ref="AG352:AG355" si="643">((AE352*$L$2^AF352)*L352)+((AE352*$M$2^AF352)*M352)+((AE352*$N$2^AF352)*N352)+((AE352*$O$2^AF352)*O352)+((AE352*$P$2^AF352)*P352)+((AE352*$Q$2^AF352)*Q352)+((AE352*$R$2^AF352)*R352)+((AE352*$S$2^AF352)*S352)+((AE352*$T$2^AF352)*T352)+((AE352*$U$2^AF352)*U352)+((AE352*$V$2^AF352)*V352)+((AE352*$W$2^AF352)*W352)+((AE352*$X$2^AF352)*X352)+((AE352*$Y$2^AF352)*Y352)+ ((AE352*$Z$2^AF352)*Z352)+((AE352*$AA$2^AF352)*AA352)+((AE352*$AB$2^AF352)*AB352)+((AE352*$AC$2^AF352)*AC352+((AE352*$AD$2^AF352)*AD352))</f>
        <v>185.03975070588172</v>
      </c>
      <c r="AH352" s="47">
        <f t="shared" ref="AH352:AH355" si="644">K352/120</f>
        <v>8.3333333333333332E-3</v>
      </c>
      <c r="AI352" s="47">
        <f t="shared" ref="AI352:AI355" si="645">AG352/120</f>
        <v>1.5419979225490144</v>
      </c>
      <c r="AJ352" s="7">
        <f t="shared" si="631"/>
        <v>5.2205706706777981</v>
      </c>
      <c r="AK352" s="7">
        <f t="shared" si="632"/>
        <v>-3.6071151523112968</v>
      </c>
      <c r="AL352" s="7">
        <f t="shared" si="633"/>
        <v>2.8622008809294686</v>
      </c>
      <c r="AM352" s="7">
        <f t="shared" si="634"/>
        <v>17.500000000000004</v>
      </c>
      <c r="AN352" s="37" t="str">
        <f>VLOOKUP(I352,spp!A:L,10,FALSE)</f>
        <v>Pomacanthidae</v>
      </c>
    </row>
    <row r="353" spans="1:40" x14ac:dyDescent="0.2">
      <c r="A353" s="47">
        <v>2</v>
      </c>
      <c r="B353" s="47" t="s">
        <v>154</v>
      </c>
      <c r="C353" s="47">
        <v>10</v>
      </c>
      <c r="D353" s="47" t="s">
        <v>166</v>
      </c>
      <c r="E353" s="47">
        <v>3</v>
      </c>
      <c r="F353" s="48">
        <v>40696</v>
      </c>
      <c r="G353" s="47">
        <v>22</v>
      </c>
      <c r="H353" s="53">
        <v>12.7</v>
      </c>
      <c r="I353" s="47" t="s">
        <v>150</v>
      </c>
      <c r="J353" s="37" t="str">
        <f>VLOOKUP(I353,spp!A:B,2,FALSE)</f>
        <v>Lutjanus argentiventris</v>
      </c>
      <c r="K353" s="47">
        <f t="shared" si="642"/>
        <v>2</v>
      </c>
      <c r="L353" s="47"/>
      <c r="M353" s="47"/>
      <c r="N353" s="47">
        <v>1</v>
      </c>
      <c r="O353" s="47">
        <v>1</v>
      </c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37">
        <f>VLOOKUP(I353,spp!A:C,3,FALSE)</f>
        <v>1.7299999999999999E-2</v>
      </c>
      <c r="AF353" s="37">
        <f>VLOOKUP(I353,spp!A:D,4,FALSE)</f>
        <v>3</v>
      </c>
      <c r="AG353" s="47">
        <f t="shared" si="643"/>
        <v>126.50624999999999</v>
      </c>
      <c r="AH353" s="47">
        <f t="shared" si="644"/>
        <v>1.6666666666666666E-2</v>
      </c>
      <c r="AI353" s="47">
        <f t="shared" si="645"/>
        <v>1.05421875</v>
      </c>
      <c r="AJ353" s="7">
        <f t="shared" si="631"/>
        <v>4.8402917140617081</v>
      </c>
      <c r="AK353" s="7">
        <f t="shared" si="632"/>
        <v>-4.0570487774784034</v>
      </c>
      <c r="AL353" s="7">
        <f t="shared" si="633"/>
        <v>2.9657801638467038</v>
      </c>
      <c r="AM353" s="7">
        <f t="shared" si="634"/>
        <v>19.409840191640765</v>
      </c>
      <c r="AN353" s="37" t="str">
        <f>VLOOKUP(I353,spp!A:L,10,FALSE)</f>
        <v>Lutjanidae</v>
      </c>
    </row>
    <row r="354" spans="1:40" x14ac:dyDescent="0.2">
      <c r="A354" s="47">
        <v>2</v>
      </c>
      <c r="B354" s="47" t="s">
        <v>154</v>
      </c>
      <c r="C354" s="47">
        <v>10</v>
      </c>
      <c r="D354" s="47" t="s">
        <v>166</v>
      </c>
      <c r="E354" s="47">
        <v>3</v>
      </c>
      <c r="F354" s="48">
        <v>40696</v>
      </c>
      <c r="G354" s="47">
        <v>22</v>
      </c>
      <c r="H354" s="53">
        <v>12.7</v>
      </c>
      <c r="I354" s="47" t="s">
        <v>146</v>
      </c>
      <c r="J354" s="37" t="str">
        <f>VLOOKUP(I354,spp!A:B,2,FALSE)</f>
        <v>Mycteroperca rosacea</v>
      </c>
      <c r="K354" s="47">
        <f t="shared" si="642"/>
        <v>2</v>
      </c>
      <c r="L354" s="47"/>
      <c r="M354" s="47"/>
      <c r="N354" s="47">
        <v>1</v>
      </c>
      <c r="O354" s="47">
        <v>1</v>
      </c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37">
        <f>VLOOKUP(I354,spp!A:C,3,FALSE)</f>
        <v>1.3299999999999999E-2</v>
      </c>
      <c r="AF354" s="37">
        <f>VLOOKUP(I354,spp!A:D,4,FALSE)</f>
        <v>2.97</v>
      </c>
      <c r="AG354" s="47">
        <f t="shared" si="643"/>
        <v>89.495585635682829</v>
      </c>
      <c r="AH354" s="47">
        <f t="shared" si="644"/>
        <v>1.6666666666666666E-2</v>
      </c>
      <c r="AI354" s="47">
        <f t="shared" si="645"/>
        <v>0.74579654696402353</v>
      </c>
      <c r="AJ354" s="7">
        <f t="shared" si="631"/>
        <v>4.4941893015580776</v>
      </c>
      <c r="AK354" s="7">
        <f t="shared" si="632"/>
        <v>-4.319991243754429</v>
      </c>
      <c r="AL354" s="7">
        <f t="shared" si="633"/>
        <v>2.9677375573442779</v>
      </c>
      <c r="AM354" s="7">
        <f t="shared" si="634"/>
        <v>19.447870094220566</v>
      </c>
      <c r="AN354" s="37" t="str">
        <f>VLOOKUP(I354,spp!A:L,10,FALSE)</f>
        <v>Serranidae</v>
      </c>
    </row>
    <row r="355" spans="1:40" x14ac:dyDescent="0.2">
      <c r="A355" s="47">
        <v>2</v>
      </c>
      <c r="B355" s="47" t="s">
        <v>154</v>
      </c>
      <c r="C355" s="47">
        <v>10</v>
      </c>
      <c r="D355" s="47" t="s">
        <v>166</v>
      </c>
      <c r="E355" s="47">
        <v>3</v>
      </c>
      <c r="F355" s="48">
        <v>40696</v>
      </c>
      <c r="G355" s="47">
        <v>22</v>
      </c>
      <c r="H355" s="53">
        <v>12.7</v>
      </c>
      <c r="I355" s="47" t="s">
        <v>141</v>
      </c>
      <c r="J355" s="37" t="str">
        <f>VLOOKUP(I355,spp!A:B,2,FALSE)</f>
        <v>Stegastes rectrifaenum</v>
      </c>
      <c r="K355" s="47">
        <f t="shared" si="642"/>
        <v>16</v>
      </c>
      <c r="L355" s="47"/>
      <c r="M355" s="47">
        <v>16</v>
      </c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37">
        <f>VLOOKUP(I355,spp!A:C,3,FALSE)</f>
        <v>1.813E-2</v>
      </c>
      <c r="AF355" s="37">
        <f>VLOOKUP(I355,spp!A:D,4,FALSE)</f>
        <v>3.07552</v>
      </c>
      <c r="AG355" s="47">
        <f t="shared" si="643"/>
        <v>142.49059617297408</v>
      </c>
      <c r="AH355" s="47">
        <f t="shared" si="644"/>
        <v>0.13333333333333333</v>
      </c>
      <c r="AI355" s="47">
        <f t="shared" si="645"/>
        <v>1.1874216347747839</v>
      </c>
      <c r="AJ355" s="7">
        <f t="shared" si="631"/>
        <v>4.9592760057625496</v>
      </c>
      <c r="AK355" s="7">
        <f t="shared" si="632"/>
        <v>-4.0101872542153769</v>
      </c>
      <c r="AL355" s="7">
        <f t="shared" si="633"/>
        <v>2.9164054403736364</v>
      </c>
      <c r="AM355" s="7">
        <f t="shared" si="634"/>
        <v>18.474759337707368</v>
      </c>
      <c r="AN355" s="37" t="str">
        <f>VLOOKUP(I355,spp!A:L,10,FALSE)</f>
        <v>Pomacentridae</v>
      </c>
    </row>
    <row r="356" spans="1:40" x14ac:dyDescent="0.2">
      <c r="A356" s="51">
        <v>2</v>
      </c>
      <c r="B356" s="51" t="s">
        <v>154</v>
      </c>
      <c r="C356" s="51">
        <v>10</v>
      </c>
      <c r="D356" s="51" t="s">
        <v>166</v>
      </c>
      <c r="E356" s="51">
        <v>3</v>
      </c>
      <c r="F356" s="52">
        <v>40696</v>
      </c>
      <c r="G356" s="51">
        <v>22</v>
      </c>
      <c r="H356" s="54">
        <v>12.7</v>
      </c>
      <c r="I356" s="51" t="s">
        <v>149</v>
      </c>
      <c r="J356" s="37" t="str">
        <f>VLOOKUP(I356,spp!A:B,2,FALSE)</f>
        <v>Pinctada mazatlanica</v>
      </c>
      <c r="K356" s="51">
        <v>1</v>
      </c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37"/>
      <c r="AF356" s="37">
        <f>VLOOKUP(I356,spp!A:E,5,FALSE)</f>
        <v>33.238461538461536</v>
      </c>
      <c r="AG356" s="51">
        <f t="shared" ref="AG356" si="646">AF356*K356</f>
        <v>33.238461538461536</v>
      </c>
      <c r="AH356" s="51">
        <f t="shared" ref="AH356" si="647">K356/60</f>
        <v>1.6666666666666666E-2</v>
      </c>
      <c r="AI356" s="51">
        <f t="shared" ref="AI356" si="648">AG356/60</f>
        <v>0.55397435897435898</v>
      </c>
      <c r="AJ356" s="7">
        <f t="shared" ref="AJ356:AJ364" si="649">LN(AG356)</f>
        <v>3.5037076854763507</v>
      </c>
      <c r="AK356" s="7" t="e">
        <f t="shared" ref="AK356:AK364" si="650">LN(AE356)</f>
        <v>#NUM!</v>
      </c>
      <c r="AL356" s="7" t="e">
        <f t="shared" ref="AL356:AL364" si="651">(AJ356-AK356)/AF356</f>
        <v>#NUM!</v>
      </c>
      <c r="AM356" s="7" t="e">
        <f t="shared" ref="AM356:AM364" si="652">EXP(AL356)</f>
        <v>#NUM!</v>
      </c>
      <c r="AN356" s="37" t="str">
        <f>VLOOKUP(I356,spp!A:L,10,FALSE)</f>
        <v>Pteriidae</v>
      </c>
    </row>
    <row r="357" spans="1:40" x14ac:dyDescent="0.2">
      <c r="A357" s="47">
        <v>2</v>
      </c>
      <c r="B357" s="47" t="s">
        <v>154</v>
      </c>
      <c r="C357" s="47">
        <v>10</v>
      </c>
      <c r="D357" s="47" t="s">
        <v>166</v>
      </c>
      <c r="E357" s="47">
        <v>4</v>
      </c>
      <c r="F357" s="48">
        <v>40696</v>
      </c>
      <c r="G357" s="47">
        <v>22</v>
      </c>
      <c r="H357" s="53">
        <v>11.4</v>
      </c>
      <c r="I357" s="47" t="s">
        <v>142</v>
      </c>
      <c r="J357" s="37" t="str">
        <f>VLOOKUP(I357,spp!A:B,2,FALSE)</f>
        <v>Holacanthus passer</v>
      </c>
      <c r="K357" s="47">
        <f t="shared" ref="K357:K358" si="653">SUM(L357:AD357)</f>
        <v>2</v>
      </c>
      <c r="L357" s="47"/>
      <c r="M357" s="47"/>
      <c r="N357" s="47">
        <v>1</v>
      </c>
      <c r="O357" s="47">
        <v>1</v>
      </c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37">
        <f>VLOOKUP(I357,spp!A:C,3,FALSE)</f>
        <v>2.7130000000000001E-2</v>
      </c>
      <c r="AF357" s="37">
        <f>VLOOKUP(I357,spp!A:D,4,FALSE)</f>
        <v>3.0842299999999998</v>
      </c>
      <c r="AG357" s="47">
        <f t="shared" ref="AG357:AG358" si="654">((AE357*$L$2^AF357)*L357)+((AE357*$M$2^AF357)*M357)+((AE357*$N$2^AF357)*N357)+((AE357*$O$2^AF357)*O357)+((AE357*$P$2^AF357)*P357)+((AE357*$Q$2^AF357)*Q357)+((AE357*$R$2^AF357)*R357)+((AE357*$S$2^AF357)*S357)+((AE357*$T$2^AF357)*T357)+((AE357*$U$2^AF357)*U357)+((AE357*$V$2^AF357)*V357)+((AE357*$W$2^AF357)*W357)+((AE357*$X$2^AF357)*X357)+((AE357*$Y$2^AF357)*Y357)+ ((AE357*$Z$2^AF357)*Z357)+((AE357*$AA$2^AF357)*AA357)+((AE357*$AB$2^AF357)*AB357)+((AE357*$AC$2^AF357)*AC357+((AE357*$AD$2^AF357)*AD357))</f>
        <v>250.58973065504733</v>
      </c>
      <c r="AH357" s="47">
        <f t="shared" ref="AH357:AH358" si="655">K357/120</f>
        <v>1.6666666666666666E-2</v>
      </c>
      <c r="AI357" s="47">
        <f t="shared" ref="AI357:AI358" si="656">AG357/120</f>
        <v>2.088247755458728</v>
      </c>
      <c r="AJ357" s="7">
        <f t="shared" si="649"/>
        <v>5.5238170625921663</v>
      </c>
      <c r="AK357" s="7">
        <f t="shared" si="650"/>
        <v>-3.6071151523112968</v>
      </c>
      <c r="AL357" s="7">
        <f t="shared" si="651"/>
        <v>2.9605224691101064</v>
      </c>
      <c r="AM357" s="7">
        <f t="shared" si="652"/>
        <v>19.308056984013479</v>
      </c>
      <c r="AN357" s="37" t="str">
        <f>VLOOKUP(I357,spp!A:L,10,FALSE)</f>
        <v>Pomacanthidae</v>
      </c>
    </row>
    <row r="358" spans="1:40" x14ac:dyDescent="0.2">
      <c r="A358" s="47">
        <v>2</v>
      </c>
      <c r="B358" s="47" t="s">
        <v>154</v>
      </c>
      <c r="C358" s="47">
        <v>10</v>
      </c>
      <c r="D358" s="47" t="s">
        <v>166</v>
      </c>
      <c r="E358" s="47">
        <v>4</v>
      </c>
      <c r="F358" s="48">
        <v>40696</v>
      </c>
      <c r="G358" s="47">
        <v>22</v>
      </c>
      <c r="H358" s="53">
        <v>11.4</v>
      </c>
      <c r="I358" s="47" t="s">
        <v>141</v>
      </c>
      <c r="J358" s="37" t="str">
        <f>VLOOKUP(I358,spp!A:B,2,FALSE)</f>
        <v>Stegastes rectrifaenum</v>
      </c>
      <c r="K358" s="47">
        <f t="shared" si="653"/>
        <v>14</v>
      </c>
      <c r="L358" s="47">
        <v>5</v>
      </c>
      <c r="M358" s="47">
        <v>9</v>
      </c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37">
        <f>VLOOKUP(I358,spp!A:C,3,FALSE)</f>
        <v>1.813E-2</v>
      </c>
      <c r="AF358" s="37">
        <f>VLOOKUP(I358,spp!A:D,4,FALSE)</f>
        <v>3.07552</v>
      </c>
      <c r="AG358" s="47">
        <f t="shared" si="654"/>
        <v>81.668850221817948</v>
      </c>
      <c r="AH358" s="47">
        <f t="shared" si="655"/>
        <v>0.11666666666666667</v>
      </c>
      <c r="AI358" s="47">
        <f t="shared" si="656"/>
        <v>0.6805737518484829</v>
      </c>
      <c r="AJ358" s="7">
        <f t="shared" si="649"/>
        <v>4.4026726589291947</v>
      </c>
      <c r="AK358" s="7">
        <f t="shared" si="650"/>
        <v>-4.0101872542153769</v>
      </c>
      <c r="AL358" s="7">
        <f t="shared" si="651"/>
        <v>2.7354268264048267</v>
      </c>
      <c r="AM358" s="7">
        <f t="shared" si="652"/>
        <v>15.416322125198649</v>
      </c>
      <c r="AN358" s="37" t="str">
        <f>VLOOKUP(I358,spp!A:L,10,FALSE)</f>
        <v>Pomacentridae</v>
      </c>
    </row>
    <row r="359" spans="1:40" x14ac:dyDescent="0.2">
      <c r="A359" s="47">
        <v>2</v>
      </c>
      <c r="B359" s="47" t="s">
        <v>154</v>
      </c>
      <c r="C359" s="47">
        <v>10</v>
      </c>
      <c r="D359" s="47" t="s">
        <v>166</v>
      </c>
      <c r="E359" s="47">
        <v>5</v>
      </c>
      <c r="F359" s="48">
        <v>40696</v>
      </c>
      <c r="G359" s="47">
        <v>21</v>
      </c>
      <c r="H359" s="53">
        <v>14.3</v>
      </c>
      <c r="I359" s="47" t="s">
        <v>143</v>
      </c>
      <c r="J359" s="37" t="str">
        <f>VLOOKUP(I359,spp!A:B,2,FALSE)</f>
        <v>Scarus ghobban</v>
      </c>
      <c r="K359" s="47">
        <f t="shared" ref="K359:K360" si="657">SUM(L359:AD359)</f>
        <v>1</v>
      </c>
      <c r="L359" s="47"/>
      <c r="M359" s="47"/>
      <c r="N359" s="47"/>
      <c r="O359" s="47"/>
      <c r="P359" s="47">
        <v>1</v>
      </c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37">
        <f>VLOOKUP(I359,spp!A:C,3,FALSE)</f>
        <v>2.3300000000000001E-2</v>
      </c>
      <c r="AF359" s="37">
        <f>VLOOKUP(I359,spp!A:D,4,FALSE)</f>
        <v>2.919</v>
      </c>
      <c r="AG359" s="47">
        <f t="shared" ref="AG359:AG360" si="658">((AE359*$L$2^AF359)*L359)+((AE359*$M$2^AF359)*M359)+((AE359*$N$2^AF359)*N359)+((AE359*$O$2^AF359)*O359)+((AE359*$P$2^AF359)*P359)+((AE359*$Q$2^AF359)*Q359)+((AE359*$R$2^AF359)*R359)+((AE359*$S$2^AF359)*S359)+((AE359*$T$2^AF359)*T359)+((AE359*$U$2^AF359)*U359)+((AE359*$V$2^AF359)*V359)+((AE359*$W$2^AF359)*W359)+((AE359*$X$2^AF359)*X359)+((AE359*$Y$2^AF359)*Y359)+ ((AE359*$Z$2^AF359)*Z359)+((AE359*$AA$2^AF359)*AA359)+((AE359*$AB$2^AF359)*AB359)+((AE359*$AC$2^AF359)*AC359+((AE359*$AD$2^AF359)*AD359))</f>
        <v>280.50642055496235</v>
      </c>
      <c r="AH359" s="47">
        <f t="shared" ref="AH359:AH360" si="659">K359/120</f>
        <v>8.3333333333333332E-3</v>
      </c>
      <c r="AI359" s="47">
        <f t="shared" ref="AI359:AI360" si="660">AG359/120</f>
        <v>2.3375535046246863</v>
      </c>
      <c r="AJ359" s="7">
        <f t="shared" si="649"/>
        <v>5.6365966143797968</v>
      </c>
      <c r="AK359" s="7">
        <f t="shared" si="650"/>
        <v>-3.7593019184104821</v>
      </c>
      <c r="AL359" s="7">
        <f t="shared" si="651"/>
        <v>3.218875824868201</v>
      </c>
      <c r="AM359" s="7">
        <f t="shared" si="652"/>
        <v>25.000000000000007</v>
      </c>
      <c r="AN359" s="37" t="str">
        <f>VLOOKUP(I359,spp!A:L,10,FALSE)</f>
        <v>Scaridae </v>
      </c>
    </row>
    <row r="360" spans="1:40" x14ac:dyDescent="0.2">
      <c r="A360" s="47">
        <v>2</v>
      </c>
      <c r="B360" s="47" t="s">
        <v>154</v>
      </c>
      <c r="C360" s="47">
        <v>10</v>
      </c>
      <c r="D360" s="47" t="s">
        <v>166</v>
      </c>
      <c r="E360" s="47">
        <v>5</v>
      </c>
      <c r="F360" s="48">
        <v>40696</v>
      </c>
      <c r="G360" s="47">
        <v>21</v>
      </c>
      <c r="H360" s="53">
        <v>14.3</v>
      </c>
      <c r="I360" s="47" t="s">
        <v>141</v>
      </c>
      <c r="J360" s="37" t="str">
        <f>VLOOKUP(I360,spp!A:B,2,FALSE)</f>
        <v>Stegastes rectrifaenum</v>
      </c>
      <c r="K360" s="47">
        <f t="shared" si="657"/>
        <v>8</v>
      </c>
      <c r="L360" s="47">
        <v>3</v>
      </c>
      <c r="M360" s="47">
        <v>5</v>
      </c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37">
        <f>VLOOKUP(I360,spp!A:C,3,FALSE)</f>
        <v>1.813E-2</v>
      </c>
      <c r="AF360" s="37">
        <f>VLOOKUP(I360,spp!A:D,4,FALSE)</f>
        <v>3.07552</v>
      </c>
      <c r="AG360" s="47">
        <f t="shared" si="658"/>
        <v>45.439045228766417</v>
      </c>
      <c r="AH360" s="47">
        <f t="shared" si="659"/>
        <v>6.6666666666666666E-2</v>
      </c>
      <c r="AI360" s="47">
        <f t="shared" si="660"/>
        <v>0.37865871023972014</v>
      </c>
      <c r="AJ360" s="7">
        <f t="shared" si="649"/>
        <v>3.8163717625012672</v>
      </c>
      <c r="AK360" s="7">
        <f t="shared" si="650"/>
        <v>-4.0101872542153769</v>
      </c>
      <c r="AL360" s="7">
        <f t="shared" si="651"/>
        <v>2.544792105633078</v>
      </c>
      <c r="AM360" s="7">
        <f t="shared" si="652"/>
        <v>12.740579116092537</v>
      </c>
      <c r="AN360" s="37" t="str">
        <f>VLOOKUP(I360,spp!A:L,10,FALSE)</f>
        <v>Pomacentridae</v>
      </c>
    </row>
    <row r="361" spans="1:40" x14ac:dyDescent="0.2">
      <c r="A361" s="51">
        <v>2</v>
      </c>
      <c r="B361" s="51" t="s">
        <v>154</v>
      </c>
      <c r="C361" s="51">
        <v>10</v>
      </c>
      <c r="D361" s="51" t="s">
        <v>166</v>
      </c>
      <c r="E361" s="51">
        <v>5</v>
      </c>
      <c r="F361" s="52">
        <v>40696</v>
      </c>
      <c r="G361" s="51">
        <v>21</v>
      </c>
      <c r="H361" s="54">
        <v>14.3</v>
      </c>
      <c r="I361" s="51" t="s">
        <v>149</v>
      </c>
      <c r="J361" s="37" t="str">
        <f>VLOOKUP(I361,spp!A:B,2,FALSE)</f>
        <v>Pinctada mazatlanica</v>
      </c>
      <c r="K361" s="51">
        <v>1</v>
      </c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37"/>
      <c r="AF361" s="37">
        <f>VLOOKUP(I361,spp!A:E,5,FALSE)</f>
        <v>33.238461538461536</v>
      </c>
      <c r="AG361" s="51">
        <f t="shared" ref="AG361" si="661">AF361*K361</f>
        <v>33.238461538461536</v>
      </c>
      <c r="AH361" s="51">
        <f t="shared" ref="AH361" si="662">K361/60</f>
        <v>1.6666666666666666E-2</v>
      </c>
      <c r="AI361" s="51">
        <f t="shared" ref="AI361" si="663">AG361/60</f>
        <v>0.55397435897435898</v>
      </c>
      <c r="AJ361" s="7">
        <f t="shared" si="649"/>
        <v>3.5037076854763507</v>
      </c>
      <c r="AK361" s="7" t="e">
        <f t="shared" si="650"/>
        <v>#NUM!</v>
      </c>
      <c r="AL361" s="7" t="e">
        <f t="shared" si="651"/>
        <v>#NUM!</v>
      </c>
      <c r="AM361" s="7" t="e">
        <f t="shared" si="652"/>
        <v>#NUM!</v>
      </c>
      <c r="AN361" s="37" t="str">
        <f>VLOOKUP(I361,spp!A:L,10,FALSE)</f>
        <v>Pteriidae</v>
      </c>
    </row>
    <row r="362" spans="1:40" x14ac:dyDescent="0.2">
      <c r="A362" s="47">
        <v>2</v>
      </c>
      <c r="B362" s="47" t="s">
        <v>154</v>
      </c>
      <c r="C362" s="47">
        <v>10</v>
      </c>
      <c r="D362" s="47" t="s">
        <v>166</v>
      </c>
      <c r="E362" s="47">
        <v>6</v>
      </c>
      <c r="F362" s="48">
        <v>40696</v>
      </c>
      <c r="G362" s="47">
        <v>22</v>
      </c>
      <c r="H362" s="53">
        <v>7.3</v>
      </c>
      <c r="I362" s="47" t="s">
        <v>142</v>
      </c>
      <c r="J362" s="37" t="str">
        <f>VLOOKUP(I362,spp!A:B,2,FALSE)</f>
        <v>Holacanthus passer</v>
      </c>
      <c r="K362" s="47">
        <f t="shared" ref="K362:K363" si="664">SUM(L362:AD362)</f>
        <v>3</v>
      </c>
      <c r="L362" s="47"/>
      <c r="M362" s="47">
        <v>1</v>
      </c>
      <c r="N362" s="47"/>
      <c r="O362" s="47"/>
      <c r="P362" s="47"/>
      <c r="Q362" s="47">
        <v>2</v>
      </c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37">
        <f>VLOOKUP(I362,spp!A:C,3,FALSE)</f>
        <v>2.7130000000000001E-2</v>
      </c>
      <c r="AF362" s="37">
        <f>VLOOKUP(I362,spp!A:D,4,FALSE)</f>
        <v>3.0842299999999998</v>
      </c>
      <c r="AG362" s="47">
        <f t="shared" ref="AG362:AG363" si="665">((AE362*$L$2^AF362)*L362)+((AE362*$M$2^AF362)*M362)+((AE362*$N$2^AF362)*N362)+((AE362*$O$2^AF362)*O362)+((AE362*$P$2^AF362)*P362)+((AE362*$Q$2^AF362)*Q362)+((AE362*$R$2^AF362)*R362)+((AE362*$S$2^AF362)*S362)+((AE362*$T$2^AF362)*T362)+((AE362*$U$2^AF362)*U362)+((AE362*$V$2^AF362)*V362)+((AE362*$W$2^AF362)*W362)+((AE362*$X$2^AF362)*X362)+((AE362*$Y$2^AF362)*Y362)+ ((AE362*$Z$2^AF362)*Z362)+((AE362*$AA$2^AF362)*AA362)+((AE362*$AB$2^AF362)*AB362)+((AE362*$AC$2^AF362)*AC362+((AE362*$AD$2^AF362)*AD362))</f>
        <v>3152.1972217358307</v>
      </c>
      <c r="AH362" s="47">
        <f t="shared" ref="AH362:AH363" si="666">K362/120</f>
        <v>2.5000000000000001E-2</v>
      </c>
      <c r="AI362" s="47">
        <f t="shared" ref="AI362:AI363" si="667">AG362/120</f>
        <v>26.268310181131923</v>
      </c>
      <c r="AJ362" s="7">
        <f t="shared" si="649"/>
        <v>8.0558550193679892</v>
      </c>
      <c r="AK362" s="7">
        <f t="shared" si="650"/>
        <v>-3.6071151523112968</v>
      </c>
      <c r="AL362" s="7">
        <f t="shared" si="651"/>
        <v>3.7814852237606424</v>
      </c>
      <c r="AM362" s="7">
        <f t="shared" si="652"/>
        <v>43.88116671246695</v>
      </c>
      <c r="AN362" s="37" t="str">
        <f>VLOOKUP(I362,spp!A:L,10,FALSE)</f>
        <v>Pomacanthidae</v>
      </c>
    </row>
    <row r="363" spans="1:40" x14ac:dyDescent="0.2">
      <c r="A363" s="47">
        <v>2</v>
      </c>
      <c r="B363" s="47" t="s">
        <v>154</v>
      </c>
      <c r="C363" s="47">
        <v>10</v>
      </c>
      <c r="D363" s="47" t="s">
        <v>166</v>
      </c>
      <c r="E363" s="47">
        <v>6</v>
      </c>
      <c r="F363" s="48">
        <v>40696</v>
      </c>
      <c r="G363" s="47">
        <v>22</v>
      </c>
      <c r="H363" s="53">
        <v>7.3</v>
      </c>
      <c r="I363" s="47" t="s">
        <v>141</v>
      </c>
      <c r="J363" s="37" t="str">
        <f>VLOOKUP(I363,spp!A:B,2,FALSE)</f>
        <v>Stegastes rectrifaenum</v>
      </c>
      <c r="K363" s="47">
        <f t="shared" si="664"/>
        <v>5</v>
      </c>
      <c r="L363" s="47"/>
      <c r="M363" s="47">
        <v>5</v>
      </c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37">
        <f>VLOOKUP(I363,spp!A:C,3,FALSE)</f>
        <v>1.813E-2</v>
      </c>
      <c r="AF363" s="37">
        <f>VLOOKUP(I363,spp!A:D,4,FALSE)</f>
        <v>3.07552</v>
      </c>
      <c r="AG363" s="47">
        <f t="shared" si="665"/>
        <v>44.528311304054398</v>
      </c>
      <c r="AH363" s="47">
        <f t="shared" si="666"/>
        <v>4.1666666666666664E-2</v>
      </c>
      <c r="AI363" s="47">
        <f t="shared" si="667"/>
        <v>0.37106926086712</v>
      </c>
      <c r="AJ363" s="7">
        <f t="shared" si="649"/>
        <v>3.7961251959568689</v>
      </c>
      <c r="AK363" s="7">
        <f t="shared" si="650"/>
        <v>-4.0101872542153769</v>
      </c>
      <c r="AL363" s="7">
        <f t="shared" si="651"/>
        <v>2.5382089695961159</v>
      </c>
      <c r="AM363" s="7">
        <f t="shared" si="652"/>
        <v>12.656981619338275</v>
      </c>
      <c r="AN363" s="37" t="str">
        <f>VLOOKUP(I363,spp!A:L,10,FALSE)</f>
        <v>Pomacentridae</v>
      </c>
    </row>
    <row r="364" spans="1:40" x14ac:dyDescent="0.2">
      <c r="A364" s="51">
        <v>2</v>
      </c>
      <c r="B364" s="51" t="s">
        <v>154</v>
      </c>
      <c r="C364" s="51">
        <v>10</v>
      </c>
      <c r="D364" s="51" t="s">
        <v>166</v>
      </c>
      <c r="E364" s="51">
        <v>6</v>
      </c>
      <c r="F364" s="52">
        <v>40696</v>
      </c>
      <c r="G364" s="51">
        <v>22</v>
      </c>
      <c r="H364" s="54">
        <v>7.3</v>
      </c>
      <c r="I364" s="51" t="s">
        <v>148</v>
      </c>
      <c r="J364" s="37" t="str">
        <f>VLOOKUP(I364,spp!A:B,2,FALSE)</f>
        <v>Diadema mexicanum</v>
      </c>
      <c r="K364" s="51">
        <v>2</v>
      </c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37"/>
      <c r="AF364" s="37">
        <f>VLOOKUP(I364,spp!A:E,5,FALSE)</f>
        <v>20.71</v>
      </c>
      <c r="AG364" s="51">
        <f t="shared" ref="AG364" si="668">AF364*K364</f>
        <v>41.42</v>
      </c>
      <c r="AH364" s="51">
        <f t="shared" ref="AH364" si="669">K364/60</f>
        <v>3.3333333333333333E-2</v>
      </c>
      <c r="AI364" s="51">
        <f t="shared" ref="AI364" si="670">AG364/60</f>
        <v>0.69033333333333335</v>
      </c>
      <c r="AJ364" s="7">
        <f t="shared" si="649"/>
        <v>3.7237638559674382</v>
      </c>
      <c r="AK364" s="7" t="e">
        <f t="shared" si="650"/>
        <v>#NUM!</v>
      </c>
      <c r="AL364" s="7" t="e">
        <f t="shared" si="651"/>
        <v>#NUM!</v>
      </c>
      <c r="AM364" s="7" t="e">
        <f t="shared" si="652"/>
        <v>#NUM!</v>
      </c>
      <c r="AN364" s="37" t="str">
        <f>VLOOKUP(I364,spp!A:L,10,FALSE)</f>
        <v>Diadematidae</v>
      </c>
    </row>
    <row r="365" spans="1:40" x14ac:dyDescent="0.2">
      <c r="A365" s="47">
        <v>2</v>
      </c>
      <c r="B365" s="47" t="s">
        <v>154</v>
      </c>
      <c r="C365" s="47">
        <v>10</v>
      </c>
      <c r="D365" s="47" t="s">
        <v>166</v>
      </c>
      <c r="E365" s="47">
        <v>7</v>
      </c>
      <c r="F365" s="48">
        <v>40696</v>
      </c>
      <c r="G365" s="47">
        <v>21</v>
      </c>
      <c r="H365" s="53">
        <v>10.6</v>
      </c>
      <c r="I365" s="47" t="s">
        <v>142</v>
      </c>
      <c r="J365" s="37" t="str">
        <f>VLOOKUP(I365,spp!A:B,2,FALSE)</f>
        <v>Holacanthus passer</v>
      </c>
      <c r="K365" s="47">
        <f t="shared" ref="K365:K368" si="671">SUM(L365:AD365)</f>
        <v>2</v>
      </c>
      <c r="L365" s="47"/>
      <c r="M365" s="47"/>
      <c r="N365" s="47">
        <v>1</v>
      </c>
      <c r="O365" s="47">
        <v>1</v>
      </c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37">
        <f>VLOOKUP(I365,spp!A:C,3,FALSE)</f>
        <v>2.7130000000000001E-2</v>
      </c>
      <c r="AF365" s="37">
        <f>VLOOKUP(I365,spp!A:D,4,FALSE)</f>
        <v>3.0842299999999998</v>
      </c>
      <c r="AG365" s="47">
        <f t="shared" ref="AG365:AG368" si="672">((AE365*$L$2^AF365)*L365)+((AE365*$M$2^AF365)*M365)+((AE365*$N$2^AF365)*N365)+((AE365*$O$2^AF365)*O365)+((AE365*$P$2^AF365)*P365)+((AE365*$Q$2^AF365)*Q365)+((AE365*$R$2^AF365)*R365)+((AE365*$S$2^AF365)*S365)+((AE365*$T$2^AF365)*T365)+((AE365*$U$2^AF365)*U365)+((AE365*$V$2^AF365)*V365)+((AE365*$W$2^AF365)*W365)+((AE365*$X$2^AF365)*X365)+((AE365*$Y$2^AF365)*Y365)+ ((AE365*$Z$2^AF365)*Z365)+((AE365*$AA$2^AF365)*AA365)+((AE365*$AB$2^AF365)*AB365)+((AE365*$AC$2^AF365)*AC365+((AE365*$AD$2^AF365)*AD365))</f>
        <v>250.58973065504733</v>
      </c>
      <c r="AH365" s="47">
        <f t="shared" ref="AH365:AH368" si="673">K365/120</f>
        <v>1.6666666666666666E-2</v>
      </c>
      <c r="AI365" s="47">
        <f t="shared" ref="AI365:AI368" si="674">AG365/120</f>
        <v>2.088247755458728</v>
      </c>
      <c r="AJ365" s="7">
        <f t="shared" ref="AJ365:AJ374" si="675">LN(AG365)</f>
        <v>5.5238170625921663</v>
      </c>
      <c r="AK365" s="7">
        <f t="shared" ref="AK365:AK374" si="676">LN(AE365)</f>
        <v>-3.6071151523112968</v>
      </c>
      <c r="AL365" s="7">
        <f t="shared" ref="AL365:AL374" si="677">(AJ365-AK365)/AF365</f>
        <v>2.9605224691101064</v>
      </c>
      <c r="AM365" s="7">
        <f t="shared" ref="AM365:AM375" si="678">EXP(AL365)</f>
        <v>19.308056984013479</v>
      </c>
      <c r="AN365" s="37" t="str">
        <f>VLOOKUP(I365,spp!A:L,10,FALSE)</f>
        <v>Pomacanthidae</v>
      </c>
    </row>
    <row r="366" spans="1:40" x14ac:dyDescent="0.2">
      <c r="A366" s="47">
        <v>2</v>
      </c>
      <c r="B366" s="47" t="s">
        <v>154</v>
      </c>
      <c r="C366" s="47">
        <v>10</v>
      </c>
      <c r="D366" s="47" t="s">
        <v>166</v>
      </c>
      <c r="E366" s="47">
        <v>7</v>
      </c>
      <c r="F366" s="48">
        <v>40696</v>
      </c>
      <c r="G366" s="47">
        <v>21</v>
      </c>
      <c r="H366" s="53">
        <v>10.6</v>
      </c>
      <c r="I366" s="47" t="s">
        <v>150</v>
      </c>
      <c r="J366" s="37" t="str">
        <f>VLOOKUP(I366,spp!A:B,2,FALSE)</f>
        <v>Lutjanus argentiventris</v>
      </c>
      <c r="K366" s="47">
        <f t="shared" si="671"/>
        <v>1</v>
      </c>
      <c r="L366" s="47"/>
      <c r="M366" s="47"/>
      <c r="N366" s="47"/>
      <c r="O366" s="47"/>
      <c r="P366" s="47">
        <v>1</v>
      </c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37">
        <f>VLOOKUP(I366,spp!A:C,3,FALSE)</f>
        <v>1.7299999999999999E-2</v>
      </c>
      <c r="AF366" s="37">
        <f>VLOOKUP(I366,spp!A:D,4,FALSE)</f>
        <v>3</v>
      </c>
      <c r="AG366" s="47">
        <f t="shared" si="672"/>
        <v>270.3125</v>
      </c>
      <c r="AH366" s="47">
        <f t="shared" si="673"/>
        <v>8.3333333333333332E-3</v>
      </c>
      <c r="AI366" s="47">
        <f t="shared" si="674"/>
        <v>2.2526041666666665</v>
      </c>
      <c r="AJ366" s="7">
        <f t="shared" si="675"/>
        <v>5.5995786971261987</v>
      </c>
      <c r="AK366" s="7">
        <f t="shared" si="676"/>
        <v>-4.0570487774784034</v>
      </c>
      <c r="AL366" s="7">
        <f t="shared" si="677"/>
        <v>3.2188758248682006</v>
      </c>
      <c r="AM366" s="7">
        <f t="shared" si="678"/>
        <v>24.999999999999996</v>
      </c>
      <c r="AN366" s="37" t="str">
        <f>VLOOKUP(I366,spp!A:L,10,FALSE)</f>
        <v>Lutjanidae</v>
      </c>
    </row>
    <row r="367" spans="1:40" x14ac:dyDescent="0.2">
      <c r="A367" s="47">
        <v>2</v>
      </c>
      <c r="B367" s="47" t="s">
        <v>154</v>
      </c>
      <c r="C367" s="47">
        <v>10</v>
      </c>
      <c r="D367" s="47" t="s">
        <v>166</v>
      </c>
      <c r="E367" s="47">
        <v>7</v>
      </c>
      <c r="F367" s="48">
        <v>40696</v>
      </c>
      <c r="G367" s="47">
        <v>21</v>
      </c>
      <c r="H367" s="53">
        <v>10.6</v>
      </c>
      <c r="I367" s="47" t="s">
        <v>143</v>
      </c>
      <c r="J367" s="37" t="str">
        <f>VLOOKUP(I367,spp!A:B,2,FALSE)</f>
        <v>Scarus ghobban</v>
      </c>
      <c r="K367" s="47">
        <f t="shared" si="671"/>
        <v>1</v>
      </c>
      <c r="L367" s="47"/>
      <c r="M367" s="47"/>
      <c r="N367" s="47"/>
      <c r="O367" s="47"/>
      <c r="P367" s="47"/>
      <c r="Q367" s="47">
        <v>1</v>
      </c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37">
        <f>VLOOKUP(I367,spp!A:C,3,FALSE)</f>
        <v>2.3300000000000001E-2</v>
      </c>
      <c r="AF367" s="37">
        <f>VLOOKUP(I367,spp!A:D,4,FALSE)</f>
        <v>2.919</v>
      </c>
      <c r="AG367" s="47">
        <f t="shared" si="672"/>
        <v>749.01504723150754</v>
      </c>
      <c r="AH367" s="47">
        <f t="shared" si="673"/>
        <v>8.3333333333333332E-3</v>
      </c>
      <c r="AI367" s="47">
        <f t="shared" si="674"/>
        <v>6.2417920602625632</v>
      </c>
      <c r="AJ367" s="7">
        <f t="shared" si="675"/>
        <v>6.6187590730771149</v>
      </c>
      <c r="AK367" s="7">
        <f t="shared" si="676"/>
        <v>-3.7593019184104821</v>
      </c>
      <c r="AL367" s="7">
        <f t="shared" si="677"/>
        <v>3.5553480614894131</v>
      </c>
      <c r="AM367" s="7">
        <f t="shared" si="678"/>
        <v>34.999999999999979</v>
      </c>
      <c r="AN367" s="37" t="str">
        <f>VLOOKUP(I367,spp!A:L,10,FALSE)</f>
        <v>Scaridae </v>
      </c>
    </row>
    <row r="368" spans="1:40" x14ac:dyDescent="0.2">
      <c r="A368" s="47">
        <v>2</v>
      </c>
      <c r="B368" s="47" t="s">
        <v>154</v>
      </c>
      <c r="C368" s="47">
        <v>10</v>
      </c>
      <c r="D368" s="47" t="s">
        <v>166</v>
      </c>
      <c r="E368" s="47">
        <v>7</v>
      </c>
      <c r="F368" s="48">
        <v>40696</v>
      </c>
      <c r="G368" s="47">
        <v>21</v>
      </c>
      <c r="H368" s="53">
        <v>10.6</v>
      </c>
      <c r="I368" s="47" t="s">
        <v>141</v>
      </c>
      <c r="J368" s="37" t="str">
        <f>VLOOKUP(I368,spp!A:B,2,FALSE)</f>
        <v>Stegastes rectrifaenum</v>
      </c>
      <c r="K368" s="47">
        <f t="shared" si="671"/>
        <v>5</v>
      </c>
      <c r="L368" s="47">
        <v>1</v>
      </c>
      <c r="M368" s="47">
        <v>4</v>
      </c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37">
        <f>VLOOKUP(I368,spp!A:C,3,FALSE)</f>
        <v>1.813E-2</v>
      </c>
      <c r="AF368" s="37">
        <f>VLOOKUP(I368,spp!A:D,4,FALSE)</f>
        <v>3.07552</v>
      </c>
      <c r="AG368" s="47">
        <f t="shared" si="672"/>
        <v>35.926227018147529</v>
      </c>
      <c r="AH368" s="47">
        <f t="shared" si="673"/>
        <v>4.1666666666666664E-2</v>
      </c>
      <c r="AI368" s="47">
        <f t="shared" si="674"/>
        <v>0.29938522515122939</v>
      </c>
      <c r="AJ368" s="7">
        <f t="shared" si="675"/>
        <v>3.5814675863754881</v>
      </c>
      <c r="AK368" s="7">
        <f t="shared" si="676"/>
        <v>-4.0101872542153769</v>
      </c>
      <c r="AL368" s="7">
        <f t="shared" si="677"/>
        <v>2.4684134197114194</v>
      </c>
      <c r="AM368" s="7">
        <f t="shared" si="678"/>
        <v>11.803704462592849</v>
      </c>
      <c r="AN368" s="37" t="str">
        <f>VLOOKUP(I368,spp!A:L,10,FALSE)</f>
        <v>Pomacentridae</v>
      </c>
    </row>
    <row r="369" spans="1:40" x14ac:dyDescent="0.2">
      <c r="A369" s="47">
        <v>2</v>
      </c>
      <c r="B369" s="47" t="s">
        <v>154</v>
      </c>
      <c r="C369" s="47">
        <v>10</v>
      </c>
      <c r="D369" s="47" t="s">
        <v>166</v>
      </c>
      <c r="E369" s="47">
        <v>8</v>
      </c>
      <c r="F369" s="48">
        <v>40696</v>
      </c>
      <c r="G369" s="47">
        <v>22</v>
      </c>
      <c r="H369" s="53">
        <v>7.6</v>
      </c>
      <c r="I369" s="47" t="s">
        <v>142</v>
      </c>
      <c r="J369" s="37" t="str">
        <f>VLOOKUP(I369,spp!A:B,2,FALSE)</f>
        <v>Holacanthus passer</v>
      </c>
      <c r="K369" s="47">
        <f t="shared" ref="K369:K371" si="679">SUM(L369:AD369)</f>
        <v>4</v>
      </c>
      <c r="L369" s="47"/>
      <c r="M369" s="47"/>
      <c r="N369" s="47"/>
      <c r="O369" s="47">
        <v>2</v>
      </c>
      <c r="P369" s="47">
        <v>2</v>
      </c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37">
        <f>VLOOKUP(I369,spp!A:C,3,FALSE)</f>
        <v>2.7130000000000001E-2</v>
      </c>
      <c r="AF369" s="37">
        <f>VLOOKUP(I369,spp!A:D,4,FALSE)</f>
        <v>3.0842299999999998</v>
      </c>
      <c r="AG369" s="47">
        <f t="shared" ref="AG369:AG371" si="680">((AE369*$L$2^AF369)*L369)+((AE369*$M$2^AF369)*M369)+((AE369*$N$2^AF369)*N369)+((AE369*$O$2^AF369)*O369)+((AE369*$P$2^AF369)*P369)+((AE369*$Q$2^AF369)*Q369)+((AE369*$R$2^AF369)*R369)+((AE369*$S$2^AF369)*S369)+((AE369*$T$2^AF369)*T369)+((AE369*$U$2^AF369)*U369)+((AE369*$V$2^AF369)*V369)+((AE369*$W$2^AF369)*W369)+((AE369*$X$2^AF369)*X369)+((AE369*$Y$2^AF369)*Y369)+ ((AE369*$Z$2^AF369)*Z369)+((AE369*$AA$2^AF369)*AA369)+((AE369*$AB$2^AF369)*AB369)+((AE369*$AC$2^AF369)*AC369+((AE369*$AD$2^AF369)*AD369))</f>
        <v>1481.9348827303725</v>
      </c>
      <c r="AH369" s="47">
        <f t="shared" ref="AH369:AH371" si="681">K369/120</f>
        <v>3.3333333333333333E-2</v>
      </c>
      <c r="AI369" s="47">
        <f t="shared" ref="AI369:AI371" si="682">AG369/120</f>
        <v>12.349457356086438</v>
      </c>
      <c r="AJ369" s="7">
        <f t="shared" si="675"/>
        <v>7.3011038661122694</v>
      </c>
      <c r="AK369" s="7">
        <f t="shared" si="676"/>
        <v>-3.6071151523112968</v>
      </c>
      <c r="AL369" s="7">
        <f t="shared" si="677"/>
        <v>3.5367722311317791</v>
      </c>
      <c r="AM369" s="7">
        <f t="shared" si="678"/>
        <v>34.35584729574569</v>
      </c>
      <c r="AN369" s="37" t="str">
        <f>VLOOKUP(I369,spp!A:L,10,FALSE)</f>
        <v>Pomacanthidae</v>
      </c>
    </row>
    <row r="370" spans="1:40" x14ac:dyDescent="0.2">
      <c r="A370" s="47">
        <v>2</v>
      </c>
      <c r="B370" s="47" t="s">
        <v>154</v>
      </c>
      <c r="C370" s="47">
        <v>10</v>
      </c>
      <c r="D370" s="47" t="s">
        <v>166</v>
      </c>
      <c r="E370" s="47">
        <v>8</v>
      </c>
      <c r="F370" s="48">
        <v>40696</v>
      </c>
      <c r="G370" s="47">
        <v>22</v>
      </c>
      <c r="H370" s="53">
        <v>7.6</v>
      </c>
      <c r="I370" s="47" t="s">
        <v>146</v>
      </c>
      <c r="J370" s="37" t="str">
        <f>VLOOKUP(I370,spp!A:B,2,FALSE)</f>
        <v>Mycteroperca rosacea</v>
      </c>
      <c r="K370" s="47">
        <f t="shared" si="679"/>
        <v>1</v>
      </c>
      <c r="L370" s="47"/>
      <c r="M370" s="47"/>
      <c r="N370" s="47"/>
      <c r="O370" s="47"/>
      <c r="P370" s="47">
        <v>1</v>
      </c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37">
        <f>VLOOKUP(I370,spp!A:C,3,FALSE)</f>
        <v>1.3299999999999999E-2</v>
      </c>
      <c r="AF370" s="37">
        <f>VLOOKUP(I370,spp!A:D,4,FALSE)</f>
        <v>2.97</v>
      </c>
      <c r="AG370" s="47">
        <f t="shared" si="680"/>
        <v>188.68330149266839</v>
      </c>
      <c r="AH370" s="47">
        <f t="shared" si="681"/>
        <v>8.3333333333333332E-3</v>
      </c>
      <c r="AI370" s="47">
        <f t="shared" si="682"/>
        <v>1.5723608457722367</v>
      </c>
      <c r="AJ370" s="7">
        <f t="shared" si="675"/>
        <v>5.2400699561041266</v>
      </c>
      <c r="AK370" s="7">
        <f t="shared" si="676"/>
        <v>-4.319991243754429</v>
      </c>
      <c r="AL370" s="7">
        <f t="shared" si="677"/>
        <v>3.2188758248682001</v>
      </c>
      <c r="AM370" s="7">
        <f t="shared" si="678"/>
        <v>24.999999999999986</v>
      </c>
      <c r="AN370" s="37" t="str">
        <f>VLOOKUP(I370,spp!A:L,10,FALSE)</f>
        <v>Serranidae</v>
      </c>
    </row>
    <row r="371" spans="1:40" x14ac:dyDescent="0.2">
      <c r="A371" s="47">
        <v>2</v>
      </c>
      <c r="B371" s="47" t="s">
        <v>154</v>
      </c>
      <c r="C371" s="47">
        <v>10</v>
      </c>
      <c r="D371" s="47" t="s">
        <v>166</v>
      </c>
      <c r="E371" s="47">
        <v>8</v>
      </c>
      <c r="F371" s="48">
        <v>40696</v>
      </c>
      <c r="G371" s="47">
        <v>22</v>
      </c>
      <c r="H371" s="53">
        <v>7.6</v>
      </c>
      <c r="I371" s="47" t="s">
        <v>141</v>
      </c>
      <c r="J371" s="37" t="str">
        <f>VLOOKUP(I371,spp!A:B,2,FALSE)</f>
        <v>Stegastes rectrifaenum</v>
      </c>
      <c r="K371" s="47">
        <f t="shared" si="679"/>
        <v>7</v>
      </c>
      <c r="L371" s="47">
        <v>3</v>
      </c>
      <c r="M371" s="47">
        <v>4</v>
      </c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37">
        <f>VLOOKUP(I371,spp!A:C,3,FALSE)</f>
        <v>1.813E-2</v>
      </c>
      <c r="AF371" s="37">
        <f>VLOOKUP(I371,spp!A:D,4,FALSE)</f>
        <v>3.07552</v>
      </c>
      <c r="AG371" s="47">
        <f t="shared" si="680"/>
        <v>36.533382967955539</v>
      </c>
      <c r="AH371" s="47">
        <f t="shared" si="681"/>
        <v>5.8333333333333334E-2</v>
      </c>
      <c r="AI371" s="47">
        <f t="shared" si="682"/>
        <v>0.30444485806629618</v>
      </c>
      <c r="AJ371" s="7">
        <f t="shared" si="675"/>
        <v>3.5982264444568042</v>
      </c>
      <c r="AK371" s="7">
        <f t="shared" si="676"/>
        <v>-4.0101872542153769</v>
      </c>
      <c r="AL371" s="7">
        <f t="shared" si="677"/>
        <v>2.4738625333836817</v>
      </c>
      <c r="AM371" s="7">
        <f t="shared" si="678"/>
        <v>11.868199751456201</v>
      </c>
      <c r="AN371" s="37" t="str">
        <f>VLOOKUP(I371,spp!A:L,10,FALSE)</f>
        <v>Pomacentridae</v>
      </c>
    </row>
    <row r="372" spans="1:40" x14ac:dyDescent="0.2">
      <c r="A372" s="51">
        <v>2</v>
      </c>
      <c r="B372" s="51" t="s">
        <v>154</v>
      </c>
      <c r="C372" s="51">
        <v>10</v>
      </c>
      <c r="D372" s="51" t="s">
        <v>166</v>
      </c>
      <c r="E372" s="51">
        <v>8</v>
      </c>
      <c r="F372" s="52">
        <v>40696</v>
      </c>
      <c r="G372" s="51">
        <v>22</v>
      </c>
      <c r="H372" s="54">
        <v>7.6</v>
      </c>
      <c r="I372" s="51" t="s">
        <v>156</v>
      </c>
      <c r="J372" s="37" t="str">
        <f>VLOOKUP(I372,spp!A:B,2,FALSE)</f>
        <v>Acanthaster planci</v>
      </c>
      <c r="K372" s="51">
        <v>1</v>
      </c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37"/>
      <c r="AF372" s="37">
        <f>VLOOKUP(I372,spp!A:E,5,FALSE)</f>
        <v>566.25</v>
      </c>
      <c r="AG372" s="51">
        <f t="shared" ref="AG372:AG374" si="683">AF372*K372</f>
        <v>566.25</v>
      </c>
      <c r="AH372" s="51">
        <f t="shared" ref="AH372:AH374" si="684">K372/60</f>
        <v>1.6666666666666666E-2</v>
      </c>
      <c r="AI372" s="51">
        <f t="shared" ref="AI372:AI374" si="685">AG372/60</f>
        <v>9.4375</v>
      </c>
      <c r="AJ372" s="7">
        <f t="shared" si="675"/>
        <v>6.339035676797244</v>
      </c>
      <c r="AK372" s="7" t="e">
        <f t="shared" si="676"/>
        <v>#NUM!</v>
      </c>
      <c r="AL372" s="7" t="e">
        <f t="shared" si="677"/>
        <v>#NUM!</v>
      </c>
      <c r="AM372" s="7" t="e">
        <f t="shared" si="678"/>
        <v>#NUM!</v>
      </c>
      <c r="AN372" s="37" t="str">
        <f>VLOOKUP(I372,spp!A:L,10,FALSE)</f>
        <v>Acanthansteridae</v>
      </c>
    </row>
    <row r="373" spans="1:40" x14ac:dyDescent="0.2">
      <c r="A373" s="51">
        <v>2</v>
      </c>
      <c r="B373" s="51" t="s">
        <v>154</v>
      </c>
      <c r="C373" s="51">
        <v>10</v>
      </c>
      <c r="D373" s="51" t="s">
        <v>166</v>
      </c>
      <c r="E373" s="51">
        <v>8</v>
      </c>
      <c r="F373" s="52">
        <v>40696</v>
      </c>
      <c r="G373" s="51">
        <v>22</v>
      </c>
      <c r="H373" s="54">
        <v>7.6</v>
      </c>
      <c r="I373" s="51" t="s">
        <v>148</v>
      </c>
      <c r="J373" s="37" t="str">
        <f>VLOOKUP(I373,spp!A:B,2,FALSE)</f>
        <v>Diadema mexicanum</v>
      </c>
      <c r="K373" s="51">
        <v>3</v>
      </c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37"/>
      <c r="AF373" s="37">
        <f>VLOOKUP(I373,spp!A:E,5,FALSE)</f>
        <v>20.71</v>
      </c>
      <c r="AG373" s="51">
        <f t="shared" si="683"/>
        <v>62.13</v>
      </c>
      <c r="AH373" s="51">
        <f t="shared" si="684"/>
        <v>0.05</v>
      </c>
      <c r="AI373" s="51">
        <f t="shared" si="685"/>
        <v>1.0355000000000001</v>
      </c>
      <c r="AJ373" s="7">
        <f t="shared" si="675"/>
        <v>4.1292289640756028</v>
      </c>
      <c r="AK373" s="7" t="e">
        <f t="shared" si="676"/>
        <v>#NUM!</v>
      </c>
      <c r="AL373" s="7" t="e">
        <f t="shared" si="677"/>
        <v>#NUM!</v>
      </c>
      <c r="AM373" s="7" t="e">
        <f t="shared" si="678"/>
        <v>#NUM!</v>
      </c>
      <c r="AN373" s="37" t="str">
        <f>VLOOKUP(I373,spp!A:L,10,FALSE)</f>
        <v>Diadematidae</v>
      </c>
    </row>
    <row r="374" spans="1:40" x14ac:dyDescent="0.2">
      <c r="A374" s="51">
        <v>2</v>
      </c>
      <c r="B374" s="51" t="s">
        <v>154</v>
      </c>
      <c r="C374" s="51">
        <v>10</v>
      </c>
      <c r="D374" s="51" t="s">
        <v>166</v>
      </c>
      <c r="E374" s="51">
        <v>8</v>
      </c>
      <c r="F374" s="52">
        <v>40696</v>
      </c>
      <c r="G374" s="51">
        <v>22</v>
      </c>
      <c r="H374" s="54">
        <v>7.6</v>
      </c>
      <c r="I374" s="51" t="s">
        <v>149</v>
      </c>
      <c r="J374" s="37" t="str">
        <f>VLOOKUP(I374,spp!A:B,2,FALSE)</f>
        <v>Pinctada mazatlanica</v>
      </c>
      <c r="K374" s="51">
        <v>5</v>
      </c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37"/>
      <c r="AF374" s="37">
        <f>VLOOKUP(I374,spp!A:E,5,FALSE)</f>
        <v>33.238461538461536</v>
      </c>
      <c r="AG374" s="51">
        <f t="shared" si="683"/>
        <v>166.19230769230768</v>
      </c>
      <c r="AH374" s="51">
        <f t="shared" si="684"/>
        <v>8.3333333333333329E-2</v>
      </c>
      <c r="AI374" s="51">
        <f t="shared" si="685"/>
        <v>2.7698717948717948</v>
      </c>
      <c r="AJ374" s="7">
        <f t="shared" si="675"/>
        <v>5.1131455979104512</v>
      </c>
      <c r="AK374" s="7" t="e">
        <f t="shared" si="676"/>
        <v>#NUM!</v>
      </c>
      <c r="AL374" s="7" t="e">
        <f t="shared" si="677"/>
        <v>#NUM!</v>
      </c>
      <c r="AM374" s="7" t="e">
        <f t="shared" si="678"/>
        <v>#NUM!</v>
      </c>
      <c r="AN374" s="37" t="str">
        <f>VLOOKUP(I374,spp!A:L,10,FALSE)</f>
        <v>Pteriidae</v>
      </c>
    </row>
    <row r="375" spans="1:40" x14ac:dyDescent="0.2">
      <c r="A375" s="47">
        <v>2</v>
      </c>
      <c r="B375" s="47" t="s">
        <v>154</v>
      </c>
      <c r="C375" s="47">
        <v>10</v>
      </c>
      <c r="D375" s="47" t="s">
        <v>166</v>
      </c>
      <c r="E375" s="47">
        <v>9</v>
      </c>
      <c r="F375" s="48">
        <v>40696</v>
      </c>
      <c r="G375" s="47">
        <v>24</v>
      </c>
      <c r="H375" s="53">
        <v>8.5</v>
      </c>
      <c r="I375" s="47" t="s">
        <v>142</v>
      </c>
      <c r="J375" s="37" t="str">
        <f>VLOOKUP(I375,spp!A:B,2,FALSE)</f>
        <v>Holacanthus passer</v>
      </c>
      <c r="K375" s="47">
        <f t="shared" ref="K375:K376" si="686">SUM(L375:AD375)</f>
        <v>1</v>
      </c>
      <c r="L375" s="47"/>
      <c r="M375" s="47"/>
      <c r="N375" s="47"/>
      <c r="O375" s="47"/>
      <c r="P375" s="47">
        <v>1</v>
      </c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37">
        <f>VLOOKUP(I375,spp!A:C,3,FALSE)</f>
        <v>2.7130000000000001E-2</v>
      </c>
      <c r="AF375" s="37">
        <f>VLOOKUP(I375,spp!A:D,4,FALSE)</f>
        <v>3.0842299999999998</v>
      </c>
      <c r="AG375" s="47">
        <f t="shared" ref="AG375:AG376" si="687">((AE375*$L$2^AF375)*L375)+((AE375*$M$2^AF375)*M375)+((AE375*$N$2^AF375)*N375)+((AE375*$O$2^AF375)*O375)+((AE375*$P$2^AF375)*P375)+((AE375*$Q$2^AF375)*Q375)+((AE375*$R$2^AF375)*R375)+((AE375*$S$2^AF375)*S375)+((AE375*$T$2^AF375)*T375)+((AE375*$U$2^AF375)*U375)+((AE375*$V$2^AF375)*V375)+((AE375*$W$2^AF375)*W375)+((AE375*$X$2^AF375)*X375)+((AE375*$Y$2^AF375)*Y375)+ ((AE375*$Z$2^AF375)*Z375)+((AE375*$AA$2^AF375)*AA375)+((AE375*$AB$2^AF375)*AB375)+((AE375*$AC$2^AF375)*AC375+((AE375*$AD$2^AF375)*AD375))</f>
        <v>555.92769065930452</v>
      </c>
      <c r="AH375" s="47">
        <f t="shared" ref="AH375:AH376" si="688">K375/120</f>
        <v>8.3333333333333332E-3</v>
      </c>
      <c r="AI375" s="47">
        <f t="shared" ref="AI375:AI376" si="689">AG375/120</f>
        <v>4.6327307554942045</v>
      </c>
      <c r="AJ375" s="7">
        <f t="shared" ref="AJ375:AJ386" si="690">LN(AG375)</f>
        <v>6.3206382330219526</v>
      </c>
      <c r="AK375" s="7">
        <f t="shared" ref="AK375:AK386" si="691">LN(AE375)</f>
        <v>-3.6071151523112968</v>
      </c>
      <c r="AL375" s="7">
        <f t="shared" ref="AL375:AL386" si="692">(AJ375-AK375)/AF375</f>
        <v>3.2188758248682006</v>
      </c>
      <c r="AM375" s="7">
        <f t="shared" si="678"/>
        <v>24.999999999999996</v>
      </c>
      <c r="AN375" s="37" t="str">
        <f>VLOOKUP(I375,spp!A:L,10,FALSE)</f>
        <v>Pomacanthidae</v>
      </c>
    </row>
    <row r="376" spans="1:40" x14ac:dyDescent="0.2">
      <c r="A376" s="47">
        <v>2</v>
      </c>
      <c r="B376" s="47" t="s">
        <v>154</v>
      </c>
      <c r="C376" s="47">
        <v>10</v>
      </c>
      <c r="D376" s="47" t="s">
        <v>166</v>
      </c>
      <c r="E376" s="47">
        <v>9</v>
      </c>
      <c r="F376" s="48">
        <v>40696</v>
      </c>
      <c r="G376" s="47">
        <v>24</v>
      </c>
      <c r="H376" s="53">
        <v>8.5</v>
      </c>
      <c r="I376" s="47" t="s">
        <v>141</v>
      </c>
      <c r="J376" s="37" t="str">
        <f>VLOOKUP(I376,spp!A:B,2,FALSE)</f>
        <v>Stegastes rectrifaenum</v>
      </c>
      <c r="K376" s="47">
        <f t="shared" si="686"/>
        <v>7</v>
      </c>
      <c r="L376" s="47">
        <v>1</v>
      </c>
      <c r="M376" s="47">
        <v>5</v>
      </c>
      <c r="N376" s="47">
        <v>1</v>
      </c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37">
        <f>VLOOKUP(I376,spp!A:C,3,FALSE)</f>
        <v>1.813E-2</v>
      </c>
      <c r="AF376" s="37">
        <f>VLOOKUP(I376,spp!A:D,4,FALSE)</f>
        <v>3.07552</v>
      </c>
      <c r="AG376" s="47">
        <f t="shared" si="687"/>
        <v>87.683434515688674</v>
      </c>
      <c r="AH376" s="47">
        <f t="shared" si="688"/>
        <v>5.8333333333333334E-2</v>
      </c>
      <c r="AI376" s="47">
        <f t="shared" si="689"/>
        <v>0.73069528763073899</v>
      </c>
      <c r="AJ376" s="7">
        <f t="shared" si="690"/>
        <v>4.4737329934600121</v>
      </c>
      <c r="AK376" s="7">
        <f t="shared" si="691"/>
        <v>-4.0101872542153769</v>
      </c>
      <c r="AL376" s="7">
        <f t="shared" si="692"/>
        <v>2.7585319710733107</v>
      </c>
      <c r="AM376" s="7">
        <f t="shared" ref="AM376:AM386" si="693">EXP(AL376)</f>
        <v>15.776665338638415</v>
      </c>
      <c r="AN376" s="37" t="str">
        <f>VLOOKUP(I376,spp!A:L,10,FALSE)</f>
        <v>Pomacentridae</v>
      </c>
    </row>
    <row r="377" spans="1:40" x14ac:dyDescent="0.2">
      <c r="A377" s="51">
        <v>2</v>
      </c>
      <c r="B377" s="51" t="s">
        <v>154</v>
      </c>
      <c r="C377" s="51">
        <v>10</v>
      </c>
      <c r="D377" s="51" t="s">
        <v>166</v>
      </c>
      <c r="E377" s="51">
        <v>9</v>
      </c>
      <c r="F377" s="52">
        <v>40696</v>
      </c>
      <c r="G377" s="51">
        <v>24</v>
      </c>
      <c r="H377" s="54">
        <v>8.5</v>
      </c>
      <c r="I377" s="51" t="s">
        <v>149</v>
      </c>
      <c r="J377" s="37" t="str">
        <f>VLOOKUP(I377,spp!A:B,2,FALSE)</f>
        <v>Pinctada mazatlanica</v>
      </c>
      <c r="K377" s="51">
        <v>3</v>
      </c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37"/>
      <c r="AF377" s="37">
        <f>VLOOKUP(I377,spp!A:E,5,FALSE)</f>
        <v>33.238461538461536</v>
      </c>
      <c r="AG377" s="51">
        <f t="shared" ref="AG377" si="694">AF377*K377</f>
        <v>99.715384615384608</v>
      </c>
      <c r="AH377" s="51">
        <f t="shared" ref="AH377" si="695">K377/60</f>
        <v>0.05</v>
      </c>
      <c r="AI377" s="51">
        <f t="shared" ref="AI377" si="696">AG377/60</f>
        <v>1.6619230769230768</v>
      </c>
      <c r="AJ377" s="7">
        <f t="shared" si="690"/>
        <v>4.6023199741444607</v>
      </c>
      <c r="AK377" s="7" t="e">
        <f t="shared" si="691"/>
        <v>#NUM!</v>
      </c>
      <c r="AL377" s="7" t="e">
        <f t="shared" si="692"/>
        <v>#NUM!</v>
      </c>
      <c r="AM377" s="7" t="e">
        <f t="shared" si="693"/>
        <v>#NUM!</v>
      </c>
      <c r="AN377" s="37" t="str">
        <f>VLOOKUP(I377,spp!A:L,10,FALSE)</f>
        <v>Pteriidae</v>
      </c>
    </row>
    <row r="378" spans="1:40" x14ac:dyDescent="0.2">
      <c r="A378" s="47">
        <v>2</v>
      </c>
      <c r="B378" s="47" t="s">
        <v>154</v>
      </c>
      <c r="C378" s="47">
        <v>10</v>
      </c>
      <c r="D378" s="47" t="s">
        <v>166</v>
      </c>
      <c r="E378" s="47">
        <v>10</v>
      </c>
      <c r="F378" s="48">
        <v>40696</v>
      </c>
      <c r="G378" s="47">
        <v>22</v>
      </c>
      <c r="H378" s="53">
        <v>9</v>
      </c>
      <c r="I378" s="47" t="s">
        <v>142</v>
      </c>
      <c r="J378" s="37" t="str">
        <f>VLOOKUP(I378,spp!A:B,2,FALSE)</f>
        <v>Holacanthus passer</v>
      </c>
      <c r="K378" s="47">
        <f t="shared" ref="K378:K381" si="697">SUM(L378:AD378)</f>
        <v>3</v>
      </c>
      <c r="L378" s="47"/>
      <c r="M378" s="47">
        <v>1</v>
      </c>
      <c r="N378" s="47"/>
      <c r="O378" s="47">
        <v>2</v>
      </c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37">
        <f>VLOOKUP(I378,spp!A:C,3,FALSE)</f>
        <v>2.7130000000000001E-2</v>
      </c>
      <c r="AF378" s="37">
        <f>VLOOKUP(I378,spp!A:D,4,FALSE)</f>
        <v>3.0842299999999998</v>
      </c>
      <c r="AG378" s="47">
        <f t="shared" ref="AG378:AG381" si="698">((AE378*$L$2^AF378)*L378)+((AE378*$M$2^AF378)*M378)+((AE378*$N$2^AF378)*N378)+((AE378*$O$2^AF378)*O378)+((AE378*$P$2^AF378)*P378)+((AE378*$Q$2^AF378)*Q378)+((AE378*$R$2^AF378)*R378)+((AE378*$S$2^AF378)*S378)+((AE378*$T$2^AF378)*T378)+((AE378*$U$2^AF378)*U378)+((AE378*$V$2^AF378)*V378)+((AE378*$W$2^AF378)*W378)+((AE378*$X$2^AF378)*X378)+((AE378*$Y$2^AF378)*Y378)+ ((AE378*$Z$2^AF378)*Z378)+((AE378*$AA$2^AF378)*AA378)+((AE378*$AB$2^AF378)*AB378)+((AE378*$AC$2^AF378)*AC378+((AE378*$AD$2^AF378)*AD378))</f>
        <v>383.64200899910401</v>
      </c>
      <c r="AH378" s="47">
        <f t="shared" ref="AH378:AH381" si="699">K378/120</f>
        <v>2.5000000000000001E-2</v>
      </c>
      <c r="AI378" s="47">
        <f t="shared" ref="AI378:AI381" si="700">AG378/120</f>
        <v>3.1970167416591999</v>
      </c>
      <c r="AJ378" s="7">
        <f t="shared" si="690"/>
        <v>5.9497098495239245</v>
      </c>
      <c r="AK378" s="7">
        <f t="shared" si="691"/>
        <v>-3.6071151523112968</v>
      </c>
      <c r="AL378" s="7">
        <f t="shared" si="692"/>
        <v>3.0986097022061334</v>
      </c>
      <c r="AM378" s="7">
        <f t="shared" si="693"/>
        <v>22.167110962328177</v>
      </c>
      <c r="AN378" s="37" t="str">
        <f>VLOOKUP(I378,spp!A:L,10,FALSE)</f>
        <v>Pomacanthidae</v>
      </c>
    </row>
    <row r="379" spans="1:40" x14ac:dyDescent="0.2">
      <c r="A379" s="47">
        <v>2</v>
      </c>
      <c r="B379" s="47" t="s">
        <v>154</v>
      </c>
      <c r="C379" s="47">
        <v>10</v>
      </c>
      <c r="D379" s="47" t="s">
        <v>166</v>
      </c>
      <c r="E379" s="47">
        <v>10</v>
      </c>
      <c r="F379" s="48">
        <v>40696</v>
      </c>
      <c r="G379" s="47">
        <v>22</v>
      </c>
      <c r="H379" s="53">
        <v>9</v>
      </c>
      <c r="I379" s="47" t="s">
        <v>150</v>
      </c>
      <c r="J379" s="37" t="str">
        <f>VLOOKUP(I379,spp!A:B,2,FALSE)</f>
        <v>Lutjanus argentiventris</v>
      </c>
      <c r="K379" s="47">
        <f t="shared" si="697"/>
        <v>1</v>
      </c>
      <c r="L379" s="47"/>
      <c r="M379" s="47"/>
      <c r="N379" s="47"/>
      <c r="O379" s="47"/>
      <c r="P379" s="47">
        <v>1</v>
      </c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37">
        <f>VLOOKUP(I379,spp!A:C,3,FALSE)</f>
        <v>1.7299999999999999E-2</v>
      </c>
      <c r="AF379" s="37">
        <f>VLOOKUP(I379,spp!A:D,4,FALSE)</f>
        <v>3</v>
      </c>
      <c r="AG379" s="47">
        <f t="shared" si="698"/>
        <v>270.3125</v>
      </c>
      <c r="AH379" s="47">
        <f t="shared" si="699"/>
        <v>8.3333333333333332E-3</v>
      </c>
      <c r="AI379" s="47">
        <f t="shared" si="700"/>
        <v>2.2526041666666665</v>
      </c>
      <c r="AJ379" s="7">
        <f t="shared" si="690"/>
        <v>5.5995786971261987</v>
      </c>
      <c r="AK379" s="7">
        <f t="shared" si="691"/>
        <v>-4.0570487774784034</v>
      </c>
      <c r="AL379" s="7">
        <f t="shared" si="692"/>
        <v>3.2188758248682006</v>
      </c>
      <c r="AM379" s="7">
        <f t="shared" si="693"/>
        <v>24.999999999999996</v>
      </c>
      <c r="AN379" s="37" t="str">
        <f>VLOOKUP(I379,spp!A:L,10,FALSE)</f>
        <v>Lutjanidae</v>
      </c>
    </row>
    <row r="380" spans="1:40" x14ac:dyDescent="0.2">
      <c r="A380" s="47">
        <v>2</v>
      </c>
      <c r="B380" s="47" t="s">
        <v>154</v>
      </c>
      <c r="C380" s="47">
        <v>10</v>
      </c>
      <c r="D380" s="47" t="s">
        <v>166</v>
      </c>
      <c r="E380" s="47">
        <v>10</v>
      </c>
      <c r="F380" s="48">
        <v>40696</v>
      </c>
      <c r="G380" s="47">
        <v>22</v>
      </c>
      <c r="H380" s="53">
        <v>9</v>
      </c>
      <c r="I380" s="47" t="s">
        <v>146</v>
      </c>
      <c r="J380" s="37" t="str">
        <f>VLOOKUP(I380,spp!A:B,2,FALSE)</f>
        <v>Mycteroperca rosacea</v>
      </c>
      <c r="K380" s="47">
        <f t="shared" si="697"/>
        <v>1</v>
      </c>
      <c r="L380" s="47"/>
      <c r="M380" s="47"/>
      <c r="N380" s="47"/>
      <c r="O380" s="47"/>
      <c r="P380" s="47">
        <v>1</v>
      </c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37">
        <f>VLOOKUP(I380,spp!A:C,3,FALSE)</f>
        <v>1.3299999999999999E-2</v>
      </c>
      <c r="AF380" s="37">
        <f>VLOOKUP(I380,spp!A:D,4,FALSE)</f>
        <v>2.97</v>
      </c>
      <c r="AG380" s="47">
        <f t="shared" si="698"/>
        <v>188.68330149266839</v>
      </c>
      <c r="AH380" s="47">
        <f t="shared" si="699"/>
        <v>8.3333333333333332E-3</v>
      </c>
      <c r="AI380" s="47">
        <f t="shared" si="700"/>
        <v>1.5723608457722367</v>
      </c>
      <c r="AJ380" s="7">
        <f t="shared" si="690"/>
        <v>5.2400699561041266</v>
      </c>
      <c r="AK380" s="7">
        <f t="shared" si="691"/>
        <v>-4.319991243754429</v>
      </c>
      <c r="AL380" s="7">
        <f t="shared" si="692"/>
        <v>3.2188758248682001</v>
      </c>
      <c r="AM380" s="7">
        <f t="shared" si="693"/>
        <v>24.999999999999986</v>
      </c>
      <c r="AN380" s="37" t="str">
        <f>VLOOKUP(I380,spp!A:L,10,FALSE)</f>
        <v>Serranidae</v>
      </c>
    </row>
    <row r="381" spans="1:40" x14ac:dyDescent="0.2">
      <c r="A381" s="47">
        <v>2</v>
      </c>
      <c r="B381" s="47" t="s">
        <v>154</v>
      </c>
      <c r="C381" s="47">
        <v>10</v>
      </c>
      <c r="D381" s="47" t="s">
        <v>166</v>
      </c>
      <c r="E381" s="47">
        <v>10</v>
      </c>
      <c r="F381" s="48">
        <v>40696</v>
      </c>
      <c r="G381" s="47">
        <v>22</v>
      </c>
      <c r="H381" s="53">
        <v>9</v>
      </c>
      <c r="I381" s="47" t="s">
        <v>141</v>
      </c>
      <c r="J381" s="37" t="str">
        <f>VLOOKUP(I381,spp!A:B,2,FALSE)</f>
        <v>Stegastes rectrifaenum</v>
      </c>
      <c r="K381" s="47">
        <f t="shared" si="697"/>
        <v>8</v>
      </c>
      <c r="L381" s="47"/>
      <c r="M381" s="47">
        <v>8</v>
      </c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37">
        <f>VLOOKUP(I381,spp!A:C,3,FALSE)</f>
        <v>1.813E-2</v>
      </c>
      <c r="AF381" s="37">
        <f>VLOOKUP(I381,spp!A:D,4,FALSE)</f>
        <v>3.07552</v>
      </c>
      <c r="AG381" s="47">
        <f t="shared" si="698"/>
        <v>71.24529808648704</v>
      </c>
      <c r="AH381" s="47">
        <f t="shared" si="699"/>
        <v>6.6666666666666666E-2</v>
      </c>
      <c r="AI381" s="47">
        <f t="shared" si="700"/>
        <v>0.59371081738739195</v>
      </c>
      <c r="AJ381" s="7">
        <f t="shared" si="690"/>
        <v>4.2661288252026042</v>
      </c>
      <c r="AK381" s="7">
        <f t="shared" si="691"/>
        <v>-4.0101872542153769</v>
      </c>
      <c r="AL381" s="7">
        <f t="shared" si="692"/>
        <v>2.6910298354157933</v>
      </c>
      <c r="AM381" s="7">
        <f t="shared" si="693"/>
        <v>14.746854936642139</v>
      </c>
      <c r="AN381" s="37" t="str">
        <f>VLOOKUP(I381,spp!A:L,10,FALSE)</f>
        <v>Pomacentridae</v>
      </c>
    </row>
    <row r="382" spans="1:40" x14ac:dyDescent="0.2">
      <c r="A382" s="51">
        <v>2</v>
      </c>
      <c r="B382" s="51" t="s">
        <v>154</v>
      </c>
      <c r="C382" s="51">
        <v>10</v>
      </c>
      <c r="D382" s="51" t="s">
        <v>166</v>
      </c>
      <c r="E382" s="51">
        <v>10</v>
      </c>
      <c r="F382" s="52">
        <v>40696</v>
      </c>
      <c r="G382" s="51">
        <v>22</v>
      </c>
      <c r="H382" s="54">
        <v>9</v>
      </c>
      <c r="I382" s="51" t="s">
        <v>149</v>
      </c>
      <c r="J382" s="37" t="str">
        <f>VLOOKUP(I382,spp!A:B,2,FALSE)</f>
        <v>Pinctada mazatlanica</v>
      </c>
      <c r="K382" s="51">
        <v>3</v>
      </c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37"/>
      <c r="AF382" s="37">
        <f>VLOOKUP(I382,spp!A:E,5,FALSE)</f>
        <v>33.238461538461536</v>
      </c>
      <c r="AG382" s="51">
        <f t="shared" ref="AG382" si="701">AF382*K382</f>
        <v>99.715384615384608</v>
      </c>
      <c r="AH382" s="51">
        <f t="shared" ref="AH382" si="702">K382/60</f>
        <v>0.05</v>
      </c>
      <c r="AI382" s="51">
        <f t="shared" ref="AI382" si="703">AG382/60</f>
        <v>1.6619230769230768</v>
      </c>
      <c r="AJ382" s="7">
        <f t="shared" si="690"/>
        <v>4.6023199741444607</v>
      </c>
      <c r="AK382" s="7" t="e">
        <f t="shared" si="691"/>
        <v>#NUM!</v>
      </c>
      <c r="AL382" s="7" t="e">
        <f t="shared" si="692"/>
        <v>#NUM!</v>
      </c>
      <c r="AM382" s="7" t="e">
        <f t="shared" si="693"/>
        <v>#NUM!</v>
      </c>
      <c r="AN382" s="37" t="str">
        <f>VLOOKUP(I382,spp!A:L,10,FALSE)</f>
        <v>Pteriidae</v>
      </c>
    </row>
    <row r="383" spans="1:40" x14ac:dyDescent="0.2">
      <c r="A383" s="47">
        <v>2</v>
      </c>
      <c r="B383" s="47" t="s">
        <v>154</v>
      </c>
      <c r="C383" s="47">
        <v>11</v>
      </c>
      <c r="D383" s="47" t="s">
        <v>167</v>
      </c>
      <c r="E383" s="47">
        <v>1</v>
      </c>
      <c r="F383" s="48">
        <v>40696</v>
      </c>
      <c r="G383" s="47">
        <v>23</v>
      </c>
      <c r="H383" s="53">
        <v>10.6</v>
      </c>
      <c r="I383" s="47" t="s">
        <v>142</v>
      </c>
      <c r="J383" s="37" t="str">
        <f>VLOOKUP(I383,spp!A:B,2,FALSE)</f>
        <v>Holacanthus passer</v>
      </c>
      <c r="K383" s="47">
        <f t="shared" ref="K383:K385" si="704">SUM(L383:AD383)</f>
        <v>3</v>
      </c>
      <c r="L383" s="47"/>
      <c r="M383" s="47"/>
      <c r="N383" s="47">
        <v>1</v>
      </c>
      <c r="O383" s="47">
        <v>2</v>
      </c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37">
        <f>VLOOKUP(I383,spp!A:C,3,FALSE)</f>
        <v>2.7130000000000001E-2</v>
      </c>
      <c r="AF383" s="37">
        <f>VLOOKUP(I383,spp!A:D,4,FALSE)</f>
        <v>3.0842299999999998</v>
      </c>
      <c r="AG383" s="47">
        <f t="shared" ref="AG383:AG385" si="705">((AE383*$L$2^AF383)*L383)+((AE383*$M$2^AF383)*M383)+((AE383*$N$2^AF383)*N383)+((AE383*$O$2^AF383)*O383)+((AE383*$P$2^AF383)*P383)+((AE383*$Q$2^AF383)*Q383)+((AE383*$R$2^AF383)*R383)+((AE383*$S$2^AF383)*S383)+((AE383*$T$2^AF383)*T383)+((AE383*$U$2^AF383)*U383)+((AE383*$V$2^AF383)*V383)+((AE383*$W$2^AF383)*W383)+((AE383*$X$2^AF383)*X383)+((AE383*$Y$2^AF383)*Y383)+ ((AE383*$Z$2^AF383)*Z383)+((AE383*$AA$2^AF383)*AA383)+((AE383*$AB$2^AF383)*AB383)+((AE383*$AC$2^AF383)*AC383+((AE383*$AD$2^AF383)*AD383))</f>
        <v>435.62948136092905</v>
      </c>
      <c r="AH383" s="47">
        <f t="shared" ref="AH383:AH385" si="706">K383/120</f>
        <v>2.5000000000000001E-2</v>
      </c>
      <c r="AI383" s="47">
        <f t="shared" ref="AI383:AI385" si="707">AG383/120</f>
        <v>3.6302456780077419</v>
      </c>
      <c r="AJ383" s="7">
        <f t="shared" si="690"/>
        <v>6.0767920686605645</v>
      </c>
      <c r="AK383" s="7">
        <f t="shared" si="691"/>
        <v>-3.6071151523112968</v>
      </c>
      <c r="AL383" s="7">
        <f t="shared" si="692"/>
        <v>3.1398135745297404</v>
      </c>
      <c r="AM383" s="7">
        <f t="shared" si="693"/>
        <v>23.099560110934444</v>
      </c>
      <c r="AN383" s="37" t="str">
        <f>VLOOKUP(I383,spp!A:L,10,FALSE)</f>
        <v>Pomacanthidae</v>
      </c>
    </row>
    <row r="384" spans="1:40" x14ac:dyDescent="0.2">
      <c r="A384" s="47">
        <v>2</v>
      </c>
      <c r="B384" s="47" t="s">
        <v>154</v>
      </c>
      <c r="C384" s="47">
        <v>11</v>
      </c>
      <c r="D384" s="47" t="s">
        <v>167</v>
      </c>
      <c r="E384" s="47">
        <v>1</v>
      </c>
      <c r="F384" s="48">
        <v>40696</v>
      </c>
      <c r="G384" s="47">
        <v>23</v>
      </c>
      <c r="H384" s="53">
        <v>10.6</v>
      </c>
      <c r="I384" s="47" t="s">
        <v>150</v>
      </c>
      <c r="J384" s="37" t="str">
        <f>VLOOKUP(I384,spp!A:B,2,FALSE)</f>
        <v>Lutjanus argentiventris</v>
      </c>
      <c r="K384" s="47">
        <f t="shared" si="704"/>
        <v>2</v>
      </c>
      <c r="L384" s="47"/>
      <c r="M384" s="47"/>
      <c r="N384" s="47"/>
      <c r="O384" s="47"/>
      <c r="P384" s="47">
        <v>2</v>
      </c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37">
        <f>VLOOKUP(I384,spp!A:C,3,FALSE)</f>
        <v>1.7299999999999999E-2</v>
      </c>
      <c r="AF384" s="37">
        <f>VLOOKUP(I384,spp!A:D,4,FALSE)</f>
        <v>3</v>
      </c>
      <c r="AG384" s="47">
        <f t="shared" si="705"/>
        <v>540.625</v>
      </c>
      <c r="AH384" s="47">
        <f t="shared" si="706"/>
        <v>1.6666666666666666E-2</v>
      </c>
      <c r="AI384" s="47">
        <f t="shared" si="707"/>
        <v>4.505208333333333</v>
      </c>
      <c r="AJ384" s="7">
        <f t="shared" si="690"/>
        <v>6.2927258776861441</v>
      </c>
      <c r="AK384" s="7">
        <f t="shared" si="691"/>
        <v>-4.0570487774784034</v>
      </c>
      <c r="AL384" s="7">
        <f t="shared" si="692"/>
        <v>3.4499248850548496</v>
      </c>
      <c r="AM384" s="7">
        <f t="shared" si="693"/>
        <v>31.498026247371843</v>
      </c>
      <c r="AN384" s="37" t="str">
        <f>VLOOKUP(I384,spp!A:L,10,FALSE)</f>
        <v>Lutjanidae</v>
      </c>
    </row>
    <row r="385" spans="1:40" x14ac:dyDescent="0.2">
      <c r="A385" s="47">
        <v>2</v>
      </c>
      <c r="B385" s="47" t="s">
        <v>154</v>
      </c>
      <c r="C385" s="47">
        <v>11</v>
      </c>
      <c r="D385" s="47" t="s">
        <v>167</v>
      </c>
      <c r="E385" s="47">
        <v>1</v>
      </c>
      <c r="F385" s="48">
        <v>40696</v>
      </c>
      <c r="G385" s="47">
        <v>23</v>
      </c>
      <c r="H385" s="53">
        <v>10.6</v>
      </c>
      <c r="I385" s="47" t="s">
        <v>141</v>
      </c>
      <c r="J385" s="37" t="str">
        <f>VLOOKUP(I385,spp!A:B,2,FALSE)</f>
        <v>Stegastes rectrifaenum</v>
      </c>
      <c r="K385" s="47">
        <f t="shared" si="704"/>
        <v>11</v>
      </c>
      <c r="L385" s="47">
        <v>1</v>
      </c>
      <c r="M385" s="47">
        <v>10</v>
      </c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37">
        <f>VLOOKUP(I385,spp!A:C,3,FALSE)</f>
        <v>1.813E-2</v>
      </c>
      <c r="AF385" s="37">
        <f>VLOOKUP(I385,spp!A:D,4,FALSE)</f>
        <v>3.07552</v>
      </c>
      <c r="AG385" s="47">
        <f t="shared" si="705"/>
        <v>89.360200583012798</v>
      </c>
      <c r="AH385" s="47">
        <f t="shared" si="706"/>
        <v>9.166666666666666E-2</v>
      </c>
      <c r="AI385" s="47">
        <f t="shared" si="707"/>
        <v>0.74466833819177336</v>
      </c>
      <c r="AJ385" s="7">
        <f t="shared" si="690"/>
        <v>4.4926753994206106</v>
      </c>
      <c r="AK385" s="7">
        <f t="shared" si="691"/>
        <v>-4.0101872542153769</v>
      </c>
      <c r="AL385" s="7">
        <f t="shared" si="692"/>
        <v>2.7646910615557649</v>
      </c>
      <c r="AM385" s="7">
        <f t="shared" si="693"/>
        <v>15.874135102396446</v>
      </c>
      <c r="AN385" s="37" t="str">
        <f>VLOOKUP(I385,spp!A:L,10,FALSE)</f>
        <v>Pomacentridae</v>
      </c>
    </row>
    <row r="386" spans="1:40" x14ac:dyDescent="0.2">
      <c r="A386" s="51">
        <v>2</v>
      </c>
      <c r="B386" s="51" t="s">
        <v>154</v>
      </c>
      <c r="C386" s="51">
        <v>11</v>
      </c>
      <c r="D386" s="51" t="s">
        <v>167</v>
      </c>
      <c r="E386" s="51">
        <v>1</v>
      </c>
      <c r="F386" s="52">
        <v>40696</v>
      </c>
      <c r="G386" s="51">
        <v>23</v>
      </c>
      <c r="H386" s="54">
        <v>10.6</v>
      </c>
      <c r="I386" s="51" t="s">
        <v>149</v>
      </c>
      <c r="J386" s="37" t="str">
        <f>VLOOKUP(I386,spp!A:B,2,FALSE)</f>
        <v>Pinctada mazatlanica</v>
      </c>
      <c r="K386" s="51">
        <v>1</v>
      </c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37"/>
      <c r="AF386" s="37">
        <f>VLOOKUP(I386,spp!A:E,5,FALSE)</f>
        <v>33.238461538461536</v>
      </c>
      <c r="AG386" s="51">
        <f t="shared" ref="AG386" si="708">AF386*K386</f>
        <v>33.238461538461536</v>
      </c>
      <c r="AH386" s="51">
        <f t="shared" ref="AH386" si="709">K386/60</f>
        <v>1.6666666666666666E-2</v>
      </c>
      <c r="AI386" s="51">
        <f t="shared" ref="AI386" si="710">AG386/60</f>
        <v>0.55397435897435898</v>
      </c>
      <c r="AJ386" s="7">
        <f t="shared" si="690"/>
        <v>3.5037076854763507</v>
      </c>
      <c r="AK386" s="7" t="e">
        <f t="shared" si="691"/>
        <v>#NUM!</v>
      </c>
      <c r="AL386" s="7" t="e">
        <f t="shared" si="692"/>
        <v>#NUM!</v>
      </c>
      <c r="AM386" s="7" t="e">
        <f t="shared" si="693"/>
        <v>#NUM!</v>
      </c>
      <c r="AN386" s="37" t="str">
        <f>VLOOKUP(I386,spp!A:L,10,FALSE)</f>
        <v>Pteriidae</v>
      </c>
    </row>
    <row r="387" spans="1:40" x14ac:dyDescent="0.2">
      <c r="A387" s="47">
        <v>2</v>
      </c>
      <c r="B387" s="47" t="s">
        <v>154</v>
      </c>
      <c r="C387" s="47">
        <v>11</v>
      </c>
      <c r="D387" s="47" t="s">
        <v>167</v>
      </c>
      <c r="E387" s="47">
        <v>2</v>
      </c>
      <c r="F387" s="48">
        <v>40696</v>
      </c>
      <c r="G387" s="47">
        <v>23</v>
      </c>
      <c r="H387" s="53">
        <v>8</v>
      </c>
      <c r="I387" s="47" t="s">
        <v>142</v>
      </c>
      <c r="J387" s="37" t="str">
        <f>VLOOKUP(I387,spp!A:B,2,FALSE)</f>
        <v>Holacanthus passer</v>
      </c>
      <c r="K387" s="47">
        <f t="shared" ref="K387:K388" si="711">SUM(L387:AD387)</f>
        <v>2</v>
      </c>
      <c r="L387" s="47"/>
      <c r="M387" s="47">
        <v>1</v>
      </c>
      <c r="N387" s="47">
        <v>1</v>
      </c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37">
        <f>VLOOKUP(I387,spp!A:C,3,FALSE)</f>
        <v>2.7130000000000001E-2</v>
      </c>
      <c r="AF387" s="37">
        <f>VLOOKUP(I387,spp!A:D,4,FALSE)</f>
        <v>3.0842299999999998</v>
      </c>
      <c r="AG387" s="47">
        <f t="shared" ref="AG387:AG388" si="712">((AE387*$L$2^AF387)*L387)+((AE387*$M$2^AF387)*M387)+((AE387*$N$2^AF387)*N387)+((AE387*$O$2^AF387)*O387)+((AE387*$P$2^AF387)*P387)+((AE387*$Q$2^AF387)*Q387)+((AE387*$R$2^AF387)*R387)+((AE387*$S$2^AF387)*S387)+((AE387*$T$2^AF387)*T387)+((AE387*$U$2^AF387)*U387)+((AE387*$V$2^AF387)*V387)+((AE387*$W$2^AF387)*W387)+((AE387*$X$2^AF387)*X387)+((AE387*$Y$2^AF387)*Y387)+ ((AE387*$Z$2^AF387)*Z387)+((AE387*$AA$2^AF387)*AA387)+((AE387*$AB$2^AF387)*AB387)+((AE387*$AC$2^AF387)*AC387+((AE387*$AD$2^AF387)*AD387))</f>
        <v>79.11248753650618</v>
      </c>
      <c r="AH387" s="47">
        <f t="shared" ref="AH387:AH388" si="713">K387/120</f>
        <v>1.6666666666666666E-2</v>
      </c>
      <c r="AI387" s="47">
        <f t="shared" ref="AI387:AI388" si="714">AG387/120</f>
        <v>0.65927072947088483</v>
      </c>
      <c r="AJ387" s="7">
        <f t="shared" ref="AJ387:AJ395" si="715">LN(AG387)</f>
        <v>4.3708707325600136</v>
      </c>
      <c r="AK387" s="7">
        <f t="shared" ref="AK387:AK395" si="716">LN(AE387)</f>
        <v>-3.6071151523112968</v>
      </c>
      <c r="AL387" s="7">
        <f t="shared" ref="AL387:AL395" si="717">(AJ387-AK387)/AF387</f>
        <v>2.5867026404876778</v>
      </c>
      <c r="AM387" s="7">
        <f t="shared" ref="AM387:AM395" si="718">EXP(AL387)</f>
        <v>13.285890938923762</v>
      </c>
      <c r="AN387" s="37" t="str">
        <f>VLOOKUP(I387,spp!A:L,10,FALSE)</f>
        <v>Pomacanthidae</v>
      </c>
    </row>
    <row r="388" spans="1:40" x14ac:dyDescent="0.2">
      <c r="A388" s="47">
        <v>2</v>
      </c>
      <c r="B388" s="47" t="s">
        <v>154</v>
      </c>
      <c r="C388" s="47">
        <v>11</v>
      </c>
      <c r="D388" s="47" t="s">
        <v>167</v>
      </c>
      <c r="E388" s="47">
        <v>2</v>
      </c>
      <c r="F388" s="48">
        <v>40696</v>
      </c>
      <c r="G388" s="47">
        <v>23</v>
      </c>
      <c r="H388" s="53">
        <v>8</v>
      </c>
      <c r="I388" s="47" t="s">
        <v>141</v>
      </c>
      <c r="J388" s="37" t="str">
        <f>VLOOKUP(I388,spp!A:B,2,FALSE)</f>
        <v>Stegastes rectrifaenum</v>
      </c>
      <c r="K388" s="47">
        <f t="shared" si="711"/>
        <v>19</v>
      </c>
      <c r="L388" s="47">
        <v>3</v>
      </c>
      <c r="M388" s="47">
        <v>16</v>
      </c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37">
        <f>VLOOKUP(I388,spp!A:C,3,FALSE)</f>
        <v>1.813E-2</v>
      </c>
      <c r="AF388" s="37">
        <f>VLOOKUP(I388,spp!A:D,4,FALSE)</f>
        <v>3.07552</v>
      </c>
      <c r="AG388" s="47">
        <f t="shared" si="712"/>
        <v>143.4013300976861</v>
      </c>
      <c r="AH388" s="47">
        <f t="shared" si="713"/>
        <v>0.15833333333333333</v>
      </c>
      <c r="AI388" s="47">
        <f t="shared" si="714"/>
        <v>1.1950110841473842</v>
      </c>
      <c r="AJ388" s="7">
        <f t="shared" si="715"/>
        <v>4.9656472035596453</v>
      </c>
      <c r="AK388" s="7">
        <f t="shared" si="716"/>
        <v>-4.0101872542153769</v>
      </c>
      <c r="AL388" s="7">
        <f t="shared" si="717"/>
        <v>2.9184770242999631</v>
      </c>
      <c r="AM388" s="7">
        <f t="shared" si="718"/>
        <v>18.513071021427123</v>
      </c>
      <c r="AN388" s="37" t="str">
        <f>VLOOKUP(I388,spp!A:L,10,FALSE)</f>
        <v>Pomacentridae</v>
      </c>
    </row>
    <row r="389" spans="1:40" x14ac:dyDescent="0.2">
      <c r="A389" s="51">
        <v>2</v>
      </c>
      <c r="B389" s="51" t="s">
        <v>154</v>
      </c>
      <c r="C389" s="51">
        <v>11</v>
      </c>
      <c r="D389" s="51" t="s">
        <v>167</v>
      </c>
      <c r="E389" s="51">
        <v>2</v>
      </c>
      <c r="F389" s="52">
        <v>40696</v>
      </c>
      <c r="G389" s="51">
        <v>23</v>
      </c>
      <c r="H389" s="54">
        <v>9.1999999999999993</v>
      </c>
      <c r="I389" s="51" t="s">
        <v>148</v>
      </c>
      <c r="J389" s="37" t="str">
        <f>VLOOKUP(I389,spp!A:B,2,FALSE)</f>
        <v>Diadema mexicanum</v>
      </c>
      <c r="K389" s="51">
        <v>8</v>
      </c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37"/>
      <c r="AF389" s="37">
        <f>VLOOKUP(I389,spp!A:E,5,FALSE)</f>
        <v>20.71</v>
      </c>
      <c r="AG389" s="51">
        <f t="shared" ref="AG389:AG390" si="719">AF389*K389</f>
        <v>165.68</v>
      </c>
      <c r="AH389" s="51">
        <f t="shared" ref="AH389:AH390" si="720">K389/60</f>
        <v>0.13333333333333333</v>
      </c>
      <c r="AI389" s="51">
        <f t="shared" ref="AI389:AI390" si="721">AG389/60</f>
        <v>2.7613333333333334</v>
      </c>
      <c r="AJ389" s="7">
        <f t="shared" si="715"/>
        <v>5.110058217087329</v>
      </c>
      <c r="AK389" s="7" t="e">
        <f t="shared" si="716"/>
        <v>#NUM!</v>
      </c>
      <c r="AL389" s="7" t="e">
        <f t="shared" si="717"/>
        <v>#NUM!</v>
      </c>
      <c r="AM389" s="7" t="e">
        <f t="shared" si="718"/>
        <v>#NUM!</v>
      </c>
      <c r="AN389" s="37" t="str">
        <f>VLOOKUP(I389,spp!A:L,10,FALSE)</f>
        <v>Diadematidae</v>
      </c>
    </row>
    <row r="390" spans="1:40" x14ac:dyDescent="0.2">
      <c r="A390" s="51">
        <v>2</v>
      </c>
      <c r="B390" s="51" t="s">
        <v>154</v>
      </c>
      <c r="C390" s="51">
        <v>11</v>
      </c>
      <c r="D390" s="51" t="s">
        <v>167</v>
      </c>
      <c r="E390" s="51">
        <v>2</v>
      </c>
      <c r="F390" s="52">
        <v>40696</v>
      </c>
      <c r="G390" s="51">
        <v>23</v>
      </c>
      <c r="H390" s="54">
        <v>9.1999999999999993</v>
      </c>
      <c r="I390" s="51" t="s">
        <v>149</v>
      </c>
      <c r="J390" s="37" t="str">
        <f>VLOOKUP(I390,spp!A:B,2,FALSE)</f>
        <v>Pinctada mazatlanica</v>
      </c>
      <c r="K390" s="51">
        <v>3</v>
      </c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37"/>
      <c r="AF390" s="37">
        <f>VLOOKUP(I390,spp!A:E,5,FALSE)</f>
        <v>33.238461538461536</v>
      </c>
      <c r="AG390" s="51">
        <f t="shared" si="719"/>
        <v>99.715384615384608</v>
      </c>
      <c r="AH390" s="51">
        <f t="shared" si="720"/>
        <v>0.05</v>
      </c>
      <c r="AI390" s="51">
        <f t="shared" si="721"/>
        <v>1.6619230769230768</v>
      </c>
      <c r="AJ390" s="7">
        <f t="shared" si="715"/>
        <v>4.6023199741444607</v>
      </c>
      <c r="AK390" s="7" t="e">
        <f t="shared" si="716"/>
        <v>#NUM!</v>
      </c>
      <c r="AL390" s="7" t="e">
        <f t="shared" si="717"/>
        <v>#NUM!</v>
      </c>
      <c r="AM390" s="7" t="e">
        <f t="shared" si="718"/>
        <v>#NUM!</v>
      </c>
      <c r="AN390" s="37" t="str">
        <f>VLOOKUP(I390,spp!A:L,10,FALSE)</f>
        <v>Pteriidae</v>
      </c>
    </row>
    <row r="391" spans="1:40" x14ac:dyDescent="0.2">
      <c r="A391" s="47">
        <v>2</v>
      </c>
      <c r="B391" s="47" t="s">
        <v>154</v>
      </c>
      <c r="C391" s="47">
        <v>11</v>
      </c>
      <c r="D391" s="47" t="s">
        <v>167</v>
      </c>
      <c r="E391" s="47">
        <v>3</v>
      </c>
      <c r="F391" s="48">
        <v>40696</v>
      </c>
      <c r="G391" s="47">
        <v>23</v>
      </c>
      <c r="H391" s="53">
        <v>7.6</v>
      </c>
      <c r="I391" s="47" t="s">
        <v>142</v>
      </c>
      <c r="J391" s="37" t="str">
        <f>VLOOKUP(I391,spp!A:B,2,FALSE)</f>
        <v>Holacanthus passer</v>
      </c>
      <c r="K391" s="47">
        <f t="shared" ref="K391:K392" si="722">SUM(L391:AD391)</f>
        <v>4</v>
      </c>
      <c r="L391" s="47"/>
      <c r="M391" s="47"/>
      <c r="N391" s="47">
        <v>1</v>
      </c>
      <c r="O391" s="47">
        <v>2</v>
      </c>
      <c r="P391" s="47">
        <v>1</v>
      </c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37">
        <f>VLOOKUP(I391,spp!A:C,3,FALSE)</f>
        <v>2.7130000000000001E-2</v>
      </c>
      <c r="AF391" s="37">
        <f>VLOOKUP(I391,spp!A:D,4,FALSE)</f>
        <v>3.0842299999999998</v>
      </c>
      <c r="AG391" s="47">
        <f t="shared" ref="AG391:AG392" si="723">((AE391*$L$2^AF391)*L391)+((AE391*$M$2^AF391)*M391)+((AE391*$N$2^AF391)*N391)+((AE391*$O$2^AF391)*O391)+((AE391*$P$2^AF391)*P391)+((AE391*$Q$2^AF391)*Q391)+((AE391*$R$2^AF391)*R391)+((AE391*$S$2^AF391)*S391)+((AE391*$T$2^AF391)*T391)+((AE391*$U$2^AF391)*U391)+((AE391*$V$2^AF391)*V391)+((AE391*$W$2^AF391)*W391)+((AE391*$X$2^AF391)*X391)+((AE391*$Y$2^AF391)*Y391)+ ((AE391*$Z$2^AF391)*Z391)+((AE391*$AA$2^AF391)*AA391)+((AE391*$AB$2^AF391)*AB391)+((AE391*$AC$2^AF391)*AC391+((AE391*$AD$2^AF391)*AD391))</f>
        <v>991.55717202023357</v>
      </c>
      <c r="AH391" s="47">
        <f t="shared" ref="AH391:AH392" si="724">K391/120</f>
        <v>3.3333333333333333E-2</v>
      </c>
      <c r="AI391" s="47">
        <f t="shared" ref="AI391:AI392" si="725">AG391/120</f>
        <v>8.2629764335019456</v>
      </c>
      <c r="AJ391" s="7">
        <f t="shared" si="715"/>
        <v>6.8992766084459483</v>
      </c>
      <c r="AK391" s="7">
        <f t="shared" si="716"/>
        <v>-3.6071151523112968</v>
      </c>
      <c r="AL391" s="7">
        <f t="shared" si="717"/>
        <v>3.4064877654251613</v>
      </c>
      <c r="AM391" s="7">
        <f t="shared" si="718"/>
        <v>30.159132076616331</v>
      </c>
      <c r="AN391" s="37" t="str">
        <f>VLOOKUP(I391,spp!A:L,10,FALSE)</f>
        <v>Pomacanthidae</v>
      </c>
    </row>
    <row r="392" spans="1:40" x14ac:dyDescent="0.2">
      <c r="A392" s="47">
        <v>2</v>
      </c>
      <c r="B392" s="47" t="s">
        <v>154</v>
      </c>
      <c r="C392" s="47">
        <v>11</v>
      </c>
      <c r="D392" s="47" t="s">
        <v>167</v>
      </c>
      <c r="E392" s="47">
        <v>3</v>
      </c>
      <c r="F392" s="48">
        <v>40696</v>
      </c>
      <c r="G392" s="47">
        <v>23</v>
      </c>
      <c r="H392" s="53">
        <v>7.6</v>
      </c>
      <c r="I392" s="47" t="s">
        <v>141</v>
      </c>
      <c r="J392" s="37" t="str">
        <f>VLOOKUP(I392,spp!A:B,2,FALSE)</f>
        <v>Stegastes rectrifaenum</v>
      </c>
      <c r="K392" s="47">
        <f t="shared" si="722"/>
        <v>16</v>
      </c>
      <c r="L392" s="47">
        <v>1</v>
      </c>
      <c r="M392" s="47">
        <v>15</v>
      </c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37">
        <f>VLOOKUP(I392,spp!A:C,3,FALSE)</f>
        <v>1.813E-2</v>
      </c>
      <c r="AF392" s="37">
        <f>VLOOKUP(I392,spp!A:D,4,FALSE)</f>
        <v>3.07552</v>
      </c>
      <c r="AG392" s="47">
        <f t="shared" si="723"/>
        <v>133.88851188706721</v>
      </c>
      <c r="AH392" s="47">
        <f t="shared" si="724"/>
        <v>0.13333333333333333</v>
      </c>
      <c r="AI392" s="47">
        <f t="shared" si="725"/>
        <v>1.1157375990588934</v>
      </c>
      <c r="AJ392" s="7">
        <f t="shared" si="715"/>
        <v>4.8970074528033312</v>
      </c>
      <c r="AK392" s="7">
        <f t="shared" si="716"/>
        <v>-4.0101872542153769</v>
      </c>
      <c r="AL392" s="7">
        <f t="shared" si="717"/>
        <v>2.8961589282523628</v>
      </c>
      <c r="AM392" s="7">
        <f t="shared" si="718"/>
        <v>18.104471070780662</v>
      </c>
      <c r="AN392" s="37" t="str">
        <f>VLOOKUP(I392,spp!A:L,10,FALSE)</f>
        <v>Pomacentridae</v>
      </c>
    </row>
    <row r="393" spans="1:40" x14ac:dyDescent="0.2">
      <c r="A393" s="51">
        <v>2</v>
      </c>
      <c r="B393" s="51" t="s">
        <v>154</v>
      </c>
      <c r="C393" s="51">
        <v>11</v>
      </c>
      <c r="D393" s="51" t="s">
        <v>167</v>
      </c>
      <c r="E393" s="51">
        <v>3</v>
      </c>
      <c r="F393" s="52">
        <v>40696</v>
      </c>
      <c r="G393" s="51">
        <v>23</v>
      </c>
      <c r="H393" s="54">
        <v>7.6</v>
      </c>
      <c r="I393" s="51" t="s">
        <v>148</v>
      </c>
      <c r="J393" s="37" t="str">
        <f>VLOOKUP(I393,spp!A:B,2,FALSE)</f>
        <v>Diadema mexicanum</v>
      </c>
      <c r="K393" s="51">
        <v>9</v>
      </c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37"/>
      <c r="AF393" s="37">
        <f>VLOOKUP(I393,spp!A:E,5,FALSE)</f>
        <v>20.71</v>
      </c>
      <c r="AG393" s="51">
        <f t="shared" ref="AG393:AG394" si="726">AF393*K393</f>
        <v>186.39000000000001</v>
      </c>
      <c r="AH393" s="51">
        <f t="shared" ref="AH393:AH394" si="727">K393/60</f>
        <v>0.15</v>
      </c>
      <c r="AI393" s="51">
        <f t="shared" ref="AI393:AI394" si="728">AG393/60</f>
        <v>3.1065</v>
      </c>
      <c r="AJ393" s="7">
        <f t="shared" si="715"/>
        <v>5.2278412527437119</v>
      </c>
      <c r="AK393" s="7" t="e">
        <f t="shared" si="716"/>
        <v>#NUM!</v>
      </c>
      <c r="AL393" s="7" t="e">
        <f t="shared" si="717"/>
        <v>#NUM!</v>
      </c>
      <c r="AM393" s="7" t="e">
        <f t="shared" si="718"/>
        <v>#NUM!</v>
      </c>
      <c r="AN393" s="37" t="str">
        <f>VLOOKUP(I393,spp!A:L,10,FALSE)</f>
        <v>Diadematidae</v>
      </c>
    </row>
    <row r="394" spans="1:40" x14ac:dyDescent="0.2">
      <c r="A394" s="51">
        <v>2</v>
      </c>
      <c r="B394" s="51" t="s">
        <v>154</v>
      </c>
      <c r="C394" s="51">
        <v>11</v>
      </c>
      <c r="D394" s="51" t="s">
        <v>167</v>
      </c>
      <c r="E394" s="51">
        <v>3</v>
      </c>
      <c r="F394" s="52">
        <v>40696</v>
      </c>
      <c r="G394" s="51">
        <v>23</v>
      </c>
      <c r="H394" s="54">
        <v>7.6</v>
      </c>
      <c r="I394" s="51" t="s">
        <v>149</v>
      </c>
      <c r="J394" s="37" t="str">
        <f>VLOOKUP(I394,spp!A:B,2,FALSE)</f>
        <v>Pinctada mazatlanica</v>
      </c>
      <c r="K394" s="51">
        <v>8</v>
      </c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37"/>
      <c r="AF394" s="37">
        <f>VLOOKUP(I394,spp!A:E,5,FALSE)</f>
        <v>33.238461538461536</v>
      </c>
      <c r="AG394" s="51">
        <f t="shared" si="726"/>
        <v>265.90769230769229</v>
      </c>
      <c r="AH394" s="51">
        <f t="shared" si="727"/>
        <v>0.13333333333333333</v>
      </c>
      <c r="AI394" s="51">
        <f t="shared" si="728"/>
        <v>4.4317948717948719</v>
      </c>
      <c r="AJ394" s="7">
        <f t="shared" si="715"/>
        <v>5.5831492271561869</v>
      </c>
      <c r="AK394" s="7" t="e">
        <f t="shared" si="716"/>
        <v>#NUM!</v>
      </c>
      <c r="AL394" s="7" t="e">
        <f t="shared" si="717"/>
        <v>#NUM!</v>
      </c>
      <c r="AM394" s="7" t="e">
        <f t="shared" si="718"/>
        <v>#NUM!</v>
      </c>
      <c r="AN394" s="37" t="str">
        <f>VLOOKUP(I394,spp!A:L,10,FALSE)</f>
        <v>Pteriidae</v>
      </c>
    </row>
    <row r="395" spans="1:40" x14ac:dyDescent="0.2">
      <c r="A395" s="47">
        <v>2</v>
      </c>
      <c r="B395" s="47" t="s">
        <v>154</v>
      </c>
      <c r="C395" s="47">
        <v>11</v>
      </c>
      <c r="D395" s="47" t="s">
        <v>167</v>
      </c>
      <c r="E395" s="47">
        <v>4</v>
      </c>
      <c r="F395" s="48">
        <v>40696</v>
      </c>
      <c r="G395" s="47">
        <v>22</v>
      </c>
      <c r="H395" s="53">
        <v>6.9</v>
      </c>
      <c r="I395" s="47" t="s">
        <v>142</v>
      </c>
      <c r="J395" s="37" t="str">
        <f>VLOOKUP(I395,spp!A:B,2,FALSE)</f>
        <v>Holacanthus passer</v>
      </c>
      <c r="K395" s="47">
        <f t="shared" ref="K395" si="729">SUM(L395:AD395)</f>
        <v>5</v>
      </c>
      <c r="L395" s="47"/>
      <c r="M395" s="47"/>
      <c r="N395" s="47"/>
      <c r="O395" s="47">
        <v>5</v>
      </c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37">
        <f>VLOOKUP(I395,spp!A:C,3,FALSE)</f>
        <v>2.7130000000000001E-2</v>
      </c>
      <c r="AF395" s="37">
        <f>VLOOKUP(I395,spp!A:D,4,FALSE)</f>
        <v>3.0842299999999998</v>
      </c>
      <c r="AG395" s="47">
        <f t="shared" ref="AG395" si="730">((AE395*$L$2^AF395)*L395)+((AE395*$M$2^AF395)*M395)+((AE395*$N$2^AF395)*N395)+((AE395*$O$2^AF395)*O395)+((AE395*$P$2^AF395)*P395)+((AE395*$Q$2^AF395)*Q395)+((AE395*$R$2^AF395)*R395)+((AE395*$S$2^AF395)*S395)+((AE395*$T$2^AF395)*T395)+((AE395*$U$2^AF395)*U395)+((AE395*$V$2^AF395)*V395)+((AE395*$W$2^AF395)*W395)+((AE395*$X$2^AF395)*X395)+((AE395*$Y$2^AF395)*Y395)+ ((AE395*$Z$2^AF395)*Z395)+((AE395*$AA$2^AF395)*AA395)+((AE395*$AB$2^AF395)*AB395)+((AE395*$AC$2^AF395)*AC395+((AE395*$AD$2^AF395)*AD395))</f>
        <v>925.19875352940858</v>
      </c>
      <c r="AH395" s="47">
        <f t="shared" ref="AH395" si="731">K395/120</f>
        <v>4.1666666666666664E-2</v>
      </c>
      <c r="AI395" s="47">
        <f t="shared" ref="AI395" si="732">AG395/120</f>
        <v>7.7099896127450718</v>
      </c>
      <c r="AJ395" s="7">
        <f t="shared" si="715"/>
        <v>6.8300085831118977</v>
      </c>
      <c r="AK395" s="7">
        <f t="shared" si="716"/>
        <v>-3.6071151523112968</v>
      </c>
      <c r="AL395" s="7">
        <f t="shared" si="717"/>
        <v>3.3840289911657675</v>
      </c>
      <c r="AM395" s="7">
        <f t="shared" si="718"/>
        <v>29.489344395592415</v>
      </c>
      <c r="AN395" s="37" t="str">
        <f>VLOOKUP(I395,spp!A:L,10,FALSE)</f>
        <v>Pomacanthidae</v>
      </c>
    </row>
    <row r="396" spans="1:40" x14ac:dyDescent="0.2">
      <c r="A396" s="51">
        <v>2</v>
      </c>
      <c r="B396" s="51" t="s">
        <v>154</v>
      </c>
      <c r="C396" s="51">
        <v>11</v>
      </c>
      <c r="D396" s="51" t="s">
        <v>167</v>
      </c>
      <c r="E396" s="51">
        <v>4</v>
      </c>
      <c r="F396" s="52">
        <v>40696</v>
      </c>
      <c r="G396" s="51">
        <v>22</v>
      </c>
      <c r="H396" s="54">
        <v>6.9</v>
      </c>
      <c r="I396" s="51" t="s">
        <v>149</v>
      </c>
      <c r="J396" s="37" t="str">
        <f>VLOOKUP(I396,spp!A:B,2,FALSE)</f>
        <v>Pinctada mazatlanica</v>
      </c>
      <c r="K396" s="51">
        <v>1</v>
      </c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37"/>
      <c r="AF396" s="37">
        <f>VLOOKUP(I396,spp!A:E,5,FALSE)</f>
        <v>33.238461538461536</v>
      </c>
      <c r="AG396" s="51">
        <f t="shared" ref="AG396" si="733">AF396*K396</f>
        <v>33.238461538461536</v>
      </c>
      <c r="AH396" s="51">
        <f t="shared" ref="AH396" si="734">K396/60</f>
        <v>1.6666666666666666E-2</v>
      </c>
      <c r="AI396" s="51">
        <f t="shared" ref="AI396" si="735">AG396/60</f>
        <v>0.55397435897435898</v>
      </c>
      <c r="AJ396" s="7">
        <f t="shared" ref="AJ396:AJ406" si="736">LN(AG396)</f>
        <v>3.5037076854763507</v>
      </c>
      <c r="AK396" s="7" t="e">
        <f t="shared" ref="AK396:AK406" si="737">LN(AE396)</f>
        <v>#NUM!</v>
      </c>
      <c r="AL396" s="7" t="e">
        <f t="shared" ref="AL396:AL406" si="738">(AJ396-AK396)/AF396</f>
        <v>#NUM!</v>
      </c>
      <c r="AM396" s="7" t="e">
        <f t="shared" ref="AM396:AM406" si="739">EXP(AL396)</f>
        <v>#NUM!</v>
      </c>
      <c r="AN396" s="37" t="str">
        <f>VLOOKUP(I396,spp!A:L,10,FALSE)</f>
        <v>Pteriidae</v>
      </c>
    </row>
    <row r="397" spans="1:40" x14ac:dyDescent="0.2">
      <c r="A397" s="47">
        <v>2</v>
      </c>
      <c r="B397" s="47" t="s">
        <v>154</v>
      </c>
      <c r="C397" s="47">
        <v>11</v>
      </c>
      <c r="D397" s="47" t="s">
        <v>167</v>
      </c>
      <c r="E397" s="47">
        <v>5</v>
      </c>
      <c r="F397" s="48">
        <v>40696</v>
      </c>
      <c r="G397" s="47">
        <v>22</v>
      </c>
      <c r="H397" s="53">
        <v>9.8000000000000007</v>
      </c>
      <c r="I397" s="47" t="s">
        <v>142</v>
      </c>
      <c r="J397" s="37" t="str">
        <f>VLOOKUP(I397,spp!A:B,2,FALSE)</f>
        <v>Holacanthus passer</v>
      </c>
      <c r="K397" s="47">
        <f t="shared" ref="K397:K399" si="740">SUM(L397:AD397)</f>
        <v>12</v>
      </c>
      <c r="L397" s="47"/>
      <c r="M397" s="47"/>
      <c r="N397" s="47">
        <v>5</v>
      </c>
      <c r="O397" s="47">
        <v>7</v>
      </c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37">
        <f>VLOOKUP(I397,spp!A:C,3,FALSE)</f>
        <v>2.7130000000000001E-2</v>
      </c>
      <c r="AF397" s="37">
        <f>VLOOKUP(I397,spp!A:D,4,FALSE)</f>
        <v>3.0842299999999998</v>
      </c>
      <c r="AG397" s="47">
        <f t="shared" ref="AG397:AG399" si="741">((AE397*$L$2^AF397)*L397)+((AE397*$M$2^AF397)*M397)+((AE397*$N$2^AF397)*N397)+((AE397*$O$2^AF397)*O397)+((AE397*$P$2^AF397)*P397)+((AE397*$Q$2^AF397)*Q397)+((AE397*$R$2^AF397)*R397)+((AE397*$S$2^AF397)*S397)+((AE397*$T$2^AF397)*T397)+((AE397*$U$2^AF397)*U397)+((AE397*$V$2^AF397)*V397)+((AE397*$W$2^AF397)*W397)+((AE397*$X$2^AF397)*X397)+((AE397*$Y$2^AF397)*Y397)+ ((AE397*$Z$2^AF397)*Z397)+((AE397*$AA$2^AF397)*AA397)+((AE397*$AB$2^AF397)*AB397)+((AE397*$AC$2^AF397)*AC397+((AE397*$AD$2^AF397)*AD397))</f>
        <v>1623.0281546870001</v>
      </c>
      <c r="AH397" s="47">
        <f t="shared" ref="AH397:AH399" si="742">K397/120</f>
        <v>0.1</v>
      </c>
      <c r="AI397" s="47">
        <f t="shared" ref="AI397:AI399" si="743">AG397/120</f>
        <v>13.525234622391668</v>
      </c>
      <c r="AJ397" s="7">
        <f t="shared" si="736"/>
        <v>7.3920489146758968</v>
      </c>
      <c r="AK397" s="7">
        <f t="shared" si="737"/>
        <v>-3.6071151523112968</v>
      </c>
      <c r="AL397" s="7">
        <f t="shared" si="738"/>
        <v>3.5662593473856341</v>
      </c>
      <c r="AM397" s="7">
        <f t="shared" si="739"/>
        <v>35.383986087707761</v>
      </c>
      <c r="AN397" s="37" t="str">
        <f>VLOOKUP(I397,spp!A:L,10,FALSE)</f>
        <v>Pomacanthidae</v>
      </c>
    </row>
    <row r="398" spans="1:40" x14ac:dyDescent="0.2">
      <c r="A398" s="47">
        <v>2</v>
      </c>
      <c r="B398" s="47" t="s">
        <v>154</v>
      </c>
      <c r="C398" s="47">
        <v>11</v>
      </c>
      <c r="D398" s="47" t="s">
        <v>167</v>
      </c>
      <c r="E398" s="47">
        <v>5</v>
      </c>
      <c r="F398" s="48">
        <v>40696</v>
      </c>
      <c r="G398" s="47">
        <v>22</v>
      </c>
      <c r="H398" s="53">
        <v>9.8000000000000007</v>
      </c>
      <c r="I398" s="47" t="s">
        <v>150</v>
      </c>
      <c r="J398" s="37" t="str">
        <f>VLOOKUP(I398,spp!A:B,2,FALSE)</f>
        <v>Lutjanus argentiventris</v>
      </c>
      <c r="K398" s="47">
        <f t="shared" si="740"/>
        <v>4</v>
      </c>
      <c r="L398" s="47"/>
      <c r="M398" s="47"/>
      <c r="N398" s="47"/>
      <c r="O398" s="47"/>
      <c r="P398" s="47">
        <v>4</v>
      </c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37">
        <f>VLOOKUP(I398,spp!A:C,3,FALSE)</f>
        <v>1.7299999999999999E-2</v>
      </c>
      <c r="AF398" s="37">
        <f>VLOOKUP(I398,spp!A:D,4,FALSE)</f>
        <v>3</v>
      </c>
      <c r="AG398" s="47">
        <f t="shared" si="741"/>
        <v>1081.25</v>
      </c>
      <c r="AH398" s="47">
        <f t="shared" si="742"/>
        <v>3.3333333333333333E-2</v>
      </c>
      <c r="AI398" s="47">
        <f t="shared" si="743"/>
        <v>9.0104166666666661</v>
      </c>
      <c r="AJ398" s="7">
        <f t="shared" si="736"/>
        <v>6.9858730582460895</v>
      </c>
      <c r="AK398" s="7">
        <f t="shared" si="737"/>
        <v>-4.0570487774784034</v>
      </c>
      <c r="AL398" s="7">
        <f t="shared" si="738"/>
        <v>3.6809739452414973</v>
      </c>
      <c r="AM398" s="7">
        <f t="shared" si="739"/>
        <v>39.685026299204978</v>
      </c>
      <c r="AN398" s="37" t="str">
        <f>VLOOKUP(I398,spp!A:L,10,FALSE)</f>
        <v>Lutjanidae</v>
      </c>
    </row>
    <row r="399" spans="1:40" x14ac:dyDescent="0.2">
      <c r="A399" s="47">
        <v>2</v>
      </c>
      <c r="B399" s="47" t="s">
        <v>154</v>
      </c>
      <c r="C399" s="47">
        <v>11</v>
      </c>
      <c r="D399" s="47" t="s">
        <v>167</v>
      </c>
      <c r="E399" s="47">
        <v>5</v>
      </c>
      <c r="F399" s="48">
        <v>40696</v>
      </c>
      <c r="G399" s="47">
        <v>22</v>
      </c>
      <c r="H399" s="53">
        <v>9.8000000000000007</v>
      </c>
      <c r="I399" s="47" t="s">
        <v>141</v>
      </c>
      <c r="J399" s="37" t="str">
        <f>VLOOKUP(I399,spp!A:B,2,FALSE)</f>
        <v>Stegastes rectrifaenum</v>
      </c>
      <c r="K399" s="47">
        <f t="shared" si="740"/>
        <v>14</v>
      </c>
      <c r="L399" s="47">
        <v>4</v>
      </c>
      <c r="M399" s="47">
        <v>10</v>
      </c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37">
        <f>VLOOKUP(I399,spp!A:C,3,FALSE)</f>
        <v>1.813E-2</v>
      </c>
      <c r="AF399" s="37">
        <f>VLOOKUP(I399,spp!A:D,4,FALSE)</f>
        <v>3.07552</v>
      </c>
      <c r="AG399" s="47">
        <f t="shared" si="741"/>
        <v>90.270934507724817</v>
      </c>
      <c r="AH399" s="47">
        <f t="shared" si="742"/>
        <v>0.11666666666666667</v>
      </c>
      <c r="AI399" s="47">
        <f t="shared" si="743"/>
        <v>0.75225778756437345</v>
      </c>
      <c r="AJ399" s="7">
        <f t="shared" si="736"/>
        <v>4.5028155316185563</v>
      </c>
      <c r="AK399" s="7">
        <f t="shared" si="737"/>
        <v>-4.0101872542153769</v>
      </c>
      <c r="AL399" s="7">
        <f t="shared" si="738"/>
        <v>2.767988107973264</v>
      </c>
      <c r="AM399" s="7">
        <f t="shared" si="739"/>
        <v>15.926559237580477</v>
      </c>
      <c r="AN399" s="37" t="str">
        <f>VLOOKUP(I399,spp!A:L,10,FALSE)</f>
        <v>Pomacentridae</v>
      </c>
    </row>
    <row r="400" spans="1:40" x14ac:dyDescent="0.2">
      <c r="A400" s="51">
        <v>2</v>
      </c>
      <c r="B400" s="51" t="s">
        <v>154</v>
      </c>
      <c r="C400" s="51">
        <v>11</v>
      </c>
      <c r="D400" s="51" t="s">
        <v>167</v>
      </c>
      <c r="E400" s="51">
        <v>5</v>
      </c>
      <c r="F400" s="52">
        <v>40696</v>
      </c>
      <c r="G400" s="51">
        <v>22</v>
      </c>
      <c r="H400" s="54">
        <v>9.8000000000000007</v>
      </c>
      <c r="I400" s="51" t="s">
        <v>156</v>
      </c>
      <c r="J400" s="37" t="str">
        <f>VLOOKUP(I400,spp!A:B,2,FALSE)</f>
        <v>Acanthaster planci</v>
      </c>
      <c r="K400" s="51">
        <v>1</v>
      </c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37"/>
      <c r="AF400" s="37">
        <f>VLOOKUP(I400,spp!A:E,5,FALSE)</f>
        <v>566.25</v>
      </c>
      <c r="AG400" s="51">
        <f t="shared" ref="AG400:AG402" si="744">AF400*K400</f>
        <v>566.25</v>
      </c>
      <c r="AH400" s="51">
        <f t="shared" ref="AH400:AH402" si="745">K400/60</f>
        <v>1.6666666666666666E-2</v>
      </c>
      <c r="AI400" s="51">
        <f t="shared" ref="AI400:AI402" si="746">AG400/60</f>
        <v>9.4375</v>
      </c>
      <c r="AJ400" s="7">
        <f t="shared" si="736"/>
        <v>6.339035676797244</v>
      </c>
      <c r="AK400" s="7" t="e">
        <f t="shared" si="737"/>
        <v>#NUM!</v>
      </c>
      <c r="AL400" s="7" t="e">
        <f t="shared" si="738"/>
        <v>#NUM!</v>
      </c>
      <c r="AM400" s="7" t="e">
        <f t="shared" si="739"/>
        <v>#NUM!</v>
      </c>
      <c r="AN400" s="37" t="str">
        <f>VLOOKUP(I400,spp!A:L,10,FALSE)</f>
        <v>Acanthansteridae</v>
      </c>
    </row>
    <row r="401" spans="1:40" x14ac:dyDescent="0.2">
      <c r="A401" s="51">
        <v>2</v>
      </c>
      <c r="B401" s="51" t="s">
        <v>154</v>
      </c>
      <c r="C401" s="51">
        <v>11</v>
      </c>
      <c r="D401" s="51" t="s">
        <v>167</v>
      </c>
      <c r="E401" s="51">
        <v>5</v>
      </c>
      <c r="F401" s="52">
        <v>40696</v>
      </c>
      <c r="G401" s="51">
        <v>22</v>
      </c>
      <c r="H401" s="54">
        <v>9.8000000000000007</v>
      </c>
      <c r="I401" s="51" t="s">
        <v>148</v>
      </c>
      <c r="J401" s="37" t="str">
        <f>VLOOKUP(I401,spp!A:B,2,FALSE)</f>
        <v>Diadema mexicanum</v>
      </c>
      <c r="K401" s="51">
        <v>4</v>
      </c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37"/>
      <c r="AF401" s="37">
        <f>VLOOKUP(I401,spp!A:E,5,FALSE)</f>
        <v>20.71</v>
      </c>
      <c r="AG401" s="51">
        <f t="shared" si="744"/>
        <v>82.84</v>
      </c>
      <c r="AH401" s="51">
        <f t="shared" si="745"/>
        <v>6.6666666666666666E-2</v>
      </c>
      <c r="AI401" s="51">
        <f t="shared" si="746"/>
        <v>1.3806666666666667</v>
      </c>
      <c r="AJ401" s="7">
        <f t="shared" si="736"/>
        <v>4.4169110365273836</v>
      </c>
      <c r="AK401" s="7" t="e">
        <f t="shared" si="737"/>
        <v>#NUM!</v>
      </c>
      <c r="AL401" s="7" t="e">
        <f t="shared" si="738"/>
        <v>#NUM!</v>
      </c>
      <c r="AM401" s="7" t="e">
        <f t="shared" si="739"/>
        <v>#NUM!</v>
      </c>
      <c r="AN401" s="37" t="str">
        <f>VLOOKUP(I401,spp!A:L,10,FALSE)</f>
        <v>Diadematidae</v>
      </c>
    </row>
    <row r="402" spans="1:40" x14ac:dyDescent="0.2">
      <c r="A402" s="51">
        <v>2</v>
      </c>
      <c r="B402" s="51" t="s">
        <v>154</v>
      </c>
      <c r="C402" s="51">
        <v>11</v>
      </c>
      <c r="D402" s="51" t="s">
        <v>167</v>
      </c>
      <c r="E402" s="51">
        <v>5</v>
      </c>
      <c r="F402" s="52">
        <v>40696</v>
      </c>
      <c r="G402" s="51">
        <v>22</v>
      </c>
      <c r="H402" s="54">
        <v>9.8000000000000007</v>
      </c>
      <c r="I402" s="51" t="s">
        <v>149</v>
      </c>
      <c r="J402" s="37" t="str">
        <f>VLOOKUP(I402,spp!A:B,2,FALSE)</f>
        <v>Pinctada mazatlanica</v>
      </c>
      <c r="K402" s="51">
        <v>1</v>
      </c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37"/>
      <c r="AF402" s="37">
        <f>VLOOKUP(I402,spp!A:E,5,FALSE)</f>
        <v>33.238461538461536</v>
      </c>
      <c r="AG402" s="51">
        <f t="shared" si="744"/>
        <v>33.238461538461536</v>
      </c>
      <c r="AH402" s="51">
        <f t="shared" si="745"/>
        <v>1.6666666666666666E-2</v>
      </c>
      <c r="AI402" s="51">
        <f t="shared" si="746"/>
        <v>0.55397435897435898</v>
      </c>
      <c r="AJ402" s="7">
        <f t="shared" si="736"/>
        <v>3.5037076854763507</v>
      </c>
      <c r="AK402" s="7" t="e">
        <f t="shared" si="737"/>
        <v>#NUM!</v>
      </c>
      <c r="AL402" s="7" t="e">
        <f t="shared" si="738"/>
        <v>#NUM!</v>
      </c>
      <c r="AM402" s="7" t="e">
        <f t="shared" si="739"/>
        <v>#NUM!</v>
      </c>
      <c r="AN402" s="37" t="str">
        <f>VLOOKUP(I402,spp!A:L,10,FALSE)</f>
        <v>Pteriidae</v>
      </c>
    </row>
    <row r="403" spans="1:40" x14ac:dyDescent="0.2">
      <c r="A403" s="47">
        <v>2</v>
      </c>
      <c r="B403" s="47" t="s">
        <v>154</v>
      </c>
      <c r="C403" s="47">
        <v>11</v>
      </c>
      <c r="D403" s="47" t="s">
        <v>167</v>
      </c>
      <c r="E403" s="47">
        <v>6</v>
      </c>
      <c r="F403" s="48">
        <v>40696</v>
      </c>
      <c r="G403" s="47">
        <v>21</v>
      </c>
      <c r="H403" s="53">
        <v>16.5</v>
      </c>
      <c r="I403" s="47" t="s">
        <v>142</v>
      </c>
      <c r="J403" s="37" t="str">
        <f>VLOOKUP(I403,spp!A:B,2,FALSE)</f>
        <v>Holacanthus passer</v>
      </c>
      <c r="K403" s="47">
        <f t="shared" ref="K403:K406" si="747">SUM(L403:AD403)</f>
        <v>2</v>
      </c>
      <c r="L403" s="47"/>
      <c r="M403" s="47"/>
      <c r="N403" s="47">
        <v>2</v>
      </c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37">
        <f>VLOOKUP(I403,spp!A:C,3,FALSE)</f>
        <v>2.7130000000000001E-2</v>
      </c>
      <c r="AF403" s="37">
        <f>VLOOKUP(I403,spp!A:D,4,FALSE)</f>
        <v>3.0842299999999998</v>
      </c>
      <c r="AG403" s="47">
        <f t="shared" ref="AG403:AG406" si="748">((AE403*$L$2^AF403)*L403)+((AE403*$M$2^AF403)*M403)+((AE403*$N$2^AF403)*N403)+((AE403*$O$2^AF403)*O403)+((AE403*$P$2^AF403)*P403)+((AE403*$Q$2^AF403)*Q403)+((AE403*$R$2^AF403)*R403)+((AE403*$S$2^AF403)*S403)+((AE403*$T$2^AF403)*T403)+((AE403*$U$2^AF403)*U403)+((AE403*$V$2^AF403)*V403)+((AE403*$W$2^AF403)*W403)+((AE403*$X$2^AF403)*X403)+((AE403*$Y$2^AF403)*Y403)+ ((AE403*$Z$2^AF403)*Z403)+((AE403*$AA$2^AF403)*AA403)+((AE403*$AB$2^AF403)*AB403)+((AE403*$AC$2^AF403)*AC403+((AE403*$AD$2^AF403)*AD403))</f>
        <v>131.09995989833121</v>
      </c>
      <c r="AH403" s="47">
        <f t="shared" ref="AH403:AH406" si="749">K403/120</f>
        <v>1.6666666666666666E-2</v>
      </c>
      <c r="AI403" s="47">
        <f t="shared" ref="AI403:AI406" si="750">AG403/120</f>
        <v>1.0924996658194268</v>
      </c>
      <c r="AJ403" s="7">
        <f t="shared" si="736"/>
        <v>4.8759600848834994</v>
      </c>
      <c r="AK403" s="7">
        <f t="shared" si="737"/>
        <v>-3.6071151523112968</v>
      </c>
      <c r="AL403" s="7">
        <f t="shared" si="738"/>
        <v>2.7504677787307683</v>
      </c>
      <c r="AM403" s="7">
        <f t="shared" si="739"/>
        <v>15.64995088638015</v>
      </c>
      <c r="AN403" s="37" t="str">
        <f>VLOOKUP(I403,spp!A:L,10,FALSE)</f>
        <v>Pomacanthidae</v>
      </c>
    </row>
    <row r="404" spans="1:40" x14ac:dyDescent="0.2">
      <c r="A404" s="47">
        <v>2</v>
      </c>
      <c r="B404" s="47" t="s">
        <v>154</v>
      </c>
      <c r="C404" s="47">
        <v>11</v>
      </c>
      <c r="D404" s="47" t="s">
        <v>167</v>
      </c>
      <c r="E404" s="47">
        <v>6</v>
      </c>
      <c r="F404" s="48">
        <v>40696</v>
      </c>
      <c r="G404" s="47">
        <v>21</v>
      </c>
      <c r="H404" s="53">
        <v>16.5</v>
      </c>
      <c r="I404" s="47" t="s">
        <v>143</v>
      </c>
      <c r="J404" s="37" t="str">
        <f>VLOOKUP(I404,spp!A:B,2,FALSE)</f>
        <v>Scarus ghobban</v>
      </c>
      <c r="K404" s="47">
        <f t="shared" si="747"/>
        <v>1</v>
      </c>
      <c r="L404" s="47"/>
      <c r="M404" s="47"/>
      <c r="N404" s="47"/>
      <c r="O404" s="47"/>
      <c r="P404" s="47"/>
      <c r="Q404" s="47">
        <v>1</v>
      </c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37">
        <f>VLOOKUP(I404,spp!A:C,3,FALSE)</f>
        <v>2.3300000000000001E-2</v>
      </c>
      <c r="AF404" s="37">
        <f>VLOOKUP(I404,spp!A:D,4,FALSE)</f>
        <v>2.919</v>
      </c>
      <c r="AG404" s="47">
        <f t="shared" si="748"/>
        <v>749.01504723150754</v>
      </c>
      <c r="AH404" s="47">
        <f t="shared" si="749"/>
        <v>8.3333333333333332E-3</v>
      </c>
      <c r="AI404" s="47">
        <f t="shared" si="750"/>
        <v>6.2417920602625632</v>
      </c>
      <c r="AJ404" s="7">
        <f t="shared" si="736"/>
        <v>6.6187590730771149</v>
      </c>
      <c r="AK404" s="7">
        <f t="shared" si="737"/>
        <v>-3.7593019184104821</v>
      </c>
      <c r="AL404" s="7">
        <f t="shared" si="738"/>
        <v>3.5553480614894131</v>
      </c>
      <c r="AM404" s="7">
        <f t="shared" si="739"/>
        <v>34.999999999999979</v>
      </c>
      <c r="AN404" s="37" t="str">
        <f>VLOOKUP(I404,spp!A:L,10,FALSE)</f>
        <v>Scaridae </v>
      </c>
    </row>
    <row r="405" spans="1:40" x14ac:dyDescent="0.2">
      <c r="A405" s="47">
        <v>2</v>
      </c>
      <c r="B405" s="47" t="s">
        <v>154</v>
      </c>
      <c r="C405" s="47">
        <v>11</v>
      </c>
      <c r="D405" s="47" t="s">
        <v>167</v>
      </c>
      <c r="E405" s="47">
        <v>6</v>
      </c>
      <c r="F405" s="48">
        <v>40696</v>
      </c>
      <c r="G405" s="47">
        <v>21</v>
      </c>
      <c r="H405" s="53">
        <v>16.5</v>
      </c>
      <c r="I405" s="47" t="s">
        <v>141</v>
      </c>
      <c r="J405" s="37" t="str">
        <f>VLOOKUP(I405,spp!A:B,2,FALSE)</f>
        <v>Stegastes rectrifaenum</v>
      </c>
      <c r="K405" s="47">
        <f t="shared" si="747"/>
        <v>3</v>
      </c>
      <c r="L405" s="47"/>
      <c r="M405" s="47">
        <v>3</v>
      </c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37">
        <f>VLOOKUP(I405,spp!A:C,3,FALSE)</f>
        <v>1.813E-2</v>
      </c>
      <c r="AF405" s="37">
        <f>VLOOKUP(I405,spp!A:D,4,FALSE)</f>
        <v>3.07552</v>
      </c>
      <c r="AG405" s="47">
        <f t="shared" si="748"/>
        <v>26.716986782432642</v>
      </c>
      <c r="AH405" s="47">
        <f t="shared" si="749"/>
        <v>2.5000000000000001E-2</v>
      </c>
      <c r="AI405" s="47">
        <f t="shared" si="750"/>
        <v>0.22264155652027201</v>
      </c>
      <c r="AJ405" s="7">
        <f t="shared" si="736"/>
        <v>3.2852995721908784</v>
      </c>
      <c r="AK405" s="7">
        <f t="shared" si="737"/>
        <v>-4.0101872542153769</v>
      </c>
      <c r="AL405" s="7">
        <f t="shared" si="738"/>
        <v>2.372114902977791</v>
      </c>
      <c r="AM405" s="7">
        <f t="shared" si="739"/>
        <v>10.720040171507916</v>
      </c>
      <c r="AN405" s="37" t="str">
        <f>VLOOKUP(I405,spp!A:L,10,FALSE)</f>
        <v>Pomacentridae</v>
      </c>
    </row>
    <row r="406" spans="1:40" x14ac:dyDescent="0.2">
      <c r="A406" s="47">
        <v>2</v>
      </c>
      <c r="B406" s="47" t="s">
        <v>154</v>
      </c>
      <c r="C406" s="47">
        <v>11</v>
      </c>
      <c r="D406" s="47" t="s">
        <v>167</v>
      </c>
      <c r="E406" s="47">
        <v>6</v>
      </c>
      <c r="F406" s="48">
        <v>40696</v>
      </c>
      <c r="G406" s="47">
        <v>21</v>
      </c>
      <c r="H406" s="53">
        <v>16.5</v>
      </c>
      <c r="I406" s="47" t="s">
        <v>157</v>
      </c>
      <c r="J406" s="37" t="str">
        <f>VLOOKUP(I406,spp!A:B,2,FALSE)</f>
        <v>Zanclus cornutus</v>
      </c>
      <c r="K406" s="47">
        <f t="shared" si="747"/>
        <v>2</v>
      </c>
      <c r="L406" s="47"/>
      <c r="M406" s="47"/>
      <c r="N406" s="47"/>
      <c r="O406" s="47">
        <v>2</v>
      </c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37">
        <f>VLOOKUP(I406,spp!A:C,3,FALSE)</f>
        <v>1.47E-2</v>
      </c>
      <c r="AF406" s="37">
        <f>VLOOKUP(I406,spp!A:D,4,FALSE)</f>
        <v>3.3698999999999999</v>
      </c>
      <c r="AG406" s="47">
        <f t="shared" si="748"/>
        <v>454.21476825116241</v>
      </c>
      <c r="AH406" s="47">
        <f t="shared" si="749"/>
        <v>1.6666666666666666E-2</v>
      </c>
      <c r="AI406" s="47">
        <f t="shared" si="750"/>
        <v>3.7851230687596868</v>
      </c>
      <c r="AJ406" s="7">
        <f t="shared" si="736"/>
        <v>6.1185701440067151</v>
      </c>
      <c r="AK406" s="7">
        <f t="shared" si="737"/>
        <v>-4.2199077851974467</v>
      </c>
      <c r="AL406" s="7">
        <f t="shared" si="738"/>
        <v>3.0678886403763204</v>
      </c>
      <c r="AM406" s="7">
        <f t="shared" si="739"/>
        <v>21.496467952874479</v>
      </c>
      <c r="AN406" s="37" t="str">
        <f>VLOOKUP(I406,spp!A:L,10,FALSE)</f>
        <v>Zanclidae</v>
      </c>
    </row>
    <row r="407" spans="1:40" x14ac:dyDescent="0.2">
      <c r="A407" s="47">
        <v>2</v>
      </c>
      <c r="B407" s="47" t="s">
        <v>154</v>
      </c>
      <c r="C407" s="47">
        <v>11</v>
      </c>
      <c r="D407" s="47" t="s">
        <v>167</v>
      </c>
      <c r="E407" s="47">
        <v>7</v>
      </c>
      <c r="F407" s="48">
        <v>40696</v>
      </c>
      <c r="G407" s="47">
        <v>21</v>
      </c>
      <c r="H407" s="53">
        <v>17.399999999999999</v>
      </c>
      <c r="I407" s="47" t="s">
        <v>142</v>
      </c>
      <c r="J407" s="37" t="str">
        <f>VLOOKUP(I407,spp!A:B,2,FALSE)</f>
        <v>Holacanthus passer</v>
      </c>
      <c r="K407" s="47">
        <f t="shared" ref="K407:K409" si="751">SUM(L407:AD407)</f>
        <v>1</v>
      </c>
      <c r="L407" s="47"/>
      <c r="M407" s="47">
        <v>1</v>
      </c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37">
        <f>VLOOKUP(I407,spp!A:C,3,FALSE)</f>
        <v>2.7130000000000001E-2</v>
      </c>
      <c r="AF407" s="37">
        <f>VLOOKUP(I407,spp!A:D,4,FALSE)</f>
        <v>3.0842299999999998</v>
      </c>
      <c r="AG407" s="47">
        <f t="shared" ref="AG407:AG409" si="752">((AE407*$L$2^AF407)*L407)+((AE407*$M$2^AF407)*M407)+((AE407*$N$2^AF407)*N407)+((AE407*$O$2^AF407)*O407)+((AE407*$P$2^AF407)*P407)+((AE407*$Q$2^AF407)*Q407)+((AE407*$R$2^AF407)*R407)+((AE407*$S$2^AF407)*S407)+((AE407*$T$2^AF407)*T407)+((AE407*$U$2^AF407)*U407)+((AE407*$V$2^AF407)*V407)+((AE407*$W$2^AF407)*W407)+((AE407*$X$2^AF407)*X407)+((AE407*$Y$2^AF407)*Y407)+ ((AE407*$Z$2^AF407)*Z407)+((AE407*$AA$2^AF407)*AA407)+((AE407*$AB$2^AF407)*AB407)+((AE407*$AC$2^AF407)*AC407+((AE407*$AD$2^AF407)*AD407))</f>
        <v>13.562507587340574</v>
      </c>
      <c r="AH407" s="47">
        <f t="shared" ref="AH407:AH409" si="753">K407/120</f>
        <v>8.3333333333333332E-3</v>
      </c>
      <c r="AI407" s="47">
        <f t="shared" ref="AI407:AI409" si="754">AG407/120</f>
        <v>0.11302089656117145</v>
      </c>
      <c r="AJ407" s="7">
        <f t="shared" ref="AJ407:AJ419" si="755">LN(AG407)</f>
        <v>2.6073091907357715</v>
      </c>
      <c r="AK407" s="7">
        <f t="shared" ref="AK407:AK419" si="756">LN(AE407)</f>
        <v>-3.6071151523112968</v>
      </c>
      <c r="AL407" s="7">
        <f t="shared" ref="AL407:AL419" si="757">(AJ407-AK407)/AF407</f>
        <v>2.0149030205422647</v>
      </c>
      <c r="AM407" s="7">
        <f t="shared" ref="AM407:AM419" si="758">EXP(AL407)</f>
        <v>7.4999999999999991</v>
      </c>
      <c r="AN407" s="37" t="str">
        <f>VLOOKUP(I407,spp!A:L,10,FALSE)</f>
        <v>Pomacanthidae</v>
      </c>
    </row>
    <row r="408" spans="1:40" x14ac:dyDescent="0.2">
      <c r="A408" s="47">
        <v>2</v>
      </c>
      <c r="B408" s="47" t="s">
        <v>154</v>
      </c>
      <c r="C408" s="47">
        <v>11</v>
      </c>
      <c r="D408" s="47" t="s">
        <v>167</v>
      </c>
      <c r="E408" s="47">
        <v>7</v>
      </c>
      <c r="F408" s="48">
        <v>40696</v>
      </c>
      <c r="G408" s="47">
        <v>21</v>
      </c>
      <c r="H408" s="53">
        <v>17.399999999999999</v>
      </c>
      <c r="I408" s="47" t="s">
        <v>150</v>
      </c>
      <c r="J408" s="37" t="str">
        <f>VLOOKUP(I408,spp!A:B,2,FALSE)</f>
        <v>Lutjanus argentiventris</v>
      </c>
      <c r="K408" s="47">
        <f t="shared" si="751"/>
        <v>2</v>
      </c>
      <c r="L408" s="47"/>
      <c r="M408" s="47"/>
      <c r="N408" s="47"/>
      <c r="O408" s="47"/>
      <c r="P408" s="47">
        <v>2</v>
      </c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37">
        <f>VLOOKUP(I408,spp!A:C,3,FALSE)</f>
        <v>1.7299999999999999E-2</v>
      </c>
      <c r="AF408" s="37">
        <f>VLOOKUP(I408,spp!A:D,4,FALSE)</f>
        <v>3</v>
      </c>
      <c r="AG408" s="47">
        <f t="shared" si="752"/>
        <v>540.625</v>
      </c>
      <c r="AH408" s="47">
        <f t="shared" si="753"/>
        <v>1.6666666666666666E-2</v>
      </c>
      <c r="AI408" s="47">
        <f t="shared" si="754"/>
        <v>4.505208333333333</v>
      </c>
      <c r="AJ408" s="7">
        <f t="shared" si="755"/>
        <v>6.2927258776861441</v>
      </c>
      <c r="AK408" s="7">
        <f t="shared" si="756"/>
        <v>-4.0570487774784034</v>
      </c>
      <c r="AL408" s="7">
        <f t="shared" si="757"/>
        <v>3.4499248850548496</v>
      </c>
      <c r="AM408" s="7">
        <f t="shared" si="758"/>
        <v>31.498026247371843</v>
      </c>
      <c r="AN408" s="37" t="str">
        <f>VLOOKUP(I408,spp!A:L,10,FALSE)</f>
        <v>Lutjanidae</v>
      </c>
    </row>
    <row r="409" spans="1:40" x14ac:dyDescent="0.2">
      <c r="A409" s="47">
        <v>2</v>
      </c>
      <c r="B409" s="47" t="s">
        <v>154</v>
      </c>
      <c r="C409" s="47">
        <v>11</v>
      </c>
      <c r="D409" s="47" t="s">
        <v>167</v>
      </c>
      <c r="E409" s="47">
        <v>7</v>
      </c>
      <c r="F409" s="48">
        <v>40696</v>
      </c>
      <c r="G409" s="47">
        <v>21</v>
      </c>
      <c r="H409" s="53">
        <v>17.399999999999999</v>
      </c>
      <c r="I409" s="47" t="s">
        <v>141</v>
      </c>
      <c r="J409" s="37" t="str">
        <f>VLOOKUP(I409,spp!A:B,2,FALSE)</f>
        <v>Stegastes rectrifaenum</v>
      </c>
      <c r="K409" s="47">
        <f t="shared" si="751"/>
        <v>1</v>
      </c>
      <c r="L409" s="47"/>
      <c r="M409" s="47">
        <v>1</v>
      </c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37">
        <f>VLOOKUP(I409,spp!A:C,3,FALSE)</f>
        <v>1.813E-2</v>
      </c>
      <c r="AF409" s="37">
        <f>VLOOKUP(I409,spp!A:D,4,FALSE)</f>
        <v>3.07552</v>
      </c>
      <c r="AG409" s="47">
        <f t="shared" si="752"/>
        <v>8.90566226081088</v>
      </c>
      <c r="AH409" s="47">
        <f t="shared" si="753"/>
        <v>8.3333333333333332E-3</v>
      </c>
      <c r="AI409" s="47">
        <f t="shared" si="754"/>
        <v>7.4213852173423994E-2</v>
      </c>
      <c r="AJ409" s="7">
        <f t="shared" si="755"/>
        <v>2.1866872835227684</v>
      </c>
      <c r="AK409" s="7">
        <f t="shared" si="756"/>
        <v>-4.0101872542153769</v>
      </c>
      <c r="AL409" s="7">
        <f t="shared" si="757"/>
        <v>2.0149030205422642</v>
      </c>
      <c r="AM409" s="7">
        <f t="shared" si="758"/>
        <v>7.4999999999999956</v>
      </c>
      <c r="AN409" s="37" t="str">
        <f>VLOOKUP(I409,spp!A:L,10,FALSE)</f>
        <v>Pomacentridae</v>
      </c>
    </row>
    <row r="410" spans="1:40" x14ac:dyDescent="0.2">
      <c r="A410" s="47">
        <v>2</v>
      </c>
      <c r="B410" s="47" t="s">
        <v>154</v>
      </c>
      <c r="C410" s="47">
        <v>11</v>
      </c>
      <c r="D410" s="47" t="s">
        <v>167</v>
      </c>
      <c r="E410" s="47">
        <v>8</v>
      </c>
      <c r="F410" s="48">
        <v>40696</v>
      </c>
      <c r="G410" s="47">
        <v>21</v>
      </c>
      <c r="H410" s="53">
        <v>14.6</v>
      </c>
      <c r="I410" s="47" t="s">
        <v>142</v>
      </c>
      <c r="J410" s="37" t="str">
        <f>VLOOKUP(I410,spp!A:B,2,FALSE)</f>
        <v>Holacanthus passer</v>
      </c>
      <c r="K410" s="47">
        <f t="shared" ref="K410:K413" si="759">SUM(L410:AD410)</f>
        <v>3</v>
      </c>
      <c r="L410" s="47"/>
      <c r="M410" s="47"/>
      <c r="N410" s="47"/>
      <c r="O410" s="47">
        <v>1</v>
      </c>
      <c r="P410" s="47">
        <v>2</v>
      </c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37">
        <f>VLOOKUP(I410,spp!A:C,3,FALSE)</f>
        <v>2.7130000000000001E-2</v>
      </c>
      <c r="AF410" s="37">
        <f>VLOOKUP(I410,spp!A:D,4,FALSE)</f>
        <v>3.0842299999999998</v>
      </c>
      <c r="AG410" s="47">
        <f t="shared" ref="AG410:AG413" si="760">((AE410*$L$2^AF410)*L410)+((AE410*$M$2^AF410)*M410)+((AE410*$N$2^AF410)*N410)+((AE410*$O$2^AF410)*O410)+((AE410*$P$2^AF410)*P410)+((AE410*$Q$2^AF410)*Q410)+((AE410*$R$2^AF410)*R410)+((AE410*$S$2^AF410)*S410)+((AE410*$T$2^AF410)*T410)+((AE410*$U$2^AF410)*U410)+((AE410*$V$2^AF410)*V410)+((AE410*$W$2^AF410)*W410)+((AE410*$X$2^AF410)*X410)+((AE410*$Y$2^AF410)*Y410)+ ((AE410*$Z$2^AF410)*Z410)+((AE410*$AA$2^AF410)*AA410)+((AE410*$AB$2^AF410)*AB410)+((AE410*$AC$2^AF410)*AC410+((AE410*$AD$2^AF410)*AD410))</f>
        <v>1296.8951320244907</v>
      </c>
      <c r="AH410" s="47">
        <f t="shared" ref="AH410:AH413" si="761">K410/120</f>
        <v>2.5000000000000001E-2</v>
      </c>
      <c r="AI410" s="47">
        <f t="shared" ref="AI410:AI413" si="762">AG410/120</f>
        <v>10.807459433537423</v>
      </c>
      <c r="AJ410" s="7">
        <f t="shared" si="755"/>
        <v>7.1677283267873388</v>
      </c>
      <c r="AK410" s="7">
        <f t="shared" si="756"/>
        <v>-3.6071151523112968</v>
      </c>
      <c r="AL410" s="7">
        <f t="shared" si="757"/>
        <v>3.4935278753849861</v>
      </c>
      <c r="AM410" s="7">
        <f t="shared" si="758"/>
        <v>32.901816709646134</v>
      </c>
      <c r="AN410" s="37" t="str">
        <f>VLOOKUP(I410,spp!A:L,10,FALSE)</f>
        <v>Pomacanthidae</v>
      </c>
    </row>
    <row r="411" spans="1:40" x14ac:dyDescent="0.2">
      <c r="A411" s="47">
        <v>2</v>
      </c>
      <c r="B411" s="47" t="s">
        <v>154</v>
      </c>
      <c r="C411" s="47">
        <v>11</v>
      </c>
      <c r="D411" s="47" t="s">
        <v>167</v>
      </c>
      <c r="E411" s="47">
        <v>8</v>
      </c>
      <c r="F411" s="48">
        <v>40696</v>
      </c>
      <c r="G411" s="47">
        <v>21</v>
      </c>
      <c r="H411" s="53">
        <v>14.6</v>
      </c>
      <c r="I411" s="47" t="s">
        <v>146</v>
      </c>
      <c r="J411" s="37" t="str">
        <f>VLOOKUP(I411,spp!A:B,2,FALSE)</f>
        <v>Mycteroperca rosacea</v>
      </c>
      <c r="K411" s="47">
        <f t="shared" si="759"/>
        <v>1</v>
      </c>
      <c r="L411" s="47"/>
      <c r="M411" s="47"/>
      <c r="N411" s="47"/>
      <c r="O411" s="47"/>
      <c r="P411" s="47"/>
      <c r="Q411" s="47">
        <v>1</v>
      </c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37">
        <f>VLOOKUP(I411,spp!A:C,3,FALSE)</f>
        <v>1.3299999999999999E-2</v>
      </c>
      <c r="AF411" s="37">
        <f>VLOOKUP(I411,spp!A:D,4,FALSE)</f>
        <v>2.97</v>
      </c>
      <c r="AG411" s="47">
        <f t="shared" si="760"/>
        <v>512.54704343546575</v>
      </c>
      <c r="AH411" s="47">
        <f t="shared" si="761"/>
        <v>8.3333333333333332E-3</v>
      </c>
      <c r="AI411" s="47">
        <f t="shared" si="762"/>
        <v>4.2712253619622143</v>
      </c>
      <c r="AJ411" s="7">
        <f t="shared" si="755"/>
        <v>6.2393924988691305</v>
      </c>
      <c r="AK411" s="7">
        <f t="shared" si="756"/>
        <v>-4.319991243754429</v>
      </c>
      <c r="AL411" s="7">
        <f t="shared" si="757"/>
        <v>3.555348061489414</v>
      </c>
      <c r="AM411" s="7">
        <f t="shared" si="758"/>
        <v>35.000000000000007</v>
      </c>
      <c r="AN411" s="37" t="str">
        <f>VLOOKUP(I411,spp!A:L,10,FALSE)</f>
        <v>Serranidae</v>
      </c>
    </row>
    <row r="412" spans="1:40" x14ac:dyDescent="0.2">
      <c r="A412" s="47">
        <v>2</v>
      </c>
      <c r="B412" s="47" t="s">
        <v>154</v>
      </c>
      <c r="C412" s="47">
        <v>11</v>
      </c>
      <c r="D412" s="47" t="s">
        <v>167</v>
      </c>
      <c r="E412" s="47">
        <v>8</v>
      </c>
      <c r="F412" s="48">
        <v>40696</v>
      </c>
      <c r="G412" s="47">
        <v>21</v>
      </c>
      <c r="H412" s="53">
        <v>14.6</v>
      </c>
      <c r="I412" s="47" t="s">
        <v>141</v>
      </c>
      <c r="J412" s="37" t="str">
        <f>VLOOKUP(I412,spp!A:B,2,FALSE)</f>
        <v>Stegastes rectrifaenum</v>
      </c>
      <c r="K412" s="47">
        <f t="shared" si="759"/>
        <v>2</v>
      </c>
      <c r="L412" s="47">
        <v>1</v>
      </c>
      <c r="M412" s="47">
        <v>1</v>
      </c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37">
        <f>VLOOKUP(I412,spp!A:C,3,FALSE)</f>
        <v>1.813E-2</v>
      </c>
      <c r="AF412" s="37">
        <f>VLOOKUP(I412,spp!A:D,4,FALSE)</f>
        <v>3.07552</v>
      </c>
      <c r="AG412" s="47">
        <f t="shared" si="760"/>
        <v>9.2092402357148853</v>
      </c>
      <c r="AH412" s="47">
        <f t="shared" si="761"/>
        <v>1.6666666666666666E-2</v>
      </c>
      <c r="AI412" s="47">
        <f t="shared" si="762"/>
        <v>7.6743668630957371E-2</v>
      </c>
      <c r="AJ412" s="7">
        <f t="shared" si="755"/>
        <v>2.2202073534567259</v>
      </c>
      <c r="AK412" s="7">
        <f t="shared" si="756"/>
        <v>-4.0101872542153769</v>
      </c>
      <c r="AL412" s="7">
        <f t="shared" si="757"/>
        <v>2.0258020132114578</v>
      </c>
      <c r="AM412" s="7">
        <f t="shared" si="758"/>
        <v>7.5821895229301388</v>
      </c>
      <c r="AN412" s="37" t="str">
        <f>VLOOKUP(I412,spp!A:L,10,FALSE)</f>
        <v>Pomacentridae</v>
      </c>
    </row>
    <row r="413" spans="1:40" x14ac:dyDescent="0.2">
      <c r="A413" s="47">
        <v>2</v>
      </c>
      <c r="B413" s="47" t="s">
        <v>154</v>
      </c>
      <c r="C413" s="47">
        <v>11</v>
      </c>
      <c r="D413" s="47" t="s">
        <v>167</v>
      </c>
      <c r="E413" s="47">
        <v>8</v>
      </c>
      <c r="F413" s="48">
        <v>40696</v>
      </c>
      <c r="G413" s="47">
        <v>21</v>
      </c>
      <c r="H413" s="53">
        <v>14.6</v>
      </c>
      <c r="I413" s="47" t="s">
        <v>157</v>
      </c>
      <c r="J413" s="37" t="str">
        <f>VLOOKUP(I413,spp!A:B,2,FALSE)</f>
        <v>Zanclus cornutus</v>
      </c>
      <c r="K413" s="47">
        <f t="shared" si="759"/>
        <v>1</v>
      </c>
      <c r="L413" s="47"/>
      <c r="M413" s="47"/>
      <c r="N413" s="47"/>
      <c r="O413" s="47">
        <v>1</v>
      </c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37">
        <f>VLOOKUP(I413,spp!A:C,3,FALSE)</f>
        <v>1.47E-2</v>
      </c>
      <c r="AF413" s="37">
        <f>VLOOKUP(I413,spp!A:D,4,FALSE)</f>
        <v>3.3698999999999999</v>
      </c>
      <c r="AG413" s="47">
        <f t="shared" si="760"/>
        <v>227.10738412558121</v>
      </c>
      <c r="AH413" s="47">
        <f t="shared" si="761"/>
        <v>8.3333333333333332E-3</v>
      </c>
      <c r="AI413" s="47">
        <f t="shared" si="762"/>
        <v>1.8925615343798434</v>
      </c>
      <c r="AJ413" s="7">
        <f t="shared" si="755"/>
        <v>5.4254229634467697</v>
      </c>
      <c r="AK413" s="7">
        <f t="shared" si="756"/>
        <v>-4.2199077851974467</v>
      </c>
      <c r="AL413" s="7">
        <f t="shared" si="757"/>
        <v>2.8622008809294686</v>
      </c>
      <c r="AM413" s="7">
        <f t="shared" si="758"/>
        <v>17.500000000000004</v>
      </c>
      <c r="AN413" s="37" t="str">
        <f>VLOOKUP(I413,spp!A:L,10,FALSE)</f>
        <v>Zanclidae</v>
      </c>
    </row>
    <row r="414" spans="1:40" x14ac:dyDescent="0.2">
      <c r="A414" s="47">
        <v>2</v>
      </c>
      <c r="B414" s="47" t="s">
        <v>154</v>
      </c>
      <c r="C414" s="47">
        <v>11</v>
      </c>
      <c r="D414" s="47" t="s">
        <v>167</v>
      </c>
      <c r="E414" s="47">
        <v>9</v>
      </c>
      <c r="F414" s="48">
        <v>40696</v>
      </c>
      <c r="G414" s="47">
        <v>21</v>
      </c>
      <c r="H414" s="53">
        <v>11.6</v>
      </c>
      <c r="I414" s="47" t="s">
        <v>142</v>
      </c>
      <c r="J414" s="37" t="str">
        <f>VLOOKUP(I414,spp!A:B,2,FALSE)</f>
        <v>Holacanthus passer</v>
      </c>
      <c r="K414" s="47">
        <f t="shared" ref="K414:K415" si="763">SUM(L414:AD414)</f>
        <v>3</v>
      </c>
      <c r="L414" s="47"/>
      <c r="M414" s="47"/>
      <c r="N414" s="47">
        <v>2</v>
      </c>
      <c r="O414" s="47">
        <v>1</v>
      </c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37">
        <f>VLOOKUP(I414,spp!A:C,3,FALSE)</f>
        <v>2.7130000000000001E-2</v>
      </c>
      <c r="AF414" s="37">
        <f>VLOOKUP(I414,spp!A:D,4,FALSE)</f>
        <v>3.0842299999999998</v>
      </c>
      <c r="AG414" s="47">
        <f t="shared" ref="AG414:AG415" si="764">((AE414*$L$2^AF414)*L414)+((AE414*$M$2^AF414)*M414)+((AE414*$N$2^AF414)*N414)+((AE414*$O$2^AF414)*O414)+((AE414*$P$2^AF414)*P414)+((AE414*$Q$2^AF414)*Q414)+((AE414*$R$2^AF414)*R414)+((AE414*$S$2^AF414)*S414)+((AE414*$T$2^AF414)*T414)+((AE414*$U$2^AF414)*U414)+((AE414*$V$2^AF414)*V414)+((AE414*$W$2^AF414)*W414)+((AE414*$X$2^AF414)*X414)+((AE414*$Y$2^AF414)*Y414)+ ((AE414*$Z$2^AF414)*Z414)+((AE414*$AA$2^AF414)*AA414)+((AE414*$AB$2^AF414)*AB414)+((AE414*$AC$2^AF414)*AC414+((AE414*$AD$2^AF414)*AD414))</f>
        <v>316.13971060421295</v>
      </c>
      <c r="AH414" s="47">
        <f t="shared" ref="AH414:AH415" si="765">K414/120</f>
        <v>2.5000000000000001E-2</v>
      </c>
      <c r="AI414" s="47">
        <f t="shared" ref="AI414:AI415" si="766">AG414/120</f>
        <v>2.6344975883684412</v>
      </c>
      <c r="AJ414" s="7">
        <f t="shared" si="755"/>
        <v>5.7561842380449368</v>
      </c>
      <c r="AK414" s="7">
        <f t="shared" si="756"/>
        <v>-3.6071151523112968</v>
      </c>
      <c r="AL414" s="7">
        <f t="shared" si="757"/>
        <v>3.0358628864761172</v>
      </c>
      <c r="AM414" s="7">
        <f t="shared" si="758"/>
        <v>20.818934528147015</v>
      </c>
      <c r="AN414" s="37" t="str">
        <f>VLOOKUP(I414,spp!A:L,10,FALSE)</f>
        <v>Pomacanthidae</v>
      </c>
    </row>
    <row r="415" spans="1:40" x14ac:dyDescent="0.2">
      <c r="A415" s="47">
        <v>2</v>
      </c>
      <c r="B415" s="47" t="s">
        <v>154</v>
      </c>
      <c r="C415" s="47">
        <v>11</v>
      </c>
      <c r="D415" s="47" t="s">
        <v>167</v>
      </c>
      <c r="E415" s="47">
        <v>9</v>
      </c>
      <c r="F415" s="48">
        <v>40696</v>
      </c>
      <c r="G415" s="47">
        <v>21</v>
      </c>
      <c r="H415" s="53">
        <v>11.6</v>
      </c>
      <c r="I415" s="47" t="s">
        <v>141</v>
      </c>
      <c r="J415" s="37" t="str">
        <f>VLOOKUP(I415,spp!A:B,2,FALSE)</f>
        <v>Stegastes rectrifaenum</v>
      </c>
      <c r="K415" s="47">
        <f t="shared" si="763"/>
        <v>2</v>
      </c>
      <c r="L415" s="47">
        <v>2</v>
      </c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37">
        <f>VLOOKUP(I415,spp!A:C,3,FALSE)</f>
        <v>1.813E-2</v>
      </c>
      <c r="AF415" s="37">
        <f>VLOOKUP(I415,spp!A:D,4,FALSE)</f>
        <v>3.07552</v>
      </c>
      <c r="AG415" s="47">
        <f t="shared" si="764"/>
        <v>0.60715594980801124</v>
      </c>
      <c r="AH415" s="47">
        <f t="shared" si="765"/>
        <v>1.6666666666666666E-2</v>
      </c>
      <c r="AI415" s="47">
        <f t="shared" si="766"/>
        <v>5.0596329150667608E-3</v>
      </c>
      <c r="AJ415" s="7">
        <f t="shared" si="755"/>
        <v>-0.49896960196183038</v>
      </c>
      <c r="AK415" s="7">
        <f t="shared" si="756"/>
        <v>-4.0101872542153769</v>
      </c>
      <c r="AL415" s="7">
        <f t="shared" si="757"/>
        <v>1.1416663368319979</v>
      </c>
      <c r="AM415" s="7">
        <f t="shared" si="758"/>
        <v>3.1319829579055436</v>
      </c>
      <c r="AN415" s="37" t="str">
        <f>VLOOKUP(I415,spp!A:L,10,FALSE)</f>
        <v>Pomacentridae</v>
      </c>
    </row>
    <row r="416" spans="1:40" x14ac:dyDescent="0.2">
      <c r="A416" s="47">
        <v>2</v>
      </c>
      <c r="B416" s="47" t="s">
        <v>154</v>
      </c>
      <c r="C416" s="47">
        <v>11</v>
      </c>
      <c r="D416" s="47" t="s">
        <v>167</v>
      </c>
      <c r="E416" s="47">
        <v>10</v>
      </c>
      <c r="F416" s="48">
        <v>40696</v>
      </c>
      <c r="G416" s="47">
        <v>22</v>
      </c>
      <c r="H416" s="53">
        <v>14.6</v>
      </c>
      <c r="I416" s="47" t="s">
        <v>142</v>
      </c>
      <c r="J416" s="37" t="str">
        <f>VLOOKUP(I416,spp!A:B,2,FALSE)</f>
        <v>Holacanthus passer</v>
      </c>
      <c r="K416" s="47">
        <f t="shared" ref="K416:K419" si="767">SUM(L416:AD416)</f>
        <v>2</v>
      </c>
      <c r="L416" s="47"/>
      <c r="M416" s="47"/>
      <c r="N416" s="47"/>
      <c r="O416" s="47"/>
      <c r="P416" s="47">
        <v>1</v>
      </c>
      <c r="Q416" s="47">
        <v>1</v>
      </c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37">
        <f>VLOOKUP(I416,spp!A:C,3,FALSE)</f>
        <v>2.7130000000000001E-2</v>
      </c>
      <c r="AF416" s="37">
        <f>VLOOKUP(I416,spp!A:D,4,FALSE)</f>
        <v>3.0842299999999998</v>
      </c>
      <c r="AG416" s="47">
        <f t="shared" ref="AG416:AG419" si="768">((AE416*$L$2^AF416)*L416)+((AE416*$M$2^AF416)*M416)+((AE416*$N$2^AF416)*N416)+((AE416*$O$2^AF416)*O416)+((AE416*$P$2^AF416)*P416)+((AE416*$Q$2^AF416)*Q416)+((AE416*$R$2^AF416)*R416)+((AE416*$S$2^AF416)*S416)+((AE416*$T$2^AF416)*T416)+((AE416*$U$2^AF416)*U416)+((AE416*$V$2^AF416)*V416)+((AE416*$W$2^AF416)*W416)+((AE416*$X$2^AF416)*X416)+((AE416*$Y$2^AF416)*Y416)+ ((AE416*$Z$2^AF416)*Z416)+((AE416*$AA$2^AF416)*AA416)+((AE416*$AB$2^AF416)*AB416)+((AE416*$AC$2^AF416)*AC416+((AE416*$AD$2^AF416)*AD416))</f>
        <v>2125.2450477335497</v>
      </c>
      <c r="AH416" s="47">
        <f t="shared" ref="AH416:AH419" si="769">K416/120</f>
        <v>1.6666666666666666E-2</v>
      </c>
      <c r="AI416" s="47">
        <f t="shared" ref="AI416:AI419" si="770">AG416/120</f>
        <v>17.710375397779579</v>
      </c>
      <c r="AJ416" s="7">
        <f t="shared" si="755"/>
        <v>7.6616423912905658</v>
      </c>
      <c r="AK416" s="7">
        <f t="shared" si="756"/>
        <v>-3.6071151523112968</v>
      </c>
      <c r="AL416" s="7">
        <f t="shared" si="757"/>
        <v>3.6536696496700518</v>
      </c>
      <c r="AM416" s="7">
        <f t="shared" si="758"/>
        <v>38.616113968026966</v>
      </c>
      <c r="AN416" s="37" t="str">
        <f>VLOOKUP(I416,spp!A:L,10,FALSE)</f>
        <v>Pomacanthidae</v>
      </c>
    </row>
    <row r="417" spans="1:40" x14ac:dyDescent="0.2">
      <c r="A417" s="47">
        <v>2</v>
      </c>
      <c r="B417" s="47" t="s">
        <v>154</v>
      </c>
      <c r="C417" s="47">
        <v>11</v>
      </c>
      <c r="D417" s="47" t="s">
        <v>167</v>
      </c>
      <c r="E417" s="47">
        <v>10</v>
      </c>
      <c r="F417" s="48">
        <v>40696</v>
      </c>
      <c r="G417" s="47">
        <v>22</v>
      </c>
      <c r="H417" s="53">
        <v>14.6</v>
      </c>
      <c r="I417" s="47" t="s">
        <v>150</v>
      </c>
      <c r="J417" s="37" t="str">
        <f>VLOOKUP(I417,spp!A:B,2,FALSE)</f>
        <v>Lutjanus argentiventris</v>
      </c>
      <c r="K417" s="47">
        <f t="shared" si="767"/>
        <v>1</v>
      </c>
      <c r="L417" s="47"/>
      <c r="M417" s="47"/>
      <c r="N417" s="47"/>
      <c r="O417" s="47"/>
      <c r="P417" s="47"/>
      <c r="Q417" s="47">
        <v>1</v>
      </c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37">
        <f>VLOOKUP(I417,spp!A:C,3,FALSE)</f>
        <v>1.7299999999999999E-2</v>
      </c>
      <c r="AF417" s="37">
        <f>VLOOKUP(I417,spp!A:D,4,FALSE)</f>
        <v>3</v>
      </c>
      <c r="AG417" s="47">
        <f t="shared" si="768"/>
        <v>741.73749999999995</v>
      </c>
      <c r="AH417" s="47">
        <f t="shared" si="769"/>
        <v>8.3333333333333332E-3</v>
      </c>
      <c r="AI417" s="47">
        <f t="shared" si="770"/>
        <v>6.1811458333333329</v>
      </c>
      <c r="AJ417" s="7">
        <f t="shared" si="755"/>
        <v>6.6089954069898376</v>
      </c>
      <c r="AK417" s="7">
        <f t="shared" si="756"/>
        <v>-4.0570487774784034</v>
      </c>
      <c r="AL417" s="7">
        <f t="shared" si="757"/>
        <v>3.5553480614894135</v>
      </c>
      <c r="AM417" s="7">
        <f t="shared" si="758"/>
        <v>34.999999999999993</v>
      </c>
      <c r="AN417" s="37" t="str">
        <f>VLOOKUP(I417,spp!A:L,10,FALSE)</f>
        <v>Lutjanidae</v>
      </c>
    </row>
    <row r="418" spans="1:40" x14ac:dyDescent="0.2">
      <c r="A418" s="47">
        <v>2</v>
      </c>
      <c r="B418" s="47" t="s">
        <v>154</v>
      </c>
      <c r="C418" s="47">
        <v>11</v>
      </c>
      <c r="D418" s="47" t="s">
        <v>167</v>
      </c>
      <c r="E418" s="47">
        <v>10</v>
      </c>
      <c r="F418" s="48">
        <v>40696</v>
      </c>
      <c r="G418" s="47">
        <v>22</v>
      </c>
      <c r="H418" s="53">
        <v>14.6</v>
      </c>
      <c r="I418" s="47" t="s">
        <v>146</v>
      </c>
      <c r="J418" s="37" t="str">
        <f>VLOOKUP(I418,spp!A:B,2,FALSE)</f>
        <v>Mycteroperca rosacea</v>
      </c>
      <c r="K418" s="47">
        <f t="shared" si="767"/>
        <v>1</v>
      </c>
      <c r="L418" s="47"/>
      <c r="M418" s="47"/>
      <c r="N418" s="47"/>
      <c r="O418" s="47"/>
      <c r="P418" s="47">
        <v>1</v>
      </c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37">
        <f>VLOOKUP(I418,spp!A:C,3,FALSE)</f>
        <v>1.3299999999999999E-2</v>
      </c>
      <c r="AF418" s="37">
        <f>VLOOKUP(I418,spp!A:D,4,FALSE)</f>
        <v>2.97</v>
      </c>
      <c r="AG418" s="47">
        <f t="shared" si="768"/>
        <v>188.68330149266839</v>
      </c>
      <c r="AH418" s="47">
        <f t="shared" si="769"/>
        <v>8.3333333333333332E-3</v>
      </c>
      <c r="AI418" s="47">
        <f t="shared" si="770"/>
        <v>1.5723608457722367</v>
      </c>
      <c r="AJ418" s="7">
        <f t="shared" si="755"/>
        <v>5.2400699561041266</v>
      </c>
      <c r="AK418" s="7">
        <f t="shared" si="756"/>
        <v>-4.319991243754429</v>
      </c>
      <c r="AL418" s="7">
        <f t="shared" si="757"/>
        <v>3.2188758248682001</v>
      </c>
      <c r="AM418" s="7">
        <f t="shared" si="758"/>
        <v>24.999999999999986</v>
      </c>
      <c r="AN418" s="37" t="str">
        <f>VLOOKUP(I418,spp!A:L,10,FALSE)</f>
        <v>Serranidae</v>
      </c>
    </row>
    <row r="419" spans="1:40" x14ac:dyDescent="0.2">
      <c r="A419" s="47">
        <v>2</v>
      </c>
      <c r="B419" s="47" t="s">
        <v>154</v>
      </c>
      <c r="C419" s="47">
        <v>11</v>
      </c>
      <c r="D419" s="47" t="s">
        <v>167</v>
      </c>
      <c r="E419" s="47">
        <v>10</v>
      </c>
      <c r="F419" s="48">
        <v>40696</v>
      </c>
      <c r="G419" s="47">
        <v>22</v>
      </c>
      <c r="H419" s="53">
        <v>14.6</v>
      </c>
      <c r="I419" s="47" t="s">
        <v>157</v>
      </c>
      <c r="J419" s="37" t="str">
        <f>VLOOKUP(I419,spp!A:B,2,FALSE)</f>
        <v>Zanclus cornutus</v>
      </c>
      <c r="K419" s="47">
        <f t="shared" si="767"/>
        <v>5</v>
      </c>
      <c r="L419" s="47"/>
      <c r="M419" s="47"/>
      <c r="N419" s="47"/>
      <c r="O419" s="47">
        <v>3</v>
      </c>
      <c r="P419" s="47">
        <v>2</v>
      </c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37">
        <f>VLOOKUP(I419,spp!A:C,3,FALSE)</f>
        <v>1.47E-2</v>
      </c>
      <c r="AF419" s="37">
        <f>VLOOKUP(I419,spp!A:D,4,FALSE)</f>
        <v>3.3698999999999999</v>
      </c>
      <c r="AG419" s="47">
        <f t="shared" si="768"/>
        <v>2192.3252881781027</v>
      </c>
      <c r="AH419" s="47">
        <f t="shared" si="769"/>
        <v>4.1666666666666664E-2</v>
      </c>
      <c r="AI419" s="47">
        <f t="shared" si="770"/>
        <v>18.269377401484189</v>
      </c>
      <c r="AJ419" s="7">
        <f t="shared" si="755"/>
        <v>7.6927180349494986</v>
      </c>
      <c r="AK419" s="7">
        <f t="shared" si="756"/>
        <v>-4.2199077851974467</v>
      </c>
      <c r="AL419" s="7">
        <f t="shared" si="757"/>
        <v>3.5350087005985182</v>
      </c>
      <c r="AM419" s="7">
        <f t="shared" si="758"/>
        <v>34.295313102681128</v>
      </c>
      <c r="AN419" s="37" t="str">
        <f>VLOOKUP(I419,spp!A:L,10,FALSE)</f>
        <v>Zanclidae</v>
      </c>
    </row>
    <row r="420" spans="1:40" x14ac:dyDescent="0.2">
      <c r="A420" s="51">
        <v>2</v>
      </c>
      <c r="B420" s="51" t="s">
        <v>154</v>
      </c>
      <c r="C420" s="51">
        <v>11</v>
      </c>
      <c r="D420" s="51" t="s">
        <v>167</v>
      </c>
      <c r="E420" s="51">
        <v>10</v>
      </c>
      <c r="F420" s="52">
        <v>40696</v>
      </c>
      <c r="G420" s="51">
        <v>22</v>
      </c>
      <c r="H420" s="54">
        <v>14.5</v>
      </c>
      <c r="I420" s="51" t="s">
        <v>145</v>
      </c>
      <c r="J420" s="37" t="str">
        <f>VLOOKUP(I420,spp!A:B,2,FALSE)</f>
        <v>Isostichopus fuscus</v>
      </c>
      <c r="K420" s="51">
        <v>1</v>
      </c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37"/>
      <c r="AF420" s="37">
        <f>VLOOKUP(I420,spp!A:E,5,FALSE)</f>
        <v>375</v>
      </c>
      <c r="AG420" s="51">
        <f>AF420*K420</f>
        <v>375</v>
      </c>
      <c r="AH420" s="51">
        <f>K420/60</f>
        <v>1.6666666666666666E-2</v>
      </c>
      <c r="AI420" s="51">
        <f>AG420/60</f>
        <v>6.25</v>
      </c>
      <c r="AJ420" s="7">
        <f t="shared" ref="AJ420:AJ429" si="771">LN(AG420)</f>
        <v>5.9269260259704106</v>
      </c>
      <c r="AK420" s="7" t="e">
        <f t="shared" ref="AK420:AK429" si="772">LN(AE420)</f>
        <v>#NUM!</v>
      </c>
      <c r="AL420" s="7" t="e">
        <f t="shared" ref="AL420:AL429" si="773">(AJ420-AK420)/AF420</f>
        <v>#NUM!</v>
      </c>
      <c r="AM420" s="7" t="e">
        <f t="shared" ref="AM420:AM429" si="774">EXP(AL420)</f>
        <v>#NUM!</v>
      </c>
      <c r="AN420" s="37" t="str">
        <f>VLOOKUP(I420,spp!A:L,10,FALSE)</f>
        <v>Stichopodidae</v>
      </c>
    </row>
    <row r="421" spans="1:40" x14ac:dyDescent="0.2">
      <c r="A421" s="47">
        <v>2</v>
      </c>
      <c r="B421" s="47" t="s">
        <v>154</v>
      </c>
      <c r="C421" s="47">
        <v>12</v>
      </c>
      <c r="D421" s="47" t="s">
        <v>168</v>
      </c>
      <c r="E421" s="47">
        <v>1</v>
      </c>
      <c r="F421" s="48">
        <v>40697</v>
      </c>
      <c r="G421" s="47">
        <v>23</v>
      </c>
      <c r="H421" s="47">
        <v>9</v>
      </c>
      <c r="I421" s="47" t="s">
        <v>141</v>
      </c>
      <c r="J421" s="37" t="str">
        <f>VLOOKUP(I421,spp!A:B,2,FALSE)</f>
        <v>Stegastes rectrifaenum</v>
      </c>
      <c r="K421" s="47">
        <f t="shared" ref="K421" si="775">SUM(L421:AD421)</f>
        <v>16</v>
      </c>
      <c r="L421" s="47"/>
      <c r="M421" s="47">
        <v>16</v>
      </c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37">
        <f>VLOOKUP(I421,spp!A:C,3,FALSE)</f>
        <v>1.813E-2</v>
      </c>
      <c r="AF421" s="37">
        <f>VLOOKUP(I421,spp!A:D,4,FALSE)</f>
        <v>3.07552</v>
      </c>
      <c r="AG421" s="47">
        <f t="shared" ref="AG421" si="776">((AE421*$L$2^AF421)*L421)+((AE421*$M$2^AF421)*M421)+((AE421*$N$2^AF421)*N421)+((AE421*$O$2^AF421)*O421)+((AE421*$P$2^AF421)*P421)+((AE421*$Q$2^AF421)*Q421)+((AE421*$R$2^AF421)*R421)+((AE421*$S$2^AF421)*S421)+((AE421*$T$2^AF421)*T421)+((AE421*$U$2^AF421)*U421)+((AE421*$V$2^AF421)*V421)+((AE421*$W$2^AF421)*W421)+((AE421*$X$2^AF421)*X421)+((AE421*$Y$2^AF421)*Y421)+ ((AE421*$Z$2^AF421)*Z421)+((AE421*$AA$2^AF421)*AA421)+((AE421*$AB$2^AF421)*AB421)+((AE421*$AC$2^AF421)*AC421+((AE421*$AD$2^AF421)*AD421))</f>
        <v>142.49059617297408</v>
      </c>
      <c r="AH421" s="47">
        <f t="shared" ref="AH421" si="777">K421/120</f>
        <v>0.13333333333333333</v>
      </c>
      <c r="AI421" s="47">
        <f t="shared" ref="AI421" si="778">AG421/120</f>
        <v>1.1874216347747839</v>
      </c>
      <c r="AJ421" s="7">
        <f t="shared" si="771"/>
        <v>4.9592760057625496</v>
      </c>
      <c r="AK421" s="7">
        <f t="shared" si="772"/>
        <v>-4.0101872542153769</v>
      </c>
      <c r="AL421" s="7">
        <f t="shared" si="773"/>
        <v>2.9164054403736364</v>
      </c>
      <c r="AM421" s="7">
        <f t="shared" si="774"/>
        <v>18.474759337707368</v>
      </c>
      <c r="AN421" s="37" t="str">
        <f>VLOOKUP(I421,spp!A:L,10,FALSE)</f>
        <v>Pomacentridae</v>
      </c>
    </row>
    <row r="422" spans="1:40" x14ac:dyDescent="0.2">
      <c r="A422" s="51">
        <v>2</v>
      </c>
      <c r="B422" s="51" t="s">
        <v>154</v>
      </c>
      <c r="C422" s="51">
        <v>12</v>
      </c>
      <c r="D422" s="51" t="s">
        <v>168</v>
      </c>
      <c r="E422" s="51">
        <v>1</v>
      </c>
      <c r="F422" s="52">
        <v>40697</v>
      </c>
      <c r="G422" s="51">
        <v>23</v>
      </c>
      <c r="H422" s="51">
        <v>9</v>
      </c>
      <c r="I422" s="51" t="s">
        <v>149</v>
      </c>
      <c r="J422" s="37" t="str">
        <f>VLOOKUP(I422,spp!A:B,2,FALSE)</f>
        <v>Pinctada mazatlanica</v>
      </c>
      <c r="K422" s="51">
        <v>1</v>
      </c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37"/>
      <c r="AF422" s="37">
        <f>VLOOKUP(I422,spp!A:E,5,FALSE)</f>
        <v>33.238461538461536</v>
      </c>
      <c r="AG422" s="51">
        <f t="shared" ref="AG422" si="779">AF422*K422</f>
        <v>33.238461538461536</v>
      </c>
      <c r="AH422" s="51">
        <f t="shared" ref="AH422" si="780">K422/60</f>
        <v>1.6666666666666666E-2</v>
      </c>
      <c r="AI422" s="51">
        <f t="shared" ref="AI422" si="781">AG422/60</f>
        <v>0.55397435897435898</v>
      </c>
      <c r="AJ422" s="7">
        <f t="shared" si="771"/>
        <v>3.5037076854763507</v>
      </c>
      <c r="AK422" s="7" t="e">
        <f t="shared" si="772"/>
        <v>#NUM!</v>
      </c>
      <c r="AL422" s="7" t="e">
        <f t="shared" si="773"/>
        <v>#NUM!</v>
      </c>
      <c r="AM422" s="7" t="e">
        <f t="shared" si="774"/>
        <v>#NUM!</v>
      </c>
      <c r="AN422" s="37" t="str">
        <f>VLOOKUP(I422,spp!A:L,10,FALSE)</f>
        <v>Pteriidae</v>
      </c>
    </row>
    <row r="423" spans="1:40" x14ac:dyDescent="0.2">
      <c r="A423" s="47">
        <v>2</v>
      </c>
      <c r="B423" s="47" t="s">
        <v>154</v>
      </c>
      <c r="C423" s="47">
        <v>12</v>
      </c>
      <c r="D423" s="47" t="s">
        <v>168</v>
      </c>
      <c r="E423" s="47">
        <v>2</v>
      </c>
      <c r="F423" s="48">
        <v>40697</v>
      </c>
      <c r="G423" s="47">
        <v>23</v>
      </c>
      <c r="H423" s="47">
        <v>5.6</v>
      </c>
      <c r="I423" s="47" t="s">
        <v>142</v>
      </c>
      <c r="J423" s="37" t="str">
        <f>VLOOKUP(I423,spp!A:B,2,FALSE)</f>
        <v>Holacanthus passer</v>
      </c>
      <c r="K423" s="47">
        <f t="shared" ref="K423:K424" si="782">SUM(L423:AD423)</f>
        <v>6</v>
      </c>
      <c r="L423" s="47"/>
      <c r="M423" s="47"/>
      <c r="N423" s="47"/>
      <c r="O423" s="47">
        <v>6</v>
      </c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37">
        <f>VLOOKUP(I423,spp!A:C,3,FALSE)</f>
        <v>2.7130000000000001E-2</v>
      </c>
      <c r="AF423" s="37">
        <f>VLOOKUP(I423,spp!A:D,4,FALSE)</f>
        <v>3.0842299999999998</v>
      </c>
      <c r="AG423" s="47">
        <f t="shared" ref="AG423:AG424" si="783">((AE423*$L$2^AF423)*L423)+((AE423*$M$2^AF423)*M423)+((AE423*$N$2^AF423)*N423)+((AE423*$O$2^AF423)*O423)+((AE423*$P$2^AF423)*P423)+((AE423*$Q$2^AF423)*Q423)+((AE423*$R$2^AF423)*R423)+((AE423*$S$2^AF423)*S423)+((AE423*$T$2^AF423)*T423)+((AE423*$U$2^AF423)*U423)+((AE423*$V$2^AF423)*V423)+((AE423*$W$2^AF423)*W423)+((AE423*$X$2^AF423)*X423)+((AE423*$Y$2^AF423)*Y423)+ ((AE423*$Z$2^AF423)*Z423)+((AE423*$AA$2^AF423)*AA423)+((AE423*$AB$2^AF423)*AB423)+((AE423*$AC$2^AF423)*AC423+((AE423*$AD$2^AF423)*AD423))</f>
        <v>1110.2385042352903</v>
      </c>
      <c r="AH423" s="47">
        <f t="shared" ref="AH423:AH424" si="784">K423/120</f>
        <v>0.05</v>
      </c>
      <c r="AI423" s="47">
        <f t="shared" ref="AI423:AI424" si="785">AG423/120</f>
        <v>9.2519875352940861</v>
      </c>
      <c r="AJ423" s="7">
        <f t="shared" si="771"/>
        <v>7.0123301399058526</v>
      </c>
      <c r="AK423" s="7">
        <f t="shared" si="772"/>
        <v>-3.6071151523112968</v>
      </c>
      <c r="AL423" s="7">
        <f t="shared" si="773"/>
        <v>3.443143115856194</v>
      </c>
      <c r="AM423" s="7">
        <f t="shared" si="774"/>
        <v>31.285136603305787</v>
      </c>
      <c r="AN423" s="37" t="str">
        <f>VLOOKUP(I423,spp!A:L,10,FALSE)</f>
        <v>Pomacanthidae</v>
      </c>
    </row>
    <row r="424" spans="1:40" x14ac:dyDescent="0.2">
      <c r="A424" s="47">
        <v>2</v>
      </c>
      <c r="B424" s="47" t="s">
        <v>154</v>
      </c>
      <c r="C424" s="47">
        <v>12</v>
      </c>
      <c r="D424" s="47" t="s">
        <v>168</v>
      </c>
      <c r="E424" s="47">
        <v>2</v>
      </c>
      <c r="F424" s="48">
        <v>40697</v>
      </c>
      <c r="G424" s="47">
        <v>23</v>
      </c>
      <c r="H424" s="47">
        <v>5.6</v>
      </c>
      <c r="I424" s="47" t="s">
        <v>141</v>
      </c>
      <c r="J424" s="37" t="str">
        <f>VLOOKUP(I424,spp!A:B,2,FALSE)</f>
        <v>Stegastes rectrifaenum</v>
      </c>
      <c r="K424" s="47">
        <f t="shared" si="782"/>
        <v>10</v>
      </c>
      <c r="L424" s="47"/>
      <c r="M424" s="47">
        <v>10</v>
      </c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37">
        <f>VLOOKUP(I424,spp!A:C,3,FALSE)</f>
        <v>1.813E-2</v>
      </c>
      <c r="AF424" s="37">
        <f>VLOOKUP(I424,spp!A:D,4,FALSE)</f>
        <v>3.07552</v>
      </c>
      <c r="AG424" s="47">
        <f t="shared" si="783"/>
        <v>89.056622608108796</v>
      </c>
      <c r="AH424" s="47">
        <f t="shared" si="784"/>
        <v>8.3333333333333329E-2</v>
      </c>
      <c r="AI424" s="47">
        <f t="shared" si="785"/>
        <v>0.74213852173424</v>
      </c>
      <c r="AJ424" s="7">
        <f t="shared" si="771"/>
        <v>4.4892723765168139</v>
      </c>
      <c r="AK424" s="7">
        <f t="shared" si="772"/>
        <v>-4.0101872542153769</v>
      </c>
      <c r="AL424" s="7">
        <f t="shared" si="773"/>
        <v>2.7635845745539585</v>
      </c>
      <c r="AM424" s="7">
        <f t="shared" si="774"/>
        <v>15.856580292116471</v>
      </c>
      <c r="AN424" s="37" t="str">
        <f>VLOOKUP(I424,spp!A:L,10,FALSE)</f>
        <v>Pomacentridae</v>
      </c>
    </row>
    <row r="425" spans="1:40" x14ac:dyDescent="0.2">
      <c r="A425" s="51">
        <v>2</v>
      </c>
      <c r="B425" s="51" t="s">
        <v>154</v>
      </c>
      <c r="C425" s="51">
        <v>12</v>
      </c>
      <c r="D425" s="51" t="s">
        <v>168</v>
      </c>
      <c r="E425" s="51">
        <v>2</v>
      </c>
      <c r="F425" s="52">
        <v>40697</v>
      </c>
      <c r="G425" s="51">
        <v>23</v>
      </c>
      <c r="H425" s="51">
        <v>5.6</v>
      </c>
      <c r="I425" s="51" t="s">
        <v>156</v>
      </c>
      <c r="J425" s="37" t="str">
        <f>VLOOKUP(I425,spp!A:B,2,FALSE)</f>
        <v>Acanthaster planci</v>
      </c>
      <c r="K425" s="51">
        <v>1</v>
      </c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37"/>
      <c r="AF425" s="37">
        <f>VLOOKUP(I425,spp!A:E,5,FALSE)</f>
        <v>566.25</v>
      </c>
      <c r="AG425" s="51">
        <f t="shared" ref="AG425:AG426" si="786">AF425*K425</f>
        <v>566.25</v>
      </c>
      <c r="AH425" s="51">
        <f t="shared" ref="AH425:AH426" si="787">K425/60</f>
        <v>1.6666666666666666E-2</v>
      </c>
      <c r="AI425" s="51">
        <f t="shared" ref="AI425:AI426" si="788">AG425/60</f>
        <v>9.4375</v>
      </c>
      <c r="AJ425" s="7">
        <f t="shared" si="771"/>
        <v>6.339035676797244</v>
      </c>
      <c r="AK425" s="7" t="e">
        <f t="shared" si="772"/>
        <v>#NUM!</v>
      </c>
      <c r="AL425" s="7" t="e">
        <f t="shared" si="773"/>
        <v>#NUM!</v>
      </c>
      <c r="AM425" s="7" t="e">
        <f t="shared" si="774"/>
        <v>#NUM!</v>
      </c>
      <c r="AN425" s="37" t="str">
        <f>VLOOKUP(I425,spp!A:L,10,FALSE)</f>
        <v>Acanthansteridae</v>
      </c>
    </row>
    <row r="426" spans="1:40" x14ac:dyDescent="0.2">
      <c r="A426" s="51">
        <v>2</v>
      </c>
      <c r="B426" s="51" t="s">
        <v>154</v>
      </c>
      <c r="C426" s="51">
        <v>12</v>
      </c>
      <c r="D426" s="51" t="s">
        <v>168</v>
      </c>
      <c r="E426" s="51">
        <v>2</v>
      </c>
      <c r="F426" s="52">
        <v>40697</v>
      </c>
      <c r="G426" s="51">
        <v>23</v>
      </c>
      <c r="H426" s="51">
        <v>5.6</v>
      </c>
      <c r="I426" s="51" t="s">
        <v>149</v>
      </c>
      <c r="J426" s="37" t="str">
        <f>VLOOKUP(I426,spp!A:B,2,FALSE)</f>
        <v>Pinctada mazatlanica</v>
      </c>
      <c r="K426" s="51">
        <v>5</v>
      </c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37"/>
      <c r="AF426" s="37">
        <f>VLOOKUP(I426,spp!A:E,5,FALSE)</f>
        <v>33.238461538461536</v>
      </c>
      <c r="AG426" s="51">
        <f t="shared" si="786"/>
        <v>166.19230769230768</v>
      </c>
      <c r="AH426" s="51">
        <f t="shared" si="787"/>
        <v>8.3333333333333329E-2</v>
      </c>
      <c r="AI426" s="51">
        <f t="shared" si="788"/>
        <v>2.7698717948717948</v>
      </c>
      <c r="AJ426" s="7">
        <f t="shared" si="771"/>
        <v>5.1131455979104512</v>
      </c>
      <c r="AK426" s="7" t="e">
        <f t="shared" si="772"/>
        <v>#NUM!</v>
      </c>
      <c r="AL426" s="7" t="e">
        <f t="shared" si="773"/>
        <v>#NUM!</v>
      </c>
      <c r="AM426" s="7" t="e">
        <f t="shared" si="774"/>
        <v>#NUM!</v>
      </c>
      <c r="AN426" s="37" t="str">
        <f>VLOOKUP(I426,spp!A:L,10,FALSE)</f>
        <v>Pteriidae</v>
      </c>
    </row>
    <row r="427" spans="1:40" x14ac:dyDescent="0.2">
      <c r="A427" s="47">
        <v>2</v>
      </c>
      <c r="B427" s="47" t="s">
        <v>154</v>
      </c>
      <c r="C427" s="47">
        <v>12</v>
      </c>
      <c r="D427" s="47" t="s">
        <v>168</v>
      </c>
      <c r="E427" s="47">
        <v>3</v>
      </c>
      <c r="F427" s="48">
        <v>40697</v>
      </c>
      <c r="G427" s="47">
        <v>22</v>
      </c>
      <c r="H427" s="47">
        <v>5.3</v>
      </c>
      <c r="I427" s="47" t="s">
        <v>142</v>
      </c>
      <c r="J427" s="37" t="str">
        <f>VLOOKUP(I427,spp!A:B,2,FALSE)</f>
        <v>Holacanthus passer</v>
      </c>
      <c r="K427" s="47">
        <f t="shared" ref="K427:K428" si="789">SUM(L427:AD427)</f>
        <v>14</v>
      </c>
      <c r="L427" s="47"/>
      <c r="M427" s="47"/>
      <c r="N427" s="47"/>
      <c r="O427" s="47">
        <v>12</v>
      </c>
      <c r="P427" s="47">
        <v>2</v>
      </c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37">
        <f>VLOOKUP(I427,spp!A:C,3,FALSE)</f>
        <v>2.7130000000000001E-2</v>
      </c>
      <c r="AF427" s="37">
        <f>VLOOKUP(I427,spp!A:D,4,FALSE)</f>
        <v>3.0842299999999998</v>
      </c>
      <c r="AG427" s="47">
        <f t="shared" ref="AG427:AG428" si="790">((AE427*$L$2^AF427)*L427)+((AE427*$M$2^AF427)*M427)+((AE427*$N$2^AF427)*N427)+((AE427*$O$2^AF427)*O427)+((AE427*$P$2^AF427)*P427)+((AE427*$Q$2^AF427)*Q427)+((AE427*$R$2^AF427)*R427)+((AE427*$S$2^AF427)*S427)+((AE427*$T$2^AF427)*T427)+((AE427*$U$2^AF427)*U427)+((AE427*$V$2^AF427)*V427)+((AE427*$W$2^AF427)*W427)+((AE427*$X$2^AF427)*X427)+((AE427*$Y$2^AF427)*Y427)+ ((AE427*$Z$2^AF427)*Z427)+((AE427*$AA$2^AF427)*AA427)+((AE427*$AB$2^AF427)*AB427)+((AE427*$AC$2^AF427)*AC427+((AE427*$AD$2^AF427)*AD427))</f>
        <v>3332.3323897891896</v>
      </c>
      <c r="AH427" s="47">
        <f t="shared" ref="AH427:AH428" si="791">K427/120</f>
        <v>0.11666666666666667</v>
      </c>
      <c r="AI427" s="47">
        <f t="shared" ref="AI427:AI428" si="792">AG427/120</f>
        <v>27.769436581576581</v>
      </c>
      <c r="AJ427" s="7">
        <f t="shared" si="771"/>
        <v>8.111427755150844</v>
      </c>
      <c r="AK427" s="7">
        <f t="shared" si="772"/>
        <v>-3.6071151523112968</v>
      </c>
      <c r="AL427" s="7">
        <f t="shared" si="773"/>
        <v>3.7995035738132827</v>
      </c>
      <c r="AM427" s="7">
        <f t="shared" si="774"/>
        <v>44.678999161886416</v>
      </c>
      <c r="AN427" s="37" t="str">
        <f>VLOOKUP(I427,spp!A:L,10,FALSE)</f>
        <v>Pomacanthidae</v>
      </c>
    </row>
    <row r="428" spans="1:40" x14ac:dyDescent="0.2">
      <c r="A428" s="47">
        <v>2</v>
      </c>
      <c r="B428" s="47" t="s">
        <v>154</v>
      </c>
      <c r="C428" s="47">
        <v>12</v>
      </c>
      <c r="D428" s="47" t="s">
        <v>168</v>
      </c>
      <c r="E428" s="47">
        <v>3</v>
      </c>
      <c r="F428" s="48">
        <v>40697</v>
      </c>
      <c r="G428" s="47">
        <v>22</v>
      </c>
      <c r="H428" s="47">
        <v>5.3</v>
      </c>
      <c r="I428" s="47" t="s">
        <v>141</v>
      </c>
      <c r="J428" s="37" t="str">
        <f>VLOOKUP(I428,spp!A:B,2,FALSE)</f>
        <v>Stegastes rectrifaenum</v>
      </c>
      <c r="K428" s="47">
        <f t="shared" si="789"/>
        <v>17</v>
      </c>
      <c r="L428" s="47"/>
      <c r="M428" s="47">
        <v>17</v>
      </c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37">
        <f>VLOOKUP(I428,spp!A:C,3,FALSE)</f>
        <v>1.813E-2</v>
      </c>
      <c r="AF428" s="37">
        <f>VLOOKUP(I428,spp!A:D,4,FALSE)</f>
        <v>3.07552</v>
      </c>
      <c r="AG428" s="47">
        <f t="shared" si="790"/>
        <v>151.39625843378496</v>
      </c>
      <c r="AH428" s="47">
        <f t="shared" si="791"/>
        <v>0.14166666666666666</v>
      </c>
      <c r="AI428" s="47">
        <f t="shared" si="792"/>
        <v>1.261635486948208</v>
      </c>
      <c r="AJ428" s="7">
        <f t="shared" si="771"/>
        <v>5.0199006275789841</v>
      </c>
      <c r="AK428" s="7">
        <f t="shared" si="772"/>
        <v>-4.0101872542153769</v>
      </c>
      <c r="AL428" s="7">
        <f t="shared" si="773"/>
        <v>2.9361174311317635</v>
      </c>
      <c r="AM428" s="7">
        <f t="shared" si="774"/>
        <v>18.842546623869506</v>
      </c>
      <c r="AN428" s="37" t="str">
        <f>VLOOKUP(I428,spp!A:L,10,FALSE)</f>
        <v>Pomacentridae</v>
      </c>
    </row>
    <row r="429" spans="1:40" x14ac:dyDescent="0.2">
      <c r="A429" s="51">
        <v>2</v>
      </c>
      <c r="B429" s="51" t="s">
        <v>154</v>
      </c>
      <c r="C429" s="51">
        <v>12</v>
      </c>
      <c r="D429" s="51" t="s">
        <v>168</v>
      </c>
      <c r="E429" s="51">
        <v>3</v>
      </c>
      <c r="F429" s="52">
        <v>40697</v>
      </c>
      <c r="G429" s="51">
        <v>22</v>
      </c>
      <c r="H429" s="51">
        <v>5.9</v>
      </c>
      <c r="I429" s="51" t="s">
        <v>148</v>
      </c>
      <c r="J429" s="37" t="str">
        <f>VLOOKUP(I429,spp!A:B,2,FALSE)</f>
        <v>Diadema mexicanum</v>
      </c>
      <c r="K429" s="51">
        <v>3</v>
      </c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37"/>
      <c r="AF429" s="37">
        <f>VLOOKUP(I429,spp!A:E,5,FALSE)</f>
        <v>20.71</v>
      </c>
      <c r="AG429" s="51">
        <f t="shared" ref="AG429:AG430" si="793">AF429*K429</f>
        <v>62.13</v>
      </c>
      <c r="AH429" s="51">
        <f t="shared" ref="AH429:AH430" si="794">K429/60</f>
        <v>0.05</v>
      </c>
      <c r="AI429" s="51">
        <f t="shared" ref="AI429:AI430" si="795">AG429/60</f>
        <v>1.0355000000000001</v>
      </c>
      <c r="AJ429" s="7">
        <f t="shared" si="771"/>
        <v>4.1292289640756028</v>
      </c>
      <c r="AK429" s="7" t="e">
        <f t="shared" si="772"/>
        <v>#NUM!</v>
      </c>
      <c r="AL429" s="7" t="e">
        <f t="shared" si="773"/>
        <v>#NUM!</v>
      </c>
      <c r="AM429" s="7" t="e">
        <f t="shared" si="774"/>
        <v>#NUM!</v>
      </c>
      <c r="AN429" s="37" t="str">
        <f>VLOOKUP(I429,spp!A:L,10,FALSE)</f>
        <v>Diadematidae</v>
      </c>
    </row>
    <row r="430" spans="1:40" x14ac:dyDescent="0.2">
      <c r="A430" s="51">
        <v>2</v>
      </c>
      <c r="B430" s="51" t="s">
        <v>154</v>
      </c>
      <c r="C430" s="51">
        <v>12</v>
      </c>
      <c r="D430" s="51" t="s">
        <v>168</v>
      </c>
      <c r="E430" s="51">
        <v>3</v>
      </c>
      <c r="F430" s="52">
        <v>40697</v>
      </c>
      <c r="G430" s="51">
        <v>22</v>
      </c>
      <c r="H430" s="51">
        <v>5.9</v>
      </c>
      <c r="I430" s="51" t="s">
        <v>149</v>
      </c>
      <c r="J430" s="37" t="str">
        <f>VLOOKUP(I430,spp!A:B,2,FALSE)</f>
        <v>Pinctada mazatlanica</v>
      </c>
      <c r="K430" s="51">
        <v>8</v>
      </c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37"/>
      <c r="AF430" s="37">
        <f>VLOOKUP(I430,spp!A:E,5,FALSE)</f>
        <v>33.238461538461536</v>
      </c>
      <c r="AG430" s="51">
        <f t="shared" si="793"/>
        <v>265.90769230769229</v>
      </c>
      <c r="AH430" s="51">
        <f t="shared" si="794"/>
        <v>0.13333333333333333</v>
      </c>
      <c r="AI430" s="51">
        <f t="shared" si="795"/>
        <v>4.4317948717948719</v>
      </c>
      <c r="AJ430" s="7">
        <f t="shared" ref="AJ430:AJ438" si="796">LN(AG430)</f>
        <v>5.5831492271561869</v>
      </c>
      <c r="AK430" s="7" t="e">
        <f t="shared" ref="AK430:AK438" si="797">LN(AE430)</f>
        <v>#NUM!</v>
      </c>
      <c r="AL430" s="7" t="e">
        <f t="shared" ref="AL430:AL438" si="798">(AJ430-AK430)/AF430</f>
        <v>#NUM!</v>
      </c>
      <c r="AM430" s="7" t="e">
        <f t="shared" ref="AM430:AM438" si="799">EXP(AL430)</f>
        <v>#NUM!</v>
      </c>
      <c r="AN430" s="37" t="str">
        <f>VLOOKUP(I430,spp!A:L,10,FALSE)</f>
        <v>Pteriidae</v>
      </c>
    </row>
    <row r="431" spans="1:40" x14ac:dyDescent="0.2">
      <c r="A431" s="47">
        <v>2</v>
      </c>
      <c r="B431" s="47" t="s">
        <v>154</v>
      </c>
      <c r="C431" s="47">
        <v>12</v>
      </c>
      <c r="D431" s="47" t="s">
        <v>168</v>
      </c>
      <c r="E431" s="47">
        <v>4</v>
      </c>
      <c r="F431" s="48">
        <v>40697</v>
      </c>
      <c r="G431" s="47">
        <v>23</v>
      </c>
      <c r="H431" s="47">
        <v>10</v>
      </c>
      <c r="I431" s="47" t="s">
        <v>150</v>
      </c>
      <c r="J431" s="37" t="str">
        <f>VLOOKUP(I431,spp!A:B,2,FALSE)</f>
        <v>Lutjanus argentiventris</v>
      </c>
      <c r="K431" s="47">
        <f t="shared" ref="K431:K432" si="800">SUM(L431:AD431)</f>
        <v>2</v>
      </c>
      <c r="L431" s="47"/>
      <c r="M431" s="47"/>
      <c r="N431" s="47"/>
      <c r="O431" s="47">
        <v>1</v>
      </c>
      <c r="P431" s="47"/>
      <c r="Q431" s="47">
        <v>1</v>
      </c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37">
        <f>VLOOKUP(I431,spp!A:C,3,FALSE)</f>
        <v>1.7299999999999999E-2</v>
      </c>
      <c r="AF431" s="37">
        <f>VLOOKUP(I431,spp!A:D,4,FALSE)</f>
        <v>3</v>
      </c>
      <c r="AG431" s="47">
        <f t="shared" ref="AG431:AG432" si="801">((AE431*$L$2^AF431)*L431)+((AE431*$M$2^AF431)*M431)+((AE431*$N$2^AF431)*N431)+((AE431*$O$2^AF431)*O431)+((AE431*$P$2^AF431)*P431)+((AE431*$Q$2^AF431)*Q431)+((AE431*$R$2^AF431)*R431)+((AE431*$S$2^AF431)*S431)+((AE431*$T$2^AF431)*T431)+((AE431*$U$2^AF431)*U431)+((AE431*$V$2^AF431)*V431)+((AE431*$W$2^AF431)*W431)+((AE431*$X$2^AF431)*X431)+((AE431*$Y$2^AF431)*Y431)+ ((AE431*$Z$2^AF431)*Z431)+((AE431*$AA$2^AF431)*AA431)+((AE431*$AB$2^AF431)*AB431)+((AE431*$AC$2^AF431)*AC431+((AE431*$AD$2^AF431)*AD431))</f>
        <v>834.45468749999998</v>
      </c>
      <c r="AH431" s="47">
        <f t="shared" ref="AH431:AH432" si="802">K431/120</f>
        <v>1.6666666666666666E-2</v>
      </c>
      <c r="AI431" s="47">
        <f t="shared" ref="AI431:AI432" si="803">AG431/120</f>
        <v>6.9537890624999994</v>
      </c>
      <c r="AJ431" s="7">
        <f t="shared" si="796"/>
        <v>6.7267784426462205</v>
      </c>
      <c r="AK431" s="7">
        <f t="shared" si="797"/>
        <v>-4.0570487774784034</v>
      </c>
      <c r="AL431" s="7">
        <f t="shared" si="798"/>
        <v>3.5946090733748748</v>
      </c>
      <c r="AM431" s="7">
        <f t="shared" si="799"/>
        <v>36.40146690340832</v>
      </c>
      <c r="AN431" s="37" t="str">
        <f>VLOOKUP(I431,spp!A:L,10,FALSE)</f>
        <v>Lutjanidae</v>
      </c>
    </row>
    <row r="432" spans="1:40" x14ac:dyDescent="0.2">
      <c r="A432" s="47">
        <v>2</v>
      </c>
      <c r="B432" s="47" t="s">
        <v>154</v>
      </c>
      <c r="C432" s="47">
        <v>12</v>
      </c>
      <c r="D432" s="47" t="s">
        <v>168</v>
      </c>
      <c r="E432" s="47">
        <v>4</v>
      </c>
      <c r="F432" s="48">
        <v>40697</v>
      </c>
      <c r="G432" s="47">
        <v>23</v>
      </c>
      <c r="H432" s="47">
        <v>10</v>
      </c>
      <c r="I432" s="47" t="s">
        <v>141</v>
      </c>
      <c r="J432" s="37" t="str">
        <f>VLOOKUP(I432,spp!A:B,2,FALSE)</f>
        <v>Stegastes rectrifaenum</v>
      </c>
      <c r="K432" s="47">
        <f t="shared" si="800"/>
        <v>6</v>
      </c>
      <c r="L432" s="47"/>
      <c r="M432" s="47">
        <v>6</v>
      </c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37">
        <f>VLOOKUP(I432,spp!A:C,3,FALSE)</f>
        <v>1.813E-2</v>
      </c>
      <c r="AF432" s="37">
        <f>VLOOKUP(I432,spp!A:D,4,FALSE)</f>
        <v>3.07552</v>
      </c>
      <c r="AG432" s="47">
        <f t="shared" si="801"/>
        <v>53.433973564865283</v>
      </c>
      <c r="AH432" s="47">
        <f t="shared" si="802"/>
        <v>0.05</v>
      </c>
      <c r="AI432" s="47">
        <f t="shared" si="803"/>
        <v>0.44528311304054402</v>
      </c>
      <c r="AJ432" s="7">
        <f t="shared" si="796"/>
        <v>3.9784467527508234</v>
      </c>
      <c r="AK432" s="7">
        <f t="shared" si="797"/>
        <v>-4.0101872542153769</v>
      </c>
      <c r="AL432" s="7">
        <f t="shared" si="798"/>
        <v>2.5974905079356336</v>
      </c>
      <c r="AM432" s="7">
        <f t="shared" si="799"/>
        <v>13.429993250090241</v>
      </c>
      <c r="AN432" s="37" t="str">
        <f>VLOOKUP(I432,spp!A:L,10,FALSE)</f>
        <v>Pomacentridae</v>
      </c>
    </row>
    <row r="433" spans="1:40" x14ac:dyDescent="0.2">
      <c r="A433" s="51">
        <v>2</v>
      </c>
      <c r="B433" s="51" t="s">
        <v>154</v>
      </c>
      <c r="C433" s="51">
        <v>12</v>
      </c>
      <c r="D433" s="51" t="s">
        <v>168</v>
      </c>
      <c r="E433" s="51">
        <v>4</v>
      </c>
      <c r="F433" s="52">
        <v>40697</v>
      </c>
      <c r="G433" s="51">
        <v>23</v>
      </c>
      <c r="H433" s="51">
        <v>10</v>
      </c>
      <c r="I433" s="51" t="s">
        <v>156</v>
      </c>
      <c r="J433" s="37" t="str">
        <f>VLOOKUP(I433,spp!A:B,2,FALSE)</f>
        <v>Acanthaster planci</v>
      </c>
      <c r="K433" s="51">
        <v>1</v>
      </c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37"/>
      <c r="AF433" s="37">
        <f>VLOOKUP(I433,spp!A:E,5,FALSE)</f>
        <v>566.25</v>
      </c>
      <c r="AG433" s="51">
        <f t="shared" ref="AG433:AG435" si="804">AF433*K433</f>
        <v>566.25</v>
      </c>
      <c r="AH433" s="51">
        <f t="shared" ref="AH433:AH435" si="805">K433/60</f>
        <v>1.6666666666666666E-2</v>
      </c>
      <c r="AI433" s="51">
        <f t="shared" ref="AI433:AI435" si="806">AG433/60</f>
        <v>9.4375</v>
      </c>
      <c r="AJ433" s="7">
        <f t="shared" si="796"/>
        <v>6.339035676797244</v>
      </c>
      <c r="AK433" s="7" t="e">
        <f t="shared" si="797"/>
        <v>#NUM!</v>
      </c>
      <c r="AL433" s="7" t="e">
        <f t="shared" si="798"/>
        <v>#NUM!</v>
      </c>
      <c r="AM433" s="7" t="e">
        <f t="shared" si="799"/>
        <v>#NUM!</v>
      </c>
      <c r="AN433" s="37" t="str">
        <f>VLOOKUP(I433,spp!A:L,10,FALSE)</f>
        <v>Acanthansteridae</v>
      </c>
    </row>
    <row r="434" spans="1:40" x14ac:dyDescent="0.2">
      <c r="A434" s="51">
        <v>2</v>
      </c>
      <c r="B434" s="51" t="s">
        <v>154</v>
      </c>
      <c r="C434" s="51">
        <v>12</v>
      </c>
      <c r="D434" s="51" t="s">
        <v>168</v>
      </c>
      <c r="E434" s="51">
        <v>4</v>
      </c>
      <c r="F434" s="52">
        <v>40697</v>
      </c>
      <c r="G434" s="51">
        <v>23</v>
      </c>
      <c r="H434" s="51">
        <v>10</v>
      </c>
      <c r="I434" s="51" t="s">
        <v>148</v>
      </c>
      <c r="J434" s="37" t="str">
        <f>VLOOKUP(I434,spp!A:B,2,FALSE)</f>
        <v>Diadema mexicanum</v>
      </c>
      <c r="K434" s="51">
        <v>1</v>
      </c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37"/>
      <c r="AF434" s="37">
        <f>VLOOKUP(I434,spp!A:E,5,FALSE)</f>
        <v>20.71</v>
      </c>
      <c r="AG434" s="51">
        <f t="shared" si="804"/>
        <v>20.71</v>
      </c>
      <c r="AH434" s="51">
        <f t="shared" si="805"/>
        <v>1.6666666666666666E-2</v>
      </c>
      <c r="AI434" s="51">
        <f t="shared" si="806"/>
        <v>0.34516666666666668</v>
      </c>
      <c r="AJ434" s="7">
        <f t="shared" si="796"/>
        <v>3.0306166754074928</v>
      </c>
      <c r="AK434" s="7" t="e">
        <f t="shared" si="797"/>
        <v>#NUM!</v>
      </c>
      <c r="AL434" s="7" t="e">
        <f t="shared" si="798"/>
        <v>#NUM!</v>
      </c>
      <c r="AM434" s="7" t="e">
        <f t="shared" si="799"/>
        <v>#NUM!</v>
      </c>
      <c r="AN434" s="37" t="str">
        <f>VLOOKUP(I434,spp!A:L,10,FALSE)</f>
        <v>Diadematidae</v>
      </c>
    </row>
    <row r="435" spans="1:40" x14ac:dyDescent="0.2">
      <c r="A435" s="51">
        <v>2</v>
      </c>
      <c r="B435" s="51" t="s">
        <v>154</v>
      </c>
      <c r="C435" s="51">
        <v>12</v>
      </c>
      <c r="D435" s="51" t="s">
        <v>168</v>
      </c>
      <c r="E435" s="51">
        <v>4</v>
      </c>
      <c r="F435" s="52">
        <v>40697</v>
      </c>
      <c r="G435" s="51">
        <v>23</v>
      </c>
      <c r="H435" s="51">
        <v>10</v>
      </c>
      <c r="I435" s="51" t="s">
        <v>149</v>
      </c>
      <c r="J435" s="37" t="str">
        <f>VLOOKUP(I435,spp!A:B,2,FALSE)</f>
        <v>Pinctada mazatlanica</v>
      </c>
      <c r="K435" s="51">
        <v>2</v>
      </c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37"/>
      <c r="AF435" s="37">
        <f>VLOOKUP(I435,spp!A:E,5,FALSE)</f>
        <v>33.238461538461536</v>
      </c>
      <c r="AG435" s="51">
        <f t="shared" si="804"/>
        <v>66.476923076923072</v>
      </c>
      <c r="AH435" s="51">
        <f t="shared" si="805"/>
        <v>3.3333333333333333E-2</v>
      </c>
      <c r="AI435" s="51">
        <f t="shared" si="806"/>
        <v>1.107948717948718</v>
      </c>
      <c r="AJ435" s="7">
        <f t="shared" si="796"/>
        <v>4.1968548660362961</v>
      </c>
      <c r="AK435" s="7" t="e">
        <f t="shared" si="797"/>
        <v>#NUM!</v>
      </c>
      <c r="AL435" s="7" t="e">
        <f t="shared" si="798"/>
        <v>#NUM!</v>
      </c>
      <c r="AM435" s="7" t="e">
        <f t="shared" si="799"/>
        <v>#NUM!</v>
      </c>
      <c r="AN435" s="37" t="str">
        <f>VLOOKUP(I435,spp!A:L,10,FALSE)</f>
        <v>Pteriidae</v>
      </c>
    </row>
    <row r="436" spans="1:40" x14ac:dyDescent="0.2">
      <c r="A436" s="47">
        <v>2</v>
      </c>
      <c r="B436" s="47" t="s">
        <v>154</v>
      </c>
      <c r="C436" s="47">
        <v>12</v>
      </c>
      <c r="D436" s="47" t="s">
        <v>168</v>
      </c>
      <c r="E436" s="47">
        <v>5</v>
      </c>
      <c r="F436" s="48">
        <v>40697</v>
      </c>
      <c r="G436" s="47">
        <v>22</v>
      </c>
      <c r="H436" s="53">
        <v>10.1</v>
      </c>
      <c r="I436" s="47" t="s">
        <v>142</v>
      </c>
      <c r="J436" s="37" t="str">
        <f>VLOOKUP(I436,spp!A:B,2,FALSE)</f>
        <v>Holacanthus passer</v>
      </c>
      <c r="K436" s="47">
        <f t="shared" ref="K436:K437" si="807">SUM(L436:AD436)</f>
        <v>2</v>
      </c>
      <c r="L436" s="47"/>
      <c r="M436" s="47"/>
      <c r="N436" s="47"/>
      <c r="O436" s="47">
        <v>2</v>
      </c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37">
        <f>VLOOKUP(I436,spp!A:C,3,FALSE)</f>
        <v>2.7130000000000001E-2</v>
      </c>
      <c r="AF436" s="37">
        <f>VLOOKUP(I436,spp!A:D,4,FALSE)</f>
        <v>3.0842299999999998</v>
      </c>
      <c r="AG436" s="47">
        <f t="shared" ref="AG436:AG437" si="808">((AE436*$L$2^AF436)*L436)+((AE436*$M$2^AF436)*M436)+((AE436*$N$2^AF436)*N436)+((AE436*$O$2^AF436)*O436)+((AE436*$P$2^AF436)*P436)+((AE436*$Q$2^AF436)*Q436)+((AE436*$R$2^AF436)*R436)+((AE436*$S$2^AF436)*S436)+((AE436*$T$2^AF436)*T436)+((AE436*$U$2^AF436)*U436)+((AE436*$V$2^AF436)*V436)+((AE436*$W$2^AF436)*W436)+((AE436*$X$2^AF436)*X436)+((AE436*$Y$2^AF436)*Y436)+ ((AE436*$Z$2^AF436)*Z436)+((AE436*$AA$2^AF436)*AA436)+((AE436*$AB$2^AF436)*AB436)+((AE436*$AC$2^AF436)*AC436+((AE436*$AD$2^AF436)*AD436))</f>
        <v>370.07950141176343</v>
      </c>
      <c r="AH436" s="47">
        <f t="shared" ref="AH436:AH437" si="809">K436/120</f>
        <v>1.6666666666666666E-2</v>
      </c>
      <c r="AI436" s="47">
        <f t="shared" ref="AI436:AI437" si="810">AG436/120</f>
        <v>3.0839958450980287</v>
      </c>
      <c r="AJ436" s="7">
        <f t="shared" si="796"/>
        <v>5.9137178512377435</v>
      </c>
      <c r="AK436" s="7">
        <f t="shared" si="797"/>
        <v>-3.6071151523112968</v>
      </c>
      <c r="AL436" s="7">
        <f t="shared" si="798"/>
        <v>3.0869400153519808</v>
      </c>
      <c r="AM436" s="7">
        <f t="shared" si="799"/>
        <v>21.909931240932202</v>
      </c>
      <c r="AN436" s="37" t="str">
        <f>VLOOKUP(I436,spp!A:L,10,FALSE)</f>
        <v>Pomacanthidae</v>
      </c>
    </row>
    <row r="437" spans="1:40" x14ac:dyDescent="0.2">
      <c r="A437" s="47">
        <v>2</v>
      </c>
      <c r="B437" s="47" t="s">
        <v>154</v>
      </c>
      <c r="C437" s="47">
        <v>12</v>
      </c>
      <c r="D437" s="47" t="s">
        <v>168</v>
      </c>
      <c r="E437" s="47">
        <v>5</v>
      </c>
      <c r="F437" s="48">
        <v>40697</v>
      </c>
      <c r="G437" s="47">
        <v>22</v>
      </c>
      <c r="H437" s="53">
        <v>10.1</v>
      </c>
      <c r="I437" s="47" t="s">
        <v>141</v>
      </c>
      <c r="J437" s="37" t="str">
        <f>VLOOKUP(I437,spp!A:B,2,FALSE)</f>
        <v>Stegastes rectrifaenum</v>
      </c>
      <c r="K437" s="47">
        <f t="shared" si="807"/>
        <v>4</v>
      </c>
      <c r="L437" s="47">
        <v>1</v>
      </c>
      <c r="M437" s="47">
        <v>3</v>
      </c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37">
        <f>VLOOKUP(I437,spp!A:C,3,FALSE)</f>
        <v>1.813E-2</v>
      </c>
      <c r="AF437" s="37">
        <f>VLOOKUP(I437,spp!A:D,4,FALSE)</f>
        <v>3.07552</v>
      </c>
      <c r="AG437" s="47">
        <f t="shared" si="808"/>
        <v>27.020564757336647</v>
      </c>
      <c r="AH437" s="47">
        <f t="shared" si="809"/>
        <v>3.3333333333333333E-2</v>
      </c>
      <c r="AI437" s="47">
        <f t="shared" si="810"/>
        <v>0.2251713729778054</v>
      </c>
      <c r="AJ437" s="7">
        <f t="shared" si="796"/>
        <v>3.2965982337694548</v>
      </c>
      <c r="AK437" s="7">
        <f t="shared" si="797"/>
        <v>-4.0101872542153769</v>
      </c>
      <c r="AL437" s="7">
        <f t="shared" si="798"/>
        <v>2.3757886432163771</v>
      </c>
      <c r="AM437" s="7">
        <f t="shared" si="799"/>
        <v>10.759495243913799</v>
      </c>
      <c r="AN437" s="37" t="str">
        <f>VLOOKUP(I437,spp!A:L,10,FALSE)</f>
        <v>Pomacentridae</v>
      </c>
    </row>
    <row r="438" spans="1:40" x14ac:dyDescent="0.2">
      <c r="A438" s="51">
        <v>2</v>
      </c>
      <c r="B438" s="51" t="s">
        <v>154</v>
      </c>
      <c r="C438" s="51">
        <v>12</v>
      </c>
      <c r="D438" s="51" t="s">
        <v>168</v>
      </c>
      <c r="E438" s="51">
        <v>5</v>
      </c>
      <c r="F438" s="52">
        <v>40697</v>
      </c>
      <c r="G438" s="51">
        <v>22</v>
      </c>
      <c r="H438" s="54">
        <v>10.199999999999999</v>
      </c>
      <c r="I438" s="51" t="s">
        <v>149</v>
      </c>
      <c r="J438" s="37" t="str">
        <f>VLOOKUP(I438,spp!A:B,2,FALSE)</f>
        <v>Pinctada mazatlanica</v>
      </c>
      <c r="K438" s="51">
        <v>1</v>
      </c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37"/>
      <c r="AF438" s="37">
        <f>VLOOKUP(I438,spp!A:E,5,FALSE)</f>
        <v>33.238461538461536</v>
      </c>
      <c r="AG438" s="51">
        <f t="shared" ref="AG438" si="811">AF438*K438</f>
        <v>33.238461538461536</v>
      </c>
      <c r="AH438" s="51">
        <f t="shared" ref="AH438" si="812">K438/60</f>
        <v>1.6666666666666666E-2</v>
      </c>
      <c r="AI438" s="51">
        <f t="shared" ref="AI438" si="813">AG438/60</f>
        <v>0.55397435897435898</v>
      </c>
      <c r="AJ438" s="7">
        <f t="shared" si="796"/>
        <v>3.5037076854763507</v>
      </c>
      <c r="AK438" s="7" t="e">
        <f t="shared" si="797"/>
        <v>#NUM!</v>
      </c>
      <c r="AL438" s="7" t="e">
        <f t="shared" si="798"/>
        <v>#NUM!</v>
      </c>
      <c r="AM438" s="7" t="e">
        <f t="shared" si="799"/>
        <v>#NUM!</v>
      </c>
      <c r="AN438" s="37" t="str">
        <f>VLOOKUP(I438,spp!A:L,10,FALSE)</f>
        <v>Pteriidae</v>
      </c>
    </row>
    <row r="439" spans="1:40" x14ac:dyDescent="0.2">
      <c r="A439" s="51">
        <v>2</v>
      </c>
      <c r="B439" s="51" t="s">
        <v>154</v>
      </c>
      <c r="C439" s="51">
        <v>12</v>
      </c>
      <c r="D439" s="51" t="s">
        <v>168</v>
      </c>
      <c r="E439" s="51">
        <v>6</v>
      </c>
      <c r="F439" s="52">
        <v>40697</v>
      </c>
      <c r="G439" s="51">
        <v>22</v>
      </c>
      <c r="H439" s="54">
        <v>18.7</v>
      </c>
      <c r="I439" s="51" t="s">
        <v>149</v>
      </c>
      <c r="J439" s="37" t="str">
        <f>VLOOKUP(I439,spp!A:B,2,FALSE)</f>
        <v>Pinctada mazatlanica</v>
      </c>
      <c r="K439" s="51">
        <v>1</v>
      </c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37"/>
      <c r="AF439" s="37">
        <f>VLOOKUP(I439,spp!A:E,5,FALSE)</f>
        <v>33.238461538461536</v>
      </c>
      <c r="AG439" s="51">
        <f>AF439*K439</f>
        <v>33.238461538461536</v>
      </c>
      <c r="AH439" s="51">
        <f>K439/60</f>
        <v>1.6666666666666666E-2</v>
      </c>
      <c r="AI439" s="51">
        <f>AG439/60</f>
        <v>0.55397435897435898</v>
      </c>
      <c r="AJ439" s="7">
        <f t="shared" ref="AJ439:AJ449" si="814">LN(AG439)</f>
        <v>3.5037076854763507</v>
      </c>
      <c r="AK439" s="7" t="e">
        <f t="shared" ref="AK439:AK449" si="815">LN(AE439)</f>
        <v>#NUM!</v>
      </c>
      <c r="AL439" s="7" t="e">
        <f t="shared" ref="AL439:AL449" si="816">(AJ439-AK439)/AF439</f>
        <v>#NUM!</v>
      </c>
      <c r="AM439" s="7" t="e">
        <f t="shared" ref="AM439:AM449" si="817">EXP(AL439)</f>
        <v>#NUM!</v>
      </c>
      <c r="AN439" s="37" t="str">
        <f>VLOOKUP(I439,spp!A:L,10,FALSE)</f>
        <v>Pteriidae</v>
      </c>
    </row>
    <row r="440" spans="1:40" x14ac:dyDescent="0.2">
      <c r="A440" s="47">
        <v>2</v>
      </c>
      <c r="B440" s="47" t="s">
        <v>154</v>
      </c>
      <c r="C440" s="47">
        <v>12</v>
      </c>
      <c r="D440" s="47" t="s">
        <v>168</v>
      </c>
      <c r="E440" s="47">
        <v>7</v>
      </c>
      <c r="F440" s="48">
        <v>40697</v>
      </c>
      <c r="G440" s="47">
        <v>22</v>
      </c>
      <c r="H440" s="53">
        <v>12.2</v>
      </c>
      <c r="I440" s="47" t="s">
        <v>142</v>
      </c>
      <c r="J440" s="37" t="str">
        <f>VLOOKUP(I440,spp!A:B,2,FALSE)</f>
        <v>Holacanthus passer</v>
      </c>
      <c r="K440" s="47">
        <f t="shared" ref="K440:K441" si="818">SUM(L440:AD440)</f>
        <v>2</v>
      </c>
      <c r="L440" s="47"/>
      <c r="M440" s="47"/>
      <c r="N440" s="47"/>
      <c r="O440" s="47">
        <v>1</v>
      </c>
      <c r="P440" s="47">
        <v>1</v>
      </c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37">
        <f>VLOOKUP(I440,spp!A:C,3,FALSE)</f>
        <v>2.7130000000000001E-2</v>
      </c>
      <c r="AF440" s="37">
        <f>VLOOKUP(I440,spp!A:D,4,FALSE)</f>
        <v>3.0842299999999998</v>
      </c>
      <c r="AG440" s="47">
        <f t="shared" ref="AG440:AG441" si="819">((AE440*$L$2^AF440)*L440)+((AE440*$M$2^AF440)*M440)+((AE440*$N$2^AF440)*N440)+((AE440*$O$2^AF440)*O440)+((AE440*$P$2^AF440)*P440)+((AE440*$Q$2^AF440)*Q440)+((AE440*$R$2^AF440)*R440)+((AE440*$S$2^AF440)*S440)+((AE440*$T$2^AF440)*T440)+((AE440*$U$2^AF440)*U440)+((AE440*$V$2^AF440)*V440)+((AE440*$W$2^AF440)*W440)+((AE440*$X$2^AF440)*X440)+((AE440*$Y$2^AF440)*Y440)+ ((AE440*$Z$2^AF440)*Z440)+((AE440*$AA$2^AF440)*AA440)+((AE440*$AB$2^AF440)*AB440)+((AE440*$AC$2^AF440)*AC440+((AE440*$AD$2^AF440)*AD440))</f>
        <v>740.96744136518623</v>
      </c>
      <c r="AH440" s="47">
        <f t="shared" ref="AH440:AH441" si="820">K440/120</f>
        <v>1.6666666666666666E-2</v>
      </c>
      <c r="AI440" s="47">
        <f t="shared" ref="AI440:AI441" si="821">AG440/120</f>
        <v>6.1747286780432189</v>
      </c>
      <c r="AJ440" s="7">
        <f t="shared" si="814"/>
        <v>6.607956685552324</v>
      </c>
      <c r="AK440" s="7">
        <f t="shared" si="815"/>
        <v>-3.6071151523112968</v>
      </c>
      <c r="AL440" s="7">
        <f t="shared" si="816"/>
        <v>3.3120330967092664</v>
      </c>
      <c r="AM440" s="7">
        <f t="shared" si="817"/>
        <v>27.440858716723614</v>
      </c>
      <c r="AN440" s="37" t="str">
        <f>VLOOKUP(I440,spp!A:L,10,FALSE)</f>
        <v>Pomacanthidae</v>
      </c>
    </row>
    <row r="441" spans="1:40" x14ac:dyDescent="0.2">
      <c r="A441" s="47">
        <v>2</v>
      </c>
      <c r="B441" s="47" t="s">
        <v>154</v>
      </c>
      <c r="C441" s="47">
        <v>12</v>
      </c>
      <c r="D441" s="47" t="s">
        <v>168</v>
      </c>
      <c r="E441" s="47">
        <v>7</v>
      </c>
      <c r="F441" s="48">
        <v>40697</v>
      </c>
      <c r="G441" s="47">
        <v>22</v>
      </c>
      <c r="H441" s="53">
        <v>12.2</v>
      </c>
      <c r="I441" s="47" t="s">
        <v>150</v>
      </c>
      <c r="J441" s="37" t="str">
        <f>VLOOKUP(I441,spp!A:B,2,FALSE)</f>
        <v>Lutjanus argentiventris</v>
      </c>
      <c r="K441" s="47">
        <f t="shared" si="818"/>
        <v>3</v>
      </c>
      <c r="L441" s="47"/>
      <c r="M441" s="47"/>
      <c r="N441" s="47"/>
      <c r="O441" s="47"/>
      <c r="P441" s="47">
        <v>1</v>
      </c>
      <c r="Q441" s="47">
        <v>2</v>
      </c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37">
        <f>VLOOKUP(I441,spp!A:C,3,FALSE)</f>
        <v>1.7299999999999999E-2</v>
      </c>
      <c r="AF441" s="37">
        <f>VLOOKUP(I441,spp!A:D,4,FALSE)</f>
        <v>3</v>
      </c>
      <c r="AG441" s="47">
        <f t="shared" si="819"/>
        <v>1753.7874999999999</v>
      </c>
      <c r="AH441" s="47">
        <f t="shared" si="820"/>
        <v>2.5000000000000001E-2</v>
      </c>
      <c r="AI441" s="47">
        <f t="shared" si="821"/>
        <v>14.614895833333332</v>
      </c>
      <c r="AJ441" s="7">
        <f t="shared" si="814"/>
        <v>7.4695330139393104</v>
      </c>
      <c r="AK441" s="7">
        <f t="shared" si="815"/>
        <v>-4.0570487774784034</v>
      </c>
      <c r="AL441" s="7">
        <f t="shared" si="816"/>
        <v>3.8421939304725714</v>
      </c>
      <c r="AM441" s="7">
        <f t="shared" si="817"/>
        <v>46.627660149096464</v>
      </c>
      <c r="AN441" s="37" t="str">
        <f>VLOOKUP(I441,spp!A:L,10,FALSE)</f>
        <v>Lutjanidae</v>
      </c>
    </row>
    <row r="442" spans="1:40" x14ac:dyDescent="0.2">
      <c r="A442" s="51">
        <v>2</v>
      </c>
      <c r="B442" s="51" t="s">
        <v>154</v>
      </c>
      <c r="C442" s="51">
        <v>12</v>
      </c>
      <c r="D442" s="51" t="s">
        <v>168</v>
      </c>
      <c r="E442" s="51">
        <v>7</v>
      </c>
      <c r="F442" s="52">
        <v>40697</v>
      </c>
      <c r="G442" s="51">
        <v>22</v>
      </c>
      <c r="H442" s="54">
        <v>12.2</v>
      </c>
      <c r="I442" s="51" t="s">
        <v>148</v>
      </c>
      <c r="J442" s="37" t="str">
        <f>VLOOKUP(I442,spp!A:B,2,FALSE)</f>
        <v>Diadema mexicanum</v>
      </c>
      <c r="K442" s="51">
        <v>1</v>
      </c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37"/>
      <c r="AF442" s="37">
        <f>VLOOKUP(I442,spp!A:E,5,FALSE)</f>
        <v>20.71</v>
      </c>
      <c r="AG442" s="51">
        <f t="shared" ref="AG442:AG443" si="822">AF442*K442</f>
        <v>20.71</v>
      </c>
      <c r="AH442" s="51">
        <f t="shared" ref="AH442:AH443" si="823">K442/60</f>
        <v>1.6666666666666666E-2</v>
      </c>
      <c r="AI442" s="51">
        <f t="shared" ref="AI442:AI443" si="824">AG442/60</f>
        <v>0.34516666666666668</v>
      </c>
      <c r="AJ442" s="7">
        <f t="shared" si="814"/>
        <v>3.0306166754074928</v>
      </c>
      <c r="AK442" s="7" t="e">
        <f t="shared" si="815"/>
        <v>#NUM!</v>
      </c>
      <c r="AL442" s="7" t="e">
        <f t="shared" si="816"/>
        <v>#NUM!</v>
      </c>
      <c r="AM442" s="7" t="e">
        <f t="shared" si="817"/>
        <v>#NUM!</v>
      </c>
      <c r="AN442" s="37" t="str">
        <f>VLOOKUP(I442,spp!A:L,10,FALSE)</f>
        <v>Diadematidae</v>
      </c>
    </row>
    <row r="443" spans="1:40" x14ac:dyDescent="0.2">
      <c r="A443" s="51">
        <v>2</v>
      </c>
      <c r="B443" s="51" t="s">
        <v>154</v>
      </c>
      <c r="C443" s="51">
        <v>12</v>
      </c>
      <c r="D443" s="51" t="s">
        <v>168</v>
      </c>
      <c r="E443" s="51">
        <v>7</v>
      </c>
      <c r="F443" s="52">
        <v>40697</v>
      </c>
      <c r="G443" s="51">
        <v>22</v>
      </c>
      <c r="H443" s="54">
        <v>12.2</v>
      </c>
      <c r="I443" s="51" t="s">
        <v>149</v>
      </c>
      <c r="J443" s="37" t="str">
        <f>VLOOKUP(I443,spp!A:B,2,FALSE)</f>
        <v>Pinctada mazatlanica</v>
      </c>
      <c r="K443" s="51">
        <v>2</v>
      </c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37"/>
      <c r="AF443" s="37">
        <f>VLOOKUP(I443,spp!A:E,5,FALSE)</f>
        <v>33.238461538461536</v>
      </c>
      <c r="AG443" s="51">
        <f t="shared" si="822"/>
        <v>66.476923076923072</v>
      </c>
      <c r="AH443" s="51">
        <f t="shared" si="823"/>
        <v>3.3333333333333333E-2</v>
      </c>
      <c r="AI443" s="51">
        <f t="shared" si="824"/>
        <v>1.107948717948718</v>
      </c>
      <c r="AJ443" s="7">
        <f t="shared" si="814"/>
        <v>4.1968548660362961</v>
      </c>
      <c r="AK443" s="7" t="e">
        <f t="shared" si="815"/>
        <v>#NUM!</v>
      </c>
      <c r="AL443" s="7" t="e">
        <f t="shared" si="816"/>
        <v>#NUM!</v>
      </c>
      <c r="AM443" s="7" t="e">
        <f t="shared" si="817"/>
        <v>#NUM!</v>
      </c>
      <c r="AN443" s="37" t="str">
        <f>VLOOKUP(I443,spp!A:L,10,FALSE)</f>
        <v>Pteriidae</v>
      </c>
    </row>
    <row r="444" spans="1:40" x14ac:dyDescent="0.2">
      <c r="A444" s="47">
        <v>2</v>
      </c>
      <c r="B444" s="47" t="s">
        <v>154</v>
      </c>
      <c r="C444" s="47">
        <v>12</v>
      </c>
      <c r="D444" s="47" t="s">
        <v>168</v>
      </c>
      <c r="E444" s="47">
        <v>8</v>
      </c>
      <c r="F444" s="48">
        <v>40697</v>
      </c>
      <c r="G444" s="47">
        <v>23</v>
      </c>
      <c r="H444" s="53">
        <v>16.8</v>
      </c>
      <c r="I444" s="47" t="s">
        <v>142</v>
      </c>
      <c r="J444" s="37" t="str">
        <f>VLOOKUP(I444,spp!A:B,2,FALSE)</f>
        <v>Holacanthus passer</v>
      </c>
      <c r="K444" s="47">
        <f t="shared" ref="K444:K446" si="825">SUM(L444:AD444)</f>
        <v>2</v>
      </c>
      <c r="L444" s="47"/>
      <c r="M444" s="47"/>
      <c r="N444" s="47">
        <v>1</v>
      </c>
      <c r="O444" s="47">
        <v>1</v>
      </c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37">
        <f>VLOOKUP(I444,spp!A:C,3,FALSE)</f>
        <v>2.7130000000000001E-2</v>
      </c>
      <c r="AF444" s="37">
        <f>VLOOKUP(I444,spp!A:D,4,FALSE)</f>
        <v>3.0842299999999998</v>
      </c>
      <c r="AG444" s="47">
        <f t="shared" ref="AG444:AG446" si="826">((AE444*$L$2^AF444)*L444)+((AE444*$M$2^AF444)*M444)+((AE444*$N$2^AF444)*N444)+((AE444*$O$2^AF444)*O444)+((AE444*$P$2^AF444)*P444)+((AE444*$Q$2^AF444)*Q444)+((AE444*$R$2^AF444)*R444)+((AE444*$S$2^AF444)*S444)+((AE444*$T$2^AF444)*T444)+((AE444*$U$2^AF444)*U444)+((AE444*$V$2^AF444)*V444)+((AE444*$W$2^AF444)*W444)+((AE444*$X$2^AF444)*X444)+((AE444*$Y$2^AF444)*Y444)+ ((AE444*$Z$2^AF444)*Z444)+((AE444*$AA$2^AF444)*AA444)+((AE444*$AB$2^AF444)*AB444)+((AE444*$AC$2^AF444)*AC444+((AE444*$AD$2^AF444)*AD444))</f>
        <v>250.58973065504733</v>
      </c>
      <c r="AH444" s="47">
        <f t="shared" ref="AH444:AH446" si="827">K444/120</f>
        <v>1.6666666666666666E-2</v>
      </c>
      <c r="AI444" s="47">
        <f t="shared" ref="AI444:AI446" si="828">AG444/120</f>
        <v>2.088247755458728</v>
      </c>
      <c r="AJ444" s="7">
        <f t="shared" si="814"/>
        <v>5.5238170625921663</v>
      </c>
      <c r="AK444" s="7">
        <f t="shared" si="815"/>
        <v>-3.6071151523112968</v>
      </c>
      <c r="AL444" s="7">
        <f t="shared" si="816"/>
        <v>2.9605224691101064</v>
      </c>
      <c r="AM444" s="7">
        <f t="shared" si="817"/>
        <v>19.308056984013479</v>
      </c>
      <c r="AN444" s="37" t="str">
        <f>VLOOKUP(I444,spp!A:L,10,FALSE)</f>
        <v>Pomacanthidae</v>
      </c>
    </row>
    <row r="445" spans="1:40" x14ac:dyDescent="0.2">
      <c r="A445" s="47">
        <v>2</v>
      </c>
      <c r="B445" s="47" t="s">
        <v>154</v>
      </c>
      <c r="C445" s="47">
        <v>12</v>
      </c>
      <c r="D445" s="47" t="s">
        <v>168</v>
      </c>
      <c r="E445" s="47">
        <v>8</v>
      </c>
      <c r="F445" s="48">
        <v>40697</v>
      </c>
      <c r="G445" s="47">
        <v>23</v>
      </c>
      <c r="H445" s="53">
        <v>16.8</v>
      </c>
      <c r="I445" s="47" t="s">
        <v>150</v>
      </c>
      <c r="J445" s="37" t="str">
        <f>VLOOKUP(I445,spp!A:B,2,FALSE)</f>
        <v>Lutjanus argentiventris</v>
      </c>
      <c r="K445" s="47">
        <f t="shared" si="825"/>
        <v>1</v>
      </c>
      <c r="L445" s="47"/>
      <c r="M445" s="47"/>
      <c r="N445" s="47"/>
      <c r="O445" s="47">
        <v>1</v>
      </c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37">
        <f>VLOOKUP(I445,spp!A:C,3,FALSE)</f>
        <v>1.7299999999999999E-2</v>
      </c>
      <c r="AF445" s="37">
        <f>VLOOKUP(I445,spp!A:D,4,FALSE)</f>
        <v>3</v>
      </c>
      <c r="AG445" s="47">
        <f t="shared" si="826"/>
        <v>92.717187499999994</v>
      </c>
      <c r="AH445" s="47">
        <f t="shared" si="827"/>
        <v>8.3333333333333332E-3</v>
      </c>
      <c r="AI445" s="47">
        <f t="shared" si="828"/>
        <v>0.77264322916666661</v>
      </c>
      <c r="AJ445" s="7">
        <f t="shared" si="814"/>
        <v>4.5295538653100014</v>
      </c>
      <c r="AK445" s="7">
        <f t="shared" si="815"/>
        <v>-4.0570487774784034</v>
      </c>
      <c r="AL445" s="7">
        <f t="shared" si="816"/>
        <v>2.8622008809294681</v>
      </c>
      <c r="AM445" s="7">
        <f t="shared" si="817"/>
        <v>17.499999999999996</v>
      </c>
      <c r="AN445" s="37" t="str">
        <f>VLOOKUP(I445,spp!A:L,10,FALSE)</f>
        <v>Lutjanidae</v>
      </c>
    </row>
    <row r="446" spans="1:40" x14ac:dyDescent="0.2">
      <c r="A446" s="47">
        <v>2</v>
      </c>
      <c r="B446" s="47" t="s">
        <v>154</v>
      </c>
      <c r="C446" s="47">
        <v>12</v>
      </c>
      <c r="D446" s="47" t="s">
        <v>168</v>
      </c>
      <c r="E446" s="47">
        <v>8</v>
      </c>
      <c r="F446" s="48">
        <v>40697</v>
      </c>
      <c r="G446" s="47">
        <v>23</v>
      </c>
      <c r="H446" s="53">
        <v>16.8</v>
      </c>
      <c r="I446" s="47" t="s">
        <v>146</v>
      </c>
      <c r="J446" s="37" t="str">
        <f>VLOOKUP(I446,spp!A:B,2,FALSE)</f>
        <v>Mycteroperca rosacea</v>
      </c>
      <c r="K446" s="47">
        <f t="shared" si="825"/>
        <v>2</v>
      </c>
      <c r="L446" s="47"/>
      <c r="M446" s="47"/>
      <c r="N446" s="47"/>
      <c r="O446" s="47">
        <v>2</v>
      </c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37">
        <f>VLOOKUP(I446,spp!A:C,3,FALSE)</f>
        <v>1.3299999999999999E-2</v>
      </c>
      <c r="AF446" s="37">
        <f>VLOOKUP(I446,spp!A:D,4,FALSE)</f>
        <v>2.97</v>
      </c>
      <c r="AG446" s="47">
        <f t="shared" si="826"/>
        <v>130.82918658574545</v>
      </c>
      <c r="AH446" s="47">
        <f t="shared" si="827"/>
        <v>1.6666666666666666E-2</v>
      </c>
      <c r="AI446" s="47">
        <f t="shared" si="828"/>
        <v>1.0902432215478788</v>
      </c>
      <c r="AJ446" s="7">
        <f t="shared" si="814"/>
        <v>4.873892553166038</v>
      </c>
      <c r="AK446" s="7">
        <f t="shared" si="815"/>
        <v>-4.319991243754429</v>
      </c>
      <c r="AL446" s="7">
        <f t="shared" si="816"/>
        <v>3.0955837700068911</v>
      </c>
      <c r="AM446" s="7">
        <f t="shared" si="817"/>
        <v>22.100136169197867</v>
      </c>
      <c r="AN446" s="37" t="str">
        <f>VLOOKUP(I446,spp!A:L,10,FALSE)</f>
        <v>Serranidae</v>
      </c>
    </row>
    <row r="447" spans="1:40" x14ac:dyDescent="0.2">
      <c r="A447" s="51">
        <v>2</v>
      </c>
      <c r="B447" s="51" t="s">
        <v>154</v>
      </c>
      <c r="C447" s="51">
        <v>12</v>
      </c>
      <c r="D447" s="51" t="s">
        <v>168</v>
      </c>
      <c r="E447" s="51">
        <v>8</v>
      </c>
      <c r="F447" s="52">
        <v>40697</v>
      </c>
      <c r="G447" s="51">
        <v>23</v>
      </c>
      <c r="H447" s="54">
        <v>16.8</v>
      </c>
      <c r="I447" s="51" t="s">
        <v>149</v>
      </c>
      <c r="J447" s="37" t="str">
        <f>VLOOKUP(I447,spp!A:B,2,FALSE)</f>
        <v>Pinctada mazatlanica</v>
      </c>
      <c r="K447" s="51">
        <v>2</v>
      </c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37"/>
      <c r="AF447" s="37">
        <f>VLOOKUP(I447,spp!A:E,5,FALSE)</f>
        <v>33.238461538461536</v>
      </c>
      <c r="AG447" s="51">
        <f t="shared" ref="AG447" si="829">AF447*K447</f>
        <v>66.476923076923072</v>
      </c>
      <c r="AH447" s="51">
        <f t="shared" ref="AH447" si="830">K447/60</f>
        <v>3.3333333333333333E-2</v>
      </c>
      <c r="AI447" s="51">
        <f t="shared" ref="AI447" si="831">AG447/60</f>
        <v>1.107948717948718</v>
      </c>
      <c r="AJ447" s="7">
        <f t="shared" si="814"/>
        <v>4.1968548660362961</v>
      </c>
      <c r="AK447" s="7" t="e">
        <f t="shared" si="815"/>
        <v>#NUM!</v>
      </c>
      <c r="AL447" s="7" t="e">
        <f t="shared" si="816"/>
        <v>#NUM!</v>
      </c>
      <c r="AM447" s="7" t="e">
        <f t="shared" si="817"/>
        <v>#NUM!</v>
      </c>
      <c r="AN447" s="37" t="str">
        <f>VLOOKUP(I447,spp!A:L,10,FALSE)</f>
        <v>Pteriidae</v>
      </c>
    </row>
    <row r="448" spans="1:40" x14ac:dyDescent="0.2">
      <c r="A448" s="47">
        <v>2</v>
      </c>
      <c r="B448" s="47" t="s">
        <v>154</v>
      </c>
      <c r="C448" s="47">
        <v>12</v>
      </c>
      <c r="D448" s="47" t="s">
        <v>168</v>
      </c>
      <c r="E448" s="47">
        <v>9</v>
      </c>
      <c r="F448" s="48">
        <v>40697</v>
      </c>
      <c r="G448" s="47">
        <v>23</v>
      </c>
      <c r="H448" s="53">
        <v>11</v>
      </c>
      <c r="I448" s="47" t="s">
        <v>150</v>
      </c>
      <c r="J448" s="37" t="str">
        <f>VLOOKUP(I448,spp!A:B,2,FALSE)</f>
        <v>Lutjanus argentiventris</v>
      </c>
      <c r="K448" s="47">
        <f t="shared" ref="K448:K449" si="832">SUM(L448:AD448)</f>
        <v>2</v>
      </c>
      <c r="L448" s="47"/>
      <c r="M448" s="47"/>
      <c r="N448" s="47"/>
      <c r="O448" s="47"/>
      <c r="P448" s="47"/>
      <c r="Q448" s="47">
        <v>2</v>
      </c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37">
        <f>VLOOKUP(I448,spp!A:C,3,FALSE)</f>
        <v>1.7299999999999999E-2</v>
      </c>
      <c r="AF448" s="37">
        <f>VLOOKUP(I448,spp!A:D,4,FALSE)</f>
        <v>3</v>
      </c>
      <c r="AG448" s="47">
        <f t="shared" ref="AG448:AG449" si="833">((AE448*$L$2^AF448)*L448)+((AE448*$M$2^AF448)*M448)+((AE448*$N$2^AF448)*N448)+((AE448*$O$2^AF448)*O448)+((AE448*$P$2^AF448)*P448)+((AE448*$Q$2^AF448)*Q448)+((AE448*$R$2^AF448)*R448)+((AE448*$S$2^AF448)*S448)+((AE448*$T$2^AF448)*T448)+((AE448*$U$2^AF448)*U448)+((AE448*$V$2^AF448)*V448)+((AE448*$W$2^AF448)*W448)+((AE448*$X$2^AF448)*X448)+((AE448*$Y$2^AF448)*Y448)+ ((AE448*$Z$2^AF448)*Z448)+((AE448*$AA$2^AF448)*AA448)+((AE448*$AB$2^AF448)*AB448)+((AE448*$AC$2^AF448)*AC448+((AE448*$AD$2^AF448)*AD448))</f>
        <v>1483.4749999999999</v>
      </c>
      <c r="AH448" s="47">
        <f t="shared" ref="AH448:AH449" si="834">K448/120</f>
        <v>1.6666666666666666E-2</v>
      </c>
      <c r="AI448" s="47">
        <f t="shared" ref="AI448:AI449" si="835">AG448/120</f>
        <v>12.362291666666666</v>
      </c>
      <c r="AJ448" s="7">
        <f t="shared" si="814"/>
        <v>7.3021425875497821</v>
      </c>
      <c r="AK448" s="7">
        <f t="shared" si="815"/>
        <v>-4.0570487774784034</v>
      </c>
      <c r="AL448" s="7">
        <f t="shared" si="816"/>
        <v>3.7863971216760617</v>
      </c>
      <c r="AM448" s="7">
        <f t="shared" si="817"/>
        <v>44.09723674632054</v>
      </c>
      <c r="AN448" s="37" t="str">
        <f>VLOOKUP(I448,spp!A:L,10,FALSE)</f>
        <v>Lutjanidae</v>
      </c>
    </row>
    <row r="449" spans="1:40" x14ac:dyDescent="0.2">
      <c r="A449" s="47">
        <v>2</v>
      </c>
      <c r="B449" s="47" t="s">
        <v>154</v>
      </c>
      <c r="C449" s="47">
        <v>12</v>
      </c>
      <c r="D449" s="47" t="s">
        <v>168</v>
      </c>
      <c r="E449" s="47">
        <v>9</v>
      </c>
      <c r="F449" s="48">
        <v>40697</v>
      </c>
      <c r="G449" s="47">
        <v>23</v>
      </c>
      <c r="H449" s="53">
        <v>11</v>
      </c>
      <c r="I449" s="47" t="s">
        <v>141</v>
      </c>
      <c r="J449" s="37" t="str">
        <f>VLOOKUP(I449,spp!A:B,2,FALSE)</f>
        <v>Stegastes rectrifaenum</v>
      </c>
      <c r="K449" s="47">
        <f t="shared" si="832"/>
        <v>6</v>
      </c>
      <c r="L449" s="47"/>
      <c r="M449" s="47"/>
      <c r="N449" s="47"/>
      <c r="O449" s="47">
        <v>6</v>
      </c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37">
        <f>VLOOKUP(I449,spp!A:C,3,FALSE)</f>
        <v>1.813E-2</v>
      </c>
      <c r="AF449" s="37">
        <f>VLOOKUP(I449,spp!A:D,4,FALSE)</f>
        <v>3.07552</v>
      </c>
      <c r="AG449" s="47">
        <f t="shared" si="833"/>
        <v>723.66477581403296</v>
      </c>
      <c r="AH449" s="47">
        <f t="shared" si="834"/>
        <v>0.05</v>
      </c>
      <c r="AI449" s="47">
        <f t="shared" si="835"/>
        <v>6.0305397984502749</v>
      </c>
      <c r="AJ449" s="7">
        <f t="shared" si="814"/>
        <v>6.5843282683288775</v>
      </c>
      <c r="AK449" s="7">
        <f t="shared" si="815"/>
        <v>-4.0101872542153769</v>
      </c>
      <c r="AL449" s="7">
        <f t="shared" si="816"/>
        <v>3.444788368322838</v>
      </c>
      <c r="AM449" s="7">
        <f t="shared" si="817"/>
        <v>31.336650916877254</v>
      </c>
      <c r="AN449" s="37" t="str">
        <f>VLOOKUP(I449,spp!A:L,10,FALSE)</f>
        <v>Pomacentridae</v>
      </c>
    </row>
    <row r="450" spans="1:40" x14ac:dyDescent="0.2">
      <c r="A450" s="47">
        <v>2</v>
      </c>
      <c r="B450" s="47" t="s">
        <v>154</v>
      </c>
      <c r="C450" s="47">
        <v>12</v>
      </c>
      <c r="D450" s="47" t="s">
        <v>168</v>
      </c>
      <c r="E450" s="47">
        <v>10</v>
      </c>
      <c r="F450" s="48">
        <v>40697</v>
      </c>
      <c r="G450" s="47">
        <v>22</v>
      </c>
      <c r="H450" s="53">
        <v>14.6</v>
      </c>
      <c r="I450" s="47" t="s">
        <v>150</v>
      </c>
      <c r="J450" s="37" t="str">
        <f>VLOOKUP(I450,spp!A:B,2,FALSE)</f>
        <v>Lutjanus argentiventris</v>
      </c>
      <c r="K450" s="47">
        <f t="shared" ref="K450:K452" si="836">SUM(L450:AD450)</f>
        <v>1</v>
      </c>
      <c r="L450" s="47"/>
      <c r="M450" s="47"/>
      <c r="N450" s="47"/>
      <c r="O450" s="47"/>
      <c r="P450" s="47">
        <v>1</v>
      </c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37">
        <f>VLOOKUP(I450,spp!A:C,3,FALSE)</f>
        <v>1.7299999999999999E-2</v>
      </c>
      <c r="AF450" s="37">
        <f>VLOOKUP(I450,spp!A:D,4,FALSE)</f>
        <v>3</v>
      </c>
      <c r="AG450" s="47">
        <f t="shared" ref="AG450:AG452" si="837">((AE450*$L$2^AF450)*L450)+((AE450*$M$2^AF450)*M450)+((AE450*$N$2^AF450)*N450)+((AE450*$O$2^AF450)*O450)+((AE450*$P$2^AF450)*P450)+((AE450*$Q$2^AF450)*Q450)+((AE450*$R$2^AF450)*R450)+((AE450*$S$2^AF450)*S450)+((AE450*$T$2^AF450)*T450)+((AE450*$U$2^AF450)*U450)+((AE450*$V$2^AF450)*V450)+((AE450*$W$2^AF450)*W450)+((AE450*$X$2^AF450)*X450)+((AE450*$Y$2^AF450)*Y450)+ ((AE450*$Z$2^AF450)*Z450)+((AE450*$AA$2^AF450)*AA450)+((AE450*$AB$2^AF450)*AB450)+((AE450*$AC$2^AF450)*AC450+((AE450*$AD$2^AF450)*AD450))</f>
        <v>270.3125</v>
      </c>
      <c r="AH450" s="47">
        <f t="shared" ref="AH450:AH452" si="838">K450/120</f>
        <v>8.3333333333333332E-3</v>
      </c>
      <c r="AI450" s="47">
        <f t="shared" ref="AI450:AI452" si="839">AG450/120</f>
        <v>2.2526041666666665</v>
      </c>
      <c r="AJ450" s="7">
        <f t="shared" ref="AJ450:AJ461" si="840">LN(AG450)</f>
        <v>5.5995786971261987</v>
      </c>
      <c r="AK450" s="7">
        <f t="shared" ref="AK450:AK461" si="841">LN(AE450)</f>
        <v>-4.0570487774784034</v>
      </c>
      <c r="AL450" s="7">
        <f t="shared" ref="AL450:AL461" si="842">(AJ450-AK450)/AF450</f>
        <v>3.2188758248682006</v>
      </c>
      <c r="AM450" s="7">
        <f t="shared" ref="AM450:AM461" si="843">EXP(AL450)</f>
        <v>24.999999999999996</v>
      </c>
      <c r="AN450" s="37" t="str">
        <f>VLOOKUP(I450,spp!A:L,10,FALSE)</f>
        <v>Lutjanidae</v>
      </c>
    </row>
    <row r="451" spans="1:40" x14ac:dyDescent="0.2">
      <c r="A451" s="47">
        <v>2</v>
      </c>
      <c r="B451" s="47" t="s">
        <v>154</v>
      </c>
      <c r="C451" s="47">
        <v>12</v>
      </c>
      <c r="D451" s="47" t="s">
        <v>168</v>
      </c>
      <c r="E451" s="47">
        <v>10</v>
      </c>
      <c r="F451" s="48">
        <v>40697</v>
      </c>
      <c r="G451" s="47">
        <v>22</v>
      </c>
      <c r="H451" s="53">
        <v>14.6</v>
      </c>
      <c r="I451" s="47" t="s">
        <v>146</v>
      </c>
      <c r="J451" s="37" t="str">
        <f>VLOOKUP(I451,spp!A:B,2,FALSE)</f>
        <v>Mycteroperca rosacea</v>
      </c>
      <c r="K451" s="47">
        <f t="shared" si="836"/>
        <v>1</v>
      </c>
      <c r="L451" s="47"/>
      <c r="M451" s="47"/>
      <c r="N451" s="47"/>
      <c r="O451" s="47">
        <v>1</v>
      </c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37">
        <f>VLOOKUP(I451,spp!A:C,3,FALSE)</f>
        <v>1.3299999999999999E-2</v>
      </c>
      <c r="AF451" s="37">
        <f>VLOOKUP(I451,spp!A:D,4,FALSE)</f>
        <v>2.97</v>
      </c>
      <c r="AG451" s="47">
        <f t="shared" si="837"/>
        <v>65.414593292872723</v>
      </c>
      <c r="AH451" s="47">
        <f t="shared" si="838"/>
        <v>8.3333333333333332E-3</v>
      </c>
      <c r="AI451" s="47">
        <f t="shared" si="839"/>
        <v>0.54512161077393939</v>
      </c>
      <c r="AJ451" s="7">
        <f t="shared" si="840"/>
        <v>4.1807453726060926</v>
      </c>
      <c r="AK451" s="7">
        <f t="shared" si="841"/>
        <v>-4.319991243754429</v>
      </c>
      <c r="AL451" s="7">
        <f t="shared" si="842"/>
        <v>2.8622008809294686</v>
      </c>
      <c r="AM451" s="7">
        <f t="shared" si="843"/>
        <v>17.500000000000004</v>
      </c>
      <c r="AN451" s="37" t="str">
        <f>VLOOKUP(I451,spp!A:L,10,FALSE)</f>
        <v>Serranidae</v>
      </c>
    </row>
    <row r="452" spans="1:40" x14ac:dyDescent="0.2">
      <c r="A452" s="47">
        <v>2</v>
      </c>
      <c r="B452" s="47" t="s">
        <v>154</v>
      </c>
      <c r="C452" s="47">
        <v>12</v>
      </c>
      <c r="D452" s="47" t="s">
        <v>168</v>
      </c>
      <c r="E452" s="47">
        <v>10</v>
      </c>
      <c r="F452" s="48">
        <v>40697</v>
      </c>
      <c r="G452" s="47">
        <v>22</v>
      </c>
      <c r="H452" s="53">
        <v>14.6</v>
      </c>
      <c r="I452" s="47" t="s">
        <v>141</v>
      </c>
      <c r="J452" s="37" t="str">
        <f>VLOOKUP(I452,spp!A:B,2,FALSE)</f>
        <v>Stegastes rectrifaenum</v>
      </c>
      <c r="K452" s="47">
        <f t="shared" si="836"/>
        <v>1</v>
      </c>
      <c r="L452" s="47"/>
      <c r="M452" s="47">
        <v>1</v>
      </c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37">
        <f>VLOOKUP(I452,spp!A:C,3,FALSE)</f>
        <v>1.813E-2</v>
      </c>
      <c r="AF452" s="37">
        <f>VLOOKUP(I452,spp!A:D,4,FALSE)</f>
        <v>3.07552</v>
      </c>
      <c r="AG452" s="47">
        <f t="shared" si="837"/>
        <v>8.90566226081088</v>
      </c>
      <c r="AH452" s="47">
        <f t="shared" si="838"/>
        <v>8.3333333333333332E-3</v>
      </c>
      <c r="AI452" s="47">
        <f t="shared" si="839"/>
        <v>7.4213852173423994E-2</v>
      </c>
      <c r="AJ452" s="7">
        <f t="shared" si="840"/>
        <v>2.1866872835227684</v>
      </c>
      <c r="AK452" s="7">
        <f t="shared" si="841"/>
        <v>-4.0101872542153769</v>
      </c>
      <c r="AL452" s="7">
        <f t="shared" si="842"/>
        <v>2.0149030205422642</v>
      </c>
      <c r="AM452" s="7">
        <f t="shared" si="843"/>
        <v>7.4999999999999956</v>
      </c>
      <c r="AN452" s="37" t="str">
        <f>VLOOKUP(I452,spp!A:L,10,FALSE)</f>
        <v>Pomacentridae</v>
      </c>
    </row>
    <row r="453" spans="1:40" x14ac:dyDescent="0.2">
      <c r="A453" s="51">
        <v>2</v>
      </c>
      <c r="B453" s="51" t="s">
        <v>154</v>
      </c>
      <c r="C453" s="51">
        <v>12</v>
      </c>
      <c r="D453" s="51" t="s">
        <v>168</v>
      </c>
      <c r="E453" s="51">
        <v>10</v>
      </c>
      <c r="F453" s="52">
        <v>40697</v>
      </c>
      <c r="G453" s="51">
        <v>22</v>
      </c>
      <c r="H453" s="54">
        <v>14.6</v>
      </c>
      <c r="I453" s="51" t="s">
        <v>145</v>
      </c>
      <c r="J453" s="37" t="str">
        <f>VLOOKUP(I453,spp!A:B,2,FALSE)</f>
        <v>Isostichopus fuscus</v>
      </c>
      <c r="K453" s="51">
        <v>2</v>
      </c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37"/>
      <c r="AF453" s="37">
        <f>VLOOKUP(I453,spp!A:E,5,FALSE)</f>
        <v>375</v>
      </c>
      <c r="AG453" s="51">
        <f t="shared" ref="AG453:AG454" si="844">AF453*K453</f>
        <v>750</v>
      </c>
      <c r="AH453" s="51">
        <f t="shared" ref="AH453:AH454" si="845">K453/60</f>
        <v>3.3333333333333333E-2</v>
      </c>
      <c r="AI453" s="51">
        <f t="shared" ref="AI453:AI454" si="846">AG453/60</f>
        <v>12.5</v>
      </c>
      <c r="AJ453" s="7">
        <f t="shared" si="840"/>
        <v>6.620073206530356</v>
      </c>
      <c r="AK453" s="7" t="e">
        <f t="shared" si="841"/>
        <v>#NUM!</v>
      </c>
      <c r="AL453" s="7" t="e">
        <f t="shared" si="842"/>
        <v>#NUM!</v>
      </c>
      <c r="AM453" s="7" t="e">
        <f t="shared" si="843"/>
        <v>#NUM!</v>
      </c>
      <c r="AN453" s="37" t="str">
        <f>VLOOKUP(I453,spp!A:L,10,FALSE)</f>
        <v>Stichopodidae</v>
      </c>
    </row>
    <row r="454" spans="1:40" x14ac:dyDescent="0.2">
      <c r="A454" s="51">
        <v>2</v>
      </c>
      <c r="B454" s="51" t="s">
        <v>154</v>
      </c>
      <c r="C454" s="51">
        <v>12</v>
      </c>
      <c r="D454" s="51" t="s">
        <v>168</v>
      </c>
      <c r="E454" s="51">
        <v>10</v>
      </c>
      <c r="F454" s="52">
        <v>40697</v>
      </c>
      <c r="G454" s="51">
        <v>22</v>
      </c>
      <c r="H454" s="54">
        <v>14.6</v>
      </c>
      <c r="I454" s="51" t="s">
        <v>149</v>
      </c>
      <c r="J454" s="37" t="str">
        <f>VLOOKUP(I454,spp!A:B,2,FALSE)</f>
        <v>Pinctada mazatlanica</v>
      </c>
      <c r="K454" s="51">
        <v>3</v>
      </c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37"/>
      <c r="AF454" s="37">
        <f>VLOOKUP(I454,spp!A:E,5,FALSE)</f>
        <v>33.238461538461536</v>
      </c>
      <c r="AG454" s="51">
        <f t="shared" si="844"/>
        <v>99.715384615384608</v>
      </c>
      <c r="AH454" s="51">
        <f t="shared" si="845"/>
        <v>0.05</v>
      </c>
      <c r="AI454" s="51">
        <f t="shared" si="846"/>
        <v>1.6619230769230768</v>
      </c>
      <c r="AJ454" s="7">
        <f t="shared" si="840"/>
        <v>4.6023199741444607</v>
      </c>
      <c r="AK454" s="7" t="e">
        <f t="shared" si="841"/>
        <v>#NUM!</v>
      </c>
      <c r="AL454" s="7" t="e">
        <f t="shared" si="842"/>
        <v>#NUM!</v>
      </c>
      <c r="AM454" s="7" t="e">
        <f t="shared" si="843"/>
        <v>#NUM!</v>
      </c>
      <c r="AN454" s="37" t="str">
        <f>VLOOKUP(I454,spp!A:L,10,FALSE)</f>
        <v>Pteriidae</v>
      </c>
    </row>
    <row r="455" spans="1:40" x14ac:dyDescent="0.2">
      <c r="A455" s="47">
        <v>2</v>
      </c>
      <c r="B455" s="47" t="s">
        <v>154</v>
      </c>
      <c r="C455" s="47">
        <v>13</v>
      </c>
      <c r="D455" s="47" t="s">
        <v>169</v>
      </c>
      <c r="E455" s="47">
        <v>1</v>
      </c>
      <c r="F455" s="48">
        <v>40695</v>
      </c>
      <c r="G455" s="47">
        <v>23</v>
      </c>
      <c r="H455" s="53">
        <v>16.399999999999999</v>
      </c>
      <c r="I455" s="47" t="s">
        <v>142</v>
      </c>
      <c r="J455" s="37" t="str">
        <f>VLOOKUP(I455,spp!A:B,2,FALSE)</f>
        <v>Holacanthus passer</v>
      </c>
      <c r="K455" s="47">
        <f t="shared" ref="K455:K456" si="847">SUM(L455:AD455)</f>
        <v>3</v>
      </c>
      <c r="L455" s="47"/>
      <c r="M455" s="47"/>
      <c r="N455" s="47">
        <v>1</v>
      </c>
      <c r="O455" s="47">
        <v>2</v>
      </c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37">
        <f>VLOOKUP(I455,spp!A:C,3,FALSE)</f>
        <v>2.7130000000000001E-2</v>
      </c>
      <c r="AF455" s="37">
        <f>VLOOKUP(I455,spp!A:D,4,FALSE)</f>
        <v>3.0842299999999998</v>
      </c>
      <c r="AG455" s="47">
        <f t="shared" ref="AG455:AG456" si="848">((AE455*$L$2^AF455)*L455)+((AE455*$M$2^AF455)*M455)+((AE455*$N$2^AF455)*N455)+((AE455*$O$2^AF455)*O455)+((AE455*$P$2^AF455)*P455)+((AE455*$Q$2^AF455)*Q455)+((AE455*$R$2^AF455)*R455)+((AE455*$S$2^AF455)*S455)+((AE455*$T$2^AF455)*T455)+((AE455*$U$2^AF455)*U455)+((AE455*$V$2^AF455)*V455)+((AE455*$W$2^AF455)*W455)+((AE455*$X$2^AF455)*X455)+((AE455*$Y$2^AF455)*Y455)+ ((AE455*$Z$2^AF455)*Z455)+((AE455*$AA$2^AF455)*AA455)+((AE455*$AB$2^AF455)*AB455)+((AE455*$AC$2^AF455)*AC455+((AE455*$AD$2^AF455)*AD455))</f>
        <v>435.62948136092905</v>
      </c>
      <c r="AH455" s="47">
        <f t="shared" ref="AH455:AH456" si="849">K455/120</f>
        <v>2.5000000000000001E-2</v>
      </c>
      <c r="AI455" s="47">
        <f t="shared" ref="AI455:AI456" si="850">AG455/120</f>
        <v>3.6302456780077419</v>
      </c>
      <c r="AJ455" s="7">
        <f t="shared" si="840"/>
        <v>6.0767920686605645</v>
      </c>
      <c r="AK455" s="7">
        <f t="shared" si="841"/>
        <v>-3.6071151523112968</v>
      </c>
      <c r="AL455" s="7">
        <f t="shared" si="842"/>
        <v>3.1398135745297404</v>
      </c>
      <c r="AM455" s="7">
        <f t="shared" si="843"/>
        <v>23.099560110934444</v>
      </c>
      <c r="AN455" s="37" t="str">
        <f>VLOOKUP(I455,spp!A:L,10,FALSE)</f>
        <v>Pomacanthidae</v>
      </c>
    </row>
    <row r="456" spans="1:40" x14ac:dyDescent="0.2">
      <c r="A456" s="47">
        <v>2</v>
      </c>
      <c r="B456" s="47" t="s">
        <v>154</v>
      </c>
      <c r="C456" s="47">
        <v>13</v>
      </c>
      <c r="D456" s="47" t="s">
        <v>169</v>
      </c>
      <c r="E456" s="47">
        <v>1</v>
      </c>
      <c r="F456" s="48">
        <v>40695</v>
      </c>
      <c r="G456" s="47">
        <v>23</v>
      </c>
      <c r="H456" s="53">
        <v>16.399999999999999</v>
      </c>
      <c r="I456" s="47" t="s">
        <v>141</v>
      </c>
      <c r="J456" s="37" t="str">
        <f>VLOOKUP(I456,spp!A:B,2,FALSE)</f>
        <v>Stegastes rectrifaenum</v>
      </c>
      <c r="K456" s="47">
        <f t="shared" si="847"/>
        <v>1</v>
      </c>
      <c r="L456" s="47"/>
      <c r="M456" s="47">
        <v>1</v>
      </c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37">
        <f>VLOOKUP(I456,spp!A:C,3,FALSE)</f>
        <v>1.813E-2</v>
      </c>
      <c r="AF456" s="37">
        <f>VLOOKUP(I456,spp!A:D,4,FALSE)</f>
        <v>3.07552</v>
      </c>
      <c r="AG456" s="47">
        <f t="shared" si="848"/>
        <v>8.90566226081088</v>
      </c>
      <c r="AH456" s="47">
        <f t="shared" si="849"/>
        <v>8.3333333333333332E-3</v>
      </c>
      <c r="AI456" s="47">
        <f t="shared" si="850"/>
        <v>7.4213852173423994E-2</v>
      </c>
      <c r="AJ456" s="7">
        <f t="shared" si="840"/>
        <v>2.1866872835227684</v>
      </c>
      <c r="AK456" s="7">
        <f t="shared" si="841"/>
        <v>-4.0101872542153769</v>
      </c>
      <c r="AL456" s="7">
        <f t="shared" si="842"/>
        <v>2.0149030205422642</v>
      </c>
      <c r="AM456" s="7">
        <f t="shared" si="843"/>
        <v>7.4999999999999956</v>
      </c>
      <c r="AN456" s="37" t="str">
        <f>VLOOKUP(I456,spp!A:L,10,FALSE)</f>
        <v>Pomacentridae</v>
      </c>
    </row>
    <row r="457" spans="1:40" x14ac:dyDescent="0.2">
      <c r="A457" s="51">
        <v>2</v>
      </c>
      <c r="B457" s="51" t="s">
        <v>154</v>
      </c>
      <c r="C457" s="51">
        <v>13</v>
      </c>
      <c r="D457" s="51" t="s">
        <v>169</v>
      </c>
      <c r="E457" s="51">
        <v>1</v>
      </c>
      <c r="F457" s="52">
        <v>40697</v>
      </c>
      <c r="G457" s="51">
        <v>23</v>
      </c>
      <c r="H457" s="54">
        <v>17.5</v>
      </c>
      <c r="I457" s="51" t="s">
        <v>156</v>
      </c>
      <c r="J457" s="37" t="str">
        <f>VLOOKUP(I457,spp!A:B,2,FALSE)</f>
        <v>Acanthaster planci</v>
      </c>
      <c r="K457" s="51">
        <v>1</v>
      </c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37"/>
      <c r="AF457" s="37">
        <f>VLOOKUP(I457,spp!A:E,5,FALSE)</f>
        <v>566.25</v>
      </c>
      <c r="AG457" s="51">
        <f t="shared" ref="AG457:AG458" si="851">AF457*K457</f>
        <v>566.25</v>
      </c>
      <c r="AH457" s="51">
        <f t="shared" ref="AH457:AH458" si="852">K457/60</f>
        <v>1.6666666666666666E-2</v>
      </c>
      <c r="AI457" s="51">
        <f t="shared" ref="AI457:AI458" si="853">AG457/60</f>
        <v>9.4375</v>
      </c>
      <c r="AJ457" s="7">
        <f t="shared" si="840"/>
        <v>6.339035676797244</v>
      </c>
      <c r="AK457" s="7" t="e">
        <f t="shared" si="841"/>
        <v>#NUM!</v>
      </c>
      <c r="AL457" s="7" t="e">
        <f t="shared" si="842"/>
        <v>#NUM!</v>
      </c>
      <c r="AM457" s="7" t="e">
        <f t="shared" si="843"/>
        <v>#NUM!</v>
      </c>
      <c r="AN457" s="37" t="str">
        <f>VLOOKUP(I457,spp!A:L,10,FALSE)</f>
        <v>Acanthansteridae</v>
      </c>
    </row>
    <row r="458" spans="1:40" x14ac:dyDescent="0.2">
      <c r="A458" s="51">
        <v>2</v>
      </c>
      <c r="B458" s="51" t="s">
        <v>154</v>
      </c>
      <c r="C458" s="51">
        <v>13</v>
      </c>
      <c r="D458" s="51" t="s">
        <v>169</v>
      </c>
      <c r="E458" s="51">
        <v>1</v>
      </c>
      <c r="F458" s="52">
        <v>40697</v>
      </c>
      <c r="G458" s="51">
        <v>23</v>
      </c>
      <c r="H458" s="54">
        <v>17.5</v>
      </c>
      <c r="I458" s="51" t="s">
        <v>149</v>
      </c>
      <c r="J458" s="37" t="str">
        <f>VLOOKUP(I458,spp!A:B,2,FALSE)</f>
        <v>Pinctada mazatlanica</v>
      </c>
      <c r="K458" s="51">
        <v>15</v>
      </c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37"/>
      <c r="AF458" s="37">
        <f>VLOOKUP(I458,spp!A:E,5,FALSE)</f>
        <v>33.238461538461536</v>
      </c>
      <c r="AG458" s="51">
        <f t="shared" si="851"/>
        <v>498.57692307692304</v>
      </c>
      <c r="AH458" s="51">
        <f t="shared" si="852"/>
        <v>0.25</v>
      </c>
      <c r="AI458" s="51">
        <f t="shared" si="853"/>
        <v>8.309615384615384</v>
      </c>
      <c r="AJ458" s="7">
        <f t="shared" si="840"/>
        <v>6.2117578865785603</v>
      </c>
      <c r="AK458" s="7" t="e">
        <f t="shared" si="841"/>
        <v>#NUM!</v>
      </c>
      <c r="AL458" s="7" t="e">
        <f t="shared" si="842"/>
        <v>#NUM!</v>
      </c>
      <c r="AM458" s="7" t="e">
        <f t="shared" si="843"/>
        <v>#NUM!</v>
      </c>
      <c r="AN458" s="37" t="str">
        <f>VLOOKUP(I458,spp!A:L,10,FALSE)</f>
        <v>Pteriidae</v>
      </c>
    </row>
    <row r="459" spans="1:40" x14ac:dyDescent="0.2">
      <c r="A459" s="47">
        <v>2</v>
      </c>
      <c r="B459" s="47" t="s">
        <v>154</v>
      </c>
      <c r="C459" s="47">
        <v>13</v>
      </c>
      <c r="D459" s="47" t="s">
        <v>169</v>
      </c>
      <c r="E459" s="47">
        <v>2</v>
      </c>
      <c r="F459" s="48">
        <v>40695</v>
      </c>
      <c r="G459" s="47">
        <v>23</v>
      </c>
      <c r="H459" s="53">
        <v>14.6</v>
      </c>
      <c r="I459" s="47" t="s">
        <v>142</v>
      </c>
      <c r="J459" s="37" t="str">
        <f>VLOOKUP(I459,spp!A:B,2,FALSE)</f>
        <v>Holacanthus passer</v>
      </c>
      <c r="K459" s="47">
        <f t="shared" ref="K459:K461" si="854">SUM(L459:AD459)</f>
        <v>1</v>
      </c>
      <c r="L459" s="47"/>
      <c r="M459" s="47">
        <v>1</v>
      </c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37">
        <f>VLOOKUP(I459,spp!A:C,3,FALSE)</f>
        <v>2.7130000000000001E-2</v>
      </c>
      <c r="AF459" s="37">
        <f>VLOOKUP(I459,spp!A:D,4,FALSE)</f>
        <v>3.0842299999999998</v>
      </c>
      <c r="AG459" s="47">
        <f t="shared" ref="AG459:AG461" si="855">((AE459*$L$2^AF459)*L459)+((AE459*$M$2^AF459)*M459)+((AE459*$N$2^AF459)*N459)+((AE459*$O$2^AF459)*O459)+((AE459*$P$2^AF459)*P459)+((AE459*$Q$2^AF459)*Q459)+((AE459*$R$2^AF459)*R459)+((AE459*$S$2^AF459)*S459)+((AE459*$T$2^AF459)*T459)+((AE459*$U$2^AF459)*U459)+((AE459*$V$2^AF459)*V459)+((AE459*$W$2^AF459)*W459)+((AE459*$X$2^AF459)*X459)+((AE459*$Y$2^AF459)*Y459)+ ((AE459*$Z$2^AF459)*Z459)+((AE459*$AA$2^AF459)*AA459)+((AE459*$AB$2^AF459)*AB459)+((AE459*$AC$2^AF459)*AC459+((AE459*$AD$2^AF459)*AD459))</f>
        <v>13.562507587340574</v>
      </c>
      <c r="AH459" s="47">
        <f t="shared" ref="AH459:AH461" si="856">K459/120</f>
        <v>8.3333333333333332E-3</v>
      </c>
      <c r="AI459" s="47">
        <f t="shared" ref="AI459:AI461" si="857">AG459/120</f>
        <v>0.11302089656117145</v>
      </c>
      <c r="AJ459" s="7">
        <f t="shared" si="840"/>
        <v>2.6073091907357715</v>
      </c>
      <c r="AK459" s="7">
        <f t="shared" si="841"/>
        <v>-3.6071151523112968</v>
      </c>
      <c r="AL459" s="7">
        <f t="shared" si="842"/>
        <v>2.0149030205422647</v>
      </c>
      <c r="AM459" s="7">
        <f t="shared" si="843"/>
        <v>7.4999999999999991</v>
      </c>
      <c r="AN459" s="37" t="str">
        <f>VLOOKUP(I459,spp!A:L,10,FALSE)</f>
        <v>Pomacanthidae</v>
      </c>
    </row>
    <row r="460" spans="1:40" x14ac:dyDescent="0.2">
      <c r="A460" s="47">
        <v>2</v>
      </c>
      <c r="B460" s="47" t="s">
        <v>154</v>
      </c>
      <c r="C460" s="47">
        <v>13</v>
      </c>
      <c r="D460" s="47" t="s">
        <v>169</v>
      </c>
      <c r="E460" s="47">
        <v>2</v>
      </c>
      <c r="F460" s="48">
        <v>40695</v>
      </c>
      <c r="G460" s="47">
        <v>23</v>
      </c>
      <c r="H460" s="53">
        <v>14.6</v>
      </c>
      <c r="I460" s="47" t="s">
        <v>143</v>
      </c>
      <c r="J460" s="37" t="str">
        <f>VLOOKUP(I460,spp!A:B,2,FALSE)</f>
        <v>Scarus ghobban</v>
      </c>
      <c r="K460" s="47">
        <f t="shared" si="854"/>
        <v>1</v>
      </c>
      <c r="L460" s="47"/>
      <c r="M460" s="47"/>
      <c r="N460" s="47"/>
      <c r="O460" s="47">
        <v>1</v>
      </c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37">
        <f>VLOOKUP(I460,spp!A:C,3,FALSE)</f>
        <v>2.3300000000000001E-2</v>
      </c>
      <c r="AF460" s="37">
        <f>VLOOKUP(I460,spp!A:D,4,FALSE)</f>
        <v>2.919</v>
      </c>
      <c r="AG460" s="47">
        <f t="shared" si="855"/>
        <v>99.033923496728733</v>
      </c>
      <c r="AH460" s="47">
        <f t="shared" si="856"/>
        <v>8.3333333333333332E-3</v>
      </c>
      <c r="AI460" s="47">
        <f t="shared" si="857"/>
        <v>0.82528269580607272</v>
      </c>
      <c r="AJ460" s="7">
        <f t="shared" si="840"/>
        <v>4.5954624530226358</v>
      </c>
      <c r="AK460" s="7">
        <f t="shared" si="841"/>
        <v>-3.7593019184104821</v>
      </c>
      <c r="AL460" s="7">
        <f t="shared" si="842"/>
        <v>2.8622008809294686</v>
      </c>
      <c r="AM460" s="7">
        <f t="shared" si="843"/>
        <v>17.500000000000004</v>
      </c>
      <c r="AN460" s="37" t="str">
        <f>VLOOKUP(I460,spp!A:L,10,FALSE)</f>
        <v>Scaridae </v>
      </c>
    </row>
    <row r="461" spans="1:40" x14ac:dyDescent="0.2">
      <c r="A461" s="47">
        <v>2</v>
      </c>
      <c r="B461" s="47" t="s">
        <v>154</v>
      </c>
      <c r="C461" s="47">
        <v>13</v>
      </c>
      <c r="D461" s="47" t="s">
        <v>169</v>
      </c>
      <c r="E461" s="47">
        <v>2</v>
      </c>
      <c r="F461" s="48">
        <v>40695</v>
      </c>
      <c r="G461" s="47">
        <v>23</v>
      </c>
      <c r="H461" s="53">
        <v>14.6</v>
      </c>
      <c r="I461" s="47" t="s">
        <v>141</v>
      </c>
      <c r="J461" s="37" t="str">
        <f>VLOOKUP(I461,spp!A:B,2,FALSE)</f>
        <v>Stegastes rectrifaenum</v>
      </c>
      <c r="K461" s="47">
        <f t="shared" si="854"/>
        <v>8</v>
      </c>
      <c r="L461" s="47">
        <v>5</v>
      </c>
      <c r="M461" s="47">
        <v>3</v>
      </c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37">
        <f>VLOOKUP(I461,spp!A:C,3,FALSE)</f>
        <v>1.813E-2</v>
      </c>
      <c r="AF461" s="37">
        <f>VLOOKUP(I461,spp!A:D,4,FALSE)</f>
        <v>3.07552</v>
      </c>
      <c r="AG461" s="47">
        <f t="shared" si="855"/>
        <v>28.234876656952672</v>
      </c>
      <c r="AH461" s="47">
        <f t="shared" si="856"/>
        <v>6.6666666666666666E-2</v>
      </c>
      <c r="AI461" s="47">
        <f t="shared" si="857"/>
        <v>0.23529063880793893</v>
      </c>
      <c r="AJ461" s="7">
        <f t="shared" si="840"/>
        <v>3.340557974670161</v>
      </c>
      <c r="AK461" s="7">
        <f t="shared" si="841"/>
        <v>-4.0101872542153769</v>
      </c>
      <c r="AL461" s="7">
        <f t="shared" si="842"/>
        <v>2.3900820768148274</v>
      </c>
      <c r="AM461" s="7">
        <f t="shared" si="843"/>
        <v>10.914389724624403</v>
      </c>
      <c r="AN461" s="37" t="str">
        <f>VLOOKUP(I461,spp!A:L,10,FALSE)</f>
        <v>Pomacentridae</v>
      </c>
    </row>
    <row r="462" spans="1:40" x14ac:dyDescent="0.2">
      <c r="A462" s="51">
        <v>2</v>
      </c>
      <c r="B462" s="51" t="s">
        <v>154</v>
      </c>
      <c r="C462" s="51">
        <v>13</v>
      </c>
      <c r="D462" s="51" t="s">
        <v>169</v>
      </c>
      <c r="E462" s="51">
        <v>2</v>
      </c>
      <c r="F462" s="52">
        <v>40697</v>
      </c>
      <c r="G462" s="51">
        <v>23</v>
      </c>
      <c r="H462" s="54">
        <v>19</v>
      </c>
      <c r="I462" s="51" t="s">
        <v>148</v>
      </c>
      <c r="J462" s="37" t="str">
        <f>VLOOKUP(I462,spp!A:B,2,FALSE)</f>
        <v>Diadema mexicanum</v>
      </c>
      <c r="K462" s="51">
        <v>3</v>
      </c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37"/>
      <c r="AF462" s="37">
        <f>VLOOKUP(I462,spp!A:E,5,FALSE)</f>
        <v>20.71</v>
      </c>
      <c r="AG462" s="51">
        <f t="shared" ref="AG462:AG464" si="858">AF462*K462</f>
        <v>62.13</v>
      </c>
      <c r="AH462" s="51">
        <f t="shared" ref="AH462:AH464" si="859">K462/60</f>
        <v>0.05</v>
      </c>
      <c r="AI462" s="51">
        <f t="shared" ref="AI462:AI464" si="860">AG462/60</f>
        <v>1.0355000000000001</v>
      </c>
      <c r="AJ462" s="7">
        <f t="shared" ref="AJ462:AJ474" si="861">LN(AG462)</f>
        <v>4.1292289640756028</v>
      </c>
      <c r="AK462" s="7" t="e">
        <f t="shared" ref="AK462:AK474" si="862">LN(AE462)</f>
        <v>#NUM!</v>
      </c>
      <c r="AL462" s="7" t="e">
        <f t="shared" ref="AL462:AL474" si="863">(AJ462-AK462)/AF462</f>
        <v>#NUM!</v>
      </c>
      <c r="AM462" s="7" t="e">
        <f t="shared" ref="AM462:AM474" si="864">EXP(AL462)</f>
        <v>#NUM!</v>
      </c>
      <c r="AN462" s="37" t="str">
        <f>VLOOKUP(I462,spp!A:L,10,FALSE)</f>
        <v>Diadematidae</v>
      </c>
    </row>
    <row r="463" spans="1:40" x14ac:dyDescent="0.2">
      <c r="A463" s="51">
        <v>2</v>
      </c>
      <c r="B463" s="51" t="s">
        <v>154</v>
      </c>
      <c r="C463" s="51">
        <v>13</v>
      </c>
      <c r="D463" s="51" t="s">
        <v>169</v>
      </c>
      <c r="E463" s="51">
        <v>2</v>
      </c>
      <c r="F463" s="52">
        <v>40697</v>
      </c>
      <c r="G463" s="51">
        <v>23</v>
      </c>
      <c r="H463" s="54">
        <v>19</v>
      </c>
      <c r="I463" s="51" t="s">
        <v>145</v>
      </c>
      <c r="J463" s="37" t="str">
        <f>VLOOKUP(I463,spp!A:B,2,FALSE)</f>
        <v>Isostichopus fuscus</v>
      </c>
      <c r="K463" s="51">
        <v>3</v>
      </c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37"/>
      <c r="AF463" s="37">
        <f>VLOOKUP(I463,spp!A:E,5,FALSE)</f>
        <v>375</v>
      </c>
      <c r="AG463" s="51">
        <f t="shared" si="858"/>
        <v>1125</v>
      </c>
      <c r="AH463" s="51">
        <f t="shared" si="859"/>
        <v>0.05</v>
      </c>
      <c r="AI463" s="51">
        <f t="shared" si="860"/>
        <v>18.75</v>
      </c>
      <c r="AJ463" s="7">
        <f t="shared" si="861"/>
        <v>7.0255383146385206</v>
      </c>
      <c r="AK463" s="7" t="e">
        <f t="shared" si="862"/>
        <v>#NUM!</v>
      </c>
      <c r="AL463" s="7" t="e">
        <f t="shared" si="863"/>
        <v>#NUM!</v>
      </c>
      <c r="AM463" s="7" t="e">
        <f t="shared" si="864"/>
        <v>#NUM!</v>
      </c>
      <c r="AN463" s="37" t="str">
        <f>VLOOKUP(I463,spp!A:L,10,FALSE)</f>
        <v>Stichopodidae</v>
      </c>
    </row>
    <row r="464" spans="1:40" x14ac:dyDescent="0.2">
      <c r="A464" s="51">
        <v>2</v>
      </c>
      <c r="B464" s="51" t="s">
        <v>154</v>
      </c>
      <c r="C464" s="51">
        <v>13</v>
      </c>
      <c r="D464" s="51" t="s">
        <v>169</v>
      </c>
      <c r="E464" s="51">
        <v>2</v>
      </c>
      <c r="F464" s="52">
        <v>40697</v>
      </c>
      <c r="G464" s="51">
        <v>23</v>
      </c>
      <c r="H464" s="54">
        <v>19</v>
      </c>
      <c r="I464" s="51" t="s">
        <v>149</v>
      </c>
      <c r="J464" s="37" t="str">
        <f>VLOOKUP(I464,spp!A:B,2,FALSE)</f>
        <v>Pinctada mazatlanica</v>
      </c>
      <c r="K464" s="51">
        <v>10</v>
      </c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37"/>
      <c r="AF464" s="37">
        <f>VLOOKUP(I464,spp!A:E,5,FALSE)</f>
        <v>33.238461538461536</v>
      </c>
      <c r="AG464" s="51">
        <f t="shared" si="858"/>
        <v>332.38461538461536</v>
      </c>
      <c r="AH464" s="51">
        <f t="shared" si="859"/>
        <v>0.16666666666666666</v>
      </c>
      <c r="AI464" s="51">
        <f t="shared" si="860"/>
        <v>5.5397435897435896</v>
      </c>
      <c r="AJ464" s="7">
        <f t="shared" si="861"/>
        <v>5.8062927784703966</v>
      </c>
      <c r="AK464" s="7" t="e">
        <f t="shared" si="862"/>
        <v>#NUM!</v>
      </c>
      <c r="AL464" s="7" t="e">
        <f t="shared" si="863"/>
        <v>#NUM!</v>
      </c>
      <c r="AM464" s="7" t="e">
        <f t="shared" si="864"/>
        <v>#NUM!</v>
      </c>
      <c r="AN464" s="37" t="str">
        <f>VLOOKUP(I464,spp!A:L,10,FALSE)</f>
        <v>Pteriidae</v>
      </c>
    </row>
    <row r="465" spans="1:40" x14ac:dyDescent="0.2">
      <c r="A465" s="47">
        <v>2</v>
      </c>
      <c r="B465" s="47" t="s">
        <v>154</v>
      </c>
      <c r="C465" s="47">
        <v>13</v>
      </c>
      <c r="D465" s="47" t="s">
        <v>169</v>
      </c>
      <c r="E465" s="47">
        <v>3</v>
      </c>
      <c r="F465" s="48">
        <v>40695</v>
      </c>
      <c r="G465" s="47">
        <v>23</v>
      </c>
      <c r="H465" s="53">
        <v>15.4</v>
      </c>
      <c r="I465" s="47" t="s">
        <v>142</v>
      </c>
      <c r="J465" s="37" t="str">
        <f>VLOOKUP(I465,spp!A:B,2,FALSE)</f>
        <v>Holacanthus passer</v>
      </c>
      <c r="K465" s="47">
        <f t="shared" ref="K465:K467" si="865">SUM(L465:AD465)</f>
        <v>1</v>
      </c>
      <c r="L465" s="47"/>
      <c r="M465" s="47"/>
      <c r="N465" s="47">
        <v>1</v>
      </c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37">
        <f>VLOOKUP(I465,spp!A:C,3,FALSE)</f>
        <v>2.7130000000000001E-2</v>
      </c>
      <c r="AF465" s="37">
        <f>VLOOKUP(I465,spp!A:D,4,FALSE)</f>
        <v>3.0842299999999998</v>
      </c>
      <c r="AG465" s="47">
        <f t="shared" ref="AG465:AG467" si="866">((AE465*$L$2^AF465)*L465)+((AE465*$M$2^AF465)*M465)+((AE465*$N$2^AF465)*N465)+((AE465*$O$2^AF465)*O465)+((AE465*$P$2^AF465)*P465)+((AE465*$Q$2^AF465)*Q465)+((AE465*$R$2^AF465)*R465)+((AE465*$S$2^AF465)*S465)+((AE465*$T$2^AF465)*T465)+((AE465*$U$2^AF465)*U465)+((AE465*$V$2^AF465)*V465)+((AE465*$W$2^AF465)*W465)+((AE465*$X$2^AF465)*X465)+((AE465*$Y$2^AF465)*Y465)+ ((AE465*$Z$2^AF465)*Z465)+((AE465*$AA$2^AF465)*AA465)+((AE465*$AB$2^AF465)*AB465)+((AE465*$AC$2^AF465)*AC465+((AE465*$AD$2^AF465)*AD465))</f>
        <v>65.549979949165603</v>
      </c>
      <c r="AH465" s="47">
        <f t="shared" ref="AH465:AH467" si="867">K465/120</f>
        <v>8.3333333333333332E-3</v>
      </c>
      <c r="AI465" s="47">
        <f t="shared" ref="AI465:AI467" si="868">AG465/120</f>
        <v>0.54624983290971341</v>
      </c>
      <c r="AJ465" s="7">
        <f t="shared" si="861"/>
        <v>4.182812904323554</v>
      </c>
      <c r="AK465" s="7">
        <f t="shared" si="862"/>
        <v>-3.6071151523112968</v>
      </c>
      <c r="AL465" s="7">
        <f t="shared" si="863"/>
        <v>2.5257286443082556</v>
      </c>
      <c r="AM465" s="7">
        <f t="shared" si="864"/>
        <v>12.500000000000002</v>
      </c>
      <c r="AN465" s="37" t="str">
        <f>VLOOKUP(I465,spp!A:L,10,FALSE)</f>
        <v>Pomacanthidae</v>
      </c>
    </row>
    <row r="466" spans="1:40" x14ac:dyDescent="0.2">
      <c r="A466" s="47">
        <v>2</v>
      </c>
      <c r="B466" s="47" t="s">
        <v>154</v>
      </c>
      <c r="C466" s="47">
        <v>13</v>
      </c>
      <c r="D466" s="47" t="s">
        <v>169</v>
      </c>
      <c r="E466" s="47">
        <v>3</v>
      </c>
      <c r="F466" s="48">
        <v>40695</v>
      </c>
      <c r="G466" s="47">
        <v>23</v>
      </c>
      <c r="H466" s="53">
        <v>15.4</v>
      </c>
      <c r="I466" s="47" t="s">
        <v>146</v>
      </c>
      <c r="J466" s="37" t="str">
        <f>VLOOKUP(I466,spp!A:B,2,FALSE)</f>
        <v>Mycteroperca rosacea</v>
      </c>
      <c r="K466" s="47">
        <f t="shared" si="865"/>
        <v>1</v>
      </c>
      <c r="L466" s="47"/>
      <c r="M466" s="47"/>
      <c r="N466" s="47"/>
      <c r="O466" s="47"/>
      <c r="P466" s="47">
        <v>1</v>
      </c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37">
        <f>VLOOKUP(I466,spp!A:C,3,FALSE)</f>
        <v>1.3299999999999999E-2</v>
      </c>
      <c r="AF466" s="37">
        <f>VLOOKUP(I466,spp!A:D,4,FALSE)</f>
        <v>2.97</v>
      </c>
      <c r="AG466" s="47">
        <f t="shared" si="866"/>
        <v>188.68330149266839</v>
      </c>
      <c r="AH466" s="47">
        <f t="shared" si="867"/>
        <v>8.3333333333333332E-3</v>
      </c>
      <c r="AI466" s="47">
        <f t="shared" si="868"/>
        <v>1.5723608457722367</v>
      </c>
      <c r="AJ466" s="7">
        <f t="shared" si="861"/>
        <v>5.2400699561041266</v>
      </c>
      <c r="AK466" s="7">
        <f t="shared" si="862"/>
        <v>-4.319991243754429</v>
      </c>
      <c r="AL466" s="7">
        <f t="shared" si="863"/>
        <v>3.2188758248682001</v>
      </c>
      <c r="AM466" s="7">
        <f t="shared" si="864"/>
        <v>24.999999999999986</v>
      </c>
      <c r="AN466" s="37" t="str">
        <f>VLOOKUP(I466,spp!A:L,10,FALSE)</f>
        <v>Serranidae</v>
      </c>
    </row>
    <row r="467" spans="1:40" x14ac:dyDescent="0.2">
      <c r="A467" s="47">
        <v>2</v>
      </c>
      <c r="B467" s="47" t="s">
        <v>154</v>
      </c>
      <c r="C467" s="47">
        <v>13</v>
      </c>
      <c r="D467" s="47" t="s">
        <v>169</v>
      </c>
      <c r="E467" s="47">
        <v>3</v>
      </c>
      <c r="F467" s="48">
        <v>40695</v>
      </c>
      <c r="G467" s="47">
        <v>23</v>
      </c>
      <c r="H467" s="53">
        <v>15.4</v>
      </c>
      <c r="I467" s="47" t="s">
        <v>141</v>
      </c>
      <c r="J467" s="37" t="str">
        <f>VLOOKUP(I467,spp!A:B,2,FALSE)</f>
        <v>Stegastes rectrifaenum</v>
      </c>
      <c r="K467" s="47">
        <f t="shared" si="865"/>
        <v>2</v>
      </c>
      <c r="L467" s="47">
        <v>2</v>
      </c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37">
        <f>VLOOKUP(I467,spp!A:C,3,FALSE)</f>
        <v>1.813E-2</v>
      </c>
      <c r="AF467" s="37">
        <f>VLOOKUP(I467,spp!A:D,4,FALSE)</f>
        <v>3.07552</v>
      </c>
      <c r="AG467" s="47">
        <f t="shared" si="866"/>
        <v>0.60715594980801124</v>
      </c>
      <c r="AH467" s="47">
        <f t="shared" si="867"/>
        <v>1.6666666666666666E-2</v>
      </c>
      <c r="AI467" s="47">
        <f t="shared" si="868"/>
        <v>5.0596329150667608E-3</v>
      </c>
      <c r="AJ467" s="7">
        <f t="shared" si="861"/>
        <v>-0.49896960196183038</v>
      </c>
      <c r="AK467" s="7">
        <f t="shared" si="862"/>
        <v>-4.0101872542153769</v>
      </c>
      <c r="AL467" s="7">
        <f t="shared" si="863"/>
        <v>1.1416663368319979</v>
      </c>
      <c r="AM467" s="7">
        <f t="shared" si="864"/>
        <v>3.1319829579055436</v>
      </c>
      <c r="AN467" s="37" t="str">
        <f>VLOOKUP(I467,spp!A:L,10,FALSE)</f>
        <v>Pomacentridae</v>
      </c>
    </row>
    <row r="468" spans="1:40" x14ac:dyDescent="0.2">
      <c r="A468" s="51">
        <v>2</v>
      </c>
      <c r="B468" s="51" t="s">
        <v>154</v>
      </c>
      <c r="C468" s="51">
        <v>13</v>
      </c>
      <c r="D468" s="51" t="s">
        <v>169</v>
      </c>
      <c r="E468" s="51">
        <v>3</v>
      </c>
      <c r="F468" s="52">
        <v>40697</v>
      </c>
      <c r="G468" s="51">
        <v>23</v>
      </c>
      <c r="H468" s="54">
        <v>15.4</v>
      </c>
      <c r="I468" s="51" t="s">
        <v>148</v>
      </c>
      <c r="J468" s="37" t="str">
        <f>VLOOKUP(I468,spp!A:B,2,FALSE)</f>
        <v>Diadema mexicanum</v>
      </c>
      <c r="K468" s="51">
        <v>2</v>
      </c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37"/>
      <c r="AF468" s="37">
        <f>VLOOKUP(I468,spp!A:E,5,FALSE)</f>
        <v>20.71</v>
      </c>
      <c r="AG468" s="51">
        <f t="shared" ref="AG468:AG469" si="869">AF468*K468</f>
        <v>41.42</v>
      </c>
      <c r="AH468" s="51">
        <f t="shared" ref="AH468:AH469" si="870">K468/60</f>
        <v>3.3333333333333333E-2</v>
      </c>
      <c r="AI468" s="51">
        <f t="shared" ref="AI468:AI469" si="871">AG468/60</f>
        <v>0.69033333333333335</v>
      </c>
      <c r="AJ468" s="7">
        <f t="shared" si="861"/>
        <v>3.7237638559674382</v>
      </c>
      <c r="AK468" s="7" t="e">
        <f t="shared" si="862"/>
        <v>#NUM!</v>
      </c>
      <c r="AL468" s="7" t="e">
        <f t="shared" si="863"/>
        <v>#NUM!</v>
      </c>
      <c r="AM468" s="7" t="e">
        <f t="shared" si="864"/>
        <v>#NUM!</v>
      </c>
      <c r="AN468" s="37" t="str">
        <f>VLOOKUP(I468,spp!A:L,10,FALSE)</f>
        <v>Diadematidae</v>
      </c>
    </row>
    <row r="469" spans="1:40" x14ac:dyDescent="0.2">
      <c r="A469" s="51">
        <v>2</v>
      </c>
      <c r="B469" s="51" t="s">
        <v>154</v>
      </c>
      <c r="C469" s="51">
        <v>13</v>
      </c>
      <c r="D469" s="51" t="s">
        <v>169</v>
      </c>
      <c r="E469" s="51">
        <v>3</v>
      </c>
      <c r="F469" s="52">
        <v>40697</v>
      </c>
      <c r="G469" s="51">
        <v>23</v>
      </c>
      <c r="H469" s="54">
        <v>15.4</v>
      </c>
      <c r="I469" s="51" t="s">
        <v>149</v>
      </c>
      <c r="J469" s="37" t="str">
        <f>VLOOKUP(I469,spp!A:B,2,FALSE)</f>
        <v>Pinctada mazatlanica</v>
      </c>
      <c r="K469" s="51">
        <v>13</v>
      </c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37"/>
      <c r="AF469" s="37">
        <f>VLOOKUP(I469,spp!A:E,5,FALSE)</f>
        <v>33.238461538461536</v>
      </c>
      <c r="AG469" s="51">
        <f t="shared" si="869"/>
        <v>432.09999999999997</v>
      </c>
      <c r="AH469" s="51">
        <f t="shared" si="870"/>
        <v>0.21666666666666667</v>
      </c>
      <c r="AI469" s="51">
        <f t="shared" si="871"/>
        <v>7.2016666666666662</v>
      </c>
      <c r="AJ469" s="7">
        <f t="shared" si="861"/>
        <v>6.068657042937887</v>
      </c>
      <c r="AK469" s="7" t="e">
        <f t="shared" si="862"/>
        <v>#NUM!</v>
      </c>
      <c r="AL469" s="7" t="e">
        <f t="shared" si="863"/>
        <v>#NUM!</v>
      </c>
      <c r="AM469" s="7" t="e">
        <f t="shared" si="864"/>
        <v>#NUM!</v>
      </c>
      <c r="AN469" s="37" t="str">
        <f>VLOOKUP(I469,spp!A:L,10,FALSE)</f>
        <v>Pteriidae</v>
      </c>
    </row>
    <row r="470" spans="1:40" x14ac:dyDescent="0.2">
      <c r="A470" s="47">
        <v>2</v>
      </c>
      <c r="B470" s="47" t="s">
        <v>154</v>
      </c>
      <c r="C470" s="47">
        <v>13</v>
      </c>
      <c r="D470" s="47" t="s">
        <v>169</v>
      </c>
      <c r="E470" s="47">
        <v>4</v>
      </c>
      <c r="F470" s="48">
        <v>40695</v>
      </c>
      <c r="G470" s="47">
        <v>23</v>
      </c>
      <c r="H470" s="53">
        <v>12.1</v>
      </c>
      <c r="I470" s="47" t="s">
        <v>142</v>
      </c>
      <c r="J470" s="37" t="str">
        <f>VLOOKUP(I470,spp!A:B,2,FALSE)</f>
        <v>Holacanthus passer</v>
      </c>
      <c r="K470" s="47">
        <f t="shared" ref="K470:K472" si="872">SUM(L470:AD470)</f>
        <v>2</v>
      </c>
      <c r="L470" s="47"/>
      <c r="M470" s="47"/>
      <c r="N470" s="47"/>
      <c r="O470" s="47"/>
      <c r="P470" s="47">
        <v>2</v>
      </c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37">
        <f>VLOOKUP(I470,spp!A:C,3,FALSE)</f>
        <v>2.7130000000000001E-2</v>
      </c>
      <c r="AF470" s="37">
        <f>VLOOKUP(I470,spp!A:D,4,FALSE)</f>
        <v>3.0842299999999998</v>
      </c>
      <c r="AG470" s="47">
        <f t="shared" ref="AG470:AG472" si="873">((AE470*$L$2^AF470)*L470)+((AE470*$M$2^AF470)*M470)+((AE470*$N$2^AF470)*N470)+((AE470*$O$2^AF470)*O470)+((AE470*$P$2^AF470)*P470)+((AE470*$Q$2^AF470)*Q470)+((AE470*$R$2^AF470)*R470)+((AE470*$S$2^AF470)*S470)+((AE470*$T$2^AF470)*T470)+((AE470*$U$2^AF470)*U470)+((AE470*$V$2^AF470)*V470)+((AE470*$W$2^AF470)*W470)+((AE470*$X$2^AF470)*X470)+((AE470*$Y$2^AF470)*Y470)+ ((AE470*$Z$2^AF470)*Z470)+((AE470*$AA$2^AF470)*AA470)+((AE470*$AB$2^AF470)*AB470)+((AE470*$AC$2^AF470)*AC470+((AE470*$AD$2^AF470)*AD470))</f>
        <v>1111.855381318609</v>
      </c>
      <c r="AH470" s="47">
        <f t="shared" ref="AH470:AH472" si="874">K470/120</f>
        <v>1.6666666666666666E-2</v>
      </c>
      <c r="AI470" s="47">
        <f t="shared" ref="AI470:AI472" si="875">AG470/120</f>
        <v>9.2654615109884091</v>
      </c>
      <c r="AJ470" s="7">
        <f t="shared" si="861"/>
        <v>7.013785413581898</v>
      </c>
      <c r="AK470" s="7">
        <f t="shared" si="862"/>
        <v>-3.6071151523112968</v>
      </c>
      <c r="AL470" s="7">
        <f t="shared" si="863"/>
        <v>3.4436149592907128</v>
      </c>
      <c r="AM470" s="7">
        <f t="shared" si="864"/>
        <v>31.299901772760276</v>
      </c>
      <c r="AN470" s="37" t="str">
        <f>VLOOKUP(I470,spp!A:L,10,FALSE)</f>
        <v>Pomacanthidae</v>
      </c>
    </row>
    <row r="471" spans="1:40" x14ac:dyDescent="0.2">
      <c r="A471" s="47">
        <v>2</v>
      </c>
      <c r="B471" s="47" t="s">
        <v>154</v>
      </c>
      <c r="C471" s="47">
        <v>13</v>
      </c>
      <c r="D471" s="47" t="s">
        <v>169</v>
      </c>
      <c r="E471" s="47">
        <v>4</v>
      </c>
      <c r="F471" s="48">
        <v>40695</v>
      </c>
      <c r="G471" s="47">
        <v>23</v>
      </c>
      <c r="H471" s="53">
        <v>12.1</v>
      </c>
      <c r="I471" s="47" t="s">
        <v>150</v>
      </c>
      <c r="J471" s="37" t="str">
        <f>VLOOKUP(I471,spp!A:B,2,FALSE)</f>
        <v>Lutjanus argentiventris</v>
      </c>
      <c r="K471" s="47">
        <f t="shared" si="872"/>
        <v>7</v>
      </c>
      <c r="L471" s="47"/>
      <c r="M471" s="47"/>
      <c r="N471" s="47"/>
      <c r="O471" s="47"/>
      <c r="P471" s="47"/>
      <c r="Q471" s="47">
        <v>7</v>
      </c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37">
        <f>VLOOKUP(I471,spp!A:C,3,FALSE)</f>
        <v>1.7299999999999999E-2</v>
      </c>
      <c r="AF471" s="37">
        <f>VLOOKUP(I471,spp!A:D,4,FALSE)</f>
        <v>3</v>
      </c>
      <c r="AG471" s="47">
        <f t="shared" si="873"/>
        <v>5192.1624999999995</v>
      </c>
      <c r="AH471" s="47">
        <f t="shared" si="874"/>
        <v>5.8333333333333334E-2</v>
      </c>
      <c r="AI471" s="47">
        <f t="shared" si="875"/>
        <v>43.268020833333331</v>
      </c>
      <c r="AJ471" s="7">
        <f t="shared" si="861"/>
        <v>8.554905556045151</v>
      </c>
      <c r="AK471" s="7">
        <f t="shared" si="862"/>
        <v>-4.0570487774784034</v>
      </c>
      <c r="AL471" s="7">
        <f t="shared" si="863"/>
        <v>4.2039847778411845</v>
      </c>
      <c r="AM471" s="7">
        <f t="shared" si="864"/>
        <v>66.952591397033601</v>
      </c>
      <c r="AN471" s="37" t="str">
        <f>VLOOKUP(I471,spp!A:L,10,FALSE)</f>
        <v>Lutjanidae</v>
      </c>
    </row>
    <row r="472" spans="1:40" x14ac:dyDescent="0.2">
      <c r="A472" s="47">
        <v>2</v>
      </c>
      <c r="B472" s="47" t="s">
        <v>154</v>
      </c>
      <c r="C472" s="47">
        <v>13</v>
      </c>
      <c r="D472" s="47" t="s">
        <v>169</v>
      </c>
      <c r="E472" s="47">
        <v>4</v>
      </c>
      <c r="F472" s="48">
        <v>40695</v>
      </c>
      <c r="G472" s="47">
        <v>23</v>
      </c>
      <c r="H472" s="53">
        <v>12.1</v>
      </c>
      <c r="I472" s="47" t="s">
        <v>141</v>
      </c>
      <c r="J472" s="37" t="str">
        <f>VLOOKUP(I472,spp!A:B,2,FALSE)</f>
        <v>Stegastes rectrifaenum</v>
      </c>
      <c r="K472" s="47">
        <f t="shared" si="872"/>
        <v>10</v>
      </c>
      <c r="L472" s="47"/>
      <c r="M472" s="47">
        <v>10</v>
      </c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37">
        <f>VLOOKUP(I472,spp!A:C,3,FALSE)</f>
        <v>1.813E-2</v>
      </c>
      <c r="AF472" s="37">
        <f>VLOOKUP(I472,spp!A:D,4,FALSE)</f>
        <v>3.07552</v>
      </c>
      <c r="AG472" s="47">
        <f t="shared" si="873"/>
        <v>89.056622608108796</v>
      </c>
      <c r="AH472" s="47">
        <f t="shared" si="874"/>
        <v>8.3333333333333329E-2</v>
      </c>
      <c r="AI472" s="47">
        <f t="shared" si="875"/>
        <v>0.74213852173424</v>
      </c>
      <c r="AJ472" s="7">
        <f t="shared" si="861"/>
        <v>4.4892723765168139</v>
      </c>
      <c r="AK472" s="7">
        <f t="shared" si="862"/>
        <v>-4.0101872542153769</v>
      </c>
      <c r="AL472" s="7">
        <f t="shared" si="863"/>
        <v>2.7635845745539585</v>
      </c>
      <c r="AM472" s="7">
        <f t="shared" si="864"/>
        <v>15.856580292116471</v>
      </c>
      <c r="AN472" s="37" t="str">
        <f>VLOOKUP(I472,spp!A:L,10,FALSE)</f>
        <v>Pomacentridae</v>
      </c>
    </row>
    <row r="473" spans="1:40" x14ac:dyDescent="0.2">
      <c r="A473" s="51">
        <v>2</v>
      </c>
      <c r="B473" s="51" t="s">
        <v>154</v>
      </c>
      <c r="C473" s="51">
        <v>13</v>
      </c>
      <c r="D473" s="51" t="s">
        <v>169</v>
      </c>
      <c r="E473" s="51">
        <v>4</v>
      </c>
      <c r="F473" s="52">
        <v>40697</v>
      </c>
      <c r="G473" s="51">
        <v>23</v>
      </c>
      <c r="H473" s="54">
        <v>12.1</v>
      </c>
      <c r="I473" s="51" t="s">
        <v>145</v>
      </c>
      <c r="J473" s="37" t="str">
        <f>VLOOKUP(I473,spp!A:B,2,FALSE)</f>
        <v>Isostichopus fuscus</v>
      </c>
      <c r="K473" s="51">
        <v>3</v>
      </c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37"/>
      <c r="AF473" s="37">
        <f>VLOOKUP(I473,spp!A:E,5,FALSE)</f>
        <v>375</v>
      </c>
      <c r="AG473" s="51">
        <f t="shared" ref="AG473:AG474" si="876">AF473*K473</f>
        <v>1125</v>
      </c>
      <c r="AH473" s="51">
        <f t="shared" ref="AH473:AH474" si="877">K473/60</f>
        <v>0.05</v>
      </c>
      <c r="AI473" s="51">
        <f t="shared" ref="AI473:AI474" si="878">AG473/60</f>
        <v>18.75</v>
      </c>
      <c r="AJ473" s="7">
        <f t="shared" si="861"/>
        <v>7.0255383146385206</v>
      </c>
      <c r="AK473" s="7" t="e">
        <f t="shared" si="862"/>
        <v>#NUM!</v>
      </c>
      <c r="AL473" s="7" t="e">
        <f t="shared" si="863"/>
        <v>#NUM!</v>
      </c>
      <c r="AM473" s="7" t="e">
        <f t="shared" si="864"/>
        <v>#NUM!</v>
      </c>
      <c r="AN473" s="37" t="str">
        <f>VLOOKUP(I473,spp!A:L,10,FALSE)</f>
        <v>Stichopodidae</v>
      </c>
    </row>
    <row r="474" spans="1:40" x14ac:dyDescent="0.2">
      <c r="A474" s="51">
        <v>2</v>
      </c>
      <c r="B474" s="51" t="s">
        <v>154</v>
      </c>
      <c r="C474" s="51">
        <v>13</v>
      </c>
      <c r="D474" s="51" t="s">
        <v>169</v>
      </c>
      <c r="E474" s="51">
        <v>4</v>
      </c>
      <c r="F474" s="52">
        <v>40697</v>
      </c>
      <c r="G474" s="51">
        <v>23</v>
      </c>
      <c r="H474" s="54">
        <v>12.1</v>
      </c>
      <c r="I474" s="51" t="s">
        <v>149</v>
      </c>
      <c r="J474" s="37" t="str">
        <f>VLOOKUP(I474,spp!A:B,2,FALSE)</f>
        <v>Pinctada mazatlanica</v>
      </c>
      <c r="K474" s="51">
        <v>6</v>
      </c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37"/>
      <c r="AF474" s="37">
        <f>VLOOKUP(I474,spp!A:E,5,FALSE)</f>
        <v>33.238461538461536</v>
      </c>
      <c r="AG474" s="51">
        <f t="shared" si="876"/>
        <v>199.43076923076922</v>
      </c>
      <c r="AH474" s="51">
        <f t="shared" si="877"/>
        <v>0.1</v>
      </c>
      <c r="AI474" s="51">
        <f t="shared" si="878"/>
        <v>3.3238461538461537</v>
      </c>
      <c r="AJ474" s="7">
        <f t="shared" si="861"/>
        <v>5.2954671547044061</v>
      </c>
      <c r="AK474" s="7" t="e">
        <f t="shared" si="862"/>
        <v>#NUM!</v>
      </c>
      <c r="AL474" s="7" t="e">
        <f t="shared" si="863"/>
        <v>#NUM!</v>
      </c>
      <c r="AM474" s="7" t="e">
        <f t="shared" si="864"/>
        <v>#NUM!</v>
      </c>
      <c r="AN474" s="37" t="str">
        <f>VLOOKUP(I474,spp!A:L,10,FALSE)</f>
        <v>Pteriidae</v>
      </c>
    </row>
    <row r="475" spans="1:40" x14ac:dyDescent="0.2">
      <c r="A475" s="47">
        <v>2</v>
      </c>
      <c r="B475" s="47" t="s">
        <v>154</v>
      </c>
      <c r="C475" s="47">
        <v>13</v>
      </c>
      <c r="D475" s="47" t="s">
        <v>169</v>
      </c>
      <c r="E475" s="47">
        <v>5</v>
      </c>
      <c r="F475" s="48">
        <v>40695</v>
      </c>
      <c r="G475" s="47">
        <v>23</v>
      </c>
      <c r="H475" s="53">
        <v>11</v>
      </c>
      <c r="I475" s="47" t="s">
        <v>142</v>
      </c>
      <c r="J475" s="37" t="str">
        <f>VLOOKUP(I475,spp!A:B,2,FALSE)</f>
        <v>Holacanthus passer</v>
      </c>
      <c r="K475" s="47">
        <f t="shared" ref="K475:K477" si="879">SUM(L475:AD475)</f>
        <v>4</v>
      </c>
      <c r="L475" s="47"/>
      <c r="M475" s="47"/>
      <c r="N475" s="47"/>
      <c r="O475" s="47">
        <v>4</v>
      </c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37">
        <f>VLOOKUP(I475,spp!A:C,3,FALSE)</f>
        <v>2.7130000000000001E-2</v>
      </c>
      <c r="AF475" s="37">
        <f>VLOOKUP(I475,spp!A:D,4,FALSE)</f>
        <v>3.0842299999999998</v>
      </c>
      <c r="AG475" s="47">
        <f t="shared" ref="AG475:AG477" si="880">((AE475*$L$2^AF475)*L475)+((AE475*$M$2^AF475)*M475)+((AE475*$N$2^AF475)*N475)+((AE475*$O$2^AF475)*O475)+((AE475*$P$2^AF475)*P475)+((AE475*$Q$2^AF475)*Q475)+((AE475*$R$2^AF475)*R475)+((AE475*$S$2^AF475)*S475)+((AE475*$T$2^AF475)*T475)+((AE475*$U$2^AF475)*U475)+((AE475*$V$2^AF475)*V475)+((AE475*$W$2^AF475)*W475)+((AE475*$X$2^AF475)*X475)+((AE475*$Y$2^AF475)*Y475)+ ((AE475*$Z$2^AF475)*Z475)+((AE475*$AA$2^AF475)*AA475)+((AE475*$AB$2^AF475)*AB475)+((AE475*$AC$2^AF475)*AC475+((AE475*$AD$2^AF475)*AD475))</f>
        <v>740.15900282352686</v>
      </c>
      <c r="AH475" s="47">
        <f t="shared" ref="AH475:AH477" si="881">K475/120</f>
        <v>3.3333333333333333E-2</v>
      </c>
      <c r="AI475" s="47">
        <f t="shared" ref="AI475:AI477" si="882">AG475/120</f>
        <v>6.1679916901960574</v>
      </c>
      <c r="AJ475" s="7">
        <f t="shared" ref="AJ475:AJ485" si="883">LN(AG475)</f>
        <v>6.606865031797688</v>
      </c>
      <c r="AK475" s="7">
        <f t="shared" ref="AK475:AK485" si="884">LN(AE475)</f>
        <v>-3.6071151523112968</v>
      </c>
      <c r="AL475" s="7">
        <f t="shared" ref="AL475:AL485" si="885">(AJ475-AK475)/AF475</f>
        <v>3.3116791497744935</v>
      </c>
      <c r="AM475" s="7">
        <f t="shared" ref="AM475:AM486" si="886">EXP(AL475)</f>
        <v>27.431147827564402</v>
      </c>
      <c r="AN475" s="37" t="str">
        <f>VLOOKUP(I475,spp!A:L,10,FALSE)</f>
        <v>Pomacanthidae</v>
      </c>
    </row>
    <row r="476" spans="1:40" x14ac:dyDescent="0.2">
      <c r="A476" s="47">
        <v>2</v>
      </c>
      <c r="B476" s="47" t="s">
        <v>154</v>
      </c>
      <c r="C476" s="47">
        <v>13</v>
      </c>
      <c r="D476" s="47" t="s">
        <v>169</v>
      </c>
      <c r="E476" s="47">
        <v>5</v>
      </c>
      <c r="F476" s="48">
        <v>40695</v>
      </c>
      <c r="G476" s="47">
        <v>23</v>
      </c>
      <c r="H476" s="53">
        <v>11</v>
      </c>
      <c r="I476" s="47" t="s">
        <v>146</v>
      </c>
      <c r="J476" s="37" t="str">
        <f>VLOOKUP(I476,spp!A:B,2,FALSE)</f>
        <v>Mycteroperca rosacea</v>
      </c>
      <c r="K476" s="47">
        <f t="shared" si="879"/>
        <v>1</v>
      </c>
      <c r="L476" s="47"/>
      <c r="M476" s="47"/>
      <c r="N476" s="47"/>
      <c r="O476" s="47"/>
      <c r="P476" s="47">
        <v>1</v>
      </c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37">
        <f>VLOOKUP(I476,spp!A:C,3,FALSE)</f>
        <v>1.3299999999999999E-2</v>
      </c>
      <c r="AF476" s="37">
        <f>VLOOKUP(I476,spp!A:D,4,FALSE)</f>
        <v>2.97</v>
      </c>
      <c r="AG476" s="47">
        <f t="shared" si="880"/>
        <v>188.68330149266839</v>
      </c>
      <c r="AH476" s="47">
        <f t="shared" si="881"/>
        <v>8.3333333333333332E-3</v>
      </c>
      <c r="AI476" s="47">
        <f t="shared" si="882"/>
        <v>1.5723608457722367</v>
      </c>
      <c r="AJ476" s="7">
        <f t="shared" si="883"/>
        <v>5.2400699561041266</v>
      </c>
      <c r="AK476" s="7">
        <f t="shared" si="884"/>
        <v>-4.319991243754429</v>
      </c>
      <c r="AL476" s="7">
        <f t="shared" si="885"/>
        <v>3.2188758248682001</v>
      </c>
      <c r="AM476" s="7">
        <f t="shared" si="886"/>
        <v>24.999999999999986</v>
      </c>
      <c r="AN476" s="37" t="str">
        <f>VLOOKUP(I476,spp!A:L,10,FALSE)</f>
        <v>Serranidae</v>
      </c>
    </row>
    <row r="477" spans="1:40" x14ac:dyDescent="0.2">
      <c r="A477" s="47">
        <v>2</v>
      </c>
      <c r="B477" s="47" t="s">
        <v>154</v>
      </c>
      <c r="C477" s="47">
        <v>13</v>
      </c>
      <c r="D477" s="47" t="s">
        <v>169</v>
      </c>
      <c r="E477" s="47">
        <v>5</v>
      </c>
      <c r="F477" s="48">
        <v>40695</v>
      </c>
      <c r="G477" s="47">
        <v>23</v>
      </c>
      <c r="H477" s="53">
        <v>11</v>
      </c>
      <c r="I477" s="47" t="s">
        <v>141</v>
      </c>
      <c r="J477" s="37" t="str">
        <f>VLOOKUP(I477,spp!A:B,2,FALSE)</f>
        <v>Stegastes rectrifaenum</v>
      </c>
      <c r="K477" s="47">
        <f t="shared" si="879"/>
        <v>2</v>
      </c>
      <c r="L477" s="47"/>
      <c r="M477" s="47">
        <v>2</v>
      </c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37">
        <f>VLOOKUP(I477,spp!A:C,3,FALSE)</f>
        <v>1.813E-2</v>
      </c>
      <c r="AF477" s="37">
        <f>VLOOKUP(I477,spp!A:D,4,FALSE)</f>
        <v>3.07552</v>
      </c>
      <c r="AG477" s="47">
        <f t="shared" si="880"/>
        <v>17.81132452162176</v>
      </c>
      <c r="AH477" s="47">
        <f t="shared" si="881"/>
        <v>1.6666666666666666E-2</v>
      </c>
      <c r="AI477" s="47">
        <f t="shared" si="882"/>
        <v>0.14842770434684799</v>
      </c>
      <c r="AJ477" s="7">
        <f t="shared" si="883"/>
        <v>2.8798344640827138</v>
      </c>
      <c r="AK477" s="7">
        <f t="shared" si="884"/>
        <v>-4.0101872542153769</v>
      </c>
      <c r="AL477" s="7">
        <f t="shared" si="885"/>
        <v>2.2402786255001073</v>
      </c>
      <c r="AM477" s="7">
        <f t="shared" si="886"/>
        <v>9.3959488737166268</v>
      </c>
      <c r="AN477" s="37" t="str">
        <f>VLOOKUP(I477,spp!A:L,10,FALSE)</f>
        <v>Pomacentridae</v>
      </c>
    </row>
    <row r="478" spans="1:40" x14ac:dyDescent="0.2">
      <c r="A478" s="51">
        <v>2</v>
      </c>
      <c r="B478" s="51" t="s">
        <v>154</v>
      </c>
      <c r="C478" s="51">
        <v>13</v>
      </c>
      <c r="D478" s="51" t="s">
        <v>169</v>
      </c>
      <c r="E478" s="51">
        <v>5</v>
      </c>
      <c r="F478" s="52">
        <v>40697</v>
      </c>
      <c r="G478" s="51">
        <v>23</v>
      </c>
      <c r="H478" s="54">
        <v>20</v>
      </c>
      <c r="I478" s="51" t="s">
        <v>145</v>
      </c>
      <c r="J478" s="37" t="str">
        <f>VLOOKUP(I478,spp!A:B,2,FALSE)</f>
        <v>Isostichopus fuscus</v>
      </c>
      <c r="K478" s="51">
        <v>2</v>
      </c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37"/>
      <c r="AF478" s="37">
        <f>VLOOKUP(I478,spp!A:E,5,FALSE)</f>
        <v>375</v>
      </c>
      <c r="AG478" s="51">
        <f t="shared" ref="AG478:AG479" si="887">AF478*K478</f>
        <v>750</v>
      </c>
      <c r="AH478" s="51">
        <f t="shared" ref="AH478:AH479" si="888">K478/60</f>
        <v>3.3333333333333333E-2</v>
      </c>
      <c r="AI478" s="51">
        <f t="shared" ref="AI478:AI479" si="889">AG478/60</f>
        <v>12.5</v>
      </c>
      <c r="AJ478" s="7">
        <f t="shared" si="883"/>
        <v>6.620073206530356</v>
      </c>
      <c r="AK478" s="7" t="e">
        <f t="shared" si="884"/>
        <v>#NUM!</v>
      </c>
      <c r="AL478" s="7" t="e">
        <f t="shared" si="885"/>
        <v>#NUM!</v>
      </c>
      <c r="AM478" s="7" t="e">
        <f t="shared" si="886"/>
        <v>#NUM!</v>
      </c>
      <c r="AN478" s="37" t="str">
        <f>VLOOKUP(I478,spp!A:L,10,FALSE)</f>
        <v>Stichopodidae</v>
      </c>
    </row>
    <row r="479" spans="1:40" x14ac:dyDescent="0.2">
      <c r="A479" s="51">
        <v>2</v>
      </c>
      <c r="B479" s="51" t="s">
        <v>154</v>
      </c>
      <c r="C479" s="51">
        <v>13</v>
      </c>
      <c r="D479" s="51" t="s">
        <v>169</v>
      </c>
      <c r="E479" s="51">
        <v>5</v>
      </c>
      <c r="F479" s="52">
        <v>40697</v>
      </c>
      <c r="G479" s="51">
        <v>23</v>
      </c>
      <c r="H479" s="54">
        <v>20</v>
      </c>
      <c r="I479" s="51" t="s">
        <v>149</v>
      </c>
      <c r="J479" s="37" t="str">
        <f>VLOOKUP(I479,spp!A:B,2,FALSE)</f>
        <v>Pinctada mazatlanica</v>
      </c>
      <c r="K479" s="51">
        <v>5</v>
      </c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37"/>
      <c r="AF479" s="37">
        <f>VLOOKUP(I479,spp!A:E,5,FALSE)</f>
        <v>33.238461538461536</v>
      </c>
      <c r="AG479" s="51">
        <f t="shared" si="887"/>
        <v>166.19230769230768</v>
      </c>
      <c r="AH479" s="51">
        <f t="shared" si="888"/>
        <v>8.3333333333333329E-2</v>
      </c>
      <c r="AI479" s="51">
        <f t="shared" si="889"/>
        <v>2.7698717948717948</v>
      </c>
      <c r="AJ479" s="7">
        <f t="shared" si="883"/>
        <v>5.1131455979104512</v>
      </c>
      <c r="AK479" s="7" t="e">
        <f t="shared" si="884"/>
        <v>#NUM!</v>
      </c>
      <c r="AL479" s="7" t="e">
        <f t="shared" si="885"/>
        <v>#NUM!</v>
      </c>
      <c r="AM479" s="7" t="e">
        <f t="shared" si="886"/>
        <v>#NUM!</v>
      </c>
      <c r="AN479" s="37" t="str">
        <f>VLOOKUP(I479,spp!A:L,10,FALSE)</f>
        <v>Pteriidae</v>
      </c>
    </row>
    <row r="480" spans="1:40" x14ac:dyDescent="0.2">
      <c r="A480" s="47">
        <v>2</v>
      </c>
      <c r="B480" s="47" t="s">
        <v>154</v>
      </c>
      <c r="C480" s="47">
        <v>13</v>
      </c>
      <c r="D480" s="47" t="s">
        <v>169</v>
      </c>
      <c r="E480" s="47">
        <v>6</v>
      </c>
      <c r="F480" s="48">
        <v>40695</v>
      </c>
      <c r="G480" s="47">
        <v>24</v>
      </c>
      <c r="H480" s="53">
        <v>10</v>
      </c>
      <c r="I480" s="47" t="s">
        <v>150</v>
      </c>
      <c r="J480" s="37" t="str">
        <f>VLOOKUP(I480,spp!A:B,2,FALSE)</f>
        <v>Lutjanus argentiventris</v>
      </c>
      <c r="K480" s="47">
        <f t="shared" ref="K480:K482" si="890">SUM(L480:AD480)</f>
        <v>1</v>
      </c>
      <c r="L480" s="47"/>
      <c r="M480" s="47"/>
      <c r="N480" s="47"/>
      <c r="O480" s="47"/>
      <c r="P480" s="47">
        <v>1</v>
      </c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37">
        <f>VLOOKUP(I480,spp!A:C,3,FALSE)</f>
        <v>1.7299999999999999E-2</v>
      </c>
      <c r="AF480" s="37">
        <f>VLOOKUP(I480,spp!A:D,4,FALSE)</f>
        <v>3</v>
      </c>
      <c r="AG480" s="47">
        <f t="shared" ref="AG480:AG482" si="891">((AE480*$L$2^AF480)*L480)+((AE480*$M$2^AF480)*M480)+((AE480*$N$2^AF480)*N480)+((AE480*$O$2^AF480)*O480)+((AE480*$P$2^AF480)*P480)+((AE480*$Q$2^AF480)*Q480)+((AE480*$R$2^AF480)*R480)+((AE480*$S$2^AF480)*S480)+((AE480*$T$2^AF480)*T480)+((AE480*$U$2^AF480)*U480)+((AE480*$V$2^AF480)*V480)+((AE480*$W$2^AF480)*W480)+((AE480*$X$2^AF480)*X480)+((AE480*$Y$2^AF480)*Y480)+ ((AE480*$Z$2^AF480)*Z480)+((AE480*$AA$2^AF480)*AA480)+((AE480*$AB$2^AF480)*AB480)+((AE480*$AC$2^AF480)*AC480+((AE480*$AD$2^AF480)*AD480))</f>
        <v>270.3125</v>
      </c>
      <c r="AH480" s="47">
        <f t="shared" ref="AH480:AH482" si="892">K480/120</f>
        <v>8.3333333333333332E-3</v>
      </c>
      <c r="AI480" s="47">
        <f t="shared" ref="AI480:AI482" si="893">AG480/120</f>
        <v>2.2526041666666665</v>
      </c>
      <c r="AJ480" s="7">
        <f t="shared" si="883"/>
        <v>5.5995786971261987</v>
      </c>
      <c r="AK480" s="7">
        <f t="shared" si="884"/>
        <v>-4.0570487774784034</v>
      </c>
      <c r="AL480" s="7">
        <f t="shared" si="885"/>
        <v>3.2188758248682006</v>
      </c>
      <c r="AM480" s="7">
        <f t="shared" si="886"/>
        <v>24.999999999999996</v>
      </c>
      <c r="AN480" s="37" t="str">
        <f>VLOOKUP(I480,spp!A:L,10,FALSE)</f>
        <v>Lutjanidae</v>
      </c>
    </row>
    <row r="481" spans="1:40" x14ac:dyDescent="0.2">
      <c r="A481" s="47">
        <v>2</v>
      </c>
      <c r="B481" s="47" t="s">
        <v>154</v>
      </c>
      <c r="C481" s="47">
        <v>13</v>
      </c>
      <c r="D481" s="47" t="s">
        <v>169</v>
      </c>
      <c r="E481" s="47">
        <v>6</v>
      </c>
      <c r="F481" s="48">
        <v>40695</v>
      </c>
      <c r="G481" s="47">
        <v>24</v>
      </c>
      <c r="H481" s="53">
        <v>10</v>
      </c>
      <c r="I481" s="47" t="s">
        <v>143</v>
      </c>
      <c r="J481" s="37" t="str">
        <f>VLOOKUP(I481,spp!A:B,2,FALSE)</f>
        <v>Scarus ghobban</v>
      </c>
      <c r="K481" s="47">
        <f t="shared" si="890"/>
        <v>3</v>
      </c>
      <c r="L481" s="47"/>
      <c r="M481" s="47"/>
      <c r="N481" s="47"/>
      <c r="O481" s="47"/>
      <c r="P481" s="47">
        <v>3</v>
      </c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37">
        <f>VLOOKUP(I481,spp!A:C,3,FALSE)</f>
        <v>2.3300000000000001E-2</v>
      </c>
      <c r="AF481" s="37">
        <f>VLOOKUP(I481,spp!A:D,4,FALSE)</f>
        <v>2.919</v>
      </c>
      <c r="AG481" s="47">
        <f t="shared" si="891"/>
        <v>841.51926166488704</v>
      </c>
      <c r="AH481" s="47">
        <f t="shared" si="892"/>
        <v>2.5000000000000001E-2</v>
      </c>
      <c r="AI481" s="47">
        <f t="shared" si="893"/>
        <v>7.0126605138740583</v>
      </c>
      <c r="AJ481" s="7">
        <f t="shared" si="883"/>
        <v>6.7352089030479059</v>
      </c>
      <c r="AK481" s="7">
        <f t="shared" si="884"/>
        <v>-3.7593019184104821</v>
      </c>
      <c r="AL481" s="7">
        <f t="shared" si="885"/>
        <v>3.5952418024866009</v>
      </c>
      <c r="AM481" s="7">
        <f t="shared" si="886"/>
        <v>36.424506459357879</v>
      </c>
      <c r="AN481" s="37" t="str">
        <f>VLOOKUP(I481,spp!A:L,10,FALSE)</f>
        <v>Scaridae </v>
      </c>
    </row>
    <row r="482" spans="1:40" x14ac:dyDescent="0.2">
      <c r="A482" s="47">
        <v>2</v>
      </c>
      <c r="B482" s="47" t="s">
        <v>154</v>
      </c>
      <c r="C482" s="47">
        <v>13</v>
      </c>
      <c r="D482" s="47" t="s">
        <v>169</v>
      </c>
      <c r="E482" s="47">
        <v>6</v>
      </c>
      <c r="F482" s="48">
        <v>40695</v>
      </c>
      <c r="G482" s="47">
        <v>24</v>
      </c>
      <c r="H482" s="53">
        <v>10</v>
      </c>
      <c r="I482" s="47" t="s">
        <v>141</v>
      </c>
      <c r="J482" s="37" t="str">
        <f>VLOOKUP(I482,spp!A:B,2,FALSE)</f>
        <v>Stegastes rectrifaenum</v>
      </c>
      <c r="K482" s="47">
        <f t="shared" si="890"/>
        <v>13</v>
      </c>
      <c r="L482" s="47">
        <v>7</v>
      </c>
      <c r="M482" s="47">
        <v>6</v>
      </c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37">
        <f>VLOOKUP(I482,spp!A:C,3,FALSE)</f>
        <v>1.813E-2</v>
      </c>
      <c r="AF482" s="37">
        <f>VLOOKUP(I482,spp!A:D,4,FALSE)</f>
        <v>3.07552</v>
      </c>
      <c r="AG482" s="47">
        <f t="shared" si="891"/>
        <v>55.559019389193324</v>
      </c>
      <c r="AH482" s="47">
        <f t="shared" si="892"/>
        <v>0.10833333333333334</v>
      </c>
      <c r="AI482" s="47">
        <f t="shared" si="893"/>
        <v>0.46299182824327773</v>
      </c>
      <c r="AJ482" s="7">
        <f t="shared" si="883"/>
        <v>4.017445868147834</v>
      </c>
      <c r="AK482" s="7">
        <f t="shared" si="884"/>
        <v>-4.0101872542153769</v>
      </c>
      <c r="AL482" s="7">
        <f t="shared" si="885"/>
        <v>2.6101710027452953</v>
      </c>
      <c r="AM482" s="7">
        <f t="shared" si="886"/>
        <v>13.601376525702641</v>
      </c>
      <c r="AN482" s="37" t="str">
        <f>VLOOKUP(I482,spp!A:L,10,FALSE)</f>
        <v>Pomacentridae</v>
      </c>
    </row>
    <row r="483" spans="1:40" x14ac:dyDescent="0.2">
      <c r="A483" s="51">
        <v>2</v>
      </c>
      <c r="B483" s="51" t="s">
        <v>154</v>
      </c>
      <c r="C483" s="51">
        <v>13</v>
      </c>
      <c r="D483" s="51" t="s">
        <v>169</v>
      </c>
      <c r="E483" s="51">
        <v>6</v>
      </c>
      <c r="F483" s="52">
        <v>40697</v>
      </c>
      <c r="G483" s="51">
        <v>24</v>
      </c>
      <c r="H483" s="54">
        <v>14.1</v>
      </c>
      <c r="I483" s="51" t="s">
        <v>148</v>
      </c>
      <c r="J483" s="37" t="str">
        <f>VLOOKUP(I483,spp!A:B,2,FALSE)</f>
        <v>Diadema mexicanum</v>
      </c>
      <c r="K483" s="51">
        <v>1</v>
      </c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37"/>
      <c r="AF483" s="37">
        <f>VLOOKUP(I483,spp!A:E,5,FALSE)</f>
        <v>20.71</v>
      </c>
      <c r="AG483" s="51">
        <f t="shared" ref="AG483:AG484" si="894">AF483*K483</f>
        <v>20.71</v>
      </c>
      <c r="AH483" s="51">
        <f t="shared" ref="AH483:AH484" si="895">K483/60</f>
        <v>1.6666666666666666E-2</v>
      </c>
      <c r="AI483" s="51">
        <f t="shared" ref="AI483:AI484" si="896">AG483/60</f>
        <v>0.34516666666666668</v>
      </c>
      <c r="AJ483" s="7">
        <f t="shared" si="883"/>
        <v>3.0306166754074928</v>
      </c>
      <c r="AK483" s="7" t="e">
        <f t="shared" si="884"/>
        <v>#NUM!</v>
      </c>
      <c r="AL483" s="7" t="e">
        <f t="shared" si="885"/>
        <v>#NUM!</v>
      </c>
      <c r="AM483" s="7" t="e">
        <f t="shared" si="886"/>
        <v>#NUM!</v>
      </c>
      <c r="AN483" s="37" t="str">
        <f>VLOOKUP(I483,spp!A:L,10,FALSE)</f>
        <v>Diadematidae</v>
      </c>
    </row>
    <row r="484" spans="1:40" x14ac:dyDescent="0.2">
      <c r="A484" s="51">
        <v>2</v>
      </c>
      <c r="B484" s="51" t="s">
        <v>154</v>
      </c>
      <c r="C484" s="51">
        <v>13</v>
      </c>
      <c r="D484" s="51" t="s">
        <v>169</v>
      </c>
      <c r="E484" s="51">
        <v>6</v>
      </c>
      <c r="F484" s="52">
        <v>40697</v>
      </c>
      <c r="G484" s="51">
        <v>24</v>
      </c>
      <c r="H484" s="54">
        <v>14.1</v>
      </c>
      <c r="I484" s="51" t="s">
        <v>149</v>
      </c>
      <c r="J484" s="37" t="str">
        <f>VLOOKUP(I484,spp!A:B,2,FALSE)</f>
        <v>Pinctada mazatlanica</v>
      </c>
      <c r="K484" s="51">
        <v>5</v>
      </c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37"/>
      <c r="AF484" s="37">
        <f>VLOOKUP(I484,spp!A:E,5,FALSE)</f>
        <v>33.238461538461536</v>
      </c>
      <c r="AG484" s="51">
        <f t="shared" si="894"/>
        <v>166.19230769230768</v>
      </c>
      <c r="AH484" s="51">
        <f t="shared" si="895"/>
        <v>8.3333333333333329E-2</v>
      </c>
      <c r="AI484" s="51">
        <f t="shared" si="896"/>
        <v>2.7698717948717948</v>
      </c>
      <c r="AJ484" s="7">
        <f t="shared" si="883"/>
        <v>5.1131455979104512</v>
      </c>
      <c r="AK484" s="7" t="e">
        <f t="shared" si="884"/>
        <v>#NUM!</v>
      </c>
      <c r="AL484" s="7" t="e">
        <f t="shared" si="885"/>
        <v>#NUM!</v>
      </c>
      <c r="AM484" s="7" t="e">
        <f t="shared" si="886"/>
        <v>#NUM!</v>
      </c>
      <c r="AN484" s="37" t="str">
        <f>VLOOKUP(I484,spp!A:L,10,FALSE)</f>
        <v>Pteriidae</v>
      </c>
    </row>
    <row r="485" spans="1:40" x14ac:dyDescent="0.2">
      <c r="A485" s="47">
        <v>2</v>
      </c>
      <c r="B485" s="47" t="s">
        <v>154</v>
      </c>
      <c r="C485" s="47">
        <v>13</v>
      </c>
      <c r="D485" s="47" t="s">
        <v>169</v>
      </c>
      <c r="E485" s="47">
        <v>7</v>
      </c>
      <c r="F485" s="48">
        <v>40695</v>
      </c>
      <c r="G485" s="47">
        <v>24</v>
      </c>
      <c r="H485" s="53">
        <v>7</v>
      </c>
      <c r="I485" s="47" t="s">
        <v>142</v>
      </c>
      <c r="J485" s="37" t="str">
        <f>VLOOKUP(I485,spp!A:B,2,FALSE)</f>
        <v>Holacanthus passer</v>
      </c>
      <c r="K485" s="47">
        <f t="shared" ref="K485:K486" si="897">SUM(L485:AD485)</f>
        <v>4</v>
      </c>
      <c r="L485" s="47"/>
      <c r="M485" s="47"/>
      <c r="N485" s="47">
        <v>2</v>
      </c>
      <c r="O485" s="47">
        <v>2</v>
      </c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37">
        <f>VLOOKUP(I485,spp!A:C,3,FALSE)</f>
        <v>2.7130000000000001E-2</v>
      </c>
      <c r="AF485" s="37">
        <f>VLOOKUP(I485,spp!A:D,4,FALSE)</f>
        <v>3.0842299999999998</v>
      </c>
      <c r="AG485" s="47">
        <f t="shared" ref="AG485:AG486" si="898">((AE485*$L$2^AF485)*L485)+((AE485*$M$2^AF485)*M485)+((AE485*$N$2^AF485)*N485)+((AE485*$O$2^AF485)*O485)+((AE485*$P$2^AF485)*P485)+((AE485*$Q$2^AF485)*Q485)+((AE485*$R$2^AF485)*R485)+((AE485*$S$2^AF485)*S485)+((AE485*$T$2^AF485)*T485)+((AE485*$U$2^AF485)*U485)+((AE485*$V$2^AF485)*V485)+((AE485*$W$2^AF485)*W485)+((AE485*$X$2^AF485)*X485)+((AE485*$Y$2^AF485)*Y485)+ ((AE485*$Z$2^AF485)*Z485)+((AE485*$AA$2^AF485)*AA485)+((AE485*$AB$2^AF485)*AB485)+((AE485*$AC$2^AF485)*AC485+((AE485*$AD$2^AF485)*AD485))</f>
        <v>501.17946131009467</v>
      </c>
      <c r="AH485" s="47">
        <f t="shared" ref="AH485:AH486" si="899">K485/120</f>
        <v>3.3333333333333333E-2</v>
      </c>
      <c r="AI485" s="47">
        <f t="shared" ref="AI485:AI486" si="900">AG485/120</f>
        <v>4.176495510917456</v>
      </c>
      <c r="AJ485" s="7">
        <f t="shared" si="883"/>
        <v>6.2169642431521117</v>
      </c>
      <c r="AK485" s="7">
        <f t="shared" si="884"/>
        <v>-3.6071151523112968</v>
      </c>
      <c r="AL485" s="7">
        <f t="shared" si="885"/>
        <v>3.1852616035326191</v>
      </c>
      <c r="AM485" s="7">
        <f t="shared" si="886"/>
        <v>24.173611480899215</v>
      </c>
      <c r="AN485" s="37" t="str">
        <f>VLOOKUP(I485,spp!A:L,10,FALSE)</f>
        <v>Pomacanthidae</v>
      </c>
    </row>
    <row r="486" spans="1:40" x14ac:dyDescent="0.2">
      <c r="A486" s="47">
        <v>2</v>
      </c>
      <c r="B486" s="47" t="s">
        <v>154</v>
      </c>
      <c r="C486" s="47">
        <v>13</v>
      </c>
      <c r="D486" s="47" t="s">
        <v>169</v>
      </c>
      <c r="E486" s="47">
        <v>7</v>
      </c>
      <c r="F486" s="48">
        <v>40695</v>
      </c>
      <c r="G486" s="47">
        <v>24</v>
      </c>
      <c r="H486" s="53">
        <v>7</v>
      </c>
      <c r="I486" s="47" t="s">
        <v>141</v>
      </c>
      <c r="J486" s="37" t="str">
        <f>VLOOKUP(I486,spp!A:B,2,FALSE)</f>
        <v>Stegastes rectrifaenum</v>
      </c>
      <c r="K486" s="47">
        <f t="shared" si="897"/>
        <v>8</v>
      </c>
      <c r="L486" s="47">
        <v>8</v>
      </c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37">
        <f>VLOOKUP(I486,spp!A:C,3,FALSE)</f>
        <v>1.813E-2</v>
      </c>
      <c r="AF486" s="37">
        <f>VLOOKUP(I486,spp!A:D,4,FALSE)</f>
        <v>3.07552</v>
      </c>
      <c r="AG486" s="47">
        <f t="shared" si="898"/>
        <v>2.428623799232045</v>
      </c>
      <c r="AH486" s="47">
        <f t="shared" si="899"/>
        <v>6.6666666666666666E-2</v>
      </c>
      <c r="AI486" s="47">
        <f t="shared" si="900"/>
        <v>2.0238531660267043E-2</v>
      </c>
      <c r="AJ486" s="7">
        <f t="shared" ref="AJ486:AJ497" si="901">LN(AG486)</f>
        <v>0.88732475915806019</v>
      </c>
      <c r="AK486" s="7">
        <f t="shared" ref="AK486:AK497" si="902">LN(AE486)</f>
        <v>-4.0101872542153769</v>
      </c>
      <c r="AL486" s="7">
        <f t="shared" ref="AL486:AL497" si="903">(AJ486-AK486)/AF486</f>
        <v>1.592417546747684</v>
      </c>
      <c r="AM486" s="7">
        <f t="shared" si="886"/>
        <v>4.9156183122140487</v>
      </c>
      <c r="AN486" s="37" t="str">
        <f>VLOOKUP(I486,spp!A:L,10,FALSE)</f>
        <v>Pomacentridae</v>
      </c>
    </row>
    <row r="487" spans="1:40" x14ac:dyDescent="0.2">
      <c r="A487" s="51">
        <v>2</v>
      </c>
      <c r="B487" s="51" t="s">
        <v>154</v>
      </c>
      <c r="C487" s="51">
        <v>13</v>
      </c>
      <c r="D487" s="51" t="s">
        <v>169</v>
      </c>
      <c r="E487" s="51">
        <v>7</v>
      </c>
      <c r="F487" s="52">
        <v>40697</v>
      </c>
      <c r="G487" s="51">
        <v>24</v>
      </c>
      <c r="H487" s="54">
        <v>7</v>
      </c>
      <c r="I487" s="51" t="s">
        <v>156</v>
      </c>
      <c r="J487" s="37" t="str">
        <f>VLOOKUP(I487,spp!A:B,2,FALSE)</f>
        <v>Acanthaster planci</v>
      </c>
      <c r="K487" s="51">
        <v>1</v>
      </c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37"/>
      <c r="AF487" s="37">
        <f>VLOOKUP(I487,spp!A:E,5,FALSE)</f>
        <v>566.25</v>
      </c>
      <c r="AG487" s="51">
        <f t="shared" ref="AG487:AG488" si="904">AF487*K487</f>
        <v>566.25</v>
      </c>
      <c r="AH487" s="51">
        <f t="shared" ref="AH487:AH488" si="905">K487/60</f>
        <v>1.6666666666666666E-2</v>
      </c>
      <c r="AI487" s="51">
        <f t="shared" ref="AI487:AI488" si="906">AG487/60</f>
        <v>9.4375</v>
      </c>
      <c r="AJ487" s="7">
        <f t="shared" si="901"/>
        <v>6.339035676797244</v>
      </c>
      <c r="AK487" s="7" t="e">
        <f t="shared" si="902"/>
        <v>#NUM!</v>
      </c>
      <c r="AL487" s="7" t="e">
        <f t="shared" si="903"/>
        <v>#NUM!</v>
      </c>
      <c r="AM487" s="7" t="e">
        <f t="shared" ref="AM487:AM497" si="907">EXP(AL487)</f>
        <v>#NUM!</v>
      </c>
      <c r="AN487" s="37" t="str">
        <f>VLOOKUP(I487,spp!A:L,10,FALSE)</f>
        <v>Acanthansteridae</v>
      </c>
    </row>
    <row r="488" spans="1:40" x14ac:dyDescent="0.2">
      <c r="A488" s="51">
        <v>2</v>
      </c>
      <c r="B488" s="51" t="s">
        <v>154</v>
      </c>
      <c r="C488" s="51">
        <v>13</v>
      </c>
      <c r="D488" s="51" t="s">
        <v>169</v>
      </c>
      <c r="E488" s="51">
        <v>7</v>
      </c>
      <c r="F488" s="52">
        <v>40697</v>
      </c>
      <c r="G488" s="51">
        <v>24</v>
      </c>
      <c r="H488" s="54">
        <v>7</v>
      </c>
      <c r="I488" s="51" t="s">
        <v>148</v>
      </c>
      <c r="J488" s="37" t="str">
        <f>VLOOKUP(I488,spp!A:B,2,FALSE)</f>
        <v>Diadema mexicanum</v>
      </c>
      <c r="K488" s="51">
        <v>10</v>
      </c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37"/>
      <c r="AF488" s="37">
        <f>VLOOKUP(I488,spp!A:E,5,FALSE)</f>
        <v>20.71</v>
      </c>
      <c r="AG488" s="51">
        <f t="shared" si="904"/>
        <v>207.10000000000002</v>
      </c>
      <c r="AH488" s="51">
        <f t="shared" si="905"/>
        <v>0.16666666666666666</v>
      </c>
      <c r="AI488" s="51">
        <f t="shared" si="906"/>
        <v>3.4516666666666671</v>
      </c>
      <c r="AJ488" s="7">
        <f t="shared" si="901"/>
        <v>5.3332017684015387</v>
      </c>
      <c r="AK488" s="7" t="e">
        <f t="shared" si="902"/>
        <v>#NUM!</v>
      </c>
      <c r="AL488" s="7" t="e">
        <f t="shared" si="903"/>
        <v>#NUM!</v>
      </c>
      <c r="AM488" s="7" t="e">
        <f t="shared" si="907"/>
        <v>#NUM!</v>
      </c>
      <c r="AN488" s="37" t="str">
        <f>VLOOKUP(I488,spp!A:L,10,FALSE)</f>
        <v>Diadematidae</v>
      </c>
    </row>
    <row r="489" spans="1:40" x14ac:dyDescent="0.2">
      <c r="A489" s="47">
        <v>2</v>
      </c>
      <c r="B489" s="47" t="s">
        <v>154</v>
      </c>
      <c r="C489" s="47">
        <v>13</v>
      </c>
      <c r="D489" s="47" t="s">
        <v>169</v>
      </c>
      <c r="E489" s="47">
        <v>8</v>
      </c>
      <c r="F489" s="48">
        <v>40695</v>
      </c>
      <c r="G489" s="47">
        <v>23</v>
      </c>
      <c r="H489" s="53">
        <v>5.4</v>
      </c>
      <c r="I489" s="47" t="s">
        <v>146</v>
      </c>
      <c r="J489" s="37" t="str">
        <f>VLOOKUP(I489,spp!A:B,2,FALSE)</f>
        <v>Mycteroperca rosacea</v>
      </c>
      <c r="K489" s="47">
        <f t="shared" ref="K489:K490" si="908">SUM(L489:AD489)</f>
        <v>1</v>
      </c>
      <c r="L489" s="47"/>
      <c r="M489" s="47"/>
      <c r="N489" s="47"/>
      <c r="O489" s="47"/>
      <c r="P489" s="47">
        <v>1</v>
      </c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37">
        <f>VLOOKUP(I489,spp!A:C,3,FALSE)</f>
        <v>1.3299999999999999E-2</v>
      </c>
      <c r="AF489" s="37">
        <f>VLOOKUP(I489,spp!A:D,4,FALSE)</f>
        <v>2.97</v>
      </c>
      <c r="AG489" s="47">
        <f t="shared" ref="AG489:AG490" si="909">((AE489*$L$2^AF489)*L489)+((AE489*$M$2^AF489)*M489)+((AE489*$N$2^AF489)*N489)+((AE489*$O$2^AF489)*O489)+((AE489*$P$2^AF489)*P489)+((AE489*$Q$2^AF489)*Q489)+((AE489*$R$2^AF489)*R489)+((AE489*$S$2^AF489)*S489)+((AE489*$T$2^AF489)*T489)+((AE489*$U$2^AF489)*U489)+((AE489*$V$2^AF489)*V489)+((AE489*$W$2^AF489)*W489)+((AE489*$X$2^AF489)*X489)+((AE489*$Y$2^AF489)*Y489)+ ((AE489*$Z$2^AF489)*Z489)+((AE489*$AA$2^AF489)*AA489)+((AE489*$AB$2^AF489)*AB489)+((AE489*$AC$2^AF489)*AC489+((AE489*$AD$2^AF489)*AD489))</f>
        <v>188.68330149266839</v>
      </c>
      <c r="AH489" s="47">
        <f t="shared" ref="AH489:AH490" si="910">K489/120</f>
        <v>8.3333333333333332E-3</v>
      </c>
      <c r="AI489" s="47">
        <f t="shared" ref="AI489:AI490" si="911">AG489/120</f>
        <v>1.5723608457722367</v>
      </c>
      <c r="AJ489" s="7">
        <f t="shared" si="901"/>
        <v>5.2400699561041266</v>
      </c>
      <c r="AK489" s="7">
        <f t="shared" si="902"/>
        <v>-4.319991243754429</v>
      </c>
      <c r="AL489" s="7">
        <f t="shared" si="903"/>
        <v>3.2188758248682001</v>
      </c>
      <c r="AM489" s="7">
        <f t="shared" si="907"/>
        <v>24.999999999999986</v>
      </c>
      <c r="AN489" s="37" t="str">
        <f>VLOOKUP(I489,spp!A:L,10,FALSE)</f>
        <v>Serranidae</v>
      </c>
    </row>
    <row r="490" spans="1:40" x14ac:dyDescent="0.2">
      <c r="A490" s="47">
        <v>2</v>
      </c>
      <c r="B490" s="47" t="s">
        <v>154</v>
      </c>
      <c r="C490" s="47">
        <v>13</v>
      </c>
      <c r="D490" s="47" t="s">
        <v>169</v>
      </c>
      <c r="E490" s="47">
        <v>8</v>
      </c>
      <c r="F490" s="48">
        <v>40695</v>
      </c>
      <c r="G490" s="47">
        <v>23</v>
      </c>
      <c r="H490" s="53">
        <v>5.4</v>
      </c>
      <c r="I490" s="47" t="s">
        <v>141</v>
      </c>
      <c r="J490" s="37" t="str">
        <f>VLOOKUP(I490,spp!A:B,2,FALSE)</f>
        <v>Stegastes rectrifaenum</v>
      </c>
      <c r="K490" s="47">
        <f t="shared" si="908"/>
        <v>1</v>
      </c>
      <c r="L490" s="47"/>
      <c r="M490" s="47">
        <v>1</v>
      </c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37">
        <f>VLOOKUP(I490,spp!A:C,3,FALSE)</f>
        <v>1.813E-2</v>
      </c>
      <c r="AF490" s="37">
        <f>VLOOKUP(I490,spp!A:D,4,FALSE)</f>
        <v>3.07552</v>
      </c>
      <c r="AG490" s="47">
        <f t="shared" si="909"/>
        <v>8.90566226081088</v>
      </c>
      <c r="AH490" s="47">
        <f t="shared" si="910"/>
        <v>8.3333333333333332E-3</v>
      </c>
      <c r="AI490" s="47">
        <f t="shared" si="911"/>
        <v>7.4213852173423994E-2</v>
      </c>
      <c r="AJ490" s="7">
        <f t="shared" si="901"/>
        <v>2.1866872835227684</v>
      </c>
      <c r="AK490" s="7">
        <f t="shared" si="902"/>
        <v>-4.0101872542153769</v>
      </c>
      <c r="AL490" s="7">
        <f t="shared" si="903"/>
        <v>2.0149030205422642</v>
      </c>
      <c r="AM490" s="7">
        <f t="shared" si="907"/>
        <v>7.4999999999999956</v>
      </c>
      <c r="AN490" s="37" t="str">
        <f>VLOOKUP(I490,spp!A:L,10,FALSE)</f>
        <v>Pomacentridae</v>
      </c>
    </row>
    <row r="491" spans="1:40" x14ac:dyDescent="0.2">
      <c r="A491" s="51">
        <v>2</v>
      </c>
      <c r="B491" s="51" t="s">
        <v>154</v>
      </c>
      <c r="C491" s="51">
        <v>13</v>
      </c>
      <c r="D491" s="51" t="s">
        <v>169</v>
      </c>
      <c r="E491" s="51">
        <v>8</v>
      </c>
      <c r="F491" s="52">
        <v>40697</v>
      </c>
      <c r="G491" s="51">
        <v>23</v>
      </c>
      <c r="H491" s="54">
        <v>6.1</v>
      </c>
      <c r="I491" s="51" t="s">
        <v>148</v>
      </c>
      <c r="J491" s="37" t="str">
        <f>VLOOKUP(I491,spp!A:B,2,FALSE)</f>
        <v>Diadema mexicanum</v>
      </c>
      <c r="K491" s="51">
        <v>1</v>
      </c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37"/>
      <c r="AF491" s="37">
        <f>VLOOKUP(I491,spp!A:E,5,FALSE)</f>
        <v>20.71</v>
      </c>
      <c r="AG491" s="51">
        <f t="shared" ref="AG491:AG492" si="912">AF491*K491</f>
        <v>20.71</v>
      </c>
      <c r="AH491" s="51">
        <f t="shared" ref="AH491:AH492" si="913">K491/60</f>
        <v>1.6666666666666666E-2</v>
      </c>
      <c r="AI491" s="51">
        <f t="shared" ref="AI491:AI492" si="914">AG491/60</f>
        <v>0.34516666666666668</v>
      </c>
      <c r="AJ491" s="7">
        <f t="shared" si="901"/>
        <v>3.0306166754074928</v>
      </c>
      <c r="AK491" s="7" t="e">
        <f t="shared" si="902"/>
        <v>#NUM!</v>
      </c>
      <c r="AL491" s="7" t="e">
        <f t="shared" si="903"/>
        <v>#NUM!</v>
      </c>
      <c r="AM491" s="7" t="e">
        <f t="shared" si="907"/>
        <v>#NUM!</v>
      </c>
      <c r="AN491" s="37" t="str">
        <f>VLOOKUP(I491,spp!A:L,10,FALSE)</f>
        <v>Diadematidae</v>
      </c>
    </row>
    <row r="492" spans="1:40" x14ac:dyDescent="0.2">
      <c r="A492" s="51">
        <v>2</v>
      </c>
      <c r="B492" s="51" t="s">
        <v>154</v>
      </c>
      <c r="C492" s="51">
        <v>13</v>
      </c>
      <c r="D492" s="51" t="s">
        <v>169</v>
      </c>
      <c r="E492" s="51">
        <v>8</v>
      </c>
      <c r="F492" s="52">
        <v>40697</v>
      </c>
      <c r="G492" s="51">
        <v>23</v>
      </c>
      <c r="H492" s="54">
        <v>6.1</v>
      </c>
      <c r="I492" s="51" t="s">
        <v>149</v>
      </c>
      <c r="J492" s="37" t="str">
        <f>VLOOKUP(I492,spp!A:B,2,FALSE)</f>
        <v>Pinctada mazatlanica</v>
      </c>
      <c r="K492" s="51">
        <v>4</v>
      </c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37"/>
      <c r="AF492" s="37">
        <f>VLOOKUP(I492,spp!A:E,5,FALSE)</f>
        <v>33.238461538461536</v>
      </c>
      <c r="AG492" s="51">
        <f t="shared" si="912"/>
        <v>132.95384615384614</v>
      </c>
      <c r="AH492" s="51">
        <f t="shared" si="913"/>
        <v>6.6666666666666666E-2</v>
      </c>
      <c r="AI492" s="51">
        <f t="shared" si="914"/>
        <v>2.2158974358974359</v>
      </c>
      <c r="AJ492" s="7">
        <f t="shared" si="901"/>
        <v>4.8900020465962415</v>
      </c>
      <c r="AK492" s="7" t="e">
        <f t="shared" si="902"/>
        <v>#NUM!</v>
      </c>
      <c r="AL492" s="7" t="e">
        <f t="shared" si="903"/>
        <v>#NUM!</v>
      </c>
      <c r="AM492" s="7" t="e">
        <f t="shared" si="907"/>
        <v>#NUM!</v>
      </c>
      <c r="AN492" s="37" t="str">
        <f>VLOOKUP(I492,spp!A:L,10,FALSE)</f>
        <v>Pteriidae</v>
      </c>
    </row>
    <row r="493" spans="1:40" x14ac:dyDescent="0.2">
      <c r="A493" s="47">
        <v>2</v>
      </c>
      <c r="B493" s="47" t="s">
        <v>154</v>
      </c>
      <c r="C493" s="47">
        <v>13</v>
      </c>
      <c r="D493" s="47" t="s">
        <v>169</v>
      </c>
      <c r="E493" s="47">
        <v>9</v>
      </c>
      <c r="F493" s="48">
        <v>40695</v>
      </c>
      <c r="G493" s="47">
        <v>23</v>
      </c>
      <c r="H493" s="53">
        <v>6.1</v>
      </c>
      <c r="I493" s="47" t="s">
        <v>142</v>
      </c>
      <c r="J493" s="37" t="str">
        <f>VLOOKUP(I493,spp!A:B,2,FALSE)</f>
        <v>Holacanthus passer</v>
      </c>
      <c r="K493" s="47">
        <f t="shared" ref="K493:K495" si="915">SUM(L493:AD493)</f>
        <v>1</v>
      </c>
      <c r="L493" s="47"/>
      <c r="M493" s="47"/>
      <c r="N493" s="47"/>
      <c r="O493" s="47"/>
      <c r="P493" s="47">
        <v>1</v>
      </c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37">
        <f>VLOOKUP(I493,spp!A:C,3,FALSE)</f>
        <v>2.7130000000000001E-2</v>
      </c>
      <c r="AF493" s="37">
        <f>VLOOKUP(I493,spp!A:D,4,FALSE)</f>
        <v>3.0842299999999998</v>
      </c>
      <c r="AG493" s="47">
        <f t="shared" ref="AG493:AG495" si="916">((AE493*$L$2^AF493)*L493)+((AE493*$M$2^AF493)*M493)+((AE493*$N$2^AF493)*N493)+((AE493*$O$2^AF493)*O493)+((AE493*$P$2^AF493)*P493)+((AE493*$Q$2^AF493)*Q493)+((AE493*$R$2^AF493)*R493)+((AE493*$S$2^AF493)*S493)+((AE493*$T$2^AF493)*T493)+((AE493*$U$2^AF493)*U493)+((AE493*$V$2^AF493)*V493)+((AE493*$W$2^AF493)*W493)+((AE493*$X$2^AF493)*X493)+((AE493*$Y$2^AF493)*Y493)+ ((AE493*$Z$2^AF493)*Z493)+((AE493*$AA$2^AF493)*AA493)+((AE493*$AB$2^AF493)*AB493)+((AE493*$AC$2^AF493)*AC493+((AE493*$AD$2^AF493)*AD493))</f>
        <v>555.92769065930452</v>
      </c>
      <c r="AH493" s="47">
        <f t="shared" ref="AH493:AH495" si="917">K493/120</f>
        <v>8.3333333333333332E-3</v>
      </c>
      <c r="AI493" s="47">
        <f t="shared" ref="AI493:AI495" si="918">AG493/120</f>
        <v>4.6327307554942045</v>
      </c>
      <c r="AJ493" s="7">
        <f t="shared" si="901"/>
        <v>6.3206382330219526</v>
      </c>
      <c r="AK493" s="7">
        <f t="shared" si="902"/>
        <v>-3.6071151523112968</v>
      </c>
      <c r="AL493" s="7">
        <f t="shared" si="903"/>
        <v>3.2188758248682006</v>
      </c>
      <c r="AM493" s="7">
        <f t="shared" si="907"/>
        <v>24.999999999999996</v>
      </c>
      <c r="AN493" s="37" t="str">
        <f>VLOOKUP(I493,spp!A:L,10,FALSE)</f>
        <v>Pomacanthidae</v>
      </c>
    </row>
    <row r="494" spans="1:40" x14ac:dyDescent="0.2">
      <c r="A494" s="47">
        <v>2</v>
      </c>
      <c r="B494" s="47" t="s">
        <v>154</v>
      </c>
      <c r="C494" s="47">
        <v>13</v>
      </c>
      <c r="D494" s="47" t="s">
        <v>169</v>
      </c>
      <c r="E494" s="47">
        <v>9</v>
      </c>
      <c r="F494" s="48">
        <v>40695</v>
      </c>
      <c r="G494" s="47">
        <v>23</v>
      </c>
      <c r="H494" s="53">
        <v>6.1</v>
      </c>
      <c r="I494" s="47" t="s">
        <v>146</v>
      </c>
      <c r="J494" s="37" t="str">
        <f>VLOOKUP(I494,spp!A:B,2,FALSE)</f>
        <v>Mycteroperca rosacea</v>
      </c>
      <c r="K494" s="47">
        <f t="shared" si="915"/>
        <v>1</v>
      </c>
      <c r="L494" s="47"/>
      <c r="M494" s="47"/>
      <c r="N494" s="47"/>
      <c r="O494" s="47">
        <v>1</v>
      </c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37">
        <f>VLOOKUP(I494,spp!A:C,3,FALSE)</f>
        <v>1.3299999999999999E-2</v>
      </c>
      <c r="AF494" s="37">
        <f>VLOOKUP(I494,spp!A:D,4,FALSE)</f>
        <v>2.97</v>
      </c>
      <c r="AG494" s="47">
        <f t="shared" si="916"/>
        <v>65.414593292872723</v>
      </c>
      <c r="AH494" s="47">
        <f t="shared" si="917"/>
        <v>8.3333333333333332E-3</v>
      </c>
      <c r="AI494" s="47">
        <f t="shared" si="918"/>
        <v>0.54512161077393939</v>
      </c>
      <c r="AJ494" s="7">
        <f t="shared" si="901"/>
        <v>4.1807453726060926</v>
      </c>
      <c r="AK494" s="7">
        <f t="shared" si="902"/>
        <v>-4.319991243754429</v>
      </c>
      <c r="AL494" s="7">
        <f t="shared" si="903"/>
        <v>2.8622008809294686</v>
      </c>
      <c r="AM494" s="7">
        <f t="shared" si="907"/>
        <v>17.500000000000004</v>
      </c>
      <c r="AN494" s="37" t="str">
        <f>VLOOKUP(I494,spp!A:L,10,FALSE)</f>
        <v>Serranidae</v>
      </c>
    </row>
    <row r="495" spans="1:40" x14ac:dyDescent="0.2">
      <c r="A495" s="47">
        <v>2</v>
      </c>
      <c r="B495" s="47" t="s">
        <v>154</v>
      </c>
      <c r="C495" s="47">
        <v>13</v>
      </c>
      <c r="D495" s="47" t="s">
        <v>169</v>
      </c>
      <c r="E495" s="47">
        <v>9</v>
      </c>
      <c r="F495" s="48">
        <v>40695</v>
      </c>
      <c r="G495" s="47">
        <v>23</v>
      </c>
      <c r="H495" s="53">
        <v>6.1</v>
      </c>
      <c r="I495" s="47" t="s">
        <v>141</v>
      </c>
      <c r="J495" s="37" t="str">
        <f>VLOOKUP(I495,spp!A:B,2,FALSE)</f>
        <v>Stegastes rectrifaenum</v>
      </c>
      <c r="K495" s="47">
        <f t="shared" si="915"/>
        <v>2</v>
      </c>
      <c r="L495" s="47">
        <v>2</v>
      </c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37">
        <f>VLOOKUP(I495,spp!A:C,3,FALSE)</f>
        <v>1.813E-2</v>
      </c>
      <c r="AF495" s="37">
        <f>VLOOKUP(I495,spp!A:D,4,FALSE)</f>
        <v>3.07552</v>
      </c>
      <c r="AG495" s="47">
        <f t="shared" si="916"/>
        <v>0.60715594980801124</v>
      </c>
      <c r="AH495" s="47">
        <f t="shared" si="917"/>
        <v>1.6666666666666666E-2</v>
      </c>
      <c r="AI495" s="47">
        <f t="shared" si="918"/>
        <v>5.0596329150667608E-3</v>
      </c>
      <c r="AJ495" s="7">
        <f t="shared" si="901"/>
        <v>-0.49896960196183038</v>
      </c>
      <c r="AK495" s="7">
        <f t="shared" si="902"/>
        <v>-4.0101872542153769</v>
      </c>
      <c r="AL495" s="7">
        <f t="shared" si="903"/>
        <v>1.1416663368319979</v>
      </c>
      <c r="AM495" s="7">
        <f t="shared" si="907"/>
        <v>3.1319829579055436</v>
      </c>
      <c r="AN495" s="37" t="str">
        <f>VLOOKUP(I495,spp!A:L,10,FALSE)</f>
        <v>Pomacentridae</v>
      </c>
    </row>
    <row r="496" spans="1:40" x14ac:dyDescent="0.2">
      <c r="A496" s="51">
        <v>2</v>
      </c>
      <c r="B496" s="51" t="s">
        <v>154</v>
      </c>
      <c r="C496" s="51">
        <v>13</v>
      </c>
      <c r="D496" s="51" t="s">
        <v>169</v>
      </c>
      <c r="E496" s="51">
        <v>9</v>
      </c>
      <c r="F496" s="52">
        <v>40697</v>
      </c>
      <c r="G496" s="51">
        <v>23</v>
      </c>
      <c r="H496" s="54">
        <v>6.1</v>
      </c>
      <c r="I496" s="51" t="s">
        <v>148</v>
      </c>
      <c r="J496" s="37" t="str">
        <f>VLOOKUP(I496,spp!A:B,2,FALSE)</f>
        <v>Diadema mexicanum</v>
      </c>
      <c r="K496" s="51">
        <v>1</v>
      </c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37"/>
      <c r="AF496" s="37">
        <f>VLOOKUP(I496,spp!A:E,5,FALSE)</f>
        <v>20.71</v>
      </c>
      <c r="AG496" s="51">
        <f t="shared" ref="AG496:AG497" si="919">AF496*K496</f>
        <v>20.71</v>
      </c>
      <c r="AH496" s="51">
        <f t="shared" ref="AH496:AH497" si="920">K496/60</f>
        <v>1.6666666666666666E-2</v>
      </c>
      <c r="AI496" s="51">
        <f t="shared" ref="AI496:AI497" si="921">AG496/60</f>
        <v>0.34516666666666668</v>
      </c>
      <c r="AJ496" s="7">
        <f t="shared" si="901"/>
        <v>3.0306166754074928</v>
      </c>
      <c r="AK496" s="7" t="e">
        <f t="shared" si="902"/>
        <v>#NUM!</v>
      </c>
      <c r="AL496" s="7" t="e">
        <f t="shared" si="903"/>
        <v>#NUM!</v>
      </c>
      <c r="AM496" s="7" t="e">
        <f t="shared" si="907"/>
        <v>#NUM!</v>
      </c>
      <c r="AN496" s="37" t="str">
        <f>VLOOKUP(I496,spp!A:L,10,FALSE)</f>
        <v>Diadematidae</v>
      </c>
    </row>
    <row r="497" spans="1:40" x14ac:dyDescent="0.2">
      <c r="A497" s="51">
        <v>2</v>
      </c>
      <c r="B497" s="51" t="s">
        <v>154</v>
      </c>
      <c r="C497" s="51">
        <v>13</v>
      </c>
      <c r="D497" s="51" t="s">
        <v>169</v>
      </c>
      <c r="E497" s="51">
        <v>9</v>
      </c>
      <c r="F497" s="52">
        <v>40697</v>
      </c>
      <c r="G497" s="51">
        <v>23</v>
      </c>
      <c r="H497" s="54">
        <v>6.1</v>
      </c>
      <c r="I497" s="51" t="s">
        <v>149</v>
      </c>
      <c r="J497" s="37" t="str">
        <f>VLOOKUP(I497,spp!A:B,2,FALSE)</f>
        <v>Pinctada mazatlanica</v>
      </c>
      <c r="K497" s="51">
        <v>3</v>
      </c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37"/>
      <c r="AF497" s="37">
        <f>VLOOKUP(I497,spp!A:E,5,FALSE)</f>
        <v>33.238461538461536</v>
      </c>
      <c r="AG497" s="51">
        <f t="shared" si="919"/>
        <v>99.715384615384608</v>
      </c>
      <c r="AH497" s="51">
        <f t="shared" si="920"/>
        <v>0.05</v>
      </c>
      <c r="AI497" s="51">
        <f t="shared" si="921"/>
        <v>1.6619230769230768</v>
      </c>
      <c r="AJ497" s="7">
        <f t="shared" si="901"/>
        <v>4.6023199741444607</v>
      </c>
      <c r="AK497" s="7" t="e">
        <f t="shared" si="902"/>
        <v>#NUM!</v>
      </c>
      <c r="AL497" s="7" t="e">
        <f t="shared" si="903"/>
        <v>#NUM!</v>
      </c>
      <c r="AM497" s="7" t="e">
        <f t="shared" si="907"/>
        <v>#NUM!</v>
      </c>
      <c r="AN497" s="37" t="str">
        <f>VLOOKUP(I497,spp!A:L,10,FALSE)</f>
        <v>Pteriidae</v>
      </c>
    </row>
    <row r="498" spans="1:40" x14ac:dyDescent="0.2">
      <c r="A498" s="47">
        <v>2</v>
      </c>
      <c r="B498" s="47" t="s">
        <v>154</v>
      </c>
      <c r="C498" s="47">
        <v>13</v>
      </c>
      <c r="D498" s="47" t="s">
        <v>169</v>
      </c>
      <c r="E498" s="47">
        <v>10</v>
      </c>
      <c r="F498" s="48">
        <v>40695</v>
      </c>
      <c r="G498" s="47">
        <v>23</v>
      </c>
      <c r="H498" s="53">
        <v>10</v>
      </c>
      <c r="I498" s="47" t="s">
        <v>142</v>
      </c>
      <c r="J498" s="37" t="str">
        <f>VLOOKUP(I498,spp!A:B,2,FALSE)</f>
        <v>Holacanthus passer</v>
      </c>
      <c r="K498" s="47">
        <f t="shared" ref="K498:K500" si="922">SUM(L498:AD498)</f>
        <v>2</v>
      </c>
      <c r="L498" s="47"/>
      <c r="M498" s="47"/>
      <c r="N498" s="47">
        <v>2</v>
      </c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37">
        <f>VLOOKUP(I498,spp!A:C,3,FALSE)</f>
        <v>2.7130000000000001E-2</v>
      </c>
      <c r="AF498" s="37">
        <f>VLOOKUP(I498,spp!A:D,4,FALSE)</f>
        <v>3.0842299999999998</v>
      </c>
      <c r="AG498" s="47">
        <f t="shared" ref="AG498:AG500" si="923">((AE498*$L$2^AF498)*L498)+((AE498*$M$2^AF498)*M498)+((AE498*$N$2^AF498)*N498)+((AE498*$O$2^AF498)*O498)+((AE498*$P$2^AF498)*P498)+((AE498*$Q$2^AF498)*Q498)+((AE498*$R$2^AF498)*R498)+((AE498*$S$2^AF498)*S498)+((AE498*$T$2^AF498)*T498)+((AE498*$U$2^AF498)*U498)+((AE498*$V$2^AF498)*V498)+((AE498*$W$2^AF498)*W498)+((AE498*$X$2^AF498)*X498)+((AE498*$Y$2^AF498)*Y498)+ ((AE498*$Z$2^AF498)*Z498)+((AE498*$AA$2^AF498)*AA498)+((AE498*$AB$2^AF498)*AB498)+((AE498*$AC$2^AF498)*AC498+((AE498*$AD$2^AF498)*AD498))</f>
        <v>131.09995989833121</v>
      </c>
      <c r="AH498" s="47">
        <f t="shared" ref="AH498:AH500" si="924">K498/120</f>
        <v>1.6666666666666666E-2</v>
      </c>
      <c r="AI498" s="47">
        <f t="shared" ref="AI498:AI500" si="925">AG498/120</f>
        <v>1.0924996658194268</v>
      </c>
      <c r="AJ498" s="7">
        <f t="shared" ref="AJ498:AJ506" si="926">LN(AG498)</f>
        <v>4.8759600848834994</v>
      </c>
      <c r="AK498" s="7">
        <f t="shared" ref="AK498:AK506" si="927">LN(AE498)</f>
        <v>-3.6071151523112968</v>
      </c>
      <c r="AL498" s="7">
        <f t="shared" ref="AL498:AL506" si="928">(AJ498-AK498)/AF498</f>
        <v>2.7504677787307683</v>
      </c>
      <c r="AM498" s="7">
        <f t="shared" ref="AM498:AM507" si="929">EXP(AL498)</f>
        <v>15.64995088638015</v>
      </c>
      <c r="AN498" s="37" t="str">
        <f>VLOOKUP(I498,spp!A:L,10,FALSE)</f>
        <v>Pomacanthidae</v>
      </c>
    </row>
    <row r="499" spans="1:40" x14ac:dyDescent="0.2">
      <c r="A499" s="47">
        <v>2</v>
      </c>
      <c r="B499" s="47" t="s">
        <v>154</v>
      </c>
      <c r="C499" s="47">
        <v>13</v>
      </c>
      <c r="D499" s="47" t="s">
        <v>169</v>
      </c>
      <c r="E499" s="47">
        <v>10</v>
      </c>
      <c r="F499" s="48">
        <v>40695</v>
      </c>
      <c r="G499" s="47">
        <v>23</v>
      </c>
      <c r="H499" s="53">
        <v>10</v>
      </c>
      <c r="I499" s="47" t="s">
        <v>146</v>
      </c>
      <c r="J499" s="37" t="str">
        <f>VLOOKUP(I499,spp!A:B,2,FALSE)</f>
        <v>Mycteroperca rosacea</v>
      </c>
      <c r="K499" s="47">
        <f t="shared" si="922"/>
        <v>1</v>
      </c>
      <c r="L499" s="47"/>
      <c r="M499" s="47"/>
      <c r="N499" s="47"/>
      <c r="O499" s="47">
        <v>1</v>
      </c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37">
        <f>VLOOKUP(I499,spp!A:C,3,FALSE)</f>
        <v>1.3299999999999999E-2</v>
      </c>
      <c r="AF499" s="37">
        <f>VLOOKUP(I499,spp!A:D,4,FALSE)</f>
        <v>2.97</v>
      </c>
      <c r="AG499" s="47">
        <f t="shared" si="923"/>
        <v>65.414593292872723</v>
      </c>
      <c r="AH499" s="47">
        <f t="shared" si="924"/>
        <v>8.3333333333333332E-3</v>
      </c>
      <c r="AI499" s="47">
        <f t="shared" si="925"/>
        <v>0.54512161077393939</v>
      </c>
      <c r="AJ499" s="7">
        <f t="shared" si="926"/>
        <v>4.1807453726060926</v>
      </c>
      <c r="AK499" s="7">
        <f t="shared" si="927"/>
        <v>-4.319991243754429</v>
      </c>
      <c r="AL499" s="7">
        <f t="shared" si="928"/>
        <v>2.8622008809294686</v>
      </c>
      <c r="AM499" s="7">
        <f t="shared" si="929"/>
        <v>17.500000000000004</v>
      </c>
      <c r="AN499" s="37" t="str">
        <f>VLOOKUP(I499,spp!A:L,10,FALSE)</f>
        <v>Serranidae</v>
      </c>
    </row>
    <row r="500" spans="1:40" x14ac:dyDescent="0.2">
      <c r="A500" s="47">
        <v>2</v>
      </c>
      <c r="B500" s="47" t="s">
        <v>154</v>
      </c>
      <c r="C500" s="47">
        <v>13</v>
      </c>
      <c r="D500" s="47" t="s">
        <v>169</v>
      </c>
      <c r="E500" s="47">
        <v>10</v>
      </c>
      <c r="F500" s="48">
        <v>40695</v>
      </c>
      <c r="G500" s="47">
        <v>23</v>
      </c>
      <c r="H500" s="53">
        <v>10</v>
      </c>
      <c r="I500" s="47" t="s">
        <v>141</v>
      </c>
      <c r="J500" s="37" t="str">
        <f>VLOOKUP(I500,spp!A:B,2,FALSE)</f>
        <v>Stegastes rectrifaenum</v>
      </c>
      <c r="K500" s="47">
        <f t="shared" si="922"/>
        <v>2</v>
      </c>
      <c r="L500" s="47"/>
      <c r="M500" s="47">
        <v>2</v>
      </c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37">
        <f>VLOOKUP(I500,spp!A:C,3,FALSE)</f>
        <v>1.813E-2</v>
      </c>
      <c r="AF500" s="37">
        <f>VLOOKUP(I500,spp!A:D,4,FALSE)</f>
        <v>3.07552</v>
      </c>
      <c r="AG500" s="47">
        <f t="shared" si="923"/>
        <v>17.81132452162176</v>
      </c>
      <c r="AH500" s="47">
        <f t="shared" si="924"/>
        <v>1.6666666666666666E-2</v>
      </c>
      <c r="AI500" s="47">
        <f t="shared" si="925"/>
        <v>0.14842770434684799</v>
      </c>
      <c r="AJ500" s="7">
        <f t="shared" si="926"/>
        <v>2.8798344640827138</v>
      </c>
      <c r="AK500" s="7">
        <f t="shared" si="927"/>
        <v>-4.0101872542153769</v>
      </c>
      <c r="AL500" s="7">
        <f t="shared" si="928"/>
        <v>2.2402786255001073</v>
      </c>
      <c r="AM500" s="7">
        <f t="shared" si="929"/>
        <v>9.3959488737166268</v>
      </c>
      <c r="AN500" s="37" t="str">
        <f>VLOOKUP(I500,spp!A:L,10,FALSE)</f>
        <v>Pomacentridae</v>
      </c>
    </row>
    <row r="501" spans="1:40" x14ac:dyDescent="0.2">
      <c r="A501" s="51">
        <v>2</v>
      </c>
      <c r="B501" s="51" t="s">
        <v>154</v>
      </c>
      <c r="C501" s="51">
        <v>13</v>
      </c>
      <c r="D501" s="51" t="s">
        <v>169</v>
      </c>
      <c r="E501" s="51">
        <v>10</v>
      </c>
      <c r="F501" s="52">
        <v>40697</v>
      </c>
      <c r="G501" s="51">
        <v>23</v>
      </c>
      <c r="H501" s="54">
        <v>10</v>
      </c>
      <c r="I501" s="51" t="s">
        <v>156</v>
      </c>
      <c r="J501" s="37" t="str">
        <f>VLOOKUP(I501,spp!A:B,2,FALSE)</f>
        <v>Acanthaster planci</v>
      </c>
      <c r="K501" s="51">
        <v>2</v>
      </c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37"/>
      <c r="AF501" s="37">
        <f>VLOOKUP(I501,spp!A:E,5,FALSE)</f>
        <v>566.25</v>
      </c>
      <c r="AG501" s="51">
        <f t="shared" ref="AG501:AG503" si="930">AF501*K501</f>
        <v>1132.5</v>
      </c>
      <c r="AH501" s="51">
        <f t="shared" ref="AH501:AH503" si="931">K501/60</f>
        <v>3.3333333333333333E-2</v>
      </c>
      <c r="AI501" s="51">
        <f t="shared" ref="AI501:AI503" si="932">AG501/60</f>
        <v>18.875</v>
      </c>
      <c r="AJ501" s="7">
        <f t="shared" si="926"/>
        <v>7.0321828573571894</v>
      </c>
      <c r="AK501" s="7" t="e">
        <f t="shared" si="927"/>
        <v>#NUM!</v>
      </c>
      <c r="AL501" s="7" t="e">
        <f t="shared" si="928"/>
        <v>#NUM!</v>
      </c>
      <c r="AM501" s="7" t="e">
        <f t="shared" si="929"/>
        <v>#NUM!</v>
      </c>
      <c r="AN501" s="37" t="str">
        <f>VLOOKUP(I501,spp!A:L,10,FALSE)</f>
        <v>Acanthansteridae</v>
      </c>
    </row>
    <row r="502" spans="1:40" x14ac:dyDescent="0.2">
      <c r="A502" s="51">
        <v>2</v>
      </c>
      <c r="B502" s="51" t="s">
        <v>154</v>
      </c>
      <c r="C502" s="51">
        <v>13</v>
      </c>
      <c r="D502" s="51" t="s">
        <v>169</v>
      </c>
      <c r="E502" s="51">
        <v>10</v>
      </c>
      <c r="F502" s="52">
        <v>40697</v>
      </c>
      <c r="G502" s="51">
        <v>23</v>
      </c>
      <c r="H502" s="54">
        <v>10</v>
      </c>
      <c r="I502" s="51" t="s">
        <v>148</v>
      </c>
      <c r="J502" s="37" t="str">
        <f>VLOOKUP(I502,spp!A:B,2,FALSE)</f>
        <v>Diadema mexicanum</v>
      </c>
      <c r="K502" s="51">
        <v>12</v>
      </c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37"/>
      <c r="AF502" s="37">
        <f>VLOOKUP(I502,spp!A:E,5,FALSE)</f>
        <v>20.71</v>
      </c>
      <c r="AG502" s="51">
        <f t="shared" si="930"/>
        <v>248.52</v>
      </c>
      <c r="AH502" s="51">
        <f t="shared" si="931"/>
        <v>0.2</v>
      </c>
      <c r="AI502" s="51">
        <f t="shared" si="932"/>
        <v>4.1420000000000003</v>
      </c>
      <c r="AJ502" s="7">
        <f t="shared" si="926"/>
        <v>5.5155233251954927</v>
      </c>
      <c r="AK502" s="7" t="e">
        <f t="shared" si="927"/>
        <v>#NUM!</v>
      </c>
      <c r="AL502" s="7" t="e">
        <f t="shared" si="928"/>
        <v>#NUM!</v>
      </c>
      <c r="AM502" s="7" t="e">
        <f t="shared" si="929"/>
        <v>#NUM!</v>
      </c>
      <c r="AN502" s="37" t="str">
        <f>VLOOKUP(I502,spp!A:L,10,FALSE)</f>
        <v>Diadematidae</v>
      </c>
    </row>
    <row r="503" spans="1:40" x14ac:dyDescent="0.2">
      <c r="A503" s="51">
        <v>2</v>
      </c>
      <c r="B503" s="51" t="s">
        <v>154</v>
      </c>
      <c r="C503" s="51">
        <v>13</v>
      </c>
      <c r="D503" s="51" t="s">
        <v>169</v>
      </c>
      <c r="E503" s="51">
        <v>10</v>
      </c>
      <c r="F503" s="52">
        <v>40697</v>
      </c>
      <c r="G503" s="51">
        <v>23</v>
      </c>
      <c r="H503" s="54">
        <v>10</v>
      </c>
      <c r="I503" s="51" t="s">
        <v>149</v>
      </c>
      <c r="J503" s="37" t="str">
        <f>VLOOKUP(I503,spp!A:B,2,FALSE)</f>
        <v>Pinctada mazatlanica</v>
      </c>
      <c r="K503" s="51">
        <v>10</v>
      </c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37"/>
      <c r="AF503" s="37">
        <f>VLOOKUP(I503,spp!A:E,5,FALSE)</f>
        <v>33.238461538461536</v>
      </c>
      <c r="AG503" s="51">
        <f t="shared" si="930"/>
        <v>332.38461538461536</v>
      </c>
      <c r="AH503" s="51">
        <f t="shared" si="931"/>
        <v>0.16666666666666666</v>
      </c>
      <c r="AI503" s="51">
        <f t="shared" si="932"/>
        <v>5.5397435897435896</v>
      </c>
      <c r="AJ503" s="7">
        <f t="shared" si="926"/>
        <v>5.8062927784703966</v>
      </c>
      <c r="AK503" s="7" t="e">
        <f t="shared" si="927"/>
        <v>#NUM!</v>
      </c>
      <c r="AL503" s="7" t="e">
        <f t="shared" si="928"/>
        <v>#NUM!</v>
      </c>
      <c r="AM503" s="7" t="e">
        <f t="shared" si="929"/>
        <v>#NUM!</v>
      </c>
      <c r="AN503" s="37" t="str">
        <f>VLOOKUP(I503,spp!A:L,10,FALSE)</f>
        <v>Pteriidae</v>
      </c>
    </row>
    <row r="504" spans="1:40" x14ac:dyDescent="0.2">
      <c r="A504" s="40">
        <v>3</v>
      </c>
      <c r="B504" s="40" t="s">
        <v>170</v>
      </c>
      <c r="C504" s="40">
        <v>1</v>
      </c>
      <c r="D504" s="40" t="s">
        <v>171</v>
      </c>
      <c r="E504" s="40">
        <v>1</v>
      </c>
      <c r="F504" s="55">
        <v>40771</v>
      </c>
      <c r="G504" s="56">
        <v>30</v>
      </c>
      <c r="H504" s="40">
        <v>10</v>
      </c>
      <c r="I504" s="40" t="s">
        <v>143</v>
      </c>
      <c r="J504" s="37" t="str">
        <f>VLOOKUP(I504,spp!A:B,2,FALSE)</f>
        <v>Scarus ghobban</v>
      </c>
      <c r="K504" s="39">
        <f t="shared" ref="K504:K505" si="933">SUM(L504:AD504)</f>
        <v>5</v>
      </c>
      <c r="L504" s="40"/>
      <c r="M504" s="40"/>
      <c r="N504" s="40"/>
      <c r="O504" s="40">
        <v>2</v>
      </c>
      <c r="P504" s="40">
        <v>2</v>
      </c>
      <c r="Q504" s="40"/>
      <c r="R504" s="40">
        <v>1</v>
      </c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37">
        <f>VLOOKUP(I504,spp!A:C,3,FALSE)</f>
        <v>2.3300000000000001E-2</v>
      </c>
      <c r="AF504" s="37">
        <f>VLOOKUP(I504,spp!A:D,4,FALSE)</f>
        <v>2.919</v>
      </c>
      <c r="AG504" s="37">
        <f t="shared" ref="AG504:AG505" si="934">((AE504*$L$2^AF504)*L504)+((AE504*$M$2^AF504)*M504)+((AE504*$N$2^AF504)*N504)+((AE504*$O$2^AF504)*O504)+((AE504*$P$2^AF504)*P504)+((AE504*$Q$2^AF504)*Q504)+((AE504*$R$2^AF504)*R504)+((AE504*$S$2^AF504)*S504)+((AE504*$T$2^AF504)*T504)+((AE504*$U$2^AF504)*U504)+((AE504*$V$2^AF504)*V504)+((AE504*$W$2^AF504)*W504)+((AE504*$X$2^AF504)*X504)+((AE504*$Y$2^AF504)*Y504)+ ((AE504*$Z$2^AF504)*Z504)+((AE504*$AA$2^AF504)*AA504)+((AE504*$AB$2^AF504)*AB504)+((AE504*$AC$2^AF504)*AC504+((AE504*$AD$2^AF504)*AD504))</f>
        <v>2318.932165991343</v>
      </c>
      <c r="AH504" s="37">
        <f t="shared" ref="AH504:AH505" si="935">K504/100</f>
        <v>0.05</v>
      </c>
      <c r="AI504" s="37">
        <f t="shared" ref="AI504:AI505" si="936">AG504/100</f>
        <v>23.189321659913432</v>
      </c>
      <c r="AJ504" s="7">
        <f t="shared" si="926"/>
        <v>7.7488620854225019</v>
      </c>
      <c r="AK504" s="7">
        <f t="shared" si="927"/>
        <v>-3.7593019184104821</v>
      </c>
      <c r="AL504" s="7">
        <f t="shared" si="928"/>
        <v>3.9425022281031121</v>
      </c>
      <c r="AM504" s="7">
        <f t="shared" si="929"/>
        <v>51.547423473740352</v>
      </c>
      <c r="AN504" s="37" t="str">
        <f>VLOOKUP(I504,spp!A:L,10,FALSE)</f>
        <v>Scaridae </v>
      </c>
    </row>
    <row r="505" spans="1:40" x14ac:dyDescent="0.2">
      <c r="A505" s="40">
        <v>3</v>
      </c>
      <c r="B505" s="40" t="s">
        <v>170</v>
      </c>
      <c r="C505" s="40">
        <v>1</v>
      </c>
      <c r="D505" s="40" t="s">
        <v>171</v>
      </c>
      <c r="E505" s="40">
        <v>1</v>
      </c>
      <c r="F505" s="55">
        <v>40771</v>
      </c>
      <c r="G505" s="56">
        <v>30</v>
      </c>
      <c r="H505" s="40">
        <v>10</v>
      </c>
      <c r="I505" s="40" t="s">
        <v>141</v>
      </c>
      <c r="J505" s="37" t="str">
        <f>VLOOKUP(I505,spp!A:B,2,FALSE)</f>
        <v>Stegastes rectrifaenum</v>
      </c>
      <c r="K505" s="39">
        <f t="shared" si="933"/>
        <v>18</v>
      </c>
      <c r="L505" s="40">
        <v>5</v>
      </c>
      <c r="M505" s="40">
        <v>13</v>
      </c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37">
        <f>VLOOKUP(I505,spp!A:C,3,FALSE)</f>
        <v>1.813E-2</v>
      </c>
      <c r="AF505" s="37">
        <f>VLOOKUP(I505,spp!A:D,4,FALSE)</f>
        <v>3.07552</v>
      </c>
      <c r="AG505" s="37">
        <f t="shared" si="934"/>
        <v>117.29149926506146</v>
      </c>
      <c r="AH505" s="37">
        <f t="shared" si="935"/>
        <v>0.18</v>
      </c>
      <c r="AI505" s="37">
        <f t="shared" si="936"/>
        <v>1.1729149926506146</v>
      </c>
      <c r="AJ505" s="7">
        <f t="shared" si="926"/>
        <v>4.7646622829997733</v>
      </c>
      <c r="AK505" s="7">
        <f t="shared" si="927"/>
        <v>-4.0101872542153769</v>
      </c>
      <c r="AL505" s="7">
        <f t="shared" si="928"/>
        <v>2.853127125564181</v>
      </c>
      <c r="AM505" s="7">
        <f t="shared" si="929"/>
        <v>17.341927521156418</v>
      </c>
      <c r="AN505" s="37" t="str">
        <f>VLOOKUP(I505,spp!A:L,10,FALSE)</f>
        <v>Pomacentridae</v>
      </c>
    </row>
    <row r="506" spans="1:40" x14ac:dyDescent="0.2">
      <c r="A506" s="43">
        <v>3</v>
      </c>
      <c r="B506" s="43" t="s">
        <v>170</v>
      </c>
      <c r="C506" s="43">
        <v>1</v>
      </c>
      <c r="D506" s="43" t="s">
        <v>171</v>
      </c>
      <c r="E506" s="43">
        <v>1</v>
      </c>
      <c r="F506" s="57">
        <v>40771</v>
      </c>
      <c r="G506" s="58">
        <v>30</v>
      </c>
      <c r="H506" s="43">
        <v>10</v>
      </c>
      <c r="I506" s="43" t="s">
        <v>149</v>
      </c>
      <c r="J506" s="37" t="str">
        <f>VLOOKUP(I506,spp!A:B,2,FALSE)</f>
        <v>Pinctada mazatlanica</v>
      </c>
      <c r="K506" s="43">
        <v>1</v>
      </c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37"/>
      <c r="AF506" s="37">
        <f>VLOOKUP(I506,spp!A:E,5,FALSE)</f>
        <v>33.238461538461536</v>
      </c>
      <c r="AG506" s="43">
        <f>AF506*K506</f>
        <v>33.238461538461536</v>
      </c>
      <c r="AH506" s="43">
        <f>K506/50</f>
        <v>0.02</v>
      </c>
      <c r="AI506" s="43">
        <f>AG506/50</f>
        <v>0.66476923076923067</v>
      </c>
      <c r="AJ506" s="7">
        <f t="shared" si="926"/>
        <v>3.5037076854763507</v>
      </c>
      <c r="AK506" s="7" t="e">
        <f t="shared" si="927"/>
        <v>#NUM!</v>
      </c>
      <c r="AL506" s="7" t="e">
        <f t="shared" si="928"/>
        <v>#NUM!</v>
      </c>
      <c r="AM506" s="7" t="e">
        <f t="shared" si="929"/>
        <v>#NUM!</v>
      </c>
      <c r="AN506" s="37" t="str">
        <f>VLOOKUP(I506,spp!A:L,10,FALSE)</f>
        <v>Pteriidae</v>
      </c>
    </row>
    <row r="507" spans="1:40" x14ac:dyDescent="0.2">
      <c r="A507" s="40">
        <v>3</v>
      </c>
      <c r="B507" s="40" t="s">
        <v>170</v>
      </c>
      <c r="C507" s="40">
        <v>1</v>
      </c>
      <c r="D507" s="40" t="s">
        <v>171</v>
      </c>
      <c r="E507" s="40">
        <v>2</v>
      </c>
      <c r="F507" s="55">
        <v>40771</v>
      </c>
      <c r="G507" s="56">
        <v>30</v>
      </c>
      <c r="H507" s="56">
        <v>7</v>
      </c>
      <c r="I507" s="40" t="s">
        <v>142</v>
      </c>
      <c r="J507" s="37" t="str">
        <f>VLOOKUP(I507,spp!A:B,2,FALSE)</f>
        <v>Holacanthus passer</v>
      </c>
      <c r="K507" s="39">
        <f t="shared" ref="K507:K510" si="937">SUM(L507:AD507)</f>
        <v>1</v>
      </c>
      <c r="L507" s="40"/>
      <c r="M507" s="40">
        <v>1</v>
      </c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37">
        <f>VLOOKUP(I507,spp!A:C,3,FALSE)</f>
        <v>2.7130000000000001E-2</v>
      </c>
      <c r="AF507" s="37">
        <f>VLOOKUP(I507,spp!A:D,4,FALSE)</f>
        <v>3.0842299999999998</v>
      </c>
      <c r="AG507" s="37">
        <f t="shared" ref="AG507:AG510" si="938">((AE507*$L$2^AF507)*L507)+((AE507*$M$2^AF507)*M507)+((AE507*$N$2^AF507)*N507)+((AE507*$O$2^AF507)*O507)+((AE507*$P$2^AF507)*P507)+((AE507*$Q$2^AF507)*Q507)+((AE507*$R$2^AF507)*R507)+((AE507*$S$2^AF507)*S507)+((AE507*$T$2^AF507)*T507)+((AE507*$U$2^AF507)*U507)+((AE507*$V$2^AF507)*V507)+((AE507*$W$2^AF507)*W507)+((AE507*$X$2^AF507)*X507)+((AE507*$Y$2^AF507)*Y507)+ ((AE507*$Z$2^AF507)*Z507)+((AE507*$AA$2^AF507)*AA507)+((AE507*$AB$2^AF507)*AB507)+((AE507*$AC$2^AF507)*AC507+((AE507*$AD$2^AF507)*AD507))</f>
        <v>13.562507587340574</v>
      </c>
      <c r="AH507" s="37">
        <f t="shared" ref="AH507:AH510" si="939">K507/100</f>
        <v>0.01</v>
      </c>
      <c r="AI507" s="37">
        <f t="shared" ref="AI507:AI510" si="940">AG507/100</f>
        <v>0.13562507587340575</v>
      </c>
      <c r="AJ507" s="7">
        <f t="shared" ref="AJ507:AJ520" si="941">LN(AG507)</f>
        <v>2.6073091907357715</v>
      </c>
      <c r="AK507" s="7">
        <f t="shared" ref="AK507:AK520" si="942">LN(AE507)</f>
        <v>-3.6071151523112968</v>
      </c>
      <c r="AL507" s="7">
        <f t="shared" ref="AL507:AL520" si="943">(AJ507-AK507)/AF507</f>
        <v>2.0149030205422647</v>
      </c>
      <c r="AM507" s="7">
        <f t="shared" si="929"/>
        <v>7.4999999999999991</v>
      </c>
      <c r="AN507" s="37" t="str">
        <f>VLOOKUP(I507,spp!A:L,10,FALSE)</f>
        <v>Pomacanthidae</v>
      </c>
    </row>
    <row r="508" spans="1:40" x14ac:dyDescent="0.2">
      <c r="A508" s="40">
        <v>3</v>
      </c>
      <c r="B508" s="40" t="s">
        <v>170</v>
      </c>
      <c r="C508" s="40">
        <v>1</v>
      </c>
      <c r="D508" s="40" t="s">
        <v>171</v>
      </c>
      <c r="E508" s="40">
        <v>2</v>
      </c>
      <c r="F508" s="55">
        <v>40771</v>
      </c>
      <c r="G508" s="56">
        <v>30</v>
      </c>
      <c r="H508" s="56">
        <v>7</v>
      </c>
      <c r="I508" s="40" t="s">
        <v>143</v>
      </c>
      <c r="J508" s="37" t="str">
        <f>VLOOKUP(I508,spp!A:B,2,FALSE)</f>
        <v>Scarus ghobban</v>
      </c>
      <c r="K508" s="39">
        <f t="shared" si="937"/>
        <v>1</v>
      </c>
      <c r="L508" s="40"/>
      <c r="M508" s="40"/>
      <c r="N508" s="40"/>
      <c r="O508" s="40"/>
      <c r="P508" s="40">
        <v>1</v>
      </c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37">
        <f>VLOOKUP(I508,spp!A:C,3,FALSE)</f>
        <v>2.3300000000000001E-2</v>
      </c>
      <c r="AF508" s="37">
        <f>VLOOKUP(I508,spp!A:D,4,FALSE)</f>
        <v>2.919</v>
      </c>
      <c r="AG508" s="37">
        <f t="shared" si="938"/>
        <v>280.50642055496235</v>
      </c>
      <c r="AH508" s="37">
        <f t="shared" si="939"/>
        <v>0.01</v>
      </c>
      <c r="AI508" s="37">
        <f t="shared" si="940"/>
        <v>2.8050642055496233</v>
      </c>
      <c r="AJ508" s="7">
        <f t="shared" si="941"/>
        <v>5.6365966143797968</v>
      </c>
      <c r="AK508" s="7">
        <f t="shared" si="942"/>
        <v>-3.7593019184104821</v>
      </c>
      <c r="AL508" s="7">
        <f t="shared" si="943"/>
        <v>3.218875824868201</v>
      </c>
      <c r="AM508" s="7">
        <f t="shared" ref="AM508:AM520" si="944">EXP(AL508)</f>
        <v>25.000000000000007</v>
      </c>
      <c r="AN508" s="37" t="str">
        <f>VLOOKUP(I508,spp!A:L,10,FALSE)</f>
        <v>Scaridae </v>
      </c>
    </row>
    <row r="509" spans="1:40" x14ac:dyDescent="0.2">
      <c r="A509" s="40">
        <v>3</v>
      </c>
      <c r="B509" s="40" t="s">
        <v>170</v>
      </c>
      <c r="C509" s="40">
        <v>1</v>
      </c>
      <c r="D509" s="40" t="s">
        <v>171</v>
      </c>
      <c r="E509" s="40">
        <v>2</v>
      </c>
      <c r="F509" s="55">
        <v>40771</v>
      </c>
      <c r="G509" s="56">
        <v>30</v>
      </c>
      <c r="H509" s="56">
        <v>7</v>
      </c>
      <c r="I509" s="40" t="s">
        <v>141</v>
      </c>
      <c r="J509" s="37" t="str">
        <f>VLOOKUP(I509,spp!A:B,2,FALSE)</f>
        <v>Stegastes rectrifaenum</v>
      </c>
      <c r="K509" s="39">
        <f t="shared" si="937"/>
        <v>33</v>
      </c>
      <c r="L509" s="40">
        <v>8</v>
      </c>
      <c r="M509" s="40">
        <v>25</v>
      </c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37">
        <f>VLOOKUP(I509,spp!A:C,3,FALSE)</f>
        <v>1.813E-2</v>
      </c>
      <c r="AF509" s="37">
        <f>VLOOKUP(I509,spp!A:D,4,FALSE)</f>
        <v>3.07552</v>
      </c>
      <c r="AG509" s="37">
        <f t="shared" si="938"/>
        <v>225.07018031950403</v>
      </c>
      <c r="AH509" s="37">
        <f t="shared" si="939"/>
        <v>0.33</v>
      </c>
      <c r="AI509" s="37">
        <f t="shared" si="940"/>
        <v>2.2507018031950405</v>
      </c>
      <c r="AJ509" s="7">
        <f t="shared" si="941"/>
        <v>5.4164122661009486</v>
      </c>
      <c r="AK509" s="7">
        <f t="shared" si="942"/>
        <v>-4.0101872542153769</v>
      </c>
      <c r="AL509" s="7">
        <f t="shared" si="943"/>
        <v>3.0650425034843951</v>
      </c>
      <c r="AM509" s="7">
        <f t="shared" si="944"/>
        <v>21.435373045863667</v>
      </c>
      <c r="AN509" s="37" t="str">
        <f>VLOOKUP(I509,spp!A:L,10,FALSE)</f>
        <v>Pomacentridae</v>
      </c>
    </row>
    <row r="510" spans="1:40" x14ac:dyDescent="0.2">
      <c r="A510" s="40">
        <v>3</v>
      </c>
      <c r="B510" s="40" t="s">
        <v>170</v>
      </c>
      <c r="C510" s="40">
        <v>1</v>
      </c>
      <c r="D510" s="40" t="s">
        <v>171</v>
      </c>
      <c r="E510" s="40">
        <v>2</v>
      </c>
      <c r="F510" s="55">
        <v>40771</v>
      </c>
      <c r="G510" s="56">
        <v>30</v>
      </c>
      <c r="H510" s="56">
        <v>7</v>
      </c>
      <c r="I510" s="40" t="s">
        <v>157</v>
      </c>
      <c r="J510" s="37" t="str">
        <f>VLOOKUP(I510,spp!A:B,2,FALSE)</f>
        <v>Zanclus cornutus</v>
      </c>
      <c r="K510" s="39">
        <f t="shared" si="937"/>
        <v>2</v>
      </c>
      <c r="L510" s="40"/>
      <c r="M510" s="40"/>
      <c r="N510" s="40"/>
      <c r="O510" s="40">
        <v>1</v>
      </c>
      <c r="P510" s="40">
        <v>1</v>
      </c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37">
        <f>VLOOKUP(I510,spp!A:C,3,FALSE)</f>
        <v>1.47E-2</v>
      </c>
      <c r="AF510" s="37">
        <f>VLOOKUP(I510,spp!A:D,4,FALSE)</f>
        <v>3.3698999999999999</v>
      </c>
      <c r="AG510" s="37">
        <f t="shared" si="938"/>
        <v>982.60895202626091</v>
      </c>
      <c r="AH510" s="37">
        <f t="shared" si="939"/>
        <v>0.02</v>
      </c>
      <c r="AI510" s="37">
        <f t="shared" si="940"/>
        <v>9.8260895202626095</v>
      </c>
      <c r="AJ510" s="7">
        <f t="shared" si="941"/>
        <v>6.8902112302428753</v>
      </c>
      <c r="AK510" s="7">
        <f t="shared" si="942"/>
        <v>-4.2199077851974467</v>
      </c>
      <c r="AL510" s="7">
        <f t="shared" si="943"/>
        <v>3.296869051141079</v>
      </c>
      <c r="AM510" s="7">
        <f t="shared" si="944"/>
        <v>27.027883386625273</v>
      </c>
      <c r="AN510" s="37" t="str">
        <f>VLOOKUP(I510,spp!A:L,10,FALSE)</f>
        <v>Zanclidae</v>
      </c>
    </row>
    <row r="511" spans="1:40" x14ac:dyDescent="0.2">
      <c r="A511" s="43">
        <v>3</v>
      </c>
      <c r="B511" s="43" t="s">
        <v>170</v>
      </c>
      <c r="C511" s="43">
        <v>1</v>
      </c>
      <c r="D511" s="43" t="s">
        <v>171</v>
      </c>
      <c r="E511" s="43">
        <v>2</v>
      </c>
      <c r="F511" s="57">
        <v>40771</v>
      </c>
      <c r="G511" s="58">
        <v>30</v>
      </c>
      <c r="H511" s="43">
        <v>7</v>
      </c>
      <c r="I511" s="43" t="s">
        <v>149</v>
      </c>
      <c r="J511" s="37" t="str">
        <f>VLOOKUP(I511,spp!A:B,2,FALSE)</f>
        <v>Pinctada mazatlanica</v>
      </c>
      <c r="K511" s="43">
        <v>1</v>
      </c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37"/>
      <c r="AF511" s="37">
        <f>VLOOKUP(I511,spp!A:E,5,FALSE)</f>
        <v>33.238461538461536</v>
      </c>
      <c r="AG511" s="43">
        <f>AF511*K511</f>
        <v>33.238461538461536</v>
      </c>
      <c r="AH511" s="43">
        <f>K511/50</f>
        <v>0.02</v>
      </c>
      <c r="AI511" s="43">
        <f>AG511/50</f>
        <v>0.66476923076923067</v>
      </c>
      <c r="AJ511" s="7">
        <f t="shared" si="941"/>
        <v>3.5037076854763507</v>
      </c>
      <c r="AK511" s="7" t="e">
        <f t="shared" si="942"/>
        <v>#NUM!</v>
      </c>
      <c r="AL511" s="7" t="e">
        <f t="shared" si="943"/>
        <v>#NUM!</v>
      </c>
      <c r="AM511" s="7" t="e">
        <f t="shared" si="944"/>
        <v>#NUM!</v>
      </c>
      <c r="AN511" s="37" t="str">
        <f>VLOOKUP(I511,spp!A:L,10,FALSE)</f>
        <v>Pteriidae</v>
      </c>
    </row>
    <row r="512" spans="1:40" x14ac:dyDescent="0.2">
      <c r="A512" s="40">
        <v>3</v>
      </c>
      <c r="B512" s="40" t="s">
        <v>170</v>
      </c>
      <c r="C512" s="40">
        <v>1</v>
      </c>
      <c r="D512" s="40" t="s">
        <v>171</v>
      </c>
      <c r="E512" s="40">
        <v>3</v>
      </c>
      <c r="F512" s="55">
        <v>40771</v>
      </c>
      <c r="G512" s="56">
        <v>30</v>
      </c>
      <c r="H512" s="56">
        <v>8.1</v>
      </c>
      <c r="I512" s="40" t="s">
        <v>142</v>
      </c>
      <c r="J512" s="37" t="str">
        <f>VLOOKUP(I512,spp!A:B,2,FALSE)</f>
        <v>Holacanthus passer</v>
      </c>
      <c r="K512" s="39">
        <f t="shared" ref="K512:K515" si="945">SUM(L512:AD512)</f>
        <v>1</v>
      </c>
      <c r="L512" s="40"/>
      <c r="M512" s="40">
        <v>1</v>
      </c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37">
        <f>VLOOKUP(I512,spp!A:C,3,FALSE)</f>
        <v>2.7130000000000001E-2</v>
      </c>
      <c r="AF512" s="37">
        <f>VLOOKUP(I512,spp!A:D,4,FALSE)</f>
        <v>3.0842299999999998</v>
      </c>
      <c r="AG512" s="37">
        <f t="shared" ref="AG512:AG515" si="946">((AE512*$L$2^AF512)*L512)+((AE512*$M$2^AF512)*M512)+((AE512*$N$2^AF512)*N512)+((AE512*$O$2^AF512)*O512)+((AE512*$P$2^AF512)*P512)+((AE512*$Q$2^AF512)*Q512)+((AE512*$R$2^AF512)*R512)+((AE512*$S$2^AF512)*S512)+((AE512*$T$2^AF512)*T512)+((AE512*$U$2^AF512)*U512)+((AE512*$V$2^AF512)*V512)+((AE512*$W$2^AF512)*W512)+((AE512*$X$2^AF512)*X512)+((AE512*$Y$2^AF512)*Y512)+ ((AE512*$Z$2^AF512)*Z512)+((AE512*$AA$2^AF512)*AA512)+((AE512*$AB$2^AF512)*AB512)+((AE512*$AC$2^AF512)*AC512+((AE512*$AD$2^AF512)*AD512))</f>
        <v>13.562507587340574</v>
      </c>
      <c r="AH512" s="37">
        <f t="shared" ref="AH512:AH515" si="947">K512/100</f>
        <v>0.01</v>
      </c>
      <c r="AI512" s="37">
        <f t="shared" ref="AI512:AI515" si="948">AG512/100</f>
        <v>0.13562507587340575</v>
      </c>
      <c r="AJ512" s="7">
        <f t="shared" si="941"/>
        <v>2.6073091907357715</v>
      </c>
      <c r="AK512" s="7">
        <f t="shared" si="942"/>
        <v>-3.6071151523112968</v>
      </c>
      <c r="AL512" s="7">
        <f t="shared" si="943"/>
        <v>2.0149030205422647</v>
      </c>
      <c r="AM512" s="7">
        <f t="shared" si="944"/>
        <v>7.4999999999999991</v>
      </c>
      <c r="AN512" s="37" t="str">
        <f>VLOOKUP(I512,spp!A:L,10,FALSE)</f>
        <v>Pomacanthidae</v>
      </c>
    </row>
    <row r="513" spans="1:40" x14ac:dyDescent="0.2">
      <c r="A513" s="40">
        <v>3</v>
      </c>
      <c r="B513" s="40" t="s">
        <v>170</v>
      </c>
      <c r="C513" s="40">
        <v>1</v>
      </c>
      <c r="D513" s="40" t="s">
        <v>171</v>
      </c>
      <c r="E513" s="40">
        <v>3</v>
      </c>
      <c r="F513" s="55">
        <v>40771</v>
      </c>
      <c r="G513" s="56">
        <v>30</v>
      </c>
      <c r="H513" s="56">
        <v>8.1</v>
      </c>
      <c r="I513" s="40" t="s">
        <v>143</v>
      </c>
      <c r="J513" s="37" t="str">
        <f>VLOOKUP(I513,spp!A:B,2,FALSE)</f>
        <v>Scarus ghobban</v>
      </c>
      <c r="K513" s="39">
        <f t="shared" si="945"/>
        <v>1</v>
      </c>
      <c r="L513" s="40"/>
      <c r="M513" s="40"/>
      <c r="N513" s="40"/>
      <c r="O513" s="40">
        <v>1</v>
      </c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37">
        <f>VLOOKUP(I513,spp!A:C,3,FALSE)</f>
        <v>2.3300000000000001E-2</v>
      </c>
      <c r="AF513" s="37">
        <f>VLOOKUP(I513,spp!A:D,4,FALSE)</f>
        <v>2.919</v>
      </c>
      <c r="AG513" s="37">
        <f t="shared" si="946"/>
        <v>99.033923496728733</v>
      </c>
      <c r="AH513" s="37">
        <f t="shared" si="947"/>
        <v>0.01</v>
      </c>
      <c r="AI513" s="37">
        <f t="shared" si="948"/>
        <v>0.99033923496728737</v>
      </c>
      <c r="AJ513" s="7">
        <f t="shared" si="941"/>
        <v>4.5954624530226358</v>
      </c>
      <c r="AK513" s="7">
        <f t="shared" si="942"/>
        <v>-3.7593019184104821</v>
      </c>
      <c r="AL513" s="7">
        <f t="shared" si="943"/>
        <v>2.8622008809294686</v>
      </c>
      <c r="AM513" s="7">
        <f t="shared" si="944"/>
        <v>17.500000000000004</v>
      </c>
      <c r="AN513" s="37" t="str">
        <f>VLOOKUP(I513,spp!A:L,10,FALSE)</f>
        <v>Scaridae </v>
      </c>
    </row>
    <row r="514" spans="1:40" x14ac:dyDescent="0.2">
      <c r="A514" s="40">
        <v>3</v>
      </c>
      <c r="B514" s="40" t="s">
        <v>170</v>
      </c>
      <c r="C514" s="40">
        <v>1</v>
      </c>
      <c r="D514" s="40" t="s">
        <v>171</v>
      </c>
      <c r="E514" s="40">
        <v>3</v>
      </c>
      <c r="F514" s="55">
        <v>40771</v>
      </c>
      <c r="G514" s="56">
        <v>30</v>
      </c>
      <c r="H514" s="56">
        <v>8.1</v>
      </c>
      <c r="I514" s="40" t="s">
        <v>141</v>
      </c>
      <c r="J514" s="37" t="str">
        <f>VLOOKUP(I514,spp!A:B,2,FALSE)</f>
        <v>Stegastes rectrifaenum</v>
      </c>
      <c r="K514" s="39">
        <f t="shared" si="945"/>
        <v>3</v>
      </c>
      <c r="L514" s="40"/>
      <c r="M514" s="40">
        <v>3</v>
      </c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37">
        <f>VLOOKUP(I514,spp!A:C,3,FALSE)</f>
        <v>1.813E-2</v>
      </c>
      <c r="AF514" s="37">
        <f>VLOOKUP(I514,spp!A:D,4,FALSE)</f>
        <v>3.07552</v>
      </c>
      <c r="AG514" s="37">
        <f t="shared" si="946"/>
        <v>26.716986782432642</v>
      </c>
      <c r="AH514" s="37">
        <f t="shared" si="947"/>
        <v>0.03</v>
      </c>
      <c r="AI514" s="37">
        <f t="shared" si="948"/>
        <v>0.26716986782432639</v>
      </c>
      <c r="AJ514" s="7">
        <f t="shared" si="941"/>
        <v>3.2852995721908784</v>
      </c>
      <c r="AK514" s="7">
        <f t="shared" si="942"/>
        <v>-4.0101872542153769</v>
      </c>
      <c r="AL514" s="7">
        <f t="shared" si="943"/>
        <v>2.372114902977791</v>
      </c>
      <c r="AM514" s="7">
        <f t="shared" si="944"/>
        <v>10.720040171507916</v>
      </c>
      <c r="AN514" s="37" t="str">
        <f>VLOOKUP(I514,spp!A:L,10,FALSE)</f>
        <v>Pomacentridae</v>
      </c>
    </row>
    <row r="515" spans="1:40" x14ac:dyDescent="0.2">
      <c r="A515" s="40">
        <v>3</v>
      </c>
      <c r="B515" s="40" t="s">
        <v>170</v>
      </c>
      <c r="C515" s="40">
        <v>1</v>
      </c>
      <c r="D515" s="40" t="s">
        <v>171</v>
      </c>
      <c r="E515" s="40">
        <v>3</v>
      </c>
      <c r="F515" s="55">
        <v>40771</v>
      </c>
      <c r="G515" s="56">
        <v>30</v>
      </c>
      <c r="H515" s="56">
        <v>8.1</v>
      </c>
      <c r="I515" s="40" t="s">
        <v>157</v>
      </c>
      <c r="J515" s="37" t="str">
        <f>VLOOKUP(I515,spp!A:B,2,FALSE)</f>
        <v>Zanclus cornutus</v>
      </c>
      <c r="K515" s="39">
        <f t="shared" si="945"/>
        <v>3</v>
      </c>
      <c r="L515" s="40"/>
      <c r="M515" s="40">
        <v>3</v>
      </c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37">
        <f>VLOOKUP(I515,spp!A:C,3,FALSE)</f>
        <v>1.47E-2</v>
      </c>
      <c r="AF515" s="37">
        <f>VLOOKUP(I515,spp!A:D,4,FALSE)</f>
        <v>3.3698999999999999</v>
      </c>
      <c r="AG515" s="37">
        <f t="shared" si="946"/>
        <v>39.201938315425444</v>
      </c>
      <c r="AH515" s="37">
        <f t="shared" si="947"/>
        <v>0.03</v>
      </c>
      <c r="AI515" s="37">
        <f t="shared" si="948"/>
        <v>0.39201938315425444</v>
      </c>
      <c r="AJ515" s="7">
        <f t="shared" si="941"/>
        <v>3.6687261923960408</v>
      </c>
      <c r="AK515" s="7">
        <f t="shared" si="942"/>
        <v>-4.2199077851974467</v>
      </c>
      <c r="AL515" s="7">
        <f t="shared" si="943"/>
        <v>2.3409104061228785</v>
      </c>
      <c r="AM515" s="7">
        <f t="shared" si="944"/>
        <v>10.39069200755595</v>
      </c>
      <c r="AN515" s="37" t="str">
        <f>VLOOKUP(I515,spp!A:L,10,FALSE)</f>
        <v>Zanclidae</v>
      </c>
    </row>
    <row r="516" spans="1:40" x14ac:dyDescent="0.2">
      <c r="A516" s="43">
        <v>3</v>
      </c>
      <c r="B516" s="43" t="s">
        <v>170</v>
      </c>
      <c r="C516" s="43">
        <v>1</v>
      </c>
      <c r="D516" s="43" t="s">
        <v>172</v>
      </c>
      <c r="E516" s="43">
        <v>3</v>
      </c>
      <c r="F516" s="57">
        <v>40771</v>
      </c>
      <c r="G516" s="58">
        <v>30</v>
      </c>
      <c r="H516" s="58">
        <v>7.8</v>
      </c>
      <c r="I516" s="43" t="s">
        <v>149</v>
      </c>
      <c r="J516" s="37" t="str">
        <f>VLOOKUP(I516,spp!A:B,2,FALSE)</f>
        <v>Pinctada mazatlanica</v>
      </c>
      <c r="K516" s="43">
        <v>1</v>
      </c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37"/>
      <c r="AF516" s="37">
        <f>VLOOKUP(I516,spp!A:E,5,FALSE)</f>
        <v>33.238461538461536</v>
      </c>
      <c r="AG516" s="43">
        <f>AF516*K516</f>
        <v>33.238461538461536</v>
      </c>
      <c r="AH516" s="43">
        <f>K516/50</f>
        <v>0.02</v>
      </c>
      <c r="AI516" s="43">
        <f>AG516/50</f>
        <v>0.66476923076923067</v>
      </c>
      <c r="AJ516" s="7">
        <f t="shared" si="941"/>
        <v>3.5037076854763507</v>
      </c>
      <c r="AK516" s="7" t="e">
        <f t="shared" si="942"/>
        <v>#NUM!</v>
      </c>
      <c r="AL516" s="7" t="e">
        <f t="shared" si="943"/>
        <v>#NUM!</v>
      </c>
      <c r="AM516" s="7" t="e">
        <f t="shared" si="944"/>
        <v>#NUM!</v>
      </c>
      <c r="AN516" s="37" t="str">
        <f>VLOOKUP(I516,spp!A:L,10,FALSE)</f>
        <v>Pteriidae</v>
      </c>
    </row>
    <row r="517" spans="1:40" x14ac:dyDescent="0.2">
      <c r="A517" s="40">
        <v>3</v>
      </c>
      <c r="B517" s="40" t="s">
        <v>170</v>
      </c>
      <c r="C517" s="40">
        <v>1</v>
      </c>
      <c r="D517" s="40" t="s">
        <v>171</v>
      </c>
      <c r="E517" s="40">
        <v>4</v>
      </c>
      <c r="F517" s="55">
        <v>40771</v>
      </c>
      <c r="G517" s="56">
        <v>30</v>
      </c>
      <c r="H517" s="56">
        <v>5.0999999999999996</v>
      </c>
      <c r="I517" s="40" t="s">
        <v>143</v>
      </c>
      <c r="J517" s="37" t="str">
        <f>VLOOKUP(I517,spp!A:B,2,FALSE)</f>
        <v>Scarus ghobban</v>
      </c>
      <c r="K517" s="39">
        <f t="shared" ref="K517:K519" si="949">SUM(L517:AD517)</f>
        <v>2</v>
      </c>
      <c r="L517" s="40"/>
      <c r="M517" s="40"/>
      <c r="N517" s="40"/>
      <c r="O517" s="40">
        <v>1</v>
      </c>
      <c r="P517" s="40">
        <v>1</v>
      </c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37">
        <f>VLOOKUP(I517,spp!A:C,3,FALSE)</f>
        <v>2.3300000000000001E-2</v>
      </c>
      <c r="AF517" s="37">
        <f>VLOOKUP(I517,spp!A:D,4,FALSE)</f>
        <v>2.919</v>
      </c>
      <c r="AG517" s="37">
        <f t="shared" ref="AG517:AG519" si="950">((AE517*$L$2^AF517)*L517)+((AE517*$M$2^AF517)*M517)+((AE517*$N$2^AF517)*N517)+((AE517*$O$2^AF517)*O517)+((AE517*$P$2^AF517)*P517)+((AE517*$Q$2^AF517)*Q517)+((AE517*$R$2^AF517)*R517)+((AE517*$S$2^AF517)*S517)+((AE517*$T$2^AF517)*T517)+((AE517*$U$2^AF517)*U517)+((AE517*$V$2^AF517)*V517)+((AE517*$W$2^AF517)*W517)+((AE517*$X$2^AF517)*X517)+((AE517*$Y$2^AF517)*Y517)+ ((AE517*$Z$2^AF517)*Z517)+((AE517*$AA$2^AF517)*AA517)+((AE517*$AB$2^AF517)*AB517)+((AE517*$AC$2^AF517)*AC517+((AE517*$AD$2^AF517)*AD517))</f>
        <v>379.54034405169108</v>
      </c>
      <c r="AH517" s="37">
        <f t="shared" ref="AH517:AH519" si="951">K517/100</f>
        <v>0.02</v>
      </c>
      <c r="AI517" s="37">
        <f t="shared" ref="AI517:AI519" si="952">AG517/100</f>
        <v>3.7954034405169108</v>
      </c>
      <c r="AJ517" s="7">
        <f t="shared" si="941"/>
        <v>5.9389608996219465</v>
      </c>
      <c r="AK517" s="7">
        <f t="shared" si="942"/>
        <v>-3.7593019184104821</v>
      </c>
      <c r="AL517" s="7">
        <f t="shared" si="943"/>
        <v>3.3224607118987421</v>
      </c>
      <c r="AM517" s="7">
        <f t="shared" si="944"/>
        <v>27.728498524127488</v>
      </c>
      <c r="AN517" s="37" t="str">
        <f>VLOOKUP(I517,spp!A:L,10,FALSE)</f>
        <v>Scaridae </v>
      </c>
    </row>
    <row r="518" spans="1:40" x14ac:dyDescent="0.2">
      <c r="A518" s="40">
        <v>3</v>
      </c>
      <c r="B518" s="40" t="s">
        <v>170</v>
      </c>
      <c r="C518" s="40">
        <v>1</v>
      </c>
      <c r="D518" s="40" t="s">
        <v>171</v>
      </c>
      <c r="E518" s="40">
        <v>4</v>
      </c>
      <c r="F518" s="55">
        <v>40771</v>
      </c>
      <c r="G518" s="56">
        <v>30</v>
      </c>
      <c r="H518" s="56">
        <v>5.0999999999999996</v>
      </c>
      <c r="I518" s="40" t="s">
        <v>141</v>
      </c>
      <c r="J518" s="37" t="str">
        <f>VLOOKUP(I518,spp!A:B,2,FALSE)</f>
        <v>Stegastes rectrifaenum</v>
      </c>
      <c r="K518" s="39">
        <f t="shared" si="949"/>
        <v>2</v>
      </c>
      <c r="L518" s="40"/>
      <c r="M518" s="40">
        <v>2</v>
      </c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37">
        <f>VLOOKUP(I518,spp!A:C,3,FALSE)</f>
        <v>1.813E-2</v>
      </c>
      <c r="AF518" s="37">
        <f>VLOOKUP(I518,spp!A:D,4,FALSE)</f>
        <v>3.07552</v>
      </c>
      <c r="AG518" s="37">
        <f t="shared" si="950"/>
        <v>17.81132452162176</v>
      </c>
      <c r="AH518" s="37">
        <f t="shared" si="951"/>
        <v>0.02</v>
      </c>
      <c r="AI518" s="37">
        <f t="shared" si="952"/>
        <v>0.1781132452162176</v>
      </c>
      <c r="AJ518" s="7">
        <f t="shared" si="941"/>
        <v>2.8798344640827138</v>
      </c>
      <c r="AK518" s="7">
        <f t="shared" si="942"/>
        <v>-4.0101872542153769</v>
      </c>
      <c r="AL518" s="7">
        <f t="shared" si="943"/>
        <v>2.2402786255001073</v>
      </c>
      <c r="AM518" s="7">
        <f t="shared" si="944"/>
        <v>9.3959488737166268</v>
      </c>
      <c r="AN518" s="37" t="str">
        <f>VLOOKUP(I518,spp!A:L,10,FALSE)</f>
        <v>Pomacentridae</v>
      </c>
    </row>
    <row r="519" spans="1:40" x14ac:dyDescent="0.2">
      <c r="A519" s="40">
        <v>3</v>
      </c>
      <c r="B519" s="40" t="s">
        <v>170</v>
      </c>
      <c r="C519" s="40">
        <v>1</v>
      </c>
      <c r="D519" s="40" t="s">
        <v>171</v>
      </c>
      <c r="E519" s="40">
        <v>4</v>
      </c>
      <c r="F519" s="55">
        <v>40771</v>
      </c>
      <c r="G519" s="56">
        <v>30</v>
      </c>
      <c r="H519" s="56">
        <v>5.0999999999999996</v>
      </c>
      <c r="I519" s="40" t="s">
        <v>157</v>
      </c>
      <c r="J519" s="37" t="str">
        <f>VLOOKUP(I519,spp!A:B,2,FALSE)</f>
        <v>Zanclus cornutus</v>
      </c>
      <c r="K519" s="39">
        <f t="shared" si="949"/>
        <v>4</v>
      </c>
      <c r="L519" s="40"/>
      <c r="M519" s="40">
        <v>1</v>
      </c>
      <c r="N519" s="40">
        <v>3</v>
      </c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37">
        <f>VLOOKUP(I519,spp!A:C,3,FALSE)</f>
        <v>1.47E-2</v>
      </c>
      <c r="AF519" s="37">
        <f>VLOOKUP(I519,spp!A:D,4,FALSE)</f>
        <v>3.3698999999999999</v>
      </c>
      <c r="AG519" s="37">
        <f t="shared" si="950"/>
        <v>232.30521723046576</v>
      </c>
      <c r="AH519" s="37">
        <f t="shared" si="951"/>
        <v>0.04</v>
      </c>
      <c r="AI519" s="37">
        <f t="shared" si="952"/>
        <v>2.3230521723046578</v>
      </c>
      <c r="AJ519" s="7">
        <f t="shared" si="941"/>
        <v>5.4480520985446788</v>
      </c>
      <c r="AK519" s="7">
        <f t="shared" si="942"/>
        <v>-4.2199077851974467</v>
      </c>
      <c r="AL519" s="7">
        <f t="shared" si="943"/>
        <v>2.8689159570735407</v>
      </c>
      <c r="AM519" s="7">
        <f t="shared" si="944"/>
        <v>17.617909274333037</v>
      </c>
      <c r="AN519" s="37" t="str">
        <f>VLOOKUP(I519,spp!A:L,10,FALSE)</f>
        <v>Zanclidae</v>
      </c>
    </row>
    <row r="520" spans="1:40" x14ac:dyDescent="0.2">
      <c r="A520" s="43">
        <v>3</v>
      </c>
      <c r="B520" s="43" t="s">
        <v>170</v>
      </c>
      <c r="C520" s="43">
        <v>1</v>
      </c>
      <c r="D520" s="43" t="s">
        <v>171</v>
      </c>
      <c r="E520" s="43">
        <v>4</v>
      </c>
      <c r="F520" s="57">
        <v>40771</v>
      </c>
      <c r="G520" s="58">
        <v>30</v>
      </c>
      <c r="H520" s="58">
        <v>9</v>
      </c>
      <c r="I520" s="43" t="s">
        <v>149</v>
      </c>
      <c r="J520" s="37" t="str">
        <f>VLOOKUP(I520,spp!A:B,2,FALSE)</f>
        <v>Pinctada mazatlanica</v>
      </c>
      <c r="K520" s="43">
        <v>1</v>
      </c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37"/>
      <c r="AF520" s="37">
        <f>VLOOKUP(I520,spp!A:E,5,FALSE)</f>
        <v>33.238461538461536</v>
      </c>
      <c r="AG520" s="43">
        <f>AF520*K520</f>
        <v>33.238461538461536</v>
      </c>
      <c r="AH520" s="43">
        <f>K520/50</f>
        <v>0.02</v>
      </c>
      <c r="AI520" s="43">
        <f>AG520/50</f>
        <v>0.66476923076923067</v>
      </c>
      <c r="AJ520" s="7">
        <f t="shared" si="941"/>
        <v>3.5037076854763507</v>
      </c>
      <c r="AK520" s="7" t="e">
        <f t="shared" si="942"/>
        <v>#NUM!</v>
      </c>
      <c r="AL520" s="7" t="e">
        <f t="shared" si="943"/>
        <v>#NUM!</v>
      </c>
      <c r="AM520" s="7" t="e">
        <f t="shared" si="944"/>
        <v>#NUM!</v>
      </c>
      <c r="AN520" s="37" t="str">
        <f>VLOOKUP(I520,spp!A:L,10,FALSE)</f>
        <v>Pteriidae</v>
      </c>
    </row>
    <row r="521" spans="1:40" x14ac:dyDescent="0.2">
      <c r="A521" s="40">
        <v>3</v>
      </c>
      <c r="B521" s="40" t="s">
        <v>170</v>
      </c>
      <c r="C521" s="40">
        <v>1</v>
      </c>
      <c r="D521" s="40" t="s">
        <v>171</v>
      </c>
      <c r="E521" s="40">
        <v>5</v>
      </c>
      <c r="F521" s="55">
        <v>40771</v>
      </c>
      <c r="G521" s="56">
        <v>30</v>
      </c>
      <c r="H521" s="40">
        <v>10.6</v>
      </c>
      <c r="I521" s="40" t="s">
        <v>142</v>
      </c>
      <c r="J521" s="37" t="str">
        <f>VLOOKUP(I521,spp!A:B,2,FALSE)</f>
        <v>Holacanthus passer</v>
      </c>
      <c r="K521" s="39">
        <f t="shared" ref="K521:K522" si="953">SUM(L521:AD521)</f>
        <v>1</v>
      </c>
      <c r="L521" s="40"/>
      <c r="M521" s="40">
        <v>1</v>
      </c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37">
        <f>VLOOKUP(I521,spp!A:C,3,FALSE)</f>
        <v>2.7130000000000001E-2</v>
      </c>
      <c r="AF521" s="37">
        <f>VLOOKUP(I521,spp!A:D,4,FALSE)</f>
        <v>3.0842299999999998</v>
      </c>
      <c r="AG521" s="37">
        <f t="shared" ref="AG521:AG522" si="954">((AE521*$L$2^AF521)*L521)+((AE521*$M$2^AF521)*M521)+((AE521*$N$2^AF521)*N521)+((AE521*$O$2^AF521)*O521)+((AE521*$P$2^AF521)*P521)+((AE521*$Q$2^AF521)*Q521)+((AE521*$R$2^AF521)*R521)+((AE521*$S$2^AF521)*S521)+((AE521*$T$2^AF521)*T521)+((AE521*$U$2^AF521)*U521)+((AE521*$V$2^AF521)*V521)+((AE521*$W$2^AF521)*W521)+((AE521*$X$2^AF521)*X521)+((AE521*$Y$2^AF521)*Y521)+ ((AE521*$Z$2^AF521)*Z521)+((AE521*$AA$2^AF521)*AA521)+((AE521*$AB$2^AF521)*AB521)+((AE521*$AC$2^AF521)*AC521+((AE521*$AD$2^AF521)*AD521))</f>
        <v>13.562507587340574</v>
      </c>
      <c r="AH521" s="37">
        <f t="shared" ref="AH521:AH522" si="955">K521/100</f>
        <v>0.01</v>
      </c>
      <c r="AI521" s="37">
        <f t="shared" ref="AI521:AI522" si="956">AG521/100</f>
        <v>0.13562507587340575</v>
      </c>
      <c r="AJ521" s="7">
        <f t="shared" ref="AJ521:AJ528" si="957">LN(AG521)</f>
        <v>2.6073091907357715</v>
      </c>
      <c r="AK521" s="7">
        <f t="shared" ref="AK521:AK528" si="958">LN(AE521)</f>
        <v>-3.6071151523112968</v>
      </c>
      <c r="AL521" s="7">
        <f t="shared" ref="AL521:AL528" si="959">(AJ521-AK521)/AF521</f>
        <v>2.0149030205422647</v>
      </c>
      <c r="AM521" s="7">
        <f t="shared" ref="AM521:AM528" si="960">EXP(AL521)</f>
        <v>7.4999999999999991</v>
      </c>
      <c r="AN521" s="37" t="str">
        <f>VLOOKUP(I521,spp!A:L,10,FALSE)</f>
        <v>Pomacanthidae</v>
      </c>
    </row>
    <row r="522" spans="1:40" x14ac:dyDescent="0.2">
      <c r="A522" s="40">
        <v>3</v>
      </c>
      <c r="B522" s="40" t="s">
        <v>170</v>
      </c>
      <c r="C522" s="40">
        <v>1</v>
      </c>
      <c r="D522" s="40" t="s">
        <v>171</v>
      </c>
      <c r="E522" s="40">
        <v>5</v>
      </c>
      <c r="F522" s="55">
        <v>40771</v>
      </c>
      <c r="G522" s="56">
        <v>30</v>
      </c>
      <c r="H522" s="40">
        <v>10.6</v>
      </c>
      <c r="I522" s="40" t="s">
        <v>141</v>
      </c>
      <c r="J522" s="37" t="str">
        <f>VLOOKUP(I522,spp!A:B,2,FALSE)</f>
        <v>Stegastes rectrifaenum</v>
      </c>
      <c r="K522" s="39">
        <f t="shared" si="953"/>
        <v>11</v>
      </c>
      <c r="L522" s="40">
        <v>11</v>
      </c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37">
        <f>VLOOKUP(I522,spp!A:C,3,FALSE)</f>
        <v>1.813E-2</v>
      </c>
      <c r="AF522" s="37">
        <f>VLOOKUP(I522,spp!A:D,4,FALSE)</f>
        <v>3.07552</v>
      </c>
      <c r="AG522" s="37">
        <f t="shared" si="954"/>
        <v>3.3393577239440617</v>
      </c>
      <c r="AH522" s="37">
        <f t="shared" si="955"/>
        <v>0.11</v>
      </c>
      <c r="AI522" s="37">
        <f t="shared" si="956"/>
        <v>3.3393577239440614E-2</v>
      </c>
      <c r="AJ522" s="7">
        <f t="shared" si="957"/>
        <v>1.2057784902765949</v>
      </c>
      <c r="AK522" s="7">
        <f t="shared" si="958"/>
        <v>-4.0101872542153769</v>
      </c>
      <c r="AL522" s="7">
        <f t="shared" si="959"/>
        <v>1.6959622257348259</v>
      </c>
      <c r="AM522" s="7">
        <f t="shared" si="960"/>
        <v>5.4518893904037755</v>
      </c>
      <c r="AN522" s="37" t="str">
        <f>VLOOKUP(I522,spp!A:L,10,FALSE)</f>
        <v>Pomacentridae</v>
      </c>
    </row>
    <row r="523" spans="1:40" x14ac:dyDescent="0.2">
      <c r="A523" s="43">
        <v>3</v>
      </c>
      <c r="B523" s="43" t="s">
        <v>170</v>
      </c>
      <c r="C523" s="43">
        <v>1</v>
      </c>
      <c r="D523" s="43" t="s">
        <v>171</v>
      </c>
      <c r="E523" s="43">
        <v>5</v>
      </c>
      <c r="F523" s="57">
        <v>40771</v>
      </c>
      <c r="G523" s="58">
        <v>30</v>
      </c>
      <c r="H523" s="43">
        <v>6</v>
      </c>
      <c r="I523" s="43" t="s">
        <v>149</v>
      </c>
      <c r="J523" s="37" t="str">
        <f>VLOOKUP(I523,spp!A:B,2,FALSE)</f>
        <v>Pinctada mazatlanica</v>
      </c>
      <c r="K523" s="43">
        <v>2</v>
      </c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37"/>
      <c r="AF523" s="37">
        <f>VLOOKUP(I523,spp!A:E,5,FALSE)</f>
        <v>33.238461538461536</v>
      </c>
      <c r="AG523" s="43">
        <f t="shared" ref="AG523" si="961">AF523*K523</f>
        <v>66.476923076923072</v>
      </c>
      <c r="AH523" s="43">
        <f t="shared" ref="AH523" si="962">K523/50</f>
        <v>0.04</v>
      </c>
      <c r="AI523" s="43">
        <f t="shared" ref="AI523" si="963">AG523/50</f>
        <v>1.3295384615384613</v>
      </c>
      <c r="AJ523" s="7">
        <f t="shared" si="957"/>
        <v>4.1968548660362961</v>
      </c>
      <c r="AK523" s="7" t="e">
        <f t="shared" si="958"/>
        <v>#NUM!</v>
      </c>
      <c r="AL523" s="7" t="e">
        <f t="shared" si="959"/>
        <v>#NUM!</v>
      </c>
      <c r="AM523" s="7" t="e">
        <f t="shared" si="960"/>
        <v>#NUM!</v>
      </c>
      <c r="AN523" s="37" t="str">
        <f>VLOOKUP(I523,spp!A:L,10,FALSE)</f>
        <v>Pteriidae</v>
      </c>
    </row>
    <row r="524" spans="1:40" x14ac:dyDescent="0.2">
      <c r="A524" s="40">
        <v>3</v>
      </c>
      <c r="B524" s="40" t="s">
        <v>170</v>
      </c>
      <c r="C524" s="40">
        <v>1</v>
      </c>
      <c r="D524" s="40" t="s">
        <v>171</v>
      </c>
      <c r="E524" s="40">
        <v>6</v>
      </c>
      <c r="F524" s="55">
        <v>40771</v>
      </c>
      <c r="G524" s="56">
        <v>30</v>
      </c>
      <c r="H524" s="40">
        <v>8.5</v>
      </c>
      <c r="I524" s="40" t="s">
        <v>142</v>
      </c>
      <c r="J524" s="37" t="str">
        <f>VLOOKUP(I524,spp!A:B,2,FALSE)</f>
        <v>Holacanthus passer</v>
      </c>
      <c r="K524" s="39">
        <f t="shared" ref="K524:K525" si="964">SUM(L524:AD524)</f>
        <v>2</v>
      </c>
      <c r="L524" s="40"/>
      <c r="M524" s="40">
        <v>2</v>
      </c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37">
        <f>VLOOKUP(I524,spp!A:C,3,FALSE)</f>
        <v>2.7130000000000001E-2</v>
      </c>
      <c r="AF524" s="37">
        <f>VLOOKUP(I524,spp!A:D,4,FALSE)</f>
        <v>3.0842299999999998</v>
      </c>
      <c r="AG524" s="37">
        <f t="shared" ref="AG524:AG525" si="965">((AE524*$L$2^AF524)*L524)+((AE524*$M$2^AF524)*M524)+((AE524*$N$2^AF524)*N524)+((AE524*$O$2^AF524)*O524)+((AE524*$P$2^AF524)*P524)+((AE524*$Q$2^AF524)*Q524)+((AE524*$R$2^AF524)*R524)+((AE524*$S$2^AF524)*S524)+((AE524*$T$2^AF524)*T524)+((AE524*$U$2^AF524)*U524)+((AE524*$V$2^AF524)*V524)+((AE524*$W$2^AF524)*W524)+((AE524*$X$2^AF524)*X524)+((AE524*$Y$2^AF524)*Y524)+ ((AE524*$Z$2^AF524)*Z524)+((AE524*$AA$2^AF524)*AA524)+((AE524*$AB$2^AF524)*AB524)+((AE524*$AC$2^AF524)*AC524+((AE524*$AD$2^AF524)*AD524))</f>
        <v>27.125015174681149</v>
      </c>
      <c r="AH524" s="37">
        <f t="shared" ref="AH524:AH525" si="966">K524/100</f>
        <v>0.02</v>
      </c>
      <c r="AI524" s="37">
        <f t="shared" ref="AI524:AI525" si="967">AG524/100</f>
        <v>0.2712501517468115</v>
      </c>
      <c r="AJ524" s="7">
        <f t="shared" si="957"/>
        <v>3.3004563712957169</v>
      </c>
      <c r="AK524" s="7">
        <f t="shared" si="958"/>
        <v>-3.6071151523112968</v>
      </c>
      <c r="AL524" s="7">
        <f t="shared" si="959"/>
        <v>2.2396421549647769</v>
      </c>
      <c r="AM524" s="7">
        <f t="shared" si="960"/>
        <v>9.3899705318280837</v>
      </c>
      <c r="AN524" s="37" t="str">
        <f>VLOOKUP(I524,spp!A:L,10,FALSE)</f>
        <v>Pomacanthidae</v>
      </c>
    </row>
    <row r="525" spans="1:40" x14ac:dyDescent="0.2">
      <c r="A525" s="40">
        <v>3</v>
      </c>
      <c r="B525" s="40" t="s">
        <v>170</v>
      </c>
      <c r="C525" s="40">
        <v>1</v>
      </c>
      <c r="D525" s="40" t="s">
        <v>171</v>
      </c>
      <c r="E525" s="40">
        <v>6</v>
      </c>
      <c r="F525" s="55">
        <v>40771</v>
      </c>
      <c r="G525" s="56">
        <v>30</v>
      </c>
      <c r="H525" s="40">
        <v>8.5</v>
      </c>
      <c r="I525" s="40" t="s">
        <v>141</v>
      </c>
      <c r="J525" s="37" t="str">
        <f>VLOOKUP(I525,spp!A:B,2,FALSE)</f>
        <v>Stegastes rectrifaenum</v>
      </c>
      <c r="K525" s="39">
        <f t="shared" si="964"/>
        <v>8</v>
      </c>
      <c r="L525" s="40"/>
      <c r="M525" s="40">
        <v>8</v>
      </c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37">
        <f>VLOOKUP(I525,spp!A:C,3,FALSE)</f>
        <v>1.813E-2</v>
      </c>
      <c r="AF525" s="37">
        <f>VLOOKUP(I525,spp!A:D,4,FALSE)</f>
        <v>3.07552</v>
      </c>
      <c r="AG525" s="37">
        <f t="shared" si="965"/>
        <v>71.24529808648704</v>
      </c>
      <c r="AH525" s="37">
        <f t="shared" si="966"/>
        <v>0.08</v>
      </c>
      <c r="AI525" s="37">
        <f t="shared" si="967"/>
        <v>0.71245298086487041</v>
      </c>
      <c r="AJ525" s="7">
        <f t="shared" si="957"/>
        <v>4.2661288252026042</v>
      </c>
      <c r="AK525" s="7">
        <f t="shared" si="958"/>
        <v>-4.0101872542153769</v>
      </c>
      <c r="AL525" s="7">
        <f t="shared" si="959"/>
        <v>2.6910298354157933</v>
      </c>
      <c r="AM525" s="7">
        <f t="shared" si="960"/>
        <v>14.746854936642139</v>
      </c>
      <c r="AN525" s="37" t="str">
        <f>VLOOKUP(I525,spp!A:L,10,FALSE)</f>
        <v>Pomacentridae</v>
      </c>
    </row>
    <row r="526" spans="1:40" x14ac:dyDescent="0.2">
      <c r="A526" s="43">
        <v>3</v>
      </c>
      <c r="B526" s="43" t="s">
        <v>170</v>
      </c>
      <c r="C526" s="43">
        <v>1</v>
      </c>
      <c r="D526" s="43" t="s">
        <v>171</v>
      </c>
      <c r="E526" s="43">
        <v>6</v>
      </c>
      <c r="F526" s="57">
        <v>40771</v>
      </c>
      <c r="G526" s="58">
        <v>30</v>
      </c>
      <c r="H526" s="43">
        <v>8.5</v>
      </c>
      <c r="I526" s="43" t="s">
        <v>149</v>
      </c>
      <c r="J526" s="37" t="str">
        <f>VLOOKUP(I526,spp!A:B,2,FALSE)</f>
        <v>Pinctada mazatlanica</v>
      </c>
      <c r="K526" s="43">
        <v>3</v>
      </c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37"/>
      <c r="AF526" s="37">
        <f>VLOOKUP(I526,spp!A:E,5,FALSE)</f>
        <v>33.238461538461536</v>
      </c>
      <c r="AG526" s="43">
        <f t="shared" ref="AG526" si="968">AF526*K526</f>
        <v>99.715384615384608</v>
      </c>
      <c r="AH526" s="43">
        <f t="shared" ref="AH526" si="969">K526/50</f>
        <v>0.06</v>
      </c>
      <c r="AI526" s="43">
        <f t="shared" ref="AI526" si="970">AG526/50</f>
        <v>1.9943076923076921</v>
      </c>
      <c r="AJ526" s="7">
        <f t="shared" si="957"/>
        <v>4.6023199741444607</v>
      </c>
      <c r="AK526" s="7" t="e">
        <f t="shared" si="958"/>
        <v>#NUM!</v>
      </c>
      <c r="AL526" s="7" t="e">
        <f t="shared" si="959"/>
        <v>#NUM!</v>
      </c>
      <c r="AM526" s="7" t="e">
        <f t="shared" si="960"/>
        <v>#NUM!</v>
      </c>
      <c r="AN526" s="37" t="str">
        <f>VLOOKUP(I526,spp!A:L,10,FALSE)</f>
        <v>Pteriidae</v>
      </c>
    </row>
    <row r="527" spans="1:40" x14ac:dyDescent="0.2">
      <c r="A527" s="40">
        <v>3</v>
      </c>
      <c r="B527" s="40" t="s">
        <v>170</v>
      </c>
      <c r="C527" s="40">
        <v>1</v>
      </c>
      <c r="D527" s="40" t="s">
        <v>171</v>
      </c>
      <c r="E527" s="40">
        <v>7</v>
      </c>
      <c r="F527" s="55">
        <v>40860</v>
      </c>
      <c r="G527" s="56">
        <v>27</v>
      </c>
      <c r="H527" s="56">
        <v>7</v>
      </c>
      <c r="I527" s="40" t="s">
        <v>141</v>
      </c>
      <c r="J527" s="37" t="str">
        <f>VLOOKUP(I527,spp!A:B,2,FALSE)</f>
        <v>Stegastes rectrifaenum</v>
      </c>
      <c r="K527" s="39">
        <f t="shared" ref="K527:K528" si="971">SUM(L527:AD527)</f>
        <v>16</v>
      </c>
      <c r="L527" s="40">
        <v>9</v>
      </c>
      <c r="M527" s="40">
        <v>7</v>
      </c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37">
        <f>VLOOKUP(I527,spp!A:C,3,FALSE)</f>
        <v>1.813E-2</v>
      </c>
      <c r="AF527" s="37">
        <f>VLOOKUP(I527,spp!A:D,4,FALSE)</f>
        <v>3.07552</v>
      </c>
      <c r="AG527" s="37">
        <f t="shared" ref="AG527:AG528" si="972">((AE527*$L$2^AF527)*L527)+((AE527*$M$2^AF527)*M527)+((AE527*$N$2^AF527)*N527)+((AE527*$O$2^AF527)*O527)+((AE527*$P$2^AF527)*P527)+((AE527*$Q$2^AF527)*Q527)+((AE527*$R$2^AF527)*R527)+((AE527*$S$2^AF527)*S527)+((AE527*$T$2^AF527)*T527)+((AE527*$U$2^AF527)*U527)+((AE527*$V$2^AF527)*V527)+((AE527*$W$2^AF527)*W527)+((AE527*$X$2^AF527)*X527)+((AE527*$Y$2^AF527)*Y527)+ ((AE527*$Z$2^AF527)*Z527)+((AE527*$AA$2^AF527)*AA527)+((AE527*$AB$2^AF527)*AB527)+((AE527*$AC$2^AF527)*AC527+((AE527*$AD$2^AF527)*AD527))</f>
        <v>65.071837599812213</v>
      </c>
      <c r="AH527" s="37">
        <f t="shared" ref="AH527:AH528" si="973">K527/100</f>
        <v>0.16</v>
      </c>
      <c r="AI527" s="37">
        <f t="shared" ref="AI527:AI528" si="974">AG527/100</f>
        <v>0.6507183759981221</v>
      </c>
      <c r="AJ527" s="7">
        <f t="shared" si="957"/>
        <v>4.1754918534617946</v>
      </c>
      <c r="AK527" s="7">
        <f t="shared" si="958"/>
        <v>-4.0101872542153769</v>
      </c>
      <c r="AL527" s="7">
        <f t="shared" si="959"/>
        <v>2.6615593810728497</v>
      </c>
      <c r="AM527" s="7">
        <f t="shared" si="960"/>
        <v>14.318599852272474</v>
      </c>
      <c r="AN527" s="37" t="str">
        <f>VLOOKUP(I527,spp!A:L,10,FALSE)</f>
        <v>Pomacentridae</v>
      </c>
    </row>
    <row r="528" spans="1:40" x14ac:dyDescent="0.2">
      <c r="A528" s="40">
        <v>3</v>
      </c>
      <c r="B528" s="40" t="s">
        <v>170</v>
      </c>
      <c r="C528" s="40">
        <v>1</v>
      </c>
      <c r="D528" s="40" t="s">
        <v>171</v>
      </c>
      <c r="E528" s="40">
        <v>7</v>
      </c>
      <c r="F528" s="55">
        <v>40860</v>
      </c>
      <c r="G528" s="56">
        <v>27</v>
      </c>
      <c r="H528" s="56">
        <v>7</v>
      </c>
      <c r="I528" s="40" t="s">
        <v>157</v>
      </c>
      <c r="J528" s="37" t="str">
        <f>VLOOKUP(I528,spp!A:B,2,FALSE)</f>
        <v>Zanclus cornutus</v>
      </c>
      <c r="K528" s="39">
        <f t="shared" si="971"/>
        <v>2</v>
      </c>
      <c r="L528" s="40"/>
      <c r="M528" s="40"/>
      <c r="N528" s="40"/>
      <c r="O528" s="40"/>
      <c r="P528" s="40">
        <v>2</v>
      </c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37">
        <f>VLOOKUP(I528,spp!A:C,3,FALSE)</f>
        <v>1.47E-2</v>
      </c>
      <c r="AF528" s="37">
        <f>VLOOKUP(I528,spp!A:D,4,FALSE)</f>
        <v>3.3698999999999999</v>
      </c>
      <c r="AG528" s="37">
        <f t="shared" si="972"/>
        <v>1511.0031358013593</v>
      </c>
      <c r="AH528" s="37">
        <f t="shared" si="973"/>
        <v>0.02</v>
      </c>
      <c r="AI528" s="37">
        <f t="shared" si="974"/>
        <v>15.110031358013593</v>
      </c>
      <c r="AJ528" s="7">
        <f t="shared" si="957"/>
        <v>7.3205290375858469</v>
      </c>
      <c r="AK528" s="7">
        <f t="shared" si="958"/>
        <v>-4.2199077851974467</v>
      </c>
      <c r="AL528" s="7">
        <f t="shared" si="959"/>
        <v>3.4245635843150519</v>
      </c>
      <c r="AM528" s="7">
        <f t="shared" si="960"/>
        <v>30.7092399326778</v>
      </c>
      <c r="AN528" s="37" t="str">
        <f>VLOOKUP(I528,spp!A:L,10,FALSE)</f>
        <v>Zanclidae</v>
      </c>
    </row>
    <row r="529" spans="1:40" x14ac:dyDescent="0.2">
      <c r="A529" s="40">
        <v>3</v>
      </c>
      <c r="B529" s="40" t="s">
        <v>170</v>
      </c>
      <c r="C529" s="40">
        <v>1</v>
      </c>
      <c r="D529" s="40" t="s">
        <v>171</v>
      </c>
      <c r="E529" s="40">
        <v>8</v>
      </c>
      <c r="F529" s="55">
        <v>40860</v>
      </c>
      <c r="G529" s="56">
        <v>27</v>
      </c>
      <c r="H529" s="56">
        <v>5</v>
      </c>
      <c r="I529" s="40" t="s">
        <v>142</v>
      </c>
      <c r="J529" s="37" t="str">
        <f>VLOOKUP(I529,spp!A:B,2,FALSE)</f>
        <v>Holacanthus passer</v>
      </c>
      <c r="K529" s="39">
        <f t="shared" ref="K529:K533" si="975">SUM(L529:AD529)</f>
        <v>1</v>
      </c>
      <c r="L529" s="40"/>
      <c r="M529" s="40"/>
      <c r="N529" s="40">
        <v>1</v>
      </c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37">
        <f>VLOOKUP(I529,spp!A:C,3,FALSE)</f>
        <v>2.7130000000000001E-2</v>
      </c>
      <c r="AF529" s="37">
        <f>VLOOKUP(I529,spp!A:D,4,FALSE)</f>
        <v>3.0842299999999998</v>
      </c>
      <c r="AG529" s="37">
        <f t="shared" ref="AG529:AG533" si="976">((AE529*$L$2^AF529)*L529)+((AE529*$M$2^AF529)*M529)+((AE529*$N$2^AF529)*N529)+((AE529*$O$2^AF529)*O529)+((AE529*$P$2^AF529)*P529)+((AE529*$Q$2^AF529)*Q529)+((AE529*$R$2^AF529)*R529)+((AE529*$S$2^AF529)*S529)+((AE529*$T$2^AF529)*T529)+((AE529*$U$2^AF529)*U529)+((AE529*$V$2^AF529)*V529)+((AE529*$W$2^AF529)*W529)+((AE529*$X$2^AF529)*X529)+((AE529*$Y$2^AF529)*Y529)+ ((AE529*$Z$2^AF529)*Z529)+((AE529*$AA$2^AF529)*AA529)+((AE529*$AB$2^AF529)*AB529)+((AE529*$AC$2^AF529)*AC529+((AE529*$AD$2^AF529)*AD529))</f>
        <v>65.549979949165603</v>
      </c>
      <c r="AH529" s="37">
        <f t="shared" ref="AH529:AH533" si="977">K529/100</f>
        <v>0.01</v>
      </c>
      <c r="AI529" s="37">
        <f t="shared" ref="AI529:AI533" si="978">AG529/100</f>
        <v>0.65549979949165604</v>
      </c>
      <c r="AJ529" s="7">
        <f t="shared" ref="AJ529:AJ540" si="979">LN(AG529)</f>
        <v>4.182812904323554</v>
      </c>
      <c r="AK529" s="7">
        <f t="shared" ref="AK529:AK540" si="980">LN(AE529)</f>
        <v>-3.6071151523112968</v>
      </c>
      <c r="AL529" s="7">
        <f t="shared" ref="AL529:AL540" si="981">(AJ529-AK529)/AF529</f>
        <v>2.5257286443082556</v>
      </c>
      <c r="AM529" s="7">
        <f t="shared" ref="AM529:AM541" si="982">EXP(AL529)</f>
        <v>12.500000000000002</v>
      </c>
      <c r="AN529" s="37" t="str">
        <f>VLOOKUP(I529,spp!A:L,10,FALSE)</f>
        <v>Pomacanthidae</v>
      </c>
    </row>
    <row r="530" spans="1:40" x14ac:dyDescent="0.2">
      <c r="A530" s="40">
        <v>3</v>
      </c>
      <c r="B530" s="40" t="s">
        <v>170</v>
      </c>
      <c r="C530" s="40">
        <v>1</v>
      </c>
      <c r="D530" s="40" t="s">
        <v>171</v>
      </c>
      <c r="E530" s="40">
        <v>8</v>
      </c>
      <c r="F530" s="55">
        <v>40860</v>
      </c>
      <c r="G530" s="56">
        <v>27</v>
      </c>
      <c r="H530" s="56">
        <v>5</v>
      </c>
      <c r="I530" s="40" t="s">
        <v>146</v>
      </c>
      <c r="J530" s="37" t="str">
        <f>VLOOKUP(I530,spp!A:B,2,FALSE)</f>
        <v>Mycteroperca rosacea</v>
      </c>
      <c r="K530" s="39">
        <f t="shared" si="975"/>
        <v>1</v>
      </c>
      <c r="L530" s="40"/>
      <c r="M530" s="40"/>
      <c r="N530" s="40"/>
      <c r="O530" s="40"/>
      <c r="P530" s="40"/>
      <c r="Q530" s="40"/>
      <c r="R530" s="40">
        <v>1</v>
      </c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37">
        <f>VLOOKUP(I530,spp!A:C,3,FALSE)</f>
        <v>1.3299999999999999E-2</v>
      </c>
      <c r="AF530" s="37">
        <f>VLOOKUP(I530,spp!A:D,4,FALSE)</f>
        <v>2.97</v>
      </c>
      <c r="AG530" s="37">
        <f t="shared" si="976"/>
        <v>1081.1670633234589</v>
      </c>
      <c r="AH530" s="37">
        <f t="shared" si="977"/>
        <v>0.01</v>
      </c>
      <c r="AI530" s="37">
        <f t="shared" si="978"/>
        <v>10.81167063323459</v>
      </c>
      <c r="AJ530" s="7">
        <f t="shared" si="979"/>
        <v>6.9857963508634215</v>
      </c>
      <c r="AK530" s="7">
        <f t="shared" si="980"/>
        <v>-4.319991243754429</v>
      </c>
      <c r="AL530" s="7">
        <f t="shared" si="981"/>
        <v>3.8066624897703196</v>
      </c>
      <c r="AM530" s="7">
        <f t="shared" si="982"/>
        <v>44.999999999999993</v>
      </c>
      <c r="AN530" s="37" t="str">
        <f>VLOOKUP(I530,spp!A:L,10,FALSE)</f>
        <v>Serranidae</v>
      </c>
    </row>
    <row r="531" spans="1:40" x14ac:dyDescent="0.2">
      <c r="A531" s="40">
        <v>3</v>
      </c>
      <c r="B531" s="40" t="s">
        <v>170</v>
      </c>
      <c r="C531" s="40">
        <v>1</v>
      </c>
      <c r="D531" s="40" t="s">
        <v>171</v>
      </c>
      <c r="E531" s="40">
        <v>8</v>
      </c>
      <c r="F531" s="55">
        <v>40860</v>
      </c>
      <c r="G531" s="56">
        <v>27</v>
      </c>
      <c r="H531" s="56">
        <v>5</v>
      </c>
      <c r="I531" s="40" t="s">
        <v>143</v>
      </c>
      <c r="J531" s="37" t="str">
        <f>VLOOKUP(I531,spp!A:B,2,FALSE)</f>
        <v>Scarus ghobban</v>
      </c>
      <c r="K531" s="39">
        <f t="shared" si="975"/>
        <v>3</v>
      </c>
      <c r="L531" s="40"/>
      <c r="M531" s="40"/>
      <c r="N531" s="40"/>
      <c r="O531" s="40"/>
      <c r="P531" s="40">
        <v>3</v>
      </c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37">
        <f>VLOOKUP(I531,spp!A:C,3,FALSE)</f>
        <v>2.3300000000000001E-2</v>
      </c>
      <c r="AF531" s="37">
        <f>VLOOKUP(I531,spp!A:D,4,FALSE)</f>
        <v>2.919</v>
      </c>
      <c r="AG531" s="37">
        <f t="shared" si="976"/>
        <v>841.51926166488704</v>
      </c>
      <c r="AH531" s="37">
        <f t="shared" si="977"/>
        <v>0.03</v>
      </c>
      <c r="AI531" s="37">
        <f t="shared" si="978"/>
        <v>8.41519261664887</v>
      </c>
      <c r="AJ531" s="7">
        <f t="shared" si="979"/>
        <v>6.7352089030479059</v>
      </c>
      <c r="AK531" s="7">
        <f t="shared" si="980"/>
        <v>-3.7593019184104821</v>
      </c>
      <c r="AL531" s="7">
        <f t="shared" si="981"/>
        <v>3.5952418024866009</v>
      </c>
      <c r="AM531" s="7">
        <f t="shared" si="982"/>
        <v>36.424506459357879</v>
      </c>
      <c r="AN531" s="37" t="str">
        <f>VLOOKUP(I531,spp!A:L,10,FALSE)</f>
        <v>Scaridae </v>
      </c>
    </row>
    <row r="532" spans="1:40" x14ac:dyDescent="0.2">
      <c r="A532" s="40">
        <v>3</v>
      </c>
      <c r="B532" s="40" t="s">
        <v>170</v>
      </c>
      <c r="C532" s="40">
        <v>1</v>
      </c>
      <c r="D532" s="40" t="s">
        <v>171</v>
      </c>
      <c r="E532" s="40">
        <v>8</v>
      </c>
      <c r="F532" s="55">
        <v>40860</v>
      </c>
      <c r="G532" s="56">
        <v>27</v>
      </c>
      <c r="H532" s="56">
        <v>5</v>
      </c>
      <c r="I532" s="40" t="s">
        <v>141</v>
      </c>
      <c r="J532" s="37" t="str">
        <f>VLOOKUP(I532,spp!A:B,2,FALSE)</f>
        <v>Stegastes rectrifaenum</v>
      </c>
      <c r="K532" s="39">
        <f t="shared" si="975"/>
        <v>22</v>
      </c>
      <c r="L532" s="40">
        <v>12</v>
      </c>
      <c r="M532" s="40">
        <v>10</v>
      </c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37">
        <f>VLOOKUP(I532,spp!A:C,3,FALSE)</f>
        <v>1.813E-2</v>
      </c>
      <c r="AF532" s="37">
        <f>VLOOKUP(I532,spp!A:D,4,FALSE)</f>
        <v>3.07552</v>
      </c>
      <c r="AG532" s="37">
        <f t="shared" si="976"/>
        <v>92.69955830695686</v>
      </c>
      <c r="AH532" s="37">
        <f t="shared" si="977"/>
        <v>0.22</v>
      </c>
      <c r="AI532" s="37">
        <f t="shared" si="978"/>
        <v>0.92699558306956864</v>
      </c>
      <c r="AJ532" s="7">
        <f t="shared" si="979"/>
        <v>4.5293637078027107</v>
      </c>
      <c r="AK532" s="7">
        <f t="shared" si="980"/>
        <v>-4.0101872542153769</v>
      </c>
      <c r="AL532" s="7">
        <f t="shared" si="981"/>
        <v>2.7766202014677472</v>
      </c>
      <c r="AM532" s="7">
        <f t="shared" si="982"/>
        <v>16.064633865149627</v>
      </c>
      <c r="AN532" s="37" t="str">
        <f>VLOOKUP(I532,spp!A:L,10,FALSE)</f>
        <v>Pomacentridae</v>
      </c>
    </row>
    <row r="533" spans="1:40" x14ac:dyDescent="0.2">
      <c r="A533" s="40">
        <v>3</v>
      </c>
      <c r="B533" s="40" t="s">
        <v>170</v>
      </c>
      <c r="C533" s="40">
        <v>1</v>
      </c>
      <c r="D533" s="40" t="s">
        <v>171</v>
      </c>
      <c r="E533" s="40">
        <v>8</v>
      </c>
      <c r="F533" s="55">
        <v>40860</v>
      </c>
      <c r="G533" s="56">
        <v>27</v>
      </c>
      <c r="H533" s="56">
        <v>5</v>
      </c>
      <c r="I533" s="40" t="s">
        <v>157</v>
      </c>
      <c r="J533" s="37" t="str">
        <f>VLOOKUP(I533,spp!A:B,2,FALSE)</f>
        <v>Zanclus cornutus</v>
      </c>
      <c r="K533" s="39">
        <f t="shared" si="975"/>
        <v>3</v>
      </c>
      <c r="L533" s="40"/>
      <c r="M533" s="40"/>
      <c r="N533" s="40"/>
      <c r="O533" s="40"/>
      <c r="P533" s="40">
        <v>3</v>
      </c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37">
        <f>VLOOKUP(I533,spp!A:C,3,FALSE)</f>
        <v>1.47E-2</v>
      </c>
      <c r="AF533" s="37">
        <f>VLOOKUP(I533,spp!A:D,4,FALSE)</f>
        <v>3.3698999999999999</v>
      </c>
      <c r="AG533" s="37">
        <f t="shared" si="976"/>
        <v>2266.504703702039</v>
      </c>
      <c r="AH533" s="37">
        <f t="shared" si="977"/>
        <v>0.03</v>
      </c>
      <c r="AI533" s="37">
        <f t="shared" si="978"/>
        <v>22.66504703702039</v>
      </c>
      <c r="AJ533" s="7">
        <f t="shared" si="979"/>
        <v>7.7259941456940116</v>
      </c>
      <c r="AK533" s="7">
        <f t="shared" si="980"/>
        <v>-4.2199077851974467</v>
      </c>
      <c r="AL533" s="7">
        <f t="shared" si="981"/>
        <v>3.5448832104488144</v>
      </c>
      <c r="AM533" s="7">
        <f t="shared" si="982"/>
        <v>34.635640025186497</v>
      </c>
      <c r="AN533" s="37" t="str">
        <f>VLOOKUP(I533,spp!A:L,10,FALSE)</f>
        <v>Zanclidae</v>
      </c>
    </row>
    <row r="534" spans="1:40" x14ac:dyDescent="0.2">
      <c r="A534" s="43">
        <v>3</v>
      </c>
      <c r="B534" s="43" t="s">
        <v>170</v>
      </c>
      <c r="C534" s="43">
        <v>1</v>
      </c>
      <c r="D534" s="43" t="s">
        <v>171</v>
      </c>
      <c r="E534" s="43">
        <v>8</v>
      </c>
      <c r="F534" s="57">
        <v>40860</v>
      </c>
      <c r="G534" s="58">
        <v>27</v>
      </c>
      <c r="H534" s="58">
        <v>5</v>
      </c>
      <c r="I534" s="43" t="s">
        <v>149</v>
      </c>
      <c r="J534" s="37" t="str">
        <f>VLOOKUP(I534,spp!A:B,2,FALSE)</f>
        <v>Pinctada mazatlanica</v>
      </c>
      <c r="K534" s="43">
        <v>2</v>
      </c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37"/>
      <c r="AF534" s="37">
        <f>VLOOKUP(I534,spp!A:E,5,FALSE)</f>
        <v>33.238461538461536</v>
      </c>
      <c r="AG534" s="43">
        <f>AF534*K534</f>
        <v>66.476923076923072</v>
      </c>
      <c r="AH534" s="43">
        <f>K534/50</f>
        <v>0.04</v>
      </c>
      <c r="AI534" s="43">
        <f>AG534/50</f>
        <v>1.3295384615384613</v>
      </c>
      <c r="AJ534" s="7">
        <f t="shared" si="979"/>
        <v>4.1968548660362961</v>
      </c>
      <c r="AK534" s="7" t="e">
        <f t="shared" si="980"/>
        <v>#NUM!</v>
      </c>
      <c r="AL534" s="7" t="e">
        <f t="shared" si="981"/>
        <v>#NUM!</v>
      </c>
      <c r="AM534" s="7" t="e">
        <f t="shared" si="982"/>
        <v>#NUM!</v>
      </c>
      <c r="AN534" s="37" t="str">
        <f>VLOOKUP(I534,spp!A:L,10,FALSE)</f>
        <v>Pteriidae</v>
      </c>
    </row>
    <row r="535" spans="1:40" x14ac:dyDescent="0.2">
      <c r="A535" s="40">
        <v>3</v>
      </c>
      <c r="B535" s="40" t="s">
        <v>170</v>
      </c>
      <c r="C535" s="40">
        <v>1</v>
      </c>
      <c r="D535" s="40" t="s">
        <v>171</v>
      </c>
      <c r="E535" s="40">
        <v>9</v>
      </c>
      <c r="F535" s="55">
        <v>40860</v>
      </c>
      <c r="G535" s="56">
        <v>27</v>
      </c>
      <c r="H535" s="56">
        <v>5</v>
      </c>
      <c r="I535" s="40" t="s">
        <v>142</v>
      </c>
      <c r="J535" s="37" t="str">
        <f>VLOOKUP(I535,spp!A:B,2,FALSE)</f>
        <v>Holacanthus passer</v>
      </c>
      <c r="K535" s="39">
        <f t="shared" ref="K535:K539" si="983">SUM(L535:AD535)</f>
        <v>1</v>
      </c>
      <c r="L535" s="40"/>
      <c r="M535" s="40">
        <v>1</v>
      </c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37">
        <f>VLOOKUP(I535,spp!A:C,3,FALSE)</f>
        <v>2.7130000000000001E-2</v>
      </c>
      <c r="AF535" s="37">
        <f>VLOOKUP(I535,spp!A:D,4,FALSE)</f>
        <v>3.0842299999999998</v>
      </c>
      <c r="AG535" s="37">
        <f t="shared" ref="AG535:AG539" si="984">((AE535*$L$2^AF535)*L535)+((AE535*$M$2^AF535)*M535)+((AE535*$N$2^AF535)*N535)+((AE535*$O$2^AF535)*O535)+((AE535*$P$2^AF535)*P535)+((AE535*$Q$2^AF535)*Q535)+((AE535*$R$2^AF535)*R535)+((AE535*$S$2^AF535)*S535)+((AE535*$T$2^AF535)*T535)+((AE535*$U$2^AF535)*U535)+((AE535*$V$2^AF535)*V535)+((AE535*$W$2^AF535)*W535)+((AE535*$X$2^AF535)*X535)+((AE535*$Y$2^AF535)*Y535)+ ((AE535*$Z$2^AF535)*Z535)+((AE535*$AA$2^AF535)*AA535)+((AE535*$AB$2^AF535)*AB535)+((AE535*$AC$2^AF535)*AC535+((AE535*$AD$2^AF535)*AD535))</f>
        <v>13.562507587340574</v>
      </c>
      <c r="AH535" s="37">
        <f t="shared" ref="AH535:AH539" si="985">K535/100</f>
        <v>0.01</v>
      </c>
      <c r="AI535" s="37">
        <f t="shared" ref="AI535:AI539" si="986">AG535/100</f>
        <v>0.13562507587340575</v>
      </c>
      <c r="AJ535" s="7">
        <f t="shared" si="979"/>
        <v>2.6073091907357715</v>
      </c>
      <c r="AK535" s="7">
        <f t="shared" si="980"/>
        <v>-3.6071151523112968</v>
      </c>
      <c r="AL535" s="7">
        <f t="shared" si="981"/>
        <v>2.0149030205422647</v>
      </c>
      <c r="AM535" s="7">
        <f t="shared" si="982"/>
        <v>7.4999999999999991</v>
      </c>
      <c r="AN535" s="37" t="str">
        <f>VLOOKUP(I535,spp!A:L,10,FALSE)</f>
        <v>Pomacanthidae</v>
      </c>
    </row>
    <row r="536" spans="1:40" x14ac:dyDescent="0.2">
      <c r="A536" s="40">
        <v>3</v>
      </c>
      <c r="B536" s="40" t="s">
        <v>170</v>
      </c>
      <c r="C536" s="40">
        <v>1</v>
      </c>
      <c r="D536" s="40" t="s">
        <v>171</v>
      </c>
      <c r="E536" s="40">
        <v>9</v>
      </c>
      <c r="F536" s="55">
        <v>40860</v>
      </c>
      <c r="G536" s="56">
        <v>27</v>
      </c>
      <c r="H536" s="56">
        <v>5</v>
      </c>
      <c r="I536" s="40" t="s">
        <v>146</v>
      </c>
      <c r="J536" s="37" t="str">
        <f>VLOOKUP(I536,spp!A:B,2,FALSE)</f>
        <v>Mycteroperca rosacea</v>
      </c>
      <c r="K536" s="39">
        <f t="shared" si="983"/>
        <v>1</v>
      </c>
      <c r="L536" s="40"/>
      <c r="M536" s="40"/>
      <c r="N536" s="40"/>
      <c r="O536" s="40"/>
      <c r="P536" s="40">
        <v>1</v>
      </c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37">
        <f>VLOOKUP(I536,spp!A:C,3,FALSE)</f>
        <v>1.3299999999999999E-2</v>
      </c>
      <c r="AF536" s="37">
        <f>VLOOKUP(I536,spp!A:D,4,FALSE)</f>
        <v>2.97</v>
      </c>
      <c r="AG536" s="37">
        <f t="shared" si="984"/>
        <v>188.68330149266839</v>
      </c>
      <c r="AH536" s="37">
        <f t="shared" si="985"/>
        <v>0.01</v>
      </c>
      <c r="AI536" s="37">
        <f t="shared" si="986"/>
        <v>1.8868330149266839</v>
      </c>
      <c r="AJ536" s="7">
        <f t="shared" si="979"/>
        <v>5.2400699561041266</v>
      </c>
      <c r="AK536" s="7">
        <f t="shared" si="980"/>
        <v>-4.319991243754429</v>
      </c>
      <c r="AL536" s="7">
        <f t="shared" si="981"/>
        <v>3.2188758248682001</v>
      </c>
      <c r="AM536" s="7">
        <f t="shared" si="982"/>
        <v>24.999999999999986</v>
      </c>
      <c r="AN536" s="37" t="str">
        <f>VLOOKUP(I536,spp!A:L,10,FALSE)</f>
        <v>Serranidae</v>
      </c>
    </row>
    <row r="537" spans="1:40" x14ac:dyDescent="0.2">
      <c r="A537" s="40">
        <v>3</v>
      </c>
      <c r="B537" s="40" t="s">
        <v>170</v>
      </c>
      <c r="C537" s="40">
        <v>1</v>
      </c>
      <c r="D537" s="40" t="s">
        <v>171</v>
      </c>
      <c r="E537" s="40">
        <v>9</v>
      </c>
      <c r="F537" s="55">
        <v>40860</v>
      </c>
      <c r="G537" s="56">
        <v>27</v>
      </c>
      <c r="H537" s="56">
        <v>5</v>
      </c>
      <c r="I537" s="40" t="s">
        <v>143</v>
      </c>
      <c r="J537" s="37" t="str">
        <f>VLOOKUP(I537,spp!A:B,2,FALSE)</f>
        <v>Scarus ghobban</v>
      </c>
      <c r="K537" s="39">
        <f t="shared" si="983"/>
        <v>3</v>
      </c>
      <c r="L537" s="40"/>
      <c r="M537" s="40"/>
      <c r="N537" s="40"/>
      <c r="O537" s="40"/>
      <c r="P537" s="40"/>
      <c r="Q537" s="40">
        <v>3</v>
      </c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37">
        <f>VLOOKUP(I537,spp!A:C,3,FALSE)</f>
        <v>2.3300000000000001E-2</v>
      </c>
      <c r="AF537" s="37">
        <f>VLOOKUP(I537,spp!A:D,4,FALSE)</f>
        <v>2.919</v>
      </c>
      <c r="AG537" s="37">
        <f t="shared" si="984"/>
        <v>2247.0451416945225</v>
      </c>
      <c r="AH537" s="37">
        <f t="shared" si="985"/>
        <v>0.03</v>
      </c>
      <c r="AI537" s="37">
        <f t="shared" si="986"/>
        <v>22.470451416945224</v>
      </c>
      <c r="AJ537" s="7">
        <f t="shared" si="979"/>
        <v>7.7173713617452249</v>
      </c>
      <c r="AK537" s="7">
        <f t="shared" si="980"/>
        <v>-3.7593019184104821</v>
      </c>
      <c r="AL537" s="7">
        <f t="shared" si="981"/>
        <v>3.9317140391078129</v>
      </c>
      <c r="AM537" s="7">
        <f t="shared" si="982"/>
        <v>50.994309043100984</v>
      </c>
      <c r="AN537" s="37" t="str">
        <f>VLOOKUP(I537,spp!A:L,10,FALSE)</f>
        <v>Scaridae </v>
      </c>
    </row>
    <row r="538" spans="1:40" x14ac:dyDescent="0.2">
      <c r="A538" s="40">
        <v>3</v>
      </c>
      <c r="B538" s="40" t="s">
        <v>170</v>
      </c>
      <c r="C538" s="40">
        <v>1</v>
      </c>
      <c r="D538" s="40" t="s">
        <v>171</v>
      </c>
      <c r="E538" s="40">
        <v>9</v>
      </c>
      <c r="F538" s="55">
        <v>40860</v>
      </c>
      <c r="G538" s="56">
        <v>27</v>
      </c>
      <c r="H538" s="56">
        <v>5</v>
      </c>
      <c r="I538" s="40" t="s">
        <v>141</v>
      </c>
      <c r="J538" s="37" t="str">
        <f>VLOOKUP(I538,spp!A:B,2,FALSE)</f>
        <v>Stegastes rectrifaenum</v>
      </c>
      <c r="K538" s="39">
        <f t="shared" si="983"/>
        <v>16</v>
      </c>
      <c r="L538" s="40">
        <v>11</v>
      </c>
      <c r="M538" s="40">
        <v>5</v>
      </c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37">
        <f>VLOOKUP(I538,spp!A:C,3,FALSE)</f>
        <v>1.813E-2</v>
      </c>
      <c r="AF538" s="37">
        <f>VLOOKUP(I538,spp!A:D,4,FALSE)</f>
        <v>3.07552</v>
      </c>
      <c r="AG538" s="37">
        <f t="shared" si="984"/>
        <v>47.86766902799846</v>
      </c>
      <c r="AH538" s="37">
        <f t="shared" si="985"/>
        <v>0.16</v>
      </c>
      <c r="AI538" s="37">
        <f t="shared" si="986"/>
        <v>0.47867669027998461</v>
      </c>
      <c r="AJ538" s="7">
        <f t="shared" si="979"/>
        <v>3.8684403084231076</v>
      </c>
      <c r="AK538" s="7">
        <f t="shared" si="980"/>
        <v>-4.0101872542153769</v>
      </c>
      <c r="AL538" s="7">
        <f t="shared" si="981"/>
        <v>2.561722103136538</v>
      </c>
      <c r="AM538" s="7">
        <f t="shared" si="982"/>
        <v>12.95811331961497</v>
      </c>
      <c r="AN538" s="37" t="str">
        <f>VLOOKUP(I538,spp!A:L,10,FALSE)</f>
        <v>Pomacentridae</v>
      </c>
    </row>
    <row r="539" spans="1:40" x14ac:dyDescent="0.2">
      <c r="A539" s="40">
        <v>3</v>
      </c>
      <c r="B539" s="40" t="s">
        <v>170</v>
      </c>
      <c r="C539" s="40">
        <v>1</v>
      </c>
      <c r="D539" s="40" t="s">
        <v>171</v>
      </c>
      <c r="E539" s="40">
        <v>9</v>
      </c>
      <c r="F539" s="55">
        <v>40860</v>
      </c>
      <c r="G539" s="56">
        <v>27</v>
      </c>
      <c r="H539" s="56">
        <v>5</v>
      </c>
      <c r="I539" s="40" t="s">
        <v>157</v>
      </c>
      <c r="J539" s="37" t="str">
        <f>VLOOKUP(I539,spp!A:B,2,FALSE)</f>
        <v>Zanclus cornutus</v>
      </c>
      <c r="K539" s="39">
        <f t="shared" si="983"/>
        <v>2</v>
      </c>
      <c r="L539" s="40"/>
      <c r="M539" s="40"/>
      <c r="N539" s="40"/>
      <c r="O539" s="40"/>
      <c r="P539" s="40">
        <v>2</v>
      </c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37">
        <f>VLOOKUP(I539,spp!A:C,3,FALSE)</f>
        <v>1.47E-2</v>
      </c>
      <c r="AF539" s="37">
        <f>VLOOKUP(I539,spp!A:D,4,FALSE)</f>
        <v>3.3698999999999999</v>
      </c>
      <c r="AG539" s="37">
        <f t="shared" si="984"/>
        <v>1511.0031358013593</v>
      </c>
      <c r="AH539" s="37">
        <f t="shared" si="985"/>
        <v>0.02</v>
      </c>
      <c r="AI539" s="37">
        <f t="shared" si="986"/>
        <v>15.110031358013593</v>
      </c>
      <c r="AJ539" s="7">
        <f t="shared" si="979"/>
        <v>7.3205290375858469</v>
      </c>
      <c r="AK539" s="7">
        <f t="shared" si="980"/>
        <v>-4.2199077851974467</v>
      </c>
      <c r="AL539" s="7">
        <f t="shared" si="981"/>
        <v>3.4245635843150519</v>
      </c>
      <c r="AM539" s="7">
        <f t="shared" si="982"/>
        <v>30.7092399326778</v>
      </c>
      <c r="AN539" s="37" t="str">
        <f>VLOOKUP(I539,spp!A:L,10,FALSE)</f>
        <v>Zanclidae</v>
      </c>
    </row>
    <row r="540" spans="1:40" x14ac:dyDescent="0.2">
      <c r="A540" s="43">
        <v>3</v>
      </c>
      <c r="B540" s="43" t="s">
        <v>170</v>
      </c>
      <c r="C540" s="43">
        <v>1</v>
      </c>
      <c r="D540" s="43" t="s">
        <v>171</v>
      </c>
      <c r="E540" s="43">
        <v>9</v>
      </c>
      <c r="F540" s="57">
        <v>40860</v>
      </c>
      <c r="G540" s="58">
        <v>27</v>
      </c>
      <c r="H540" s="58">
        <v>5</v>
      </c>
      <c r="I540" s="43" t="s">
        <v>149</v>
      </c>
      <c r="J540" s="37" t="str">
        <f>VLOOKUP(I540,spp!A:B,2,FALSE)</f>
        <v>Pinctada mazatlanica</v>
      </c>
      <c r="K540" s="43">
        <v>9</v>
      </c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37"/>
      <c r="AF540" s="37">
        <f>VLOOKUP(I540,spp!A:E,5,FALSE)</f>
        <v>33.238461538461536</v>
      </c>
      <c r="AG540" s="43">
        <f>AF540*K540</f>
        <v>299.14615384615382</v>
      </c>
      <c r="AH540" s="43">
        <f>K540/50</f>
        <v>0.18</v>
      </c>
      <c r="AI540" s="43">
        <f>AG540/50</f>
        <v>5.9829230769230763</v>
      </c>
      <c r="AJ540" s="7">
        <f t="shared" si="979"/>
        <v>5.7009322628125698</v>
      </c>
      <c r="AK540" s="7" t="e">
        <f t="shared" si="980"/>
        <v>#NUM!</v>
      </c>
      <c r="AL540" s="7" t="e">
        <f t="shared" si="981"/>
        <v>#NUM!</v>
      </c>
      <c r="AM540" s="7" t="e">
        <f t="shared" si="982"/>
        <v>#NUM!</v>
      </c>
      <c r="AN540" s="37" t="str">
        <f>VLOOKUP(I540,spp!A:L,10,FALSE)</f>
        <v>Pteriidae</v>
      </c>
    </row>
    <row r="541" spans="1:40" x14ac:dyDescent="0.2">
      <c r="A541" s="40">
        <v>3</v>
      </c>
      <c r="B541" s="40" t="s">
        <v>170</v>
      </c>
      <c r="C541" s="40">
        <v>1</v>
      </c>
      <c r="D541" s="40" t="s">
        <v>171</v>
      </c>
      <c r="E541" s="40">
        <v>10</v>
      </c>
      <c r="F541" s="55">
        <v>40860</v>
      </c>
      <c r="G541" s="56">
        <v>27</v>
      </c>
      <c r="H541" s="40">
        <v>33</v>
      </c>
      <c r="I541" s="40" t="s">
        <v>143</v>
      </c>
      <c r="J541" s="37" t="str">
        <f>VLOOKUP(I541,spp!A:B,2,FALSE)</f>
        <v>Scarus ghobban</v>
      </c>
      <c r="K541" s="39">
        <f t="shared" ref="K541:K542" si="987">SUM(L541:AD541)</f>
        <v>1</v>
      </c>
      <c r="L541" s="40"/>
      <c r="M541" s="40"/>
      <c r="N541" s="40"/>
      <c r="O541" s="40"/>
      <c r="P541" s="40">
        <v>1</v>
      </c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37">
        <f>VLOOKUP(I541,spp!A:C,3,FALSE)</f>
        <v>2.3300000000000001E-2</v>
      </c>
      <c r="AF541" s="37">
        <f>VLOOKUP(I541,spp!A:D,4,FALSE)</f>
        <v>2.919</v>
      </c>
      <c r="AG541" s="37">
        <f t="shared" ref="AG541:AG542" si="988">((AE541*$L$2^AF541)*L541)+((AE541*$M$2^AF541)*M541)+((AE541*$N$2^AF541)*N541)+((AE541*$O$2^AF541)*O541)+((AE541*$P$2^AF541)*P541)+((AE541*$Q$2^AF541)*Q541)+((AE541*$R$2^AF541)*R541)+((AE541*$S$2^AF541)*S541)+((AE541*$T$2^AF541)*T541)+((AE541*$U$2^AF541)*U541)+((AE541*$V$2^AF541)*V541)+((AE541*$W$2^AF541)*W541)+((AE541*$X$2^AF541)*X541)+((AE541*$Y$2^AF541)*Y541)+ ((AE541*$Z$2^AF541)*Z541)+((AE541*$AA$2^AF541)*AA541)+((AE541*$AB$2^AF541)*AB541)+((AE541*$AC$2^AF541)*AC541+((AE541*$AD$2^AF541)*AD541))</f>
        <v>280.50642055496235</v>
      </c>
      <c r="AH541" s="37">
        <f t="shared" ref="AH541:AH542" si="989">K541/100</f>
        <v>0.01</v>
      </c>
      <c r="AI541" s="37">
        <f t="shared" ref="AI541:AI542" si="990">AG541/100</f>
        <v>2.8050642055496233</v>
      </c>
      <c r="AJ541" s="7">
        <f t="shared" ref="AJ541:AJ555" si="991">LN(AG541)</f>
        <v>5.6365966143797968</v>
      </c>
      <c r="AK541" s="7">
        <f t="shared" ref="AK541:AK555" si="992">LN(AE541)</f>
        <v>-3.7593019184104821</v>
      </c>
      <c r="AL541" s="7">
        <f t="shared" ref="AL541:AL555" si="993">(AJ541-AK541)/AF541</f>
        <v>3.218875824868201</v>
      </c>
      <c r="AM541" s="7">
        <f t="shared" si="982"/>
        <v>25.000000000000007</v>
      </c>
      <c r="AN541" s="37" t="str">
        <f>VLOOKUP(I541,spp!A:L,10,FALSE)</f>
        <v>Scaridae </v>
      </c>
    </row>
    <row r="542" spans="1:40" x14ac:dyDescent="0.2">
      <c r="A542" s="40">
        <v>3</v>
      </c>
      <c r="B542" s="40" t="s">
        <v>170</v>
      </c>
      <c r="C542" s="40">
        <v>1</v>
      </c>
      <c r="D542" s="40" t="s">
        <v>171</v>
      </c>
      <c r="E542" s="40">
        <v>10</v>
      </c>
      <c r="F542" s="55">
        <v>40860</v>
      </c>
      <c r="G542" s="56">
        <v>27</v>
      </c>
      <c r="H542" s="40">
        <v>33</v>
      </c>
      <c r="I542" s="40" t="s">
        <v>141</v>
      </c>
      <c r="J542" s="37" t="str">
        <f>VLOOKUP(I542,spp!A:B,2,FALSE)</f>
        <v>Stegastes rectrifaenum</v>
      </c>
      <c r="K542" s="39">
        <f t="shared" si="987"/>
        <v>12</v>
      </c>
      <c r="L542" s="40"/>
      <c r="M542" s="40">
        <v>12</v>
      </c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37">
        <f>VLOOKUP(I542,spp!A:C,3,FALSE)</f>
        <v>1.813E-2</v>
      </c>
      <c r="AF542" s="37">
        <f>VLOOKUP(I542,spp!A:D,4,FALSE)</f>
        <v>3.07552</v>
      </c>
      <c r="AG542" s="37">
        <f t="shared" si="988"/>
        <v>106.86794712973057</v>
      </c>
      <c r="AH542" s="37">
        <f t="shared" si="989"/>
        <v>0.12</v>
      </c>
      <c r="AI542" s="37">
        <f t="shared" si="990"/>
        <v>1.0686794712973056</v>
      </c>
      <c r="AJ542" s="7">
        <f t="shared" si="991"/>
        <v>4.6715939333107688</v>
      </c>
      <c r="AK542" s="7">
        <f t="shared" si="992"/>
        <v>-4.0101872542153769</v>
      </c>
      <c r="AL542" s="7">
        <f t="shared" si="993"/>
        <v>2.8228661128934767</v>
      </c>
      <c r="AM542" s="7">
        <f t="shared" ref="AM542:AM555" si="994">EXP(AL542)</f>
        <v>16.82500399362765</v>
      </c>
      <c r="AN542" s="37" t="str">
        <f>VLOOKUP(I542,spp!A:L,10,FALSE)</f>
        <v>Pomacentridae</v>
      </c>
    </row>
    <row r="543" spans="1:40" x14ac:dyDescent="0.2">
      <c r="A543" s="43">
        <v>3</v>
      </c>
      <c r="B543" s="43" t="s">
        <v>170</v>
      </c>
      <c r="C543" s="43">
        <v>1</v>
      </c>
      <c r="D543" s="43" t="s">
        <v>171</v>
      </c>
      <c r="E543" s="43">
        <v>10</v>
      </c>
      <c r="F543" s="57">
        <v>40860</v>
      </c>
      <c r="G543" s="58">
        <v>27</v>
      </c>
      <c r="H543" s="43">
        <v>33</v>
      </c>
      <c r="I543" s="43" t="s">
        <v>149</v>
      </c>
      <c r="J543" s="37" t="str">
        <f>VLOOKUP(I543,spp!A:B,2,FALSE)</f>
        <v>Pinctada mazatlanica</v>
      </c>
      <c r="K543" s="43">
        <v>4</v>
      </c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37"/>
      <c r="AF543" s="37">
        <f>VLOOKUP(I543,spp!A:E,5,FALSE)</f>
        <v>33.238461538461536</v>
      </c>
      <c r="AG543" s="43">
        <f>AF543*K543</f>
        <v>132.95384615384614</v>
      </c>
      <c r="AH543" s="43">
        <f>K543/50</f>
        <v>0.08</v>
      </c>
      <c r="AI543" s="43">
        <f>AG543/50</f>
        <v>2.6590769230769227</v>
      </c>
      <c r="AJ543" s="7">
        <f t="shared" si="991"/>
        <v>4.8900020465962415</v>
      </c>
      <c r="AK543" s="7" t="e">
        <f t="shared" si="992"/>
        <v>#NUM!</v>
      </c>
      <c r="AL543" s="7" t="e">
        <f t="shared" si="993"/>
        <v>#NUM!</v>
      </c>
      <c r="AM543" s="7" t="e">
        <f t="shared" si="994"/>
        <v>#NUM!</v>
      </c>
      <c r="AN543" s="37" t="str">
        <f>VLOOKUP(I543,spp!A:L,10,FALSE)</f>
        <v>Pteriidae</v>
      </c>
    </row>
    <row r="544" spans="1:40" x14ac:dyDescent="0.2">
      <c r="A544" s="40">
        <v>3</v>
      </c>
      <c r="B544" s="40" t="s">
        <v>170</v>
      </c>
      <c r="C544" s="40">
        <v>1</v>
      </c>
      <c r="D544" s="40" t="s">
        <v>171</v>
      </c>
      <c r="E544" s="40">
        <v>11</v>
      </c>
      <c r="F544" s="55">
        <v>40860</v>
      </c>
      <c r="G544" s="56">
        <v>27</v>
      </c>
      <c r="H544" s="40">
        <v>35</v>
      </c>
      <c r="I544" s="40" t="s">
        <v>141</v>
      </c>
      <c r="J544" s="37" t="str">
        <f>VLOOKUP(I544,spp!A:B,2,FALSE)</f>
        <v>Stegastes rectrifaenum</v>
      </c>
      <c r="K544" s="39">
        <f t="shared" ref="K544:K545" si="995">SUM(L544:AD544)</f>
        <v>8</v>
      </c>
      <c r="L544" s="40"/>
      <c r="M544" s="40">
        <v>8</v>
      </c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37">
        <f>VLOOKUP(I544,spp!A:C,3,FALSE)</f>
        <v>1.813E-2</v>
      </c>
      <c r="AF544" s="37">
        <f>VLOOKUP(I544,spp!A:D,4,FALSE)</f>
        <v>3.07552</v>
      </c>
      <c r="AG544" s="37">
        <f t="shared" ref="AG544:AG545" si="996">((AE544*$L$2^AF544)*L544)+((AE544*$M$2^AF544)*M544)+((AE544*$N$2^AF544)*N544)+((AE544*$O$2^AF544)*O544)+((AE544*$P$2^AF544)*P544)+((AE544*$Q$2^AF544)*Q544)+((AE544*$R$2^AF544)*R544)+((AE544*$S$2^AF544)*S544)+((AE544*$T$2^AF544)*T544)+((AE544*$U$2^AF544)*U544)+((AE544*$V$2^AF544)*V544)+((AE544*$W$2^AF544)*W544)+((AE544*$X$2^AF544)*X544)+((AE544*$Y$2^AF544)*Y544)+ ((AE544*$Z$2^AF544)*Z544)+((AE544*$AA$2^AF544)*AA544)+((AE544*$AB$2^AF544)*AB544)+((AE544*$AC$2^AF544)*AC544+((AE544*$AD$2^AF544)*AD544))</f>
        <v>71.24529808648704</v>
      </c>
      <c r="AH544" s="37">
        <f t="shared" ref="AH544:AH545" si="997">K544/100</f>
        <v>0.08</v>
      </c>
      <c r="AI544" s="37">
        <f t="shared" ref="AI544:AI545" si="998">AG544/100</f>
        <v>0.71245298086487041</v>
      </c>
      <c r="AJ544" s="7">
        <f t="shared" si="991"/>
        <v>4.2661288252026042</v>
      </c>
      <c r="AK544" s="7">
        <f t="shared" si="992"/>
        <v>-4.0101872542153769</v>
      </c>
      <c r="AL544" s="7">
        <f t="shared" si="993"/>
        <v>2.6910298354157933</v>
      </c>
      <c r="AM544" s="7">
        <f t="shared" si="994"/>
        <v>14.746854936642139</v>
      </c>
      <c r="AN544" s="37" t="str">
        <f>VLOOKUP(I544,spp!A:L,10,FALSE)</f>
        <v>Pomacentridae</v>
      </c>
    </row>
    <row r="545" spans="1:40" x14ac:dyDescent="0.2">
      <c r="A545" s="40">
        <v>3</v>
      </c>
      <c r="B545" s="40" t="s">
        <v>170</v>
      </c>
      <c r="C545" s="40">
        <v>1</v>
      </c>
      <c r="D545" s="40" t="s">
        <v>171</v>
      </c>
      <c r="E545" s="40">
        <v>11</v>
      </c>
      <c r="F545" s="55">
        <v>40860</v>
      </c>
      <c r="G545" s="56">
        <v>27</v>
      </c>
      <c r="H545" s="40">
        <v>35</v>
      </c>
      <c r="I545" s="40" t="s">
        <v>157</v>
      </c>
      <c r="J545" s="37" t="str">
        <f>VLOOKUP(I545,spp!A:B,2,FALSE)</f>
        <v>Zanclus cornutus</v>
      </c>
      <c r="K545" s="39">
        <f t="shared" si="995"/>
        <v>1</v>
      </c>
      <c r="L545" s="40"/>
      <c r="M545" s="40"/>
      <c r="N545" s="40">
        <v>1</v>
      </c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37">
        <f>VLOOKUP(I545,spp!A:C,3,FALSE)</f>
        <v>1.47E-2</v>
      </c>
      <c r="AF545" s="37">
        <f>VLOOKUP(I545,spp!A:D,4,FALSE)</f>
        <v>3.3698999999999999</v>
      </c>
      <c r="AG545" s="37">
        <f t="shared" si="996"/>
        <v>73.079301486219094</v>
      </c>
      <c r="AH545" s="37">
        <f t="shared" si="997"/>
        <v>0.01</v>
      </c>
      <c r="AI545" s="37">
        <f t="shared" si="998"/>
        <v>0.73079301486219095</v>
      </c>
      <c r="AJ545" s="7">
        <f t="shared" si="991"/>
        <v>4.2915451732569432</v>
      </c>
      <c r="AK545" s="7">
        <f t="shared" si="992"/>
        <v>-4.2199077851974467</v>
      </c>
      <c r="AL545" s="7">
        <f t="shared" si="993"/>
        <v>2.5257286443082556</v>
      </c>
      <c r="AM545" s="7">
        <f t="shared" si="994"/>
        <v>12.500000000000002</v>
      </c>
      <c r="AN545" s="37" t="str">
        <f>VLOOKUP(I545,spp!A:L,10,FALSE)</f>
        <v>Zanclidae</v>
      </c>
    </row>
    <row r="546" spans="1:40" x14ac:dyDescent="0.2">
      <c r="A546" s="43">
        <v>3</v>
      </c>
      <c r="B546" s="43" t="s">
        <v>170</v>
      </c>
      <c r="C546" s="43">
        <v>1</v>
      </c>
      <c r="D546" s="43" t="s">
        <v>171</v>
      </c>
      <c r="E546" s="43">
        <v>11</v>
      </c>
      <c r="F546" s="57">
        <v>40860</v>
      </c>
      <c r="G546" s="58">
        <v>27</v>
      </c>
      <c r="H546" s="43">
        <v>35</v>
      </c>
      <c r="I546" s="43" t="s">
        <v>145</v>
      </c>
      <c r="J546" s="37" t="str">
        <f>VLOOKUP(I546,spp!A:B,2,FALSE)</f>
        <v>Isostichopus fuscus</v>
      </c>
      <c r="K546" s="43">
        <v>2</v>
      </c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37"/>
      <c r="AF546" s="37">
        <f>VLOOKUP(I546,spp!A:E,5,FALSE)</f>
        <v>375</v>
      </c>
      <c r="AG546" s="43">
        <f t="shared" ref="AG546:AG551" si="999">AF546*K546</f>
        <v>750</v>
      </c>
      <c r="AH546" s="43">
        <f t="shared" ref="AH546:AH551" si="1000">K546/50</f>
        <v>0.04</v>
      </c>
      <c r="AI546" s="43">
        <f t="shared" ref="AI546:AI551" si="1001">AG546/50</f>
        <v>15</v>
      </c>
      <c r="AJ546" s="7">
        <f t="shared" si="991"/>
        <v>6.620073206530356</v>
      </c>
      <c r="AK546" s="7" t="e">
        <f t="shared" si="992"/>
        <v>#NUM!</v>
      </c>
      <c r="AL546" s="7" t="e">
        <f t="shared" si="993"/>
        <v>#NUM!</v>
      </c>
      <c r="AM546" s="7" t="e">
        <f t="shared" si="994"/>
        <v>#NUM!</v>
      </c>
      <c r="AN546" s="37" t="str">
        <f>VLOOKUP(I546,spp!A:L,10,FALSE)</f>
        <v>Stichopodidae</v>
      </c>
    </row>
    <row r="547" spans="1:40" x14ac:dyDescent="0.2">
      <c r="A547" s="43">
        <v>3</v>
      </c>
      <c r="B547" s="43" t="s">
        <v>170</v>
      </c>
      <c r="C547" s="43">
        <v>1</v>
      </c>
      <c r="D547" s="43" t="s">
        <v>171</v>
      </c>
      <c r="E547" s="43">
        <v>11</v>
      </c>
      <c r="F547" s="57">
        <v>40860</v>
      </c>
      <c r="G547" s="58">
        <v>27</v>
      </c>
      <c r="H547" s="43">
        <v>35</v>
      </c>
      <c r="I547" s="43" t="s">
        <v>145</v>
      </c>
      <c r="J547" s="37" t="str">
        <f>VLOOKUP(I547,spp!A:B,2,FALSE)</f>
        <v>Isostichopus fuscus</v>
      </c>
      <c r="K547" s="43">
        <v>2</v>
      </c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37"/>
      <c r="AF547" s="37">
        <f>VLOOKUP(I547,spp!A:E,5,FALSE)</f>
        <v>375</v>
      </c>
      <c r="AG547" s="43">
        <f t="shared" si="999"/>
        <v>750</v>
      </c>
      <c r="AH547" s="43">
        <f t="shared" si="1000"/>
        <v>0.04</v>
      </c>
      <c r="AI547" s="43">
        <f t="shared" si="1001"/>
        <v>15</v>
      </c>
      <c r="AJ547" s="7">
        <f t="shared" si="991"/>
        <v>6.620073206530356</v>
      </c>
      <c r="AK547" s="7" t="e">
        <f t="shared" si="992"/>
        <v>#NUM!</v>
      </c>
      <c r="AL547" s="7" t="e">
        <f t="shared" si="993"/>
        <v>#NUM!</v>
      </c>
      <c r="AM547" s="7" t="e">
        <f t="shared" si="994"/>
        <v>#NUM!</v>
      </c>
      <c r="AN547" s="37" t="str">
        <f>VLOOKUP(I547,spp!A:L,10,FALSE)</f>
        <v>Stichopodidae</v>
      </c>
    </row>
    <row r="548" spans="1:40" x14ac:dyDescent="0.2">
      <c r="A548" s="43">
        <v>3</v>
      </c>
      <c r="B548" s="43" t="s">
        <v>170</v>
      </c>
      <c r="C548" s="43">
        <v>1</v>
      </c>
      <c r="D548" s="43" t="s">
        <v>171</v>
      </c>
      <c r="E548" s="43">
        <v>11</v>
      </c>
      <c r="F548" s="57">
        <v>40860</v>
      </c>
      <c r="G548" s="58">
        <v>27</v>
      </c>
      <c r="H548" s="43">
        <v>35</v>
      </c>
      <c r="I548" s="43" t="s">
        <v>145</v>
      </c>
      <c r="J548" s="37" t="str">
        <f>VLOOKUP(I548,spp!A:B,2,FALSE)</f>
        <v>Isostichopus fuscus</v>
      </c>
      <c r="K548" s="43">
        <v>2</v>
      </c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37"/>
      <c r="AF548" s="37">
        <f>VLOOKUP(I548,spp!A:E,5,FALSE)</f>
        <v>375</v>
      </c>
      <c r="AG548" s="43">
        <f t="shared" si="999"/>
        <v>750</v>
      </c>
      <c r="AH548" s="43">
        <f t="shared" si="1000"/>
        <v>0.04</v>
      </c>
      <c r="AI548" s="43">
        <f t="shared" si="1001"/>
        <v>15</v>
      </c>
      <c r="AJ548" s="7">
        <f t="shared" si="991"/>
        <v>6.620073206530356</v>
      </c>
      <c r="AK548" s="7" t="e">
        <f t="shared" si="992"/>
        <v>#NUM!</v>
      </c>
      <c r="AL548" s="7" t="e">
        <f t="shared" si="993"/>
        <v>#NUM!</v>
      </c>
      <c r="AM548" s="7" t="e">
        <f t="shared" si="994"/>
        <v>#NUM!</v>
      </c>
      <c r="AN548" s="37" t="str">
        <f>VLOOKUP(I548,spp!A:L,10,FALSE)</f>
        <v>Stichopodidae</v>
      </c>
    </row>
    <row r="549" spans="1:40" x14ac:dyDescent="0.2">
      <c r="A549" s="43">
        <v>3</v>
      </c>
      <c r="B549" s="43" t="s">
        <v>170</v>
      </c>
      <c r="C549" s="43">
        <v>1</v>
      </c>
      <c r="D549" s="43" t="s">
        <v>171</v>
      </c>
      <c r="E549" s="43">
        <v>11</v>
      </c>
      <c r="F549" s="57">
        <v>40860</v>
      </c>
      <c r="G549" s="58">
        <v>27</v>
      </c>
      <c r="H549" s="43">
        <v>35</v>
      </c>
      <c r="I549" s="43" t="s">
        <v>149</v>
      </c>
      <c r="J549" s="37" t="str">
        <f>VLOOKUP(I549,spp!A:B,2,FALSE)</f>
        <v>Pinctada mazatlanica</v>
      </c>
      <c r="K549" s="43">
        <v>3</v>
      </c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37"/>
      <c r="AF549" s="37">
        <f>VLOOKUP(I549,spp!A:E,5,FALSE)</f>
        <v>33.238461538461536</v>
      </c>
      <c r="AG549" s="43">
        <f t="shared" si="999"/>
        <v>99.715384615384608</v>
      </c>
      <c r="AH549" s="43">
        <f t="shared" si="1000"/>
        <v>0.06</v>
      </c>
      <c r="AI549" s="43">
        <f t="shared" si="1001"/>
        <v>1.9943076923076921</v>
      </c>
      <c r="AJ549" s="7">
        <f t="shared" si="991"/>
        <v>4.6023199741444607</v>
      </c>
      <c r="AK549" s="7" t="e">
        <f t="shared" si="992"/>
        <v>#NUM!</v>
      </c>
      <c r="AL549" s="7" t="e">
        <f t="shared" si="993"/>
        <v>#NUM!</v>
      </c>
      <c r="AM549" s="7" t="e">
        <f t="shared" si="994"/>
        <v>#NUM!</v>
      </c>
      <c r="AN549" s="37" t="str">
        <f>VLOOKUP(I549,spp!A:L,10,FALSE)</f>
        <v>Pteriidae</v>
      </c>
    </row>
    <row r="550" spans="1:40" x14ac:dyDescent="0.2">
      <c r="A550" s="43">
        <v>3</v>
      </c>
      <c r="B550" s="43" t="s">
        <v>170</v>
      </c>
      <c r="C550" s="43">
        <v>1</v>
      </c>
      <c r="D550" s="43" t="s">
        <v>171</v>
      </c>
      <c r="E550" s="43">
        <v>11</v>
      </c>
      <c r="F550" s="57">
        <v>40860</v>
      </c>
      <c r="G550" s="58">
        <v>27</v>
      </c>
      <c r="H550" s="43">
        <v>35</v>
      </c>
      <c r="I550" s="43" t="s">
        <v>149</v>
      </c>
      <c r="J550" s="37" t="str">
        <f>VLOOKUP(I550,spp!A:B,2,FALSE)</f>
        <v>Pinctada mazatlanica</v>
      </c>
      <c r="K550" s="43">
        <v>3</v>
      </c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37"/>
      <c r="AF550" s="37">
        <f>VLOOKUP(I550,spp!A:E,5,FALSE)</f>
        <v>33.238461538461536</v>
      </c>
      <c r="AG550" s="43">
        <f t="shared" si="999"/>
        <v>99.715384615384608</v>
      </c>
      <c r="AH550" s="43">
        <f t="shared" si="1000"/>
        <v>0.06</v>
      </c>
      <c r="AI550" s="43">
        <f t="shared" si="1001"/>
        <v>1.9943076923076921</v>
      </c>
      <c r="AJ550" s="7">
        <f t="shared" si="991"/>
        <v>4.6023199741444607</v>
      </c>
      <c r="AK550" s="7" t="e">
        <f t="shared" si="992"/>
        <v>#NUM!</v>
      </c>
      <c r="AL550" s="7" t="e">
        <f t="shared" si="993"/>
        <v>#NUM!</v>
      </c>
      <c r="AM550" s="7" t="e">
        <f t="shared" si="994"/>
        <v>#NUM!</v>
      </c>
      <c r="AN550" s="37" t="str">
        <f>VLOOKUP(I550,spp!A:L,10,FALSE)</f>
        <v>Pteriidae</v>
      </c>
    </row>
    <row r="551" spans="1:40" x14ac:dyDescent="0.2">
      <c r="A551" s="43">
        <v>3</v>
      </c>
      <c r="B551" s="43" t="s">
        <v>170</v>
      </c>
      <c r="C551" s="43">
        <v>1</v>
      </c>
      <c r="D551" s="43" t="s">
        <v>171</v>
      </c>
      <c r="E551" s="43">
        <v>11</v>
      </c>
      <c r="F551" s="57">
        <v>40860</v>
      </c>
      <c r="G551" s="58">
        <v>27</v>
      </c>
      <c r="H551" s="43">
        <v>35</v>
      </c>
      <c r="I551" s="43" t="s">
        <v>149</v>
      </c>
      <c r="J551" s="37" t="str">
        <f>VLOOKUP(I551,spp!A:B,2,FALSE)</f>
        <v>Pinctada mazatlanica</v>
      </c>
      <c r="K551" s="43">
        <v>3</v>
      </c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37"/>
      <c r="AF551" s="37">
        <f>VLOOKUP(I551,spp!A:E,5,FALSE)</f>
        <v>33.238461538461536</v>
      </c>
      <c r="AG551" s="43">
        <f t="shared" si="999"/>
        <v>99.715384615384608</v>
      </c>
      <c r="AH551" s="43">
        <f t="shared" si="1000"/>
        <v>0.06</v>
      </c>
      <c r="AI551" s="43">
        <f t="shared" si="1001"/>
        <v>1.9943076923076921</v>
      </c>
      <c r="AJ551" s="7">
        <f t="shared" si="991"/>
        <v>4.6023199741444607</v>
      </c>
      <c r="AK551" s="7" t="e">
        <f t="shared" si="992"/>
        <v>#NUM!</v>
      </c>
      <c r="AL551" s="7" t="e">
        <f t="shared" si="993"/>
        <v>#NUM!</v>
      </c>
      <c r="AM551" s="7" t="e">
        <f t="shared" si="994"/>
        <v>#NUM!</v>
      </c>
      <c r="AN551" s="37" t="str">
        <f>VLOOKUP(I551,spp!A:L,10,FALSE)</f>
        <v>Pteriidae</v>
      </c>
    </row>
    <row r="552" spans="1:40" x14ac:dyDescent="0.2">
      <c r="A552" s="40">
        <v>3</v>
      </c>
      <c r="B552" s="40" t="s">
        <v>170</v>
      </c>
      <c r="C552" s="40">
        <v>1</v>
      </c>
      <c r="D552" s="40" t="s">
        <v>171</v>
      </c>
      <c r="E552" s="40">
        <v>12</v>
      </c>
      <c r="F552" s="55">
        <v>40860</v>
      </c>
      <c r="G552" s="56">
        <v>27</v>
      </c>
      <c r="H552" s="40">
        <v>40</v>
      </c>
      <c r="I552" s="40" t="s">
        <v>157</v>
      </c>
      <c r="J552" s="37" t="str">
        <f>VLOOKUP(I552,spp!A:B,2,FALSE)</f>
        <v>Zanclus cornutus</v>
      </c>
      <c r="K552" s="39">
        <f t="shared" ref="K552" si="1002">SUM(L552:AD552)</f>
        <v>1</v>
      </c>
      <c r="L552" s="40"/>
      <c r="M552" s="40"/>
      <c r="N552" s="40"/>
      <c r="O552" s="40"/>
      <c r="P552" s="40">
        <v>1</v>
      </c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37">
        <f>VLOOKUP(I552,spp!A:C,3,FALSE)</f>
        <v>1.47E-2</v>
      </c>
      <c r="AF552" s="37">
        <f>VLOOKUP(I552,spp!A:D,4,FALSE)</f>
        <v>3.3698999999999999</v>
      </c>
      <c r="AG552" s="37">
        <f t="shared" ref="AG552" si="1003">((AE552*$L$2^AF552)*L552)+((AE552*$M$2^AF552)*M552)+((AE552*$N$2^AF552)*N552)+((AE552*$O$2^AF552)*O552)+((AE552*$P$2^AF552)*P552)+((AE552*$Q$2^AF552)*Q552)+((AE552*$R$2^AF552)*R552)+((AE552*$S$2^AF552)*S552)+((AE552*$T$2^AF552)*T552)+((AE552*$U$2^AF552)*U552)+((AE552*$V$2^AF552)*V552)+((AE552*$W$2^AF552)*W552)+((AE552*$X$2^AF552)*X552)+((AE552*$Y$2^AF552)*Y552)+ ((AE552*$Z$2^AF552)*Z552)+((AE552*$AA$2^AF552)*AA552)+((AE552*$AB$2^AF552)*AB552)+((AE552*$AC$2^AF552)*AC552+((AE552*$AD$2^AF552)*AD552))</f>
        <v>755.50156790067967</v>
      </c>
      <c r="AH552" s="37">
        <f t="shared" ref="AH552" si="1004">K552/100</f>
        <v>0.01</v>
      </c>
      <c r="AI552" s="37">
        <f t="shared" ref="AI552" si="1005">AG552/100</f>
        <v>7.5550156790067966</v>
      </c>
      <c r="AJ552" s="7">
        <f t="shared" si="991"/>
        <v>6.6273818570259015</v>
      </c>
      <c r="AK552" s="7">
        <f t="shared" si="992"/>
        <v>-4.2199077851974467</v>
      </c>
      <c r="AL552" s="7">
        <f t="shared" si="993"/>
        <v>3.2188758248682006</v>
      </c>
      <c r="AM552" s="7">
        <f t="shared" si="994"/>
        <v>24.999999999999996</v>
      </c>
      <c r="AN552" s="37" t="str">
        <f>VLOOKUP(I552,spp!A:L,10,FALSE)</f>
        <v>Zanclidae</v>
      </c>
    </row>
    <row r="553" spans="1:40" x14ac:dyDescent="0.2">
      <c r="A553" s="43">
        <v>3</v>
      </c>
      <c r="B553" s="43" t="s">
        <v>170</v>
      </c>
      <c r="C553" s="43">
        <v>1</v>
      </c>
      <c r="D553" s="43" t="s">
        <v>171</v>
      </c>
      <c r="E553" s="43">
        <v>12</v>
      </c>
      <c r="F553" s="57">
        <v>40860</v>
      </c>
      <c r="G553" s="58">
        <v>27</v>
      </c>
      <c r="H553" s="43">
        <v>40</v>
      </c>
      <c r="I553" s="43" t="s">
        <v>149</v>
      </c>
      <c r="J553" s="37" t="str">
        <f>VLOOKUP(I553,spp!A:B,2,FALSE)</f>
        <v>Pinctada mazatlanica</v>
      </c>
      <c r="K553" s="43">
        <v>1</v>
      </c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37"/>
      <c r="AF553" s="37">
        <f>VLOOKUP(I553,spp!A:E,5,FALSE)</f>
        <v>33.238461538461536</v>
      </c>
      <c r="AG553" s="43">
        <f t="shared" ref="AG553:AG554" si="1006">AF553*K553</f>
        <v>33.238461538461536</v>
      </c>
      <c r="AH553" s="43">
        <f t="shared" ref="AH553:AH554" si="1007">K553/50</f>
        <v>0.02</v>
      </c>
      <c r="AI553" s="43">
        <f t="shared" ref="AI553:AI554" si="1008">AG553/50</f>
        <v>0.66476923076923067</v>
      </c>
      <c r="AJ553" s="7">
        <f t="shared" si="991"/>
        <v>3.5037076854763507</v>
      </c>
      <c r="AK553" s="7" t="e">
        <f t="shared" si="992"/>
        <v>#NUM!</v>
      </c>
      <c r="AL553" s="7" t="e">
        <f t="shared" si="993"/>
        <v>#NUM!</v>
      </c>
      <c r="AM553" s="7" t="e">
        <f t="shared" si="994"/>
        <v>#NUM!</v>
      </c>
      <c r="AN553" s="37" t="str">
        <f>VLOOKUP(I553,spp!A:L,10,FALSE)</f>
        <v>Pteriidae</v>
      </c>
    </row>
    <row r="554" spans="1:40" x14ac:dyDescent="0.2">
      <c r="A554" s="43">
        <v>3</v>
      </c>
      <c r="B554" s="43" t="s">
        <v>170</v>
      </c>
      <c r="C554" s="43">
        <v>1</v>
      </c>
      <c r="D554" s="43" t="s">
        <v>171</v>
      </c>
      <c r="E554" s="43">
        <v>12</v>
      </c>
      <c r="F554" s="57">
        <v>40860</v>
      </c>
      <c r="G554" s="58">
        <v>27</v>
      </c>
      <c r="H554" s="43">
        <v>40</v>
      </c>
      <c r="I554" s="43" t="s">
        <v>149</v>
      </c>
      <c r="J554" s="37" t="str">
        <f>VLOOKUP(I554,spp!A:B,2,FALSE)</f>
        <v>Pinctada mazatlanica</v>
      </c>
      <c r="K554" s="43">
        <v>1</v>
      </c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37"/>
      <c r="AF554" s="37">
        <f>VLOOKUP(I554,spp!A:E,5,FALSE)</f>
        <v>33.238461538461536</v>
      </c>
      <c r="AG554" s="43">
        <f t="shared" si="1006"/>
        <v>33.238461538461536</v>
      </c>
      <c r="AH554" s="43">
        <f t="shared" si="1007"/>
        <v>0.02</v>
      </c>
      <c r="AI554" s="43">
        <f t="shared" si="1008"/>
        <v>0.66476923076923067</v>
      </c>
      <c r="AJ554" s="7">
        <f t="shared" si="991"/>
        <v>3.5037076854763507</v>
      </c>
      <c r="AK554" s="7" t="e">
        <f t="shared" si="992"/>
        <v>#NUM!</v>
      </c>
      <c r="AL554" s="7" t="e">
        <f t="shared" si="993"/>
        <v>#NUM!</v>
      </c>
      <c r="AM554" s="7" t="e">
        <f t="shared" si="994"/>
        <v>#NUM!</v>
      </c>
      <c r="AN554" s="37" t="str">
        <f>VLOOKUP(I554,spp!A:L,10,FALSE)</f>
        <v>Pteriidae</v>
      </c>
    </row>
    <row r="555" spans="1:40" x14ac:dyDescent="0.2">
      <c r="A555" s="40">
        <v>3</v>
      </c>
      <c r="B555" s="40" t="s">
        <v>170</v>
      </c>
      <c r="C555" s="40">
        <v>2</v>
      </c>
      <c r="D555" s="40" t="s">
        <v>173</v>
      </c>
      <c r="E555" s="40">
        <v>1</v>
      </c>
      <c r="F555" s="55">
        <v>40771</v>
      </c>
      <c r="G555" s="56">
        <v>30</v>
      </c>
      <c r="H555" s="56">
        <v>3.5</v>
      </c>
      <c r="I555" s="40" t="s">
        <v>141</v>
      </c>
      <c r="J555" s="37" t="str">
        <f>VLOOKUP(I555,spp!A:B,2,FALSE)</f>
        <v>Stegastes rectrifaenum</v>
      </c>
      <c r="K555" s="39">
        <f t="shared" ref="K555" si="1009">SUM(L555:AD555)</f>
        <v>35</v>
      </c>
      <c r="L555" s="40">
        <v>10</v>
      </c>
      <c r="M555" s="40">
        <v>25</v>
      </c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37">
        <f>VLOOKUP(I555,spp!A:C,3,FALSE)</f>
        <v>1.813E-2</v>
      </c>
      <c r="AF555" s="37">
        <f>VLOOKUP(I555,spp!A:D,4,FALSE)</f>
        <v>3.07552</v>
      </c>
      <c r="AG555" s="37">
        <f t="shared" ref="AG555" si="1010">((AE555*$L$2^AF555)*L555)+((AE555*$M$2^AF555)*M555)+((AE555*$N$2^AF555)*N555)+((AE555*$O$2^AF555)*O555)+((AE555*$P$2^AF555)*P555)+((AE555*$Q$2^AF555)*Q555)+((AE555*$R$2^AF555)*R555)+((AE555*$S$2^AF555)*S555)+((AE555*$T$2^AF555)*T555)+((AE555*$U$2^AF555)*U555)+((AE555*$V$2^AF555)*V555)+((AE555*$W$2^AF555)*W555)+((AE555*$X$2^AF555)*X555)+((AE555*$Y$2^AF555)*Y555)+ ((AE555*$Z$2^AF555)*Z555)+((AE555*$AA$2^AF555)*AA555)+((AE555*$AB$2^AF555)*AB555)+((AE555*$AC$2^AF555)*AC555+((AE555*$AD$2^AF555)*AD555))</f>
        <v>225.67733626931204</v>
      </c>
      <c r="AH555" s="37">
        <f t="shared" ref="AH555" si="1011">K555/100</f>
        <v>0.35</v>
      </c>
      <c r="AI555" s="37">
        <f t="shared" ref="AI555" si="1012">AG555/100</f>
        <v>2.2567733626931203</v>
      </c>
      <c r="AJ555" s="7">
        <f t="shared" si="991"/>
        <v>5.4191062634927114</v>
      </c>
      <c r="AK555" s="7">
        <f t="shared" si="992"/>
        <v>-4.0101872542153769</v>
      </c>
      <c r="AL555" s="7">
        <f t="shared" si="993"/>
        <v>3.0659184520692726</v>
      </c>
      <c r="AM555" s="7">
        <f t="shared" si="994"/>
        <v>21.454157556481167</v>
      </c>
      <c r="AN555" s="37" t="str">
        <f>VLOOKUP(I555,spp!A:L,10,FALSE)</f>
        <v>Pomacentridae</v>
      </c>
    </row>
    <row r="556" spans="1:40" x14ac:dyDescent="0.2">
      <c r="A556" s="43">
        <v>3</v>
      </c>
      <c r="B556" s="43" t="s">
        <v>170</v>
      </c>
      <c r="C556" s="43">
        <v>2</v>
      </c>
      <c r="D556" s="43" t="s">
        <v>173</v>
      </c>
      <c r="E556" s="43">
        <v>1</v>
      </c>
      <c r="F556" s="57">
        <v>40771</v>
      </c>
      <c r="G556" s="58">
        <v>30</v>
      </c>
      <c r="H556" s="43">
        <v>3.5</v>
      </c>
      <c r="I556" s="43" t="s">
        <v>149</v>
      </c>
      <c r="J556" s="37" t="str">
        <f>VLOOKUP(I556,spp!A:B,2,FALSE)</f>
        <v>Pinctada mazatlanica</v>
      </c>
      <c r="K556" s="43">
        <v>2</v>
      </c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37"/>
      <c r="AF556" s="37">
        <f>VLOOKUP(I556,spp!A:E,5,FALSE)</f>
        <v>33.238461538461536</v>
      </c>
      <c r="AG556" s="43">
        <f>AF556*K556</f>
        <v>66.476923076923072</v>
      </c>
      <c r="AH556" s="43">
        <f>K556/50</f>
        <v>0.04</v>
      </c>
      <c r="AI556" s="43">
        <f>AG556/50</f>
        <v>1.3295384615384613</v>
      </c>
      <c r="AJ556" s="7">
        <f t="shared" ref="AJ556:AJ565" si="1013">LN(AG556)</f>
        <v>4.1968548660362961</v>
      </c>
      <c r="AK556" s="7" t="e">
        <f t="shared" ref="AK556:AK565" si="1014">LN(AE556)</f>
        <v>#NUM!</v>
      </c>
      <c r="AL556" s="7" t="e">
        <f t="shared" ref="AL556:AL565" si="1015">(AJ556-AK556)/AF556</f>
        <v>#NUM!</v>
      </c>
      <c r="AM556" s="7" t="e">
        <f t="shared" ref="AM556:AM565" si="1016">EXP(AL556)</f>
        <v>#NUM!</v>
      </c>
      <c r="AN556" s="37" t="str">
        <f>VLOOKUP(I556,spp!A:L,10,FALSE)</f>
        <v>Pteriidae</v>
      </c>
    </row>
    <row r="557" spans="1:40" x14ac:dyDescent="0.2">
      <c r="A557" s="40">
        <v>3</v>
      </c>
      <c r="B557" s="40" t="s">
        <v>170</v>
      </c>
      <c r="C557" s="40">
        <v>2</v>
      </c>
      <c r="D557" s="40" t="s">
        <v>173</v>
      </c>
      <c r="E557" s="40">
        <v>2</v>
      </c>
      <c r="F557" s="55">
        <v>40771</v>
      </c>
      <c r="G557" s="56">
        <v>30</v>
      </c>
      <c r="H557" s="56">
        <v>4.5</v>
      </c>
      <c r="I557" s="40" t="s">
        <v>146</v>
      </c>
      <c r="J557" s="37" t="str">
        <f>VLOOKUP(I557,spp!A:B,2,FALSE)</f>
        <v>Mycteroperca rosacea</v>
      </c>
      <c r="K557" s="39">
        <f t="shared" ref="K557:K560" si="1017">SUM(L557:AD557)</f>
        <v>5</v>
      </c>
      <c r="L557" s="40"/>
      <c r="M557" s="40"/>
      <c r="N557" s="40"/>
      <c r="O557" s="40"/>
      <c r="P557" s="40"/>
      <c r="Q557" s="40">
        <v>5</v>
      </c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37">
        <f>VLOOKUP(I557,spp!A:C,3,FALSE)</f>
        <v>1.3299999999999999E-2</v>
      </c>
      <c r="AF557" s="37">
        <f>VLOOKUP(I557,spp!A:D,4,FALSE)</f>
        <v>2.97</v>
      </c>
      <c r="AG557" s="37">
        <f t="shared" ref="AG557:AG560" si="1018">((AE557*$L$2^AF557)*L557)+((AE557*$M$2^AF557)*M557)+((AE557*$N$2^AF557)*N557)+((AE557*$O$2^AF557)*O557)+((AE557*$P$2^AF557)*P557)+((AE557*$Q$2^AF557)*Q557)+((AE557*$R$2^AF557)*R557)+((AE557*$S$2^AF557)*S557)+((AE557*$T$2^AF557)*T557)+((AE557*$U$2^AF557)*U557)+((AE557*$V$2^AF557)*V557)+((AE557*$W$2^AF557)*W557)+((AE557*$X$2^AF557)*X557)+((AE557*$Y$2^AF557)*Y557)+ ((AE557*$Z$2^AF557)*Z557)+((AE557*$AA$2^AF557)*AA557)+((AE557*$AB$2^AF557)*AB557)+((AE557*$AC$2^AF557)*AC557+((AE557*$AD$2^AF557)*AD557))</f>
        <v>2562.7352171773286</v>
      </c>
      <c r="AH557" s="37">
        <f t="shared" ref="AH557:AH560" si="1019">K557/100</f>
        <v>0.05</v>
      </c>
      <c r="AI557" s="37">
        <f t="shared" ref="AI557:AI560" si="1020">AG557/100</f>
        <v>25.627352171773286</v>
      </c>
      <c r="AJ557" s="7">
        <f t="shared" si="1013"/>
        <v>7.848830411303231</v>
      </c>
      <c r="AK557" s="7">
        <f t="shared" si="1014"/>
        <v>-4.319991243754429</v>
      </c>
      <c r="AL557" s="7">
        <f t="shared" si="1015"/>
        <v>4.0972463485042621</v>
      </c>
      <c r="AM557" s="7">
        <f t="shared" si="1016"/>
        <v>60.174360032356816</v>
      </c>
      <c r="AN557" s="37" t="str">
        <f>VLOOKUP(I557,spp!A:L,10,FALSE)</f>
        <v>Serranidae</v>
      </c>
    </row>
    <row r="558" spans="1:40" x14ac:dyDescent="0.2">
      <c r="A558" s="40">
        <v>3</v>
      </c>
      <c r="B558" s="40" t="s">
        <v>170</v>
      </c>
      <c r="C558" s="40">
        <v>2</v>
      </c>
      <c r="D558" s="40" t="s">
        <v>173</v>
      </c>
      <c r="E558" s="40">
        <v>2</v>
      </c>
      <c r="F558" s="55">
        <v>40771</v>
      </c>
      <c r="G558" s="56">
        <v>30</v>
      </c>
      <c r="H558" s="56">
        <v>4.5</v>
      </c>
      <c r="I558" s="40" t="s">
        <v>143</v>
      </c>
      <c r="J558" s="37" t="str">
        <f>VLOOKUP(I558,spp!A:B,2,FALSE)</f>
        <v>Scarus ghobban</v>
      </c>
      <c r="K558" s="39">
        <f t="shared" si="1017"/>
        <v>4</v>
      </c>
      <c r="L558" s="40"/>
      <c r="M558" s="40"/>
      <c r="N558" s="40"/>
      <c r="O558" s="40">
        <v>4</v>
      </c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37">
        <f>VLOOKUP(I558,spp!A:C,3,FALSE)</f>
        <v>2.3300000000000001E-2</v>
      </c>
      <c r="AF558" s="37">
        <f>VLOOKUP(I558,spp!A:D,4,FALSE)</f>
        <v>2.919</v>
      </c>
      <c r="AG558" s="37">
        <f t="shared" si="1018"/>
        <v>396.13569398691493</v>
      </c>
      <c r="AH558" s="37">
        <f t="shared" si="1019"/>
        <v>0.04</v>
      </c>
      <c r="AI558" s="37">
        <f t="shared" si="1020"/>
        <v>3.9613569398691495</v>
      </c>
      <c r="AJ558" s="7">
        <f t="shared" si="1013"/>
        <v>5.9817568141425266</v>
      </c>
      <c r="AK558" s="7">
        <f t="shared" si="1014"/>
        <v>-3.7593019184104821</v>
      </c>
      <c r="AL558" s="7">
        <f t="shared" si="1015"/>
        <v>3.337121867952384</v>
      </c>
      <c r="AM558" s="7">
        <f t="shared" si="1016"/>
        <v>28.13802509903298</v>
      </c>
      <c r="AN558" s="37" t="str">
        <f>VLOOKUP(I558,spp!A:L,10,FALSE)</f>
        <v>Scaridae </v>
      </c>
    </row>
    <row r="559" spans="1:40" x14ac:dyDescent="0.2">
      <c r="A559" s="40">
        <v>3</v>
      </c>
      <c r="B559" s="40" t="s">
        <v>170</v>
      </c>
      <c r="C559" s="40">
        <v>2</v>
      </c>
      <c r="D559" s="40" t="s">
        <v>173</v>
      </c>
      <c r="E559" s="40">
        <v>2</v>
      </c>
      <c r="F559" s="55">
        <v>40771</v>
      </c>
      <c r="G559" s="56">
        <v>30</v>
      </c>
      <c r="H559" s="56">
        <v>4.5</v>
      </c>
      <c r="I559" s="40" t="s">
        <v>141</v>
      </c>
      <c r="J559" s="37" t="str">
        <f>VLOOKUP(I559,spp!A:B,2,FALSE)</f>
        <v>Stegastes rectrifaenum</v>
      </c>
      <c r="K559" s="39">
        <f t="shared" si="1017"/>
        <v>40</v>
      </c>
      <c r="L559" s="40">
        <v>10</v>
      </c>
      <c r="M559" s="40">
        <v>30</v>
      </c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37">
        <f>VLOOKUP(I559,spp!A:C,3,FALSE)</f>
        <v>1.813E-2</v>
      </c>
      <c r="AF559" s="37">
        <f>VLOOKUP(I559,spp!A:D,4,FALSE)</f>
        <v>3.07552</v>
      </c>
      <c r="AG559" s="37">
        <f t="shared" si="1018"/>
        <v>270.20564757336643</v>
      </c>
      <c r="AH559" s="37">
        <f t="shared" si="1019"/>
        <v>0.4</v>
      </c>
      <c r="AI559" s="37">
        <f t="shared" si="1020"/>
        <v>2.7020564757336643</v>
      </c>
      <c r="AJ559" s="7">
        <f t="shared" si="1013"/>
        <v>5.5991833267635007</v>
      </c>
      <c r="AK559" s="7">
        <f t="shared" si="1014"/>
        <v>-4.0101872542153769</v>
      </c>
      <c r="AL559" s="7">
        <f t="shared" si="1015"/>
        <v>3.1244701972280713</v>
      </c>
      <c r="AM559" s="7">
        <f t="shared" si="1016"/>
        <v>22.747840031701934</v>
      </c>
      <c r="AN559" s="37" t="str">
        <f>VLOOKUP(I559,spp!A:L,10,FALSE)</f>
        <v>Pomacentridae</v>
      </c>
    </row>
    <row r="560" spans="1:40" x14ac:dyDescent="0.2">
      <c r="A560" s="40">
        <v>3</v>
      </c>
      <c r="B560" s="40" t="s">
        <v>170</v>
      </c>
      <c r="C560" s="40">
        <v>2</v>
      </c>
      <c r="D560" s="40" t="s">
        <v>173</v>
      </c>
      <c r="E560" s="40">
        <v>2</v>
      </c>
      <c r="F560" s="55">
        <v>40771</v>
      </c>
      <c r="G560" s="56">
        <v>30</v>
      </c>
      <c r="H560" s="56">
        <v>4.5</v>
      </c>
      <c r="I560" s="40" t="s">
        <v>157</v>
      </c>
      <c r="J560" s="37" t="str">
        <f>VLOOKUP(I560,spp!A:B,2,FALSE)</f>
        <v>Zanclus cornutus</v>
      </c>
      <c r="K560" s="39">
        <f t="shared" si="1017"/>
        <v>1</v>
      </c>
      <c r="L560" s="40"/>
      <c r="M560" s="40"/>
      <c r="N560" s="40"/>
      <c r="O560" s="40">
        <v>1</v>
      </c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37">
        <f>VLOOKUP(I560,spp!A:C,3,FALSE)</f>
        <v>1.47E-2</v>
      </c>
      <c r="AF560" s="37">
        <f>VLOOKUP(I560,spp!A:D,4,FALSE)</f>
        <v>3.3698999999999999</v>
      </c>
      <c r="AG560" s="37">
        <f t="shared" si="1018"/>
        <v>227.10738412558121</v>
      </c>
      <c r="AH560" s="37">
        <f t="shared" si="1019"/>
        <v>0.01</v>
      </c>
      <c r="AI560" s="37">
        <f t="shared" si="1020"/>
        <v>2.271073841255812</v>
      </c>
      <c r="AJ560" s="7">
        <f t="shared" si="1013"/>
        <v>5.4254229634467697</v>
      </c>
      <c r="AK560" s="7">
        <f t="shared" si="1014"/>
        <v>-4.2199077851974467</v>
      </c>
      <c r="AL560" s="7">
        <f t="shared" si="1015"/>
        <v>2.8622008809294686</v>
      </c>
      <c r="AM560" s="7">
        <f t="shared" si="1016"/>
        <v>17.500000000000004</v>
      </c>
      <c r="AN560" s="37" t="str">
        <f>VLOOKUP(I560,spp!A:L,10,FALSE)</f>
        <v>Zanclidae</v>
      </c>
    </row>
    <row r="561" spans="1:40" x14ac:dyDescent="0.2">
      <c r="A561" s="43">
        <v>3</v>
      </c>
      <c r="B561" s="43" t="s">
        <v>170</v>
      </c>
      <c r="C561" s="43">
        <v>2</v>
      </c>
      <c r="D561" s="43" t="s">
        <v>173</v>
      </c>
      <c r="E561" s="43">
        <v>2</v>
      </c>
      <c r="F561" s="57">
        <v>40771</v>
      </c>
      <c r="G561" s="58">
        <v>30</v>
      </c>
      <c r="H561" s="43">
        <v>4.5</v>
      </c>
      <c r="I561" s="43" t="s">
        <v>149</v>
      </c>
      <c r="J561" s="37" t="str">
        <f>VLOOKUP(I561,spp!A:B,2,FALSE)</f>
        <v>Pinctada mazatlanica</v>
      </c>
      <c r="K561" s="43">
        <v>2</v>
      </c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37"/>
      <c r="AF561" s="37">
        <f>VLOOKUP(I561,spp!A:E,5,FALSE)</f>
        <v>33.238461538461536</v>
      </c>
      <c r="AG561" s="43">
        <f>AF561*K561</f>
        <v>66.476923076923072</v>
      </c>
      <c r="AH561" s="43">
        <f>K561/50</f>
        <v>0.04</v>
      </c>
      <c r="AI561" s="43">
        <f>AG561/50</f>
        <v>1.3295384615384613</v>
      </c>
      <c r="AJ561" s="7">
        <f t="shared" si="1013"/>
        <v>4.1968548660362961</v>
      </c>
      <c r="AK561" s="7" t="e">
        <f t="shared" si="1014"/>
        <v>#NUM!</v>
      </c>
      <c r="AL561" s="7" t="e">
        <f t="shared" si="1015"/>
        <v>#NUM!</v>
      </c>
      <c r="AM561" s="7" t="e">
        <f t="shared" si="1016"/>
        <v>#NUM!</v>
      </c>
      <c r="AN561" s="37" t="str">
        <f>VLOOKUP(I561,spp!A:L,10,FALSE)</f>
        <v>Pteriidae</v>
      </c>
    </row>
    <row r="562" spans="1:40" x14ac:dyDescent="0.2">
      <c r="A562" s="40">
        <v>3</v>
      </c>
      <c r="B562" s="40" t="s">
        <v>170</v>
      </c>
      <c r="C562" s="40">
        <v>2</v>
      </c>
      <c r="D562" s="40" t="s">
        <v>173</v>
      </c>
      <c r="E562" s="40">
        <v>3</v>
      </c>
      <c r="F562" s="55">
        <v>40771</v>
      </c>
      <c r="G562" s="56">
        <v>30</v>
      </c>
      <c r="H562" s="56">
        <v>3</v>
      </c>
      <c r="I562" s="40" t="s">
        <v>142</v>
      </c>
      <c r="J562" s="37" t="str">
        <f>VLOOKUP(I562,spp!A:B,2,FALSE)</f>
        <v>Holacanthus passer</v>
      </c>
      <c r="K562" s="39">
        <f t="shared" ref="K562:K564" si="1021">SUM(L562:AD562)</f>
        <v>1</v>
      </c>
      <c r="L562" s="40"/>
      <c r="M562" s="40">
        <v>1</v>
      </c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37">
        <f>VLOOKUP(I562,spp!A:C,3,FALSE)</f>
        <v>2.7130000000000001E-2</v>
      </c>
      <c r="AF562" s="37">
        <f>VLOOKUP(I562,spp!A:D,4,FALSE)</f>
        <v>3.0842299999999998</v>
      </c>
      <c r="AG562" s="37">
        <f t="shared" ref="AG562:AG564" si="1022">((AE562*$L$2^AF562)*L562)+((AE562*$M$2^AF562)*M562)+((AE562*$N$2^AF562)*N562)+((AE562*$O$2^AF562)*O562)+((AE562*$P$2^AF562)*P562)+((AE562*$Q$2^AF562)*Q562)+((AE562*$R$2^AF562)*R562)+((AE562*$S$2^AF562)*S562)+((AE562*$T$2^AF562)*T562)+((AE562*$U$2^AF562)*U562)+((AE562*$V$2^AF562)*V562)+((AE562*$W$2^AF562)*W562)+((AE562*$X$2^AF562)*X562)+((AE562*$Y$2^AF562)*Y562)+ ((AE562*$Z$2^AF562)*Z562)+((AE562*$AA$2^AF562)*AA562)+((AE562*$AB$2^AF562)*AB562)+((AE562*$AC$2^AF562)*AC562+((AE562*$AD$2^AF562)*AD562))</f>
        <v>13.562507587340574</v>
      </c>
      <c r="AH562" s="37">
        <f t="shared" ref="AH562:AH564" si="1023">K562/100</f>
        <v>0.01</v>
      </c>
      <c r="AI562" s="37">
        <f t="shared" ref="AI562:AI564" si="1024">AG562/100</f>
        <v>0.13562507587340575</v>
      </c>
      <c r="AJ562" s="7">
        <f t="shared" si="1013"/>
        <v>2.6073091907357715</v>
      </c>
      <c r="AK562" s="7">
        <f t="shared" si="1014"/>
        <v>-3.6071151523112968</v>
      </c>
      <c r="AL562" s="7">
        <f t="shared" si="1015"/>
        <v>2.0149030205422647</v>
      </c>
      <c r="AM562" s="7">
        <f t="shared" si="1016"/>
        <v>7.4999999999999991</v>
      </c>
      <c r="AN562" s="37" t="str">
        <f>VLOOKUP(I562,spp!A:L,10,FALSE)</f>
        <v>Pomacanthidae</v>
      </c>
    </row>
    <row r="563" spans="1:40" x14ac:dyDescent="0.2">
      <c r="A563" s="40">
        <v>3</v>
      </c>
      <c r="B563" s="40" t="s">
        <v>170</v>
      </c>
      <c r="C563" s="40">
        <v>2</v>
      </c>
      <c r="D563" s="40" t="s">
        <v>173</v>
      </c>
      <c r="E563" s="40">
        <v>3</v>
      </c>
      <c r="F563" s="55">
        <v>40771</v>
      </c>
      <c r="G563" s="56">
        <v>30</v>
      </c>
      <c r="H563" s="56">
        <v>3</v>
      </c>
      <c r="I563" s="40" t="s">
        <v>143</v>
      </c>
      <c r="J563" s="37" t="str">
        <f>VLOOKUP(I563,spp!A:B,2,FALSE)</f>
        <v>Scarus ghobban</v>
      </c>
      <c r="K563" s="39">
        <f t="shared" si="1021"/>
        <v>1</v>
      </c>
      <c r="L563" s="40"/>
      <c r="M563" s="40"/>
      <c r="N563" s="40"/>
      <c r="O563" s="40">
        <v>1</v>
      </c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37">
        <f>VLOOKUP(I563,spp!A:C,3,FALSE)</f>
        <v>2.3300000000000001E-2</v>
      </c>
      <c r="AF563" s="37">
        <f>VLOOKUP(I563,spp!A:D,4,FALSE)</f>
        <v>2.919</v>
      </c>
      <c r="AG563" s="37">
        <f t="shared" si="1022"/>
        <v>99.033923496728733</v>
      </c>
      <c r="AH563" s="37">
        <f t="shared" si="1023"/>
        <v>0.01</v>
      </c>
      <c r="AI563" s="37">
        <f t="shared" si="1024"/>
        <v>0.99033923496728737</v>
      </c>
      <c r="AJ563" s="7">
        <f t="shared" si="1013"/>
        <v>4.5954624530226358</v>
      </c>
      <c r="AK563" s="7">
        <f t="shared" si="1014"/>
        <v>-3.7593019184104821</v>
      </c>
      <c r="AL563" s="7">
        <f t="shared" si="1015"/>
        <v>2.8622008809294686</v>
      </c>
      <c r="AM563" s="7">
        <f t="shared" si="1016"/>
        <v>17.500000000000004</v>
      </c>
      <c r="AN563" s="37" t="str">
        <f>VLOOKUP(I563,spp!A:L,10,FALSE)</f>
        <v>Scaridae </v>
      </c>
    </row>
    <row r="564" spans="1:40" x14ac:dyDescent="0.2">
      <c r="A564" s="40">
        <v>3</v>
      </c>
      <c r="B564" s="40" t="s">
        <v>170</v>
      </c>
      <c r="C564" s="40">
        <v>2</v>
      </c>
      <c r="D564" s="40" t="s">
        <v>173</v>
      </c>
      <c r="E564" s="40">
        <v>3</v>
      </c>
      <c r="F564" s="55">
        <v>40771</v>
      </c>
      <c r="G564" s="56">
        <v>30</v>
      </c>
      <c r="H564" s="56">
        <v>3</v>
      </c>
      <c r="I564" s="40" t="s">
        <v>141</v>
      </c>
      <c r="J564" s="37" t="str">
        <f>VLOOKUP(I564,spp!A:B,2,FALSE)</f>
        <v>Stegastes rectrifaenum</v>
      </c>
      <c r="K564" s="39">
        <f t="shared" si="1021"/>
        <v>2</v>
      </c>
      <c r="L564" s="40">
        <v>1</v>
      </c>
      <c r="M564" s="40">
        <v>1</v>
      </c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37">
        <f>VLOOKUP(I564,spp!A:C,3,FALSE)</f>
        <v>1.813E-2</v>
      </c>
      <c r="AF564" s="37">
        <f>VLOOKUP(I564,spp!A:D,4,FALSE)</f>
        <v>3.07552</v>
      </c>
      <c r="AG564" s="37">
        <f t="shared" si="1022"/>
        <v>9.2092402357148853</v>
      </c>
      <c r="AH564" s="37">
        <f t="shared" si="1023"/>
        <v>0.02</v>
      </c>
      <c r="AI564" s="37">
        <f t="shared" si="1024"/>
        <v>9.2092402357148856E-2</v>
      </c>
      <c r="AJ564" s="7">
        <f t="shared" si="1013"/>
        <v>2.2202073534567259</v>
      </c>
      <c r="AK564" s="7">
        <f t="shared" si="1014"/>
        <v>-4.0101872542153769</v>
      </c>
      <c r="AL564" s="7">
        <f t="shared" si="1015"/>
        <v>2.0258020132114578</v>
      </c>
      <c r="AM564" s="7">
        <f t="shared" si="1016"/>
        <v>7.5821895229301388</v>
      </c>
      <c r="AN564" s="37" t="str">
        <f>VLOOKUP(I564,spp!A:L,10,FALSE)</f>
        <v>Pomacentridae</v>
      </c>
    </row>
    <row r="565" spans="1:40" x14ac:dyDescent="0.2">
      <c r="A565" s="43">
        <v>3</v>
      </c>
      <c r="B565" s="43" t="s">
        <v>170</v>
      </c>
      <c r="C565" s="43">
        <v>2</v>
      </c>
      <c r="D565" s="43" t="s">
        <v>173</v>
      </c>
      <c r="E565" s="43">
        <v>3</v>
      </c>
      <c r="F565" s="57">
        <v>40771</v>
      </c>
      <c r="G565" s="58">
        <v>30</v>
      </c>
      <c r="H565" s="58">
        <v>4.5</v>
      </c>
      <c r="I565" s="43" t="s">
        <v>149</v>
      </c>
      <c r="J565" s="37" t="str">
        <f>VLOOKUP(I565,spp!A:B,2,FALSE)</f>
        <v>Pinctada mazatlanica</v>
      </c>
      <c r="K565" s="43">
        <v>1</v>
      </c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37"/>
      <c r="AF565" s="37">
        <f>VLOOKUP(I565,spp!A:E,5,FALSE)</f>
        <v>33.238461538461536</v>
      </c>
      <c r="AG565" s="43">
        <f>AF565*K565</f>
        <v>33.238461538461536</v>
      </c>
      <c r="AH565" s="43">
        <f>K565/50</f>
        <v>0.02</v>
      </c>
      <c r="AI565" s="43">
        <f>AG565/50</f>
        <v>0.66476923076923067</v>
      </c>
      <c r="AJ565" s="7">
        <f t="shared" si="1013"/>
        <v>3.5037076854763507</v>
      </c>
      <c r="AK565" s="7" t="e">
        <f t="shared" si="1014"/>
        <v>#NUM!</v>
      </c>
      <c r="AL565" s="7" t="e">
        <f t="shared" si="1015"/>
        <v>#NUM!</v>
      </c>
      <c r="AM565" s="7" t="e">
        <f t="shared" si="1016"/>
        <v>#NUM!</v>
      </c>
      <c r="AN565" s="37" t="str">
        <f>VLOOKUP(I565,spp!A:L,10,FALSE)</f>
        <v>Pteriidae</v>
      </c>
    </row>
    <row r="566" spans="1:40" x14ac:dyDescent="0.2">
      <c r="A566" s="40">
        <v>3</v>
      </c>
      <c r="B566" s="40" t="s">
        <v>170</v>
      </c>
      <c r="C566" s="40">
        <v>2</v>
      </c>
      <c r="D566" s="40" t="s">
        <v>173</v>
      </c>
      <c r="E566" s="40">
        <v>4</v>
      </c>
      <c r="F566" s="55">
        <v>40771</v>
      </c>
      <c r="G566" s="56">
        <v>30</v>
      </c>
      <c r="H566" s="56">
        <v>3.6</v>
      </c>
      <c r="I566" s="40" t="s">
        <v>143</v>
      </c>
      <c r="J566" s="37" t="str">
        <f>VLOOKUP(I566,spp!A:B,2,FALSE)</f>
        <v>Scarus ghobban</v>
      </c>
      <c r="K566" s="39">
        <f t="shared" ref="K566:K567" si="1025">SUM(L566:AD566)</f>
        <v>2</v>
      </c>
      <c r="L566" s="40"/>
      <c r="M566" s="40"/>
      <c r="N566" s="40"/>
      <c r="O566" s="40">
        <v>2</v>
      </c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37">
        <f>VLOOKUP(I566,spp!A:C,3,FALSE)</f>
        <v>2.3300000000000001E-2</v>
      </c>
      <c r="AF566" s="37">
        <f>VLOOKUP(I566,spp!A:D,4,FALSE)</f>
        <v>2.919</v>
      </c>
      <c r="AG566" s="37">
        <f t="shared" ref="AG566:AG567" si="1026">((AE566*$L$2^AF566)*L566)+((AE566*$M$2^AF566)*M566)+((AE566*$N$2^AF566)*N566)+((AE566*$O$2^AF566)*O566)+((AE566*$P$2^AF566)*P566)+((AE566*$Q$2^AF566)*Q566)+((AE566*$R$2^AF566)*R566)+((AE566*$S$2^AF566)*S566)+((AE566*$T$2^AF566)*T566)+((AE566*$U$2^AF566)*U566)+((AE566*$V$2^AF566)*V566)+((AE566*$W$2^AF566)*W566)+((AE566*$X$2^AF566)*X566)+((AE566*$Y$2^AF566)*Y566)+ ((AE566*$Z$2^AF566)*Z566)+((AE566*$AA$2^AF566)*AA566)+((AE566*$AB$2^AF566)*AB566)+((AE566*$AC$2^AF566)*AC566+((AE566*$AD$2^AF566)*AD566))</f>
        <v>198.06784699345747</v>
      </c>
      <c r="AH566" s="37">
        <f t="shared" ref="AH566:AH567" si="1027">K566/100</f>
        <v>0.02</v>
      </c>
      <c r="AI566" s="37">
        <f t="shared" ref="AI566:AI567" si="1028">AG566/100</f>
        <v>1.9806784699345747</v>
      </c>
      <c r="AJ566" s="7">
        <f t="shared" ref="AJ566:AJ574" si="1029">LN(AG566)</f>
        <v>5.2886096335825812</v>
      </c>
      <c r="AK566" s="7">
        <f t="shared" ref="AK566:AK574" si="1030">LN(AE566)</f>
        <v>-3.7593019184104821</v>
      </c>
      <c r="AL566" s="7">
        <f t="shared" ref="AL566:AL574" si="1031">(AJ566-AK566)/AF566</f>
        <v>3.099661374440926</v>
      </c>
      <c r="AM566" s="7">
        <f t="shared" ref="AM566:AM574" si="1032">EXP(AL566)</f>
        <v>22.190435760324245</v>
      </c>
      <c r="AN566" s="37" t="str">
        <f>VLOOKUP(I566,spp!A:L,10,FALSE)</f>
        <v>Scaridae </v>
      </c>
    </row>
    <row r="567" spans="1:40" x14ac:dyDescent="0.2">
      <c r="A567" s="40">
        <v>3</v>
      </c>
      <c r="B567" s="40" t="s">
        <v>170</v>
      </c>
      <c r="C567" s="40">
        <v>2</v>
      </c>
      <c r="D567" s="40" t="s">
        <v>173</v>
      </c>
      <c r="E567" s="40">
        <v>4</v>
      </c>
      <c r="F567" s="55">
        <v>40771</v>
      </c>
      <c r="G567" s="56">
        <v>30</v>
      </c>
      <c r="H567" s="56">
        <v>3.6</v>
      </c>
      <c r="I567" s="40" t="s">
        <v>141</v>
      </c>
      <c r="J567" s="37" t="str">
        <f>VLOOKUP(I567,spp!A:B,2,FALSE)</f>
        <v>Stegastes rectrifaenum</v>
      </c>
      <c r="K567" s="39">
        <f t="shared" si="1025"/>
        <v>5</v>
      </c>
      <c r="L567" s="40">
        <v>3</v>
      </c>
      <c r="M567" s="40">
        <v>2</v>
      </c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37">
        <f>VLOOKUP(I567,spp!A:C,3,FALSE)</f>
        <v>1.813E-2</v>
      </c>
      <c r="AF567" s="37">
        <f>VLOOKUP(I567,spp!A:D,4,FALSE)</f>
        <v>3.07552</v>
      </c>
      <c r="AG567" s="37">
        <f t="shared" si="1026"/>
        <v>18.722058446333776</v>
      </c>
      <c r="AH567" s="37">
        <f t="shared" si="1027"/>
        <v>0.05</v>
      </c>
      <c r="AI567" s="37">
        <f t="shared" si="1028"/>
        <v>0.18722058446333775</v>
      </c>
      <c r="AJ567" s="7">
        <f t="shared" si="1029"/>
        <v>2.9297024247443693</v>
      </c>
      <c r="AK567" s="7">
        <f t="shared" si="1030"/>
        <v>-4.0101872542153769</v>
      </c>
      <c r="AL567" s="7">
        <f t="shared" si="1031"/>
        <v>2.2564931065184899</v>
      </c>
      <c r="AM567" s="7">
        <f t="shared" si="1032"/>
        <v>9.5495411528703027</v>
      </c>
      <c r="AN567" s="37" t="str">
        <f>VLOOKUP(I567,spp!A:L,10,FALSE)</f>
        <v>Pomacentridae</v>
      </c>
    </row>
    <row r="568" spans="1:40" x14ac:dyDescent="0.2">
      <c r="A568" s="40">
        <v>3</v>
      </c>
      <c r="B568" s="40" t="s">
        <v>170</v>
      </c>
      <c r="C568" s="40">
        <v>2</v>
      </c>
      <c r="D568" s="40" t="s">
        <v>173</v>
      </c>
      <c r="E568" s="40">
        <v>5</v>
      </c>
      <c r="F568" s="55">
        <v>40771</v>
      </c>
      <c r="G568" s="56">
        <v>30</v>
      </c>
      <c r="H568" s="40">
        <v>3.9</v>
      </c>
      <c r="I568" s="40" t="s">
        <v>142</v>
      </c>
      <c r="J568" s="37" t="str">
        <f>VLOOKUP(I568,spp!A:B,2,FALSE)</f>
        <v>Holacanthus passer</v>
      </c>
      <c r="K568" s="39">
        <f t="shared" ref="K568:K569" si="1033">SUM(L568:AD568)</f>
        <v>1</v>
      </c>
      <c r="L568" s="40"/>
      <c r="M568" s="40">
        <v>1</v>
      </c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37">
        <f>VLOOKUP(I568,spp!A:C,3,FALSE)</f>
        <v>2.7130000000000001E-2</v>
      </c>
      <c r="AF568" s="37">
        <f>VLOOKUP(I568,spp!A:D,4,FALSE)</f>
        <v>3.0842299999999998</v>
      </c>
      <c r="AG568" s="37">
        <f t="shared" ref="AG568:AG569" si="1034">((AE568*$L$2^AF568)*L568)+((AE568*$M$2^AF568)*M568)+((AE568*$N$2^AF568)*N568)+((AE568*$O$2^AF568)*O568)+((AE568*$P$2^AF568)*P568)+((AE568*$Q$2^AF568)*Q568)+((AE568*$R$2^AF568)*R568)+((AE568*$S$2^AF568)*S568)+((AE568*$T$2^AF568)*T568)+((AE568*$U$2^AF568)*U568)+((AE568*$V$2^AF568)*V568)+((AE568*$W$2^AF568)*W568)+((AE568*$X$2^AF568)*X568)+((AE568*$Y$2^AF568)*Y568)+ ((AE568*$Z$2^AF568)*Z568)+((AE568*$AA$2^AF568)*AA568)+((AE568*$AB$2^AF568)*AB568)+((AE568*$AC$2^AF568)*AC568+((AE568*$AD$2^AF568)*AD568))</f>
        <v>13.562507587340574</v>
      </c>
      <c r="AH568" s="37">
        <f t="shared" ref="AH568:AH569" si="1035">K568/100</f>
        <v>0.01</v>
      </c>
      <c r="AI568" s="37">
        <f t="shared" ref="AI568:AI569" si="1036">AG568/100</f>
        <v>0.13562507587340575</v>
      </c>
      <c r="AJ568" s="7">
        <f t="shared" si="1029"/>
        <v>2.6073091907357715</v>
      </c>
      <c r="AK568" s="7">
        <f t="shared" si="1030"/>
        <v>-3.6071151523112968</v>
      </c>
      <c r="AL568" s="7">
        <f t="shared" si="1031"/>
        <v>2.0149030205422647</v>
      </c>
      <c r="AM568" s="7">
        <f t="shared" si="1032"/>
        <v>7.4999999999999991</v>
      </c>
      <c r="AN568" s="37" t="str">
        <f>VLOOKUP(I568,spp!A:L,10,FALSE)</f>
        <v>Pomacanthidae</v>
      </c>
    </row>
    <row r="569" spans="1:40" x14ac:dyDescent="0.2">
      <c r="A569" s="40">
        <v>3</v>
      </c>
      <c r="B569" s="40" t="s">
        <v>170</v>
      </c>
      <c r="C569" s="40">
        <v>2</v>
      </c>
      <c r="D569" s="40" t="s">
        <v>173</v>
      </c>
      <c r="E569" s="40">
        <v>5</v>
      </c>
      <c r="F569" s="55">
        <v>40771</v>
      </c>
      <c r="G569" s="56">
        <v>30</v>
      </c>
      <c r="H569" s="40">
        <v>3.9</v>
      </c>
      <c r="I569" s="40" t="s">
        <v>141</v>
      </c>
      <c r="J569" s="37" t="str">
        <f>VLOOKUP(I569,spp!A:B,2,FALSE)</f>
        <v>Stegastes rectrifaenum</v>
      </c>
      <c r="K569" s="39">
        <f t="shared" si="1033"/>
        <v>9</v>
      </c>
      <c r="L569" s="40">
        <v>9</v>
      </c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37">
        <f>VLOOKUP(I569,spp!A:C,3,FALSE)</f>
        <v>1.813E-2</v>
      </c>
      <c r="AF569" s="37">
        <f>VLOOKUP(I569,spp!A:D,4,FALSE)</f>
        <v>3.07552</v>
      </c>
      <c r="AG569" s="37">
        <f t="shared" si="1034"/>
        <v>2.7322017741360507</v>
      </c>
      <c r="AH569" s="37">
        <f t="shared" si="1035"/>
        <v>0.09</v>
      </c>
      <c r="AI569" s="37">
        <f t="shared" si="1036"/>
        <v>2.7322017741360508E-2</v>
      </c>
      <c r="AJ569" s="7">
        <f t="shared" si="1029"/>
        <v>1.0051077948144438</v>
      </c>
      <c r="AK569" s="7">
        <f t="shared" si="1030"/>
        <v>-4.0101872542153769</v>
      </c>
      <c r="AL569" s="7">
        <f t="shared" si="1031"/>
        <v>1.6307144967452074</v>
      </c>
      <c r="AM569" s="7">
        <f t="shared" si="1032"/>
        <v>5.1075227234997094</v>
      </c>
      <c r="AN569" s="37" t="str">
        <f>VLOOKUP(I569,spp!A:L,10,FALSE)</f>
        <v>Pomacentridae</v>
      </c>
    </row>
    <row r="570" spans="1:40" x14ac:dyDescent="0.2">
      <c r="A570" s="43">
        <v>3</v>
      </c>
      <c r="B570" s="43" t="s">
        <v>170</v>
      </c>
      <c r="C570" s="43">
        <v>2</v>
      </c>
      <c r="D570" s="43" t="s">
        <v>173</v>
      </c>
      <c r="E570" s="43">
        <v>5</v>
      </c>
      <c r="F570" s="57">
        <v>40771</v>
      </c>
      <c r="G570" s="58">
        <v>30</v>
      </c>
      <c r="H570" s="43">
        <v>5.5</v>
      </c>
      <c r="I570" s="43" t="s">
        <v>145</v>
      </c>
      <c r="J570" s="37" t="str">
        <f>VLOOKUP(I570,spp!A:B,2,FALSE)</f>
        <v>Isostichopus fuscus</v>
      </c>
      <c r="K570" s="43">
        <v>1</v>
      </c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37"/>
      <c r="AF570" s="37">
        <f>VLOOKUP(I570,spp!A:E,5,FALSE)</f>
        <v>375</v>
      </c>
      <c r="AG570" s="43">
        <f>AF570*K570</f>
        <v>375</v>
      </c>
      <c r="AH570" s="43">
        <f>K570/50</f>
        <v>0.02</v>
      </c>
      <c r="AI570" s="43">
        <f>AG570/50</f>
        <v>7.5</v>
      </c>
      <c r="AJ570" s="7">
        <f t="shared" si="1029"/>
        <v>5.9269260259704106</v>
      </c>
      <c r="AK570" s="7" t="e">
        <f t="shared" si="1030"/>
        <v>#NUM!</v>
      </c>
      <c r="AL570" s="7" t="e">
        <f t="shared" si="1031"/>
        <v>#NUM!</v>
      </c>
      <c r="AM570" s="7" t="e">
        <f t="shared" si="1032"/>
        <v>#NUM!</v>
      </c>
      <c r="AN570" s="37" t="str">
        <f>VLOOKUP(I570,spp!A:L,10,FALSE)</f>
        <v>Stichopodidae</v>
      </c>
    </row>
    <row r="571" spans="1:40" x14ac:dyDescent="0.2">
      <c r="A571" s="43">
        <v>3</v>
      </c>
      <c r="B571" s="43" t="s">
        <v>170</v>
      </c>
      <c r="C571" s="43">
        <v>2</v>
      </c>
      <c r="D571" s="43" t="s">
        <v>173</v>
      </c>
      <c r="E571" s="43">
        <v>5</v>
      </c>
      <c r="F571" s="57">
        <v>40771</v>
      </c>
      <c r="G571" s="58">
        <v>30</v>
      </c>
      <c r="H571" s="43">
        <v>5.5</v>
      </c>
      <c r="I571" s="43" t="s">
        <v>149</v>
      </c>
      <c r="J571" s="37" t="str">
        <f>VLOOKUP(I571,spp!A:B,2,FALSE)</f>
        <v>Pinctada mazatlanica</v>
      </c>
      <c r="K571" s="43">
        <v>1</v>
      </c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37"/>
      <c r="AF571" s="37">
        <f>VLOOKUP(I571,spp!A:E,5,FALSE)</f>
        <v>33.238461538461536</v>
      </c>
      <c r="AG571" s="43">
        <f>AF571*K571</f>
        <v>33.238461538461536</v>
      </c>
      <c r="AH571" s="43">
        <f>K571/50</f>
        <v>0.02</v>
      </c>
      <c r="AI571" s="43">
        <f>AG571/50</f>
        <v>0.66476923076923067</v>
      </c>
      <c r="AJ571" s="7">
        <f t="shared" si="1029"/>
        <v>3.5037076854763507</v>
      </c>
      <c r="AK571" s="7" t="e">
        <f t="shared" si="1030"/>
        <v>#NUM!</v>
      </c>
      <c r="AL571" s="7" t="e">
        <f t="shared" si="1031"/>
        <v>#NUM!</v>
      </c>
      <c r="AM571" s="7" t="e">
        <f t="shared" si="1032"/>
        <v>#NUM!</v>
      </c>
      <c r="AN571" s="37" t="str">
        <f>VLOOKUP(I571,spp!A:L,10,FALSE)</f>
        <v>Pteriidae</v>
      </c>
    </row>
    <row r="572" spans="1:40" x14ac:dyDescent="0.2">
      <c r="A572" s="40">
        <v>3</v>
      </c>
      <c r="B572" s="40" t="s">
        <v>170</v>
      </c>
      <c r="C572" s="40">
        <v>2</v>
      </c>
      <c r="D572" s="40" t="s">
        <v>173</v>
      </c>
      <c r="E572" s="40">
        <v>6</v>
      </c>
      <c r="F572" s="55">
        <v>40771</v>
      </c>
      <c r="G572" s="56">
        <v>30</v>
      </c>
      <c r="H572" s="40">
        <v>5.5</v>
      </c>
      <c r="I572" s="40" t="s">
        <v>141</v>
      </c>
      <c r="J572" s="37" t="str">
        <f>VLOOKUP(I572,spp!A:B,2,FALSE)</f>
        <v>Stegastes rectrifaenum</v>
      </c>
      <c r="K572" s="39">
        <f t="shared" ref="K572" si="1037">SUM(L572:AD572)</f>
        <v>8</v>
      </c>
      <c r="L572" s="40">
        <v>8</v>
      </c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37">
        <f>VLOOKUP(I572,spp!A:C,3,FALSE)</f>
        <v>1.813E-2</v>
      </c>
      <c r="AF572" s="37">
        <f>VLOOKUP(I572,spp!A:D,4,FALSE)</f>
        <v>3.07552</v>
      </c>
      <c r="AG572" s="37">
        <f t="shared" ref="AG572" si="1038">((AE572*$L$2^AF572)*L572)+((AE572*$M$2^AF572)*M572)+((AE572*$N$2^AF572)*N572)+((AE572*$O$2^AF572)*O572)+((AE572*$P$2^AF572)*P572)+((AE572*$Q$2^AF572)*Q572)+((AE572*$R$2^AF572)*R572)+((AE572*$S$2^AF572)*S572)+((AE572*$T$2^AF572)*T572)+((AE572*$U$2^AF572)*U572)+((AE572*$V$2^AF572)*V572)+((AE572*$W$2^AF572)*W572)+((AE572*$X$2^AF572)*X572)+((AE572*$Y$2^AF572)*Y572)+ ((AE572*$Z$2^AF572)*Z572)+((AE572*$AA$2^AF572)*AA572)+((AE572*$AB$2^AF572)*AB572)+((AE572*$AC$2^AF572)*AC572+((AE572*$AD$2^AF572)*AD572))</f>
        <v>2.428623799232045</v>
      </c>
      <c r="AH572" s="37">
        <f t="shared" ref="AH572" si="1039">K572/100</f>
        <v>0.08</v>
      </c>
      <c r="AI572" s="37">
        <f t="shared" ref="AI572" si="1040">AG572/100</f>
        <v>2.428623799232045E-2</v>
      </c>
      <c r="AJ572" s="7">
        <f t="shared" si="1029"/>
        <v>0.88732475915806019</v>
      </c>
      <c r="AK572" s="7">
        <f t="shared" si="1030"/>
        <v>-4.0101872542153769</v>
      </c>
      <c r="AL572" s="7">
        <f t="shared" si="1031"/>
        <v>1.592417546747684</v>
      </c>
      <c r="AM572" s="7">
        <f t="shared" si="1032"/>
        <v>4.9156183122140487</v>
      </c>
      <c r="AN572" s="37" t="str">
        <f>VLOOKUP(I572,spp!A:L,10,FALSE)</f>
        <v>Pomacentridae</v>
      </c>
    </row>
    <row r="573" spans="1:40" x14ac:dyDescent="0.2">
      <c r="A573" s="40">
        <v>3</v>
      </c>
      <c r="B573" s="40" t="s">
        <v>170</v>
      </c>
      <c r="C573" s="40">
        <v>2</v>
      </c>
      <c r="D573" s="40" t="s">
        <v>173</v>
      </c>
      <c r="E573" s="40">
        <v>7</v>
      </c>
      <c r="F573" s="55">
        <v>40860</v>
      </c>
      <c r="G573" s="56">
        <v>27</v>
      </c>
      <c r="H573" s="56">
        <v>4</v>
      </c>
      <c r="I573" s="40" t="s">
        <v>143</v>
      </c>
      <c r="J573" s="37" t="str">
        <f>VLOOKUP(I573,spp!A:B,2,FALSE)</f>
        <v>Scarus ghobban</v>
      </c>
      <c r="K573" s="39">
        <f t="shared" ref="K573:K574" si="1041">SUM(L573:AD573)</f>
        <v>6</v>
      </c>
      <c r="L573" s="40"/>
      <c r="M573" s="40"/>
      <c r="N573" s="40"/>
      <c r="O573" s="40">
        <v>3</v>
      </c>
      <c r="P573" s="40"/>
      <c r="Q573" s="40"/>
      <c r="R573" s="40">
        <v>3</v>
      </c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37">
        <f>VLOOKUP(I573,spp!A:C,3,FALSE)</f>
        <v>2.3300000000000001E-2</v>
      </c>
      <c r="AF573" s="37">
        <f>VLOOKUP(I573,spp!A:D,4,FALSE)</f>
        <v>2.919</v>
      </c>
      <c r="AG573" s="37">
        <f t="shared" ref="AG573:AG574" si="1042">((AE573*$L$2^AF573)*L573)+((AE573*$M$2^AF573)*M573)+((AE573*$N$2^AF573)*N573)+((AE573*$O$2^AF573)*O573)+((AE573*$P$2^AF573)*P573)+((AE573*$Q$2^AF573)*Q573)+((AE573*$R$2^AF573)*R573)+((AE573*$S$2^AF573)*S573)+((AE573*$T$2^AF573)*T573)+((AE573*$U$2^AF573)*U573)+((AE573*$V$2^AF573)*V573)+((AE573*$W$2^AF573)*W573)+((AE573*$X$2^AF573)*X573)+((AE573*$Y$2^AF573)*Y573)+ ((AE573*$Z$2^AF573)*Z573)+((AE573*$AA$2^AF573)*AA573)+((AE573*$AB$2^AF573)*AB573)+((AE573*$AC$2^AF573)*AC573+((AE573*$AD$2^AF573)*AD573))</f>
        <v>4976.6562041540692</v>
      </c>
      <c r="AH573" s="37">
        <f t="shared" ref="AH573:AH574" si="1043">K573/100</f>
        <v>0.06</v>
      </c>
      <c r="AI573" s="37">
        <f t="shared" ref="AI573:AI574" si="1044">AG573/100</f>
        <v>49.766562041540695</v>
      </c>
      <c r="AJ573" s="7">
        <f t="shared" si="1029"/>
        <v>8.5125134995496019</v>
      </c>
      <c r="AK573" s="7">
        <f t="shared" si="1030"/>
        <v>-3.7593019184104821</v>
      </c>
      <c r="AL573" s="7">
        <f t="shared" si="1031"/>
        <v>4.2041162788489501</v>
      </c>
      <c r="AM573" s="7">
        <f t="shared" si="1032"/>
        <v>66.961396309189553</v>
      </c>
      <c r="AN573" s="37" t="str">
        <f>VLOOKUP(I573,spp!A:L,10,FALSE)</f>
        <v>Scaridae </v>
      </c>
    </row>
    <row r="574" spans="1:40" x14ac:dyDescent="0.2">
      <c r="A574" s="40">
        <v>3</v>
      </c>
      <c r="B574" s="40" t="s">
        <v>170</v>
      </c>
      <c r="C574" s="40">
        <v>2</v>
      </c>
      <c r="D574" s="40" t="s">
        <v>173</v>
      </c>
      <c r="E574" s="40">
        <v>7</v>
      </c>
      <c r="F574" s="55">
        <v>40860</v>
      </c>
      <c r="G574" s="56">
        <v>27</v>
      </c>
      <c r="H574" s="56">
        <v>4</v>
      </c>
      <c r="I574" s="40" t="s">
        <v>141</v>
      </c>
      <c r="J574" s="37" t="str">
        <f>VLOOKUP(I574,spp!A:B,2,FALSE)</f>
        <v>Stegastes rectrifaenum</v>
      </c>
      <c r="K574" s="39">
        <f t="shared" si="1041"/>
        <v>65</v>
      </c>
      <c r="L574" s="40">
        <v>40</v>
      </c>
      <c r="M574" s="40">
        <v>25</v>
      </c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37">
        <f>VLOOKUP(I574,spp!A:C,3,FALSE)</f>
        <v>1.813E-2</v>
      </c>
      <c r="AF574" s="37">
        <f>VLOOKUP(I574,spp!A:D,4,FALSE)</f>
        <v>3.07552</v>
      </c>
      <c r="AG574" s="37">
        <f t="shared" si="1042"/>
        <v>234.78467551643223</v>
      </c>
      <c r="AH574" s="37">
        <f t="shared" si="1043"/>
        <v>0.65</v>
      </c>
      <c r="AI574" s="37">
        <f t="shared" si="1044"/>
        <v>2.3478467551643223</v>
      </c>
      <c r="AJ574" s="7">
        <f t="shared" si="1029"/>
        <v>5.4586688197100131</v>
      </c>
      <c r="AK574" s="7">
        <f t="shared" si="1030"/>
        <v>-4.0101872542153769</v>
      </c>
      <c r="AL574" s="7">
        <f t="shared" si="1031"/>
        <v>3.0787821486855527</v>
      </c>
      <c r="AM574" s="7">
        <f t="shared" si="1032"/>
        <v>21.731920026306224</v>
      </c>
      <c r="AN574" s="37" t="str">
        <f>VLOOKUP(I574,spp!A:L,10,FALSE)</f>
        <v>Pomacentridae</v>
      </c>
    </row>
    <row r="575" spans="1:40" x14ac:dyDescent="0.2">
      <c r="A575" s="43">
        <v>3</v>
      </c>
      <c r="B575" s="43" t="s">
        <v>170</v>
      </c>
      <c r="C575" s="43">
        <v>2</v>
      </c>
      <c r="D575" s="43" t="s">
        <v>173</v>
      </c>
      <c r="E575" s="43">
        <v>7</v>
      </c>
      <c r="F575" s="57">
        <v>40860</v>
      </c>
      <c r="G575" s="58">
        <v>27</v>
      </c>
      <c r="H575" s="58">
        <v>4</v>
      </c>
      <c r="I575" s="43" t="s">
        <v>149</v>
      </c>
      <c r="J575" s="37" t="str">
        <f>VLOOKUP(I575,spp!A:B,2,FALSE)</f>
        <v>Pinctada mazatlanica</v>
      </c>
      <c r="K575" s="43">
        <v>3</v>
      </c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37"/>
      <c r="AF575" s="37">
        <f>VLOOKUP(I575,spp!A:E,5,FALSE)</f>
        <v>33.238461538461536</v>
      </c>
      <c r="AG575" s="43">
        <f>AF575*K575</f>
        <v>99.715384615384608</v>
      </c>
      <c r="AH575" s="43">
        <f>K575/50</f>
        <v>0.06</v>
      </c>
      <c r="AI575" s="43">
        <f>AG575/50</f>
        <v>1.9943076923076921</v>
      </c>
      <c r="AJ575" s="7">
        <f t="shared" ref="AJ575:AJ584" si="1045">LN(AG575)</f>
        <v>4.6023199741444607</v>
      </c>
      <c r="AK575" s="7" t="e">
        <f t="shared" ref="AK575:AK584" si="1046">LN(AE575)</f>
        <v>#NUM!</v>
      </c>
      <c r="AL575" s="7" t="e">
        <f t="shared" ref="AL575:AL584" si="1047">(AJ575-AK575)/AF575</f>
        <v>#NUM!</v>
      </c>
      <c r="AM575" s="7" t="e">
        <f t="shared" ref="AM575:AM584" si="1048">EXP(AL575)</f>
        <v>#NUM!</v>
      </c>
      <c r="AN575" s="37" t="str">
        <f>VLOOKUP(I575,spp!A:L,10,FALSE)</f>
        <v>Pteriidae</v>
      </c>
    </row>
    <row r="576" spans="1:40" x14ac:dyDescent="0.2">
      <c r="A576" s="40">
        <v>3</v>
      </c>
      <c r="B576" s="40" t="s">
        <v>170</v>
      </c>
      <c r="C576" s="40">
        <v>2</v>
      </c>
      <c r="D576" s="40" t="s">
        <v>173</v>
      </c>
      <c r="E576" s="40">
        <v>8</v>
      </c>
      <c r="F576" s="55">
        <v>40860</v>
      </c>
      <c r="G576" s="56">
        <v>27</v>
      </c>
      <c r="H576" s="56">
        <v>4</v>
      </c>
      <c r="I576" s="40" t="s">
        <v>141</v>
      </c>
      <c r="J576" s="37" t="str">
        <f>VLOOKUP(I576,spp!A:B,2,FALSE)</f>
        <v>Stegastes rectrifaenum</v>
      </c>
      <c r="K576" s="39">
        <f t="shared" ref="K576:K577" si="1049">SUM(L576:AD576)</f>
        <v>35</v>
      </c>
      <c r="L576" s="40">
        <v>10</v>
      </c>
      <c r="M576" s="40">
        <v>25</v>
      </c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37">
        <f>VLOOKUP(I576,spp!A:C,3,FALSE)</f>
        <v>1.813E-2</v>
      </c>
      <c r="AF576" s="37">
        <f>VLOOKUP(I576,spp!A:D,4,FALSE)</f>
        <v>3.07552</v>
      </c>
      <c r="AG576" s="37">
        <f t="shared" ref="AG576:AG577" si="1050">((AE576*$L$2^AF576)*L576)+((AE576*$M$2^AF576)*M576)+((AE576*$N$2^AF576)*N576)+((AE576*$O$2^AF576)*O576)+((AE576*$P$2^AF576)*P576)+((AE576*$Q$2^AF576)*Q576)+((AE576*$R$2^AF576)*R576)+((AE576*$S$2^AF576)*S576)+((AE576*$T$2^AF576)*T576)+((AE576*$U$2^AF576)*U576)+((AE576*$V$2^AF576)*V576)+((AE576*$W$2^AF576)*W576)+((AE576*$X$2^AF576)*X576)+((AE576*$Y$2^AF576)*Y576)+ ((AE576*$Z$2^AF576)*Z576)+((AE576*$AA$2^AF576)*AA576)+((AE576*$AB$2^AF576)*AB576)+((AE576*$AC$2^AF576)*AC576+((AE576*$AD$2^AF576)*AD576))</f>
        <v>225.67733626931204</v>
      </c>
      <c r="AH576" s="37">
        <f t="shared" ref="AH576:AH577" si="1051">K576/100</f>
        <v>0.35</v>
      </c>
      <c r="AI576" s="37">
        <f t="shared" ref="AI576:AI577" si="1052">AG576/100</f>
        <v>2.2567733626931203</v>
      </c>
      <c r="AJ576" s="7">
        <f t="shared" si="1045"/>
        <v>5.4191062634927114</v>
      </c>
      <c r="AK576" s="7">
        <f t="shared" si="1046"/>
        <v>-4.0101872542153769</v>
      </c>
      <c r="AL576" s="7">
        <f t="shared" si="1047"/>
        <v>3.0659184520692726</v>
      </c>
      <c r="AM576" s="7">
        <f t="shared" si="1048"/>
        <v>21.454157556481167</v>
      </c>
      <c r="AN576" s="37" t="str">
        <f>VLOOKUP(I576,spp!A:L,10,FALSE)</f>
        <v>Pomacentridae</v>
      </c>
    </row>
    <row r="577" spans="1:40" x14ac:dyDescent="0.2">
      <c r="A577" s="40">
        <v>3</v>
      </c>
      <c r="B577" s="40" t="s">
        <v>170</v>
      </c>
      <c r="C577" s="40">
        <v>2</v>
      </c>
      <c r="D577" s="40" t="s">
        <v>173</v>
      </c>
      <c r="E577" s="40">
        <v>8</v>
      </c>
      <c r="F577" s="55">
        <v>40860</v>
      </c>
      <c r="G577" s="56">
        <v>27</v>
      </c>
      <c r="H577" s="56">
        <v>4</v>
      </c>
      <c r="I577" s="40" t="s">
        <v>157</v>
      </c>
      <c r="J577" s="37" t="str">
        <f>VLOOKUP(I577,spp!A:B,2,FALSE)</f>
        <v>Zanclus cornutus</v>
      </c>
      <c r="K577" s="39">
        <f t="shared" si="1049"/>
        <v>3</v>
      </c>
      <c r="L577" s="40"/>
      <c r="M577" s="40"/>
      <c r="N577" s="40"/>
      <c r="O577" s="40"/>
      <c r="P577" s="40">
        <v>3</v>
      </c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37">
        <f>VLOOKUP(I577,spp!A:C,3,FALSE)</f>
        <v>1.47E-2</v>
      </c>
      <c r="AF577" s="37">
        <f>VLOOKUP(I577,spp!A:D,4,FALSE)</f>
        <v>3.3698999999999999</v>
      </c>
      <c r="AG577" s="37">
        <f t="shared" si="1050"/>
        <v>2266.504703702039</v>
      </c>
      <c r="AH577" s="37">
        <f t="shared" si="1051"/>
        <v>0.03</v>
      </c>
      <c r="AI577" s="37">
        <f t="shared" si="1052"/>
        <v>22.66504703702039</v>
      </c>
      <c r="AJ577" s="7">
        <f t="shared" si="1045"/>
        <v>7.7259941456940116</v>
      </c>
      <c r="AK577" s="7">
        <f t="shared" si="1046"/>
        <v>-4.2199077851974467</v>
      </c>
      <c r="AL577" s="7">
        <f t="shared" si="1047"/>
        <v>3.5448832104488144</v>
      </c>
      <c r="AM577" s="7">
        <f t="shared" si="1048"/>
        <v>34.635640025186497</v>
      </c>
      <c r="AN577" s="37" t="str">
        <f>VLOOKUP(I577,spp!A:L,10,FALSE)</f>
        <v>Zanclidae</v>
      </c>
    </row>
    <row r="578" spans="1:40" x14ac:dyDescent="0.2">
      <c r="A578" s="43">
        <v>3</v>
      </c>
      <c r="B578" s="43" t="s">
        <v>170</v>
      </c>
      <c r="C578" s="43">
        <v>2</v>
      </c>
      <c r="D578" s="43" t="s">
        <v>173</v>
      </c>
      <c r="E578" s="43">
        <v>8</v>
      </c>
      <c r="F578" s="57">
        <v>40860</v>
      </c>
      <c r="G578" s="58">
        <v>27</v>
      </c>
      <c r="H578" s="58">
        <v>4</v>
      </c>
      <c r="I578" s="43" t="s">
        <v>149</v>
      </c>
      <c r="J578" s="37" t="str">
        <f>VLOOKUP(I578,spp!A:B,2,FALSE)</f>
        <v>Pinctada mazatlanica</v>
      </c>
      <c r="K578" s="43">
        <v>4</v>
      </c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37"/>
      <c r="AF578" s="37">
        <f>VLOOKUP(I578,spp!A:E,5,FALSE)</f>
        <v>33.238461538461536</v>
      </c>
      <c r="AG578" s="43">
        <f>AF578*K578</f>
        <v>132.95384615384614</v>
      </c>
      <c r="AH578" s="43">
        <f>K578/50</f>
        <v>0.08</v>
      </c>
      <c r="AI578" s="43">
        <f>AG578/50</f>
        <v>2.6590769230769227</v>
      </c>
      <c r="AJ578" s="7">
        <f t="shared" si="1045"/>
        <v>4.8900020465962415</v>
      </c>
      <c r="AK578" s="7" t="e">
        <f t="shared" si="1046"/>
        <v>#NUM!</v>
      </c>
      <c r="AL578" s="7" t="e">
        <f t="shared" si="1047"/>
        <v>#NUM!</v>
      </c>
      <c r="AM578" s="7" t="e">
        <f t="shared" si="1048"/>
        <v>#NUM!</v>
      </c>
      <c r="AN578" s="37" t="str">
        <f>VLOOKUP(I578,spp!A:L,10,FALSE)</f>
        <v>Pteriidae</v>
      </c>
    </row>
    <row r="579" spans="1:40" x14ac:dyDescent="0.2">
      <c r="A579" s="40">
        <v>3</v>
      </c>
      <c r="B579" s="40" t="s">
        <v>170</v>
      </c>
      <c r="C579" s="40">
        <v>2</v>
      </c>
      <c r="D579" s="40" t="s">
        <v>173</v>
      </c>
      <c r="E579" s="40">
        <v>9</v>
      </c>
      <c r="F579" s="55">
        <v>40860</v>
      </c>
      <c r="G579" s="56">
        <v>27</v>
      </c>
      <c r="H579" s="56">
        <v>4</v>
      </c>
      <c r="I579" s="40" t="s">
        <v>146</v>
      </c>
      <c r="J579" s="37" t="str">
        <f>VLOOKUP(I579,spp!A:B,2,FALSE)</f>
        <v>Mycteroperca rosacea</v>
      </c>
      <c r="K579" s="39">
        <f t="shared" ref="K579:K581" si="1053">SUM(L579:AD579)</f>
        <v>1</v>
      </c>
      <c r="L579" s="40"/>
      <c r="M579" s="40"/>
      <c r="N579" s="40"/>
      <c r="O579" s="40"/>
      <c r="P579" s="40">
        <v>1</v>
      </c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37">
        <f>VLOOKUP(I579,spp!A:C,3,FALSE)</f>
        <v>1.3299999999999999E-2</v>
      </c>
      <c r="AF579" s="37">
        <f>VLOOKUP(I579,spp!A:D,4,FALSE)</f>
        <v>2.97</v>
      </c>
      <c r="AG579" s="37">
        <f t="shared" ref="AG579:AG581" si="1054">((AE579*$L$2^AF579)*L579)+((AE579*$M$2^AF579)*M579)+((AE579*$N$2^AF579)*N579)+((AE579*$O$2^AF579)*O579)+((AE579*$P$2^AF579)*P579)+((AE579*$Q$2^AF579)*Q579)+((AE579*$R$2^AF579)*R579)+((AE579*$S$2^AF579)*S579)+((AE579*$T$2^AF579)*T579)+((AE579*$U$2^AF579)*U579)+((AE579*$V$2^AF579)*V579)+((AE579*$W$2^AF579)*W579)+((AE579*$X$2^AF579)*X579)+((AE579*$Y$2^AF579)*Y579)+ ((AE579*$Z$2^AF579)*Z579)+((AE579*$AA$2^AF579)*AA579)+((AE579*$AB$2^AF579)*AB579)+((AE579*$AC$2^AF579)*AC579+((AE579*$AD$2^AF579)*AD579))</f>
        <v>188.68330149266839</v>
      </c>
      <c r="AH579" s="37">
        <f t="shared" ref="AH579:AH581" si="1055">K579/100</f>
        <v>0.01</v>
      </c>
      <c r="AI579" s="37">
        <f t="shared" ref="AI579:AI581" si="1056">AG579/100</f>
        <v>1.8868330149266839</v>
      </c>
      <c r="AJ579" s="7">
        <f t="shared" si="1045"/>
        <v>5.2400699561041266</v>
      </c>
      <c r="AK579" s="7">
        <f t="shared" si="1046"/>
        <v>-4.319991243754429</v>
      </c>
      <c r="AL579" s="7">
        <f t="shared" si="1047"/>
        <v>3.2188758248682001</v>
      </c>
      <c r="AM579" s="7">
        <f t="shared" si="1048"/>
        <v>24.999999999999986</v>
      </c>
      <c r="AN579" s="37" t="str">
        <f>VLOOKUP(I579,spp!A:L,10,FALSE)</f>
        <v>Serranidae</v>
      </c>
    </row>
    <row r="580" spans="1:40" x14ac:dyDescent="0.2">
      <c r="A580" s="40">
        <v>3</v>
      </c>
      <c r="B580" s="40" t="s">
        <v>170</v>
      </c>
      <c r="C580" s="40">
        <v>2</v>
      </c>
      <c r="D580" s="40" t="s">
        <v>173</v>
      </c>
      <c r="E580" s="40">
        <v>9</v>
      </c>
      <c r="F580" s="55">
        <v>40860</v>
      </c>
      <c r="G580" s="56">
        <v>27</v>
      </c>
      <c r="H580" s="56">
        <v>4</v>
      </c>
      <c r="I580" s="40" t="s">
        <v>143</v>
      </c>
      <c r="J580" s="37" t="str">
        <f>VLOOKUP(I580,spp!A:B,2,FALSE)</f>
        <v>Scarus ghobban</v>
      </c>
      <c r="K580" s="39">
        <f t="shared" si="1053"/>
        <v>9</v>
      </c>
      <c r="L580" s="40"/>
      <c r="M580" s="40"/>
      <c r="N580" s="40"/>
      <c r="O580" s="40"/>
      <c r="P580" s="40"/>
      <c r="Q580" s="40">
        <v>9</v>
      </c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37">
        <f>VLOOKUP(I580,spp!A:C,3,FALSE)</f>
        <v>2.3300000000000001E-2</v>
      </c>
      <c r="AF580" s="37">
        <f>VLOOKUP(I580,spp!A:D,4,FALSE)</f>
        <v>2.919</v>
      </c>
      <c r="AG580" s="37">
        <f t="shared" si="1054"/>
        <v>6741.1354250835675</v>
      </c>
      <c r="AH580" s="37">
        <f t="shared" si="1055"/>
        <v>0.09</v>
      </c>
      <c r="AI580" s="37">
        <f t="shared" si="1056"/>
        <v>67.411354250835672</v>
      </c>
      <c r="AJ580" s="7">
        <f t="shared" si="1045"/>
        <v>8.8159836504133349</v>
      </c>
      <c r="AK580" s="7">
        <f t="shared" si="1046"/>
        <v>-3.7593019184104821</v>
      </c>
      <c r="AL580" s="7">
        <f t="shared" si="1047"/>
        <v>4.3080800167262137</v>
      </c>
      <c r="AM580" s="7">
        <f t="shared" si="1048"/>
        <v>74.297701565236977</v>
      </c>
      <c r="AN580" s="37" t="str">
        <f>VLOOKUP(I580,spp!A:L,10,FALSE)</f>
        <v>Scaridae </v>
      </c>
    </row>
    <row r="581" spans="1:40" x14ac:dyDescent="0.2">
      <c r="A581" s="40">
        <v>3</v>
      </c>
      <c r="B581" s="40" t="s">
        <v>170</v>
      </c>
      <c r="C581" s="40">
        <v>2</v>
      </c>
      <c r="D581" s="40" t="s">
        <v>173</v>
      </c>
      <c r="E581" s="40">
        <v>9</v>
      </c>
      <c r="F581" s="55">
        <v>40860</v>
      </c>
      <c r="G581" s="56">
        <v>27</v>
      </c>
      <c r="H581" s="56">
        <v>4</v>
      </c>
      <c r="I581" s="40" t="s">
        <v>141</v>
      </c>
      <c r="J581" s="37" t="str">
        <f>VLOOKUP(I581,spp!A:B,2,FALSE)</f>
        <v>Stegastes rectrifaenum</v>
      </c>
      <c r="K581" s="39">
        <f t="shared" si="1053"/>
        <v>50</v>
      </c>
      <c r="L581" s="40">
        <v>20</v>
      </c>
      <c r="M581" s="40">
        <v>30</v>
      </c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37">
        <f>VLOOKUP(I581,spp!A:C,3,FALSE)</f>
        <v>1.813E-2</v>
      </c>
      <c r="AF581" s="37">
        <f>VLOOKUP(I581,spp!A:D,4,FALSE)</f>
        <v>3.07552</v>
      </c>
      <c r="AG581" s="37">
        <f t="shared" si="1054"/>
        <v>273.24142732240648</v>
      </c>
      <c r="AH581" s="37">
        <f t="shared" si="1055"/>
        <v>0.5</v>
      </c>
      <c r="AI581" s="37">
        <f t="shared" si="1056"/>
        <v>2.7324142732240646</v>
      </c>
      <c r="AJ581" s="7">
        <f t="shared" si="1045"/>
        <v>5.6103557535449493</v>
      </c>
      <c r="AK581" s="7">
        <f t="shared" si="1046"/>
        <v>-4.0101872542153769</v>
      </c>
      <c r="AL581" s="7">
        <f t="shared" si="1047"/>
        <v>3.128102892441059</v>
      </c>
      <c r="AM581" s="7">
        <f t="shared" si="1048"/>
        <v>22.83062627885224</v>
      </c>
      <c r="AN581" s="37" t="str">
        <f>VLOOKUP(I581,spp!A:L,10,FALSE)</f>
        <v>Pomacentridae</v>
      </c>
    </row>
    <row r="582" spans="1:40" x14ac:dyDescent="0.2">
      <c r="A582" s="43">
        <v>3</v>
      </c>
      <c r="B582" s="43" t="s">
        <v>170</v>
      </c>
      <c r="C582" s="43">
        <v>2</v>
      </c>
      <c r="D582" s="43" t="s">
        <v>173</v>
      </c>
      <c r="E582" s="43">
        <v>9</v>
      </c>
      <c r="F582" s="57">
        <v>40860</v>
      </c>
      <c r="G582" s="58">
        <v>27</v>
      </c>
      <c r="H582" s="58">
        <v>4</v>
      </c>
      <c r="I582" s="43" t="s">
        <v>149</v>
      </c>
      <c r="J582" s="37" t="str">
        <f>VLOOKUP(I582,spp!A:B,2,FALSE)</f>
        <v>Pinctada mazatlanica</v>
      </c>
      <c r="K582" s="43">
        <v>8</v>
      </c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37"/>
      <c r="AF582" s="37">
        <f>VLOOKUP(I582,spp!A:E,5,FALSE)</f>
        <v>33.238461538461536</v>
      </c>
      <c r="AG582" s="43">
        <f>AF582*K582</f>
        <v>265.90769230769229</v>
      </c>
      <c r="AH582" s="43">
        <f>K582/50</f>
        <v>0.16</v>
      </c>
      <c r="AI582" s="43">
        <f>AG582/50</f>
        <v>5.3181538461538453</v>
      </c>
      <c r="AJ582" s="7">
        <f t="shared" si="1045"/>
        <v>5.5831492271561869</v>
      </c>
      <c r="AK582" s="7" t="e">
        <f t="shared" si="1046"/>
        <v>#NUM!</v>
      </c>
      <c r="AL582" s="7" t="e">
        <f t="shared" si="1047"/>
        <v>#NUM!</v>
      </c>
      <c r="AM582" s="7" t="e">
        <f t="shared" si="1048"/>
        <v>#NUM!</v>
      </c>
      <c r="AN582" s="37" t="str">
        <f>VLOOKUP(I582,spp!A:L,10,FALSE)</f>
        <v>Pteriidae</v>
      </c>
    </row>
    <row r="583" spans="1:40" x14ac:dyDescent="0.2">
      <c r="A583" s="40">
        <v>3</v>
      </c>
      <c r="B583" s="40" t="s">
        <v>170</v>
      </c>
      <c r="C583" s="40">
        <v>2</v>
      </c>
      <c r="D583" s="40" t="s">
        <v>173</v>
      </c>
      <c r="E583" s="40">
        <v>10</v>
      </c>
      <c r="F583" s="55">
        <v>40860</v>
      </c>
      <c r="G583" s="56">
        <v>26</v>
      </c>
      <c r="H583" s="56">
        <v>19</v>
      </c>
      <c r="I583" s="40" t="s">
        <v>143</v>
      </c>
      <c r="J583" s="37" t="str">
        <f>VLOOKUP(I583,spp!A:B,2,FALSE)</f>
        <v>Scarus ghobban</v>
      </c>
      <c r="K583" s="39">
        <f t="shared" ref="K583" si="1057">SUM(L583:AD583)</f>
        <v>1</v>
      </c>
      <c r="L583" s="40"/>
      <c r="M583" s="40"/>
      <c r="N583" s="40"/>
      <c r="O583" s="40"/>
      <c r="P583" s="40">
        <v>1</v>
      </c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37">
        <f>VLOOKUP(I583,spp!A:C,3,FALSE)</f>
        <v>2.3300000000000001E-2</v>
      </c>
      <c r="AF583" s="37">
        <f>VLOOKUP(I583,spp!A:D,4,FALSE)</f>
        <v>2.919</v>
      </c>
      <c r="AG583" s="37">
        <f t="shared" ref="AG583" si="1058">((AE583*$L$2^AF583)*L583)+((AE583*$M$2^AF583)*M583)+((AE583*$N$2^AF583)*N583)+((AE583*$O$2^AF583)*O583)+((AE583*$P$2^AF583)*P583)+((AE583*$Q$2^AF583)*Q583)+((AE583*$R$2^AF583)*R583)+((AE583*$S$2^AF583)*S583)+((AE583*$T$2^AF583)*T583)+((AE583*$U$2^AF583)*U583)+((AE583*$V$2^AF583)*V583)+((AE583*$W$2^AF583)*W583)+((AE583*$X$2^AF583)*X583)+((AE583*$Y$2^AF583)*Y583)+ ((AE583*$Z$2^AF583)*Z583)+((AE583*$AA$2^AF583)*AA583)+((AE583*$AB$2^AF583)*AB583)+((AE583*$AC$2^AF583)*AC583+((AE583*$AD$2^AF583)*AD583))</f>
        <v>280.50642055496235</v>
      </c>
      <c r="AH583" s="37">
        <f t="shared" ref="AH583" si="1059">K583/100</f>
        <v>0.01</v>
      </c>
      <c r="AI583" s="37">
        <f t="shared" ref="AI583" si="1060">AG583/100</f>
        <v>2.8050642055496233</v>
      </c>
      <c r="AJ583" s="7">
        <f t="shared" si="1045"/>
        <v>5.6365966143797968</v>
      </c>
      <c r="AK583" s="7">
        <f t="shared" si="1046"/>
        <v>-3.7593019184104821</v>
      </c>
      <c r="AL583" s="7">
        <f t="shared" si="1047"/>
        <v>3.218875824868201</v>
      </c>
      <c r="AM583" s="7">
        <f t="shared" si="1048"/>
        <v>25.000000000000007</v>
      </c>
      <c r="AN583" s="37" t="str">
        <f>VLOOKUP(I583,spp!A:L,10,FALSE)</f>
        <v>Scaridae </v>
      </c>
    </row>
    <row r="584" spans="1:40" x14ac:dyDescent="0.2">
      <c r="A584" s="43">
        <v>3</v>
      </c>
      <c r="B584" s="43" t="s">
        <v>170</v>
      </c>
      <c r="C584" s="43">
        <v>2</v>
      </c>
      <c r="D584" s="43" t="s">
        <v>173</v>
      </c>
      <c r="E584" s="43">
        <v>10</v>
      </c>
      <c r="F584" s="57">
        <v>40860</v>
      </c>
      <c r="G584" s="58">
        <v>26</v>
      </c>
      <c r="H584" s="58">
        <v>19</v>
      </c>
      <c r="I584" s="43" t="s">
        <v>149</v>
      </c>
      <c r="J584" s="37" t="str">
        <f>VLOOKUP(I584,spp!A:B,2,FALSE)</f>
        <v>Pinctada mazatlanica</v>
      </c>
      <c r="K584" s="43">
        <v>3</v>
      </c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37"/>
      <c r="AF584" s="37">
        <f>VLOOKUP(I584,spp!A:E,5,FALSE)</f>
        <v>33.238461538461536</v>
      </c>
      <c r="AG584" s="43">
        <f>AF584*K584</f>
        <v>99.715384615384608</v>
      </c>
      <c r="AH584" s="43">
        <f>K584/50</f>
        <v>0.06</v>
      </c>
      <c r="AI584" s="43">
        <f>AG584/50</f>
        <v>1.9943076923076921</v>
      </c>
      <c r="AJ584" s="7">
        <f t="shared" si="1045"/>
        <v>4.6023199741444607</v>
      </c>
      <c r="AK584" s="7" t="e">
        <f t="shared" si="1046"/>
        <v>#NUM!</v>
      </c>
      <c r="AL584" s="7" t="e">
        <f t="shared" si="1047"/>
        <v>#NUM!</v>
      </c>
      <c r="AM584" s="7" t="e">
        <f t="shared" si="1048"/>
        <v>#NUM!</v>
      </c>
      <c r="AN584" s="37" t="str">
        <f>VLOOKUP(I584,spp!A:L,10,FALSE)</f>
        <v>Pteriidae</v>
      </c>
    </row>
    <row r="585" spans="1:40" x14ac:dyDescent="0.2">
      <c r="A585" s="40">
        <v>3</v>
      </c>
      <c r="B585" s="40" t="s">
        <v>170</v>
      </c>
      <c r="C585" s="40">
        <v>2</v>
      </c>
      <c r="D585" s="40" t="s">
        <v>173</v>
      </c>
      <c r="E585" s="40">
        <v>11</v>
      </c>
      <c r="F585" s="55">
        <v>40860</v>
      </c>
      <c r="G585" s="56">
        <v>27</v>
      </c>
      <c r="H585" s="56">
        <v>18</v>
      </c>
      <c r="I585" s="40" t="s">
        <v>141</v>
      </c>
      <c r="J585" s="37" t="str">
        <f>VLOOKUP(I585,spp!A:B,2,FALSE)</f>
        <v>Stegastes rectrifaenum</v>
      </c>
      <c r="K585" s="39">
        <f t="shared" ref="K585:K586" si="1061">SUM(L585:AD585)</f>
        <v>12</v>
      </c>
      <c r="L585" s="40">
        <v>12</v>
      </c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37">
        <f>VLOOKUP(I585,spp!A:C,3,FALSE)</f>
        <v>1.813E-2</v>
      </c>
      <c r="AF585" s="37">
        <f>VLOOKUP(I585,spp!A:D,4,FALSE)</f>
        <v>3.07552</v>
      </c>
      <c r="AG585" s="37">
        <f t="shared" ref="AG585:AG586" si="1062">((AE585*$L$2^AF585)*L585)+((AE585*$M$2^AF585)*M585)+((AE585*$N$2^AF585)*N585)+((AE585*$O$2^AF585)*O585)+((AE585*$P$2^AF585)*P585)+((AE585*$Q$2^AF585)*Q585)+((AE585*$R$2^AF585)*R585)+((AE585*$S$2^AF585)*S585)+((AE585*$T$2^AF585)*T585)+((AE585*$U$2^AF585)*U585)+((AE585*$V$2^AF585)*V585)+((AE585*$W$2^AF585)*W585)+((AE585*$X$2^AF585)*X585)+((AE585*$Y$2^AF585)*Y585)+ ((AE585*$Z$2^AF585)*Z585)+((AE585*$AA$2^AF585)*AA585)+((AE585*$AB$2^AF585)*AB585)+((AE585*$AC$2^AF585)*AC585+((AE585*$AD$2^AF585)*AD585))</f>
        <v>3.6429356988480674</v>
      </c>
      <c r="AH585" s="37">
        <f t="shared" ref="AH585:AH586" si="1063">K585/100</f>
        <v>0.12</v>
      </c>
      <c r="AI585" s="37">
        <f t="shared" ref="AI585:AI586" si="1064">AG585/100</f>
        <v>3.6429356988480675E-2</v>
      </c>
      <c r="AJ585" s="7">
        <f t="shared" ref="AJ585:AJ600" si="1065">LN(AG585)</f>
        <v>1.2927898672662246</v>
      </c>
      <c r="AK585" s="7">
        <f t="shared" ref="AK585:AK600" si="1066">LN(AE585)</f>
        <v>-4.0101872542153769</v>
      </c>
      <c r="AL585" s="7">
        <f t="shared" ref="AL585:AL600" si="1067">(AJ585-AK585)/AF585</f>
        <v>1.7242538242253673</v>
      </c>
      <c r="AM585" s="7">
        <f t="shared" ref="AM585:AM600" si="1068">EXP(AL585)</f>
        <v>5.6083346645425527</v>
      </c>
      <c r="AN585" s="37" t="str">
        <f>VLOOKUP(I585,spp!A:L,10,FALSE)</f>
        <v>Pomacentridae</v>
      </c>
    </row>
    <row r="586" spans="1:40" x14ac:dyDescent="0.2">
      <c r="A586" s="40">
        <v>3</v>
      </c>
      <c r="B586" s="40" t="s">
        <v>170</v>
      </c>
      <c r="C586" s="40">
        <v>2</v>
      </c>
      <c r="D586" s="40" t="s">
        <v>173</v>
      </c>
      <c r="E586" s="40">
        <v>11</v>
      </c>
      <c r="F586" s="55">
        <v>40860</v>
      </c>
      <c r="G586" s="56">
        <v>27</v>
      </c>
      <c r="H586" s="56">
        <v>18</v>
      </c>
      <c r="I586" s="40" t="s">
        <v>157</v>
      </c>
      <c r="J586" s="37" t="str">
        <f>VLOOKUP(I586,spp!A:B,2,FALSE)</f>
        <v>Zanclus cornutus</v>
      </c>
      <c r="K586" s="39">
        <f t="shared" si="1061"/>
        <v>2</v>
      </c>
      <c r="L586" s="40"/>
      <c r="M586" s="40">
        <v>2</v>
      </c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37">
        <f>VLOOKUP(I586,spp!A:C,3,FALSE)</f>
        <v>1.47E-2</v>
      </c>
      <c r="AF586" s="37">
        <f>VLOOKUP(I586,spp!A:D,4,FALSE)</f>
        <v>3.3698999999999999</v>
      </c>
      <c r="AG586" s="37">
        <f t="shared" si="1062"/>
        <v>26.134625543616963</v>
      </c>
      <c r="AH586" s="37">
        <f t="shared" si="1063"/>
        <v>0.02</v>
      </c>
      <c r="AI586" s="37">
        <f t="shared" si="1064"/>
        <v>0.26134625543616963</v>
      </c>
      <c r="AJ586" s="7">
        <f t="shared" si="1065"/>
        <v>3.2632610842878762</v>
      </c>
      <c r="AK586" s="7">
        <f t="shared" si="1066"/>
        <v>-4.2199077851974467</v>
      </c>
      <c r="AL586" s="7">
        <f t="shared" si="1067"/>
        <v>2.2205907799891165</v>
      </c>
      <c r="AM586" s="7">
        <f t="shared" si="1068"/>
        <v>9.2127719798033443</v>
      </c>
      <c r="AN586" s="37" t="str">
        <f>VLOOKUP(I586,spp!A:L,10,FALSE)</f>
        <v>Zanclidae</v>
      </c>
    </row>
    <row r="587" spans="1:40" x14ac:dyDescent="0.2">
      <c r="A587" s="43">
        <v>3</v>
      </c>
      <c r="B587" s="43" t="s">
        <v>170</v>
      </c>
      <c r="C587" s="43">
        <v>2</v>
      </c>
      <c r="D587" s="43" t="s">
        <v>173</v>
      </c>
      <c r="E587" s="43">
        <v>11</v>
      </c>
      <c r="F587" s="57">
        <v>40860</v>
      </c>
      <c r="G587" s="58">
        <v>27</v>
      </c>
      <c r="H587" s="58">
        <v>18</v>
      </c>
      <c r="I587" s="43" t="s">
        <v>145</v>
      </c>
      <c r="J587" s="37" t="str">
        <f>VLOOKUP(I587,spp!A:B,2,FALSE)</f>
        <v>Isostichopus fuscus</v>
      </c>
      <c r="K587" s="43">
        <v>2</v>
      </c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37"/>
      <c r="AF587" s="37">
        <f>VLOOKUP(I587,spp!A:E,5,FALSE)</f>
        <v>375</v>
      </c>
      <c r="AG587" s="43">
        <f>AF587*K587</f>
        <v>750</v>
      </c>
      <c r="AH587" s="43">
        <f>K587/50</f>
        <v>0.04</v>
      </c>
      <c r="AI587" s="43">
        <f>AG587/50</f>
        <v>15</v>
      </c>
      <c r="AJ587" s="7">
        <f t="shared" si="1065"/>
        <v>6.620073206530356</v>
      </c>
      <c r="AK587" s="7" t="e">
        <f t="shared" si="1066"/>
        <v>#NUM!</v>
      </c>
      <c r="AL587" s="7" t="e">
        <f t="shared" si="1067"/>
        <v>#NUM!</v>
      </c>
      <c r="AM587" s="7" t="e">
        <f t="shared" si="1068"/>
        <v>#NUM!</v>
      </c>
      <c r="AN587" s="37" t="str">
        <f>VLOOKUP(I587,spp!A:L,10,FALSE)</f>
        <v>Stichopodidae</v>
      </c>
    </row>
    <row r="588" spans="1:40" x14ac:dyDescent="0.2">
      <c r="A588" s="43">
        <v>3</v>
      </c>
      <c r="B588" s="43" t="s">
        <v>170</v>
      </c>
      <c r="C588" s="43">
        <v>2</v>
      </c>
      <c r="D588" s="43" t="s">
        <v>173</v>
      </c>
      <c r="E588" s="43">
        <v>11</v>
      </c>
      <c r="F588" s="57">
        <v>40860</v>
      </c>
      <c r="G588" s="58">
        <v>27</v>
      </c>
      <c r="H588" s="58">
        <v>18</v>
      </c>
      <c r="I588" s="43" t="s">
        <v>149</v>
      </c>
      <c r="J588" s="37" t="str">
        <f>VLOOKUP(I588,spp!A:B,2,FALSE)</f>
        <v>Pinctada mazatlanica</v>
      </c>
      <c r="K588" s="43">
        <v>7</v>
      </c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37"/>
      <c r="AF588" s="37">
        <f>VLOOKUP(I588,spp!A:E,5,FALSE)</f>
        <v>33.238461538461536</v>
      </c>
      <c r="AG588" s="43">
        <f>AF588*K588</f>
        <v>232.66923076923075</v>
      </c>
      <c r="AH588" s="43">
        <f>K588/50</f>
        <v>0.14000000000000001</v>
      </c>
      <c r="AI588" s="43">
        <f>AG588/50</f>
        <v>4.6533846153846152</v>
      </c>
      <c r="AJ588" s="7">
        <f t="shared" si="1065"/>
        <v>5.4496178345316642</v>
      </c>
      <c r="AK588" s="7" t="e">
        <f t="shared" si="1066"/>
        <v>#NUM!</v>
      </c>
      <c r="AL588" s="7" t="e">
        <f t="shared" si="1067"/>
        <v>#NUM!</v>
      </c>
      <c r="AM588" s="7" t="e">
        <f t="shared" si="1068"/>
        <v>#NUM!</v>
      </c>
      <c r="AN588" s="37" t="str">
        <f>VLOOKUP(I588,spp!A:L,10,FALSE)</f>
        <v>Pteriidae</v>
      </c>
    </row>
    <row r="589" spans="1:40" x14ac:dyDescent="0.2">
      <c r="A589" s="40">
        <v>3</v>
      </c>
      <c r="B589" s="40" t="s">
        <v>170</v>
      </c>
      <c r="C589" s="40">
        <v>2</v>
      </c>
      <c r="D589" s="40" t="s">
        <v>173</v>
      </c>
      <c r="E589" s="40">
        <v>12</v>
      </c>
      <c r="F589" s="55">
        <v>40860</v>
      </c>
      <c r="G589" s="56">
        <v>27</v>
      </c>
      <c r="H589" s="56">
        <v>19</v>
      </c>
      <c r="I589" s="40" t="s">
        <v>143</v>
      </c>
      <c r="J589" s="37" t="str">
        <f>VLOOKUP(I589,spp!A:B,2,FALSE)</f>
        <v>Scarus ghobban</v>
      </c>
      <c r="K589" s="39">
        <f t="shared" ref="K589:K590" si="1069">SUM(L589:AD589)</f>
        <v>6</v>
      </c>
      <c r="L589" s="40"/>
      <c r="M589" s="40"/>
      <c r="N589" s="40"/>
      <c r="O589" s="40">
        <v>1</v>
      </c>
      <c r="P589" s="40">
        <v>3</v>
      </c>
      <c r="Q589" s="40">
        <v>2</v>
      </c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37">
        <f>VLOOKUP(I589,spp!A:C,3,FALSE)</f>
        <v>2.3300000000000001E-2</v>
      </c>
      <c r="AF589" s="37">
        <f>VLOOKUP(I589,spp!A:D,4,FALSE)</f>
        <v>2.919</v>
      </c>
      <c r="AG589" s="37">
        <f t="shared" ref="AG589:AG590" si="1070">((AE589*$L$2^AF589)*L589)+((AE589*$M$2^AF589)*M589)+((AE589*$N$2^AF589)*N589)+((AE589*$O$2^AF589)*O589)+((AE589*$P$2^AF589)*P589)+((AE589*$Q$2^AF589)*Q589)+((AE589*$R$2^AF589)*R589)+((AE589*$S$2^AF589)*S589)+((AE589*$T$2^AF589)*T589)+((AE589*$U$2^AF589)*U589)+((AE589*$V$2^AF589)*V589)+((AE589*$W$2^AF589)*W589)+((AE589*$X$2^AF589)*X589)+((AE589*$Y$2^AF589)*Y589)+ ((AE589*$Z$2^AF589)*Z589)+((AE589*$AA$2^AF589)*AA589)+((AE589*$AB$2^AF589)*AB589)+((AE589*$AC$2^AF589)*AC589+((AE589*$AD$2^AF589)*AD589))</f>
        <v>2438.5832796246309</v>
      </c>
      <c r="AH589" s="37">
        <f t="shared" ref="AH589:AH590" si="1071">K589/100</f>
        <v>0.06</v>
      </c>
      <c r="AI589" s="37">
        <f t="shared" ref="AI589:AI590" si="1072">AG589/100</f>
        <v>24.385832796246309</v>
      </c>
      <c r="AJ589" s="7">
        <f t="shared" si="1065"/>
        <v>7.7991725265557177</v>
      </c>
      <c r="AK589" s="7">
        <f t="shared" si="1066"/>
        <v>-3.7593019184104821</v>
      </c>
      <c r="AL589" s="7">
        <f t="shared" si="1067"/>
        <v>3.95973773380137</v>
      </c>
      <c r="AM589" s="7">
        <f t="shared" si="1068"/>
        <v>52.443569969575158</v>
      </c>
      <c r="AN589" s="37" t="str">
        <f>VLOOKUP(I589,spp!A:L,10,FALSE)</f>
        <v>Scaridae </v>
      </c>
    </row>
    <row r="590" spans="1:40" x14ac:dyDescent="0.2">
      <c r="A590" s="40">
        <v>3</v>
      </c>
      <c r="B590" s="40" t="s">
        <v>170</v>
      </c>
      <c r="C590" s="40">
        <v>2</v>
      </c>
      <c r="D590" s="40" t="s">
        <v>173</v>
      </c>
      <c r="E590" s="40">
        <v>12</v>
      </c>
      <c r="F590" s="55">
        <v>40860</v>
      </c>
      <c r="G590" s="56">
        <v>27</v>
      </c>
      <c r="H590" s="56">
        <v>19</v>
      </c>
      <c r="I590" s="40" t="s">
        <v>157</v>
      </c>
      <c r="J590" s="37" t="str">
        <f>VLOOKUP(I590,spp!A:B,2,FALSE)</f>
        <v>Zanclus cornutus</v>
      </c>
      <c r="K590" s="39">
        <f t="shared" si="1069"/>
        <v>1</v>
      </c>
      <c r="L590" s="40"/>
      <c r="M590" s="40"/>
      <c r="N590" s="40">
        <v>1</v>
      </c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37">
        <f>VLOOKUP(I590,spp!A:C,3,FALSE)</f>
        <v>1.47E-2</v>
      </c>
      <c r="AF590" s="37">
        <f>VLOOKUP(I590,spp!A:D,4,FALSE)</f>
        <v>3.3698999999999999</v>
      </c>
      <c r="AG590" s="37">
        <f t="shared" si="1070"/>
        <v>73.079301486219094</v>
      </c>
      <c r="AH590" s="37">
        <f t="shared" si="1071"/>
        <v>0.01</v>
      </c>
      <c r="AI590" s="37">
        <f t="shared" si="1072"/>
        <v>0.73079301486219095</v>
      </c>
      <c r="AJ590" s="7">
        <f t="shared" si="1065"/>
        <v>4.2915451732569432</v>
      </c>
      <c r="AK590" s="7">
        <f t="shared" si="1066"/>
        <v>-4.2199077851974467</v>
      </c>
      <c r="AL590" s="7">
        <f t="shared" si="1067"/>
        <v>2.5257286443082556</v>
      </c>
      <c r="AM590" s="7">
        <f t="shared" si="1068"/>
        <v>12.500000000000002</v>
      </c>
      <c r="AN590" s="37" t="str">
        <f>VLOOKUP(I590,spp!A:L,10,FALSE)</f>
        <v>Zanclidae</v>
      </c>
    </row>
    <row r="591" spans="1:40" x14ac:dyDescent="0.2">
      <c r="A591" s="43">
        <v>3</v>
      </c>
      <c r="B591" s="43" t="s">
        <v>170</v>
      </c>
      <c r="C591" s="43">
        <v>2</v>
      </c>
      <c r="D591" s="43" t="s">
        <v>173</v>
      </c>
      <c r="E591" s="43">
        <v>12</v>
      </c>
      <c r="F591" s="57">
        <v>40860</v>
      </c>
      <c r="G591" s="58">
        <v>27</v>
      </c>
      <c r="H591" s="58">
        <v>19</v>
      </c>
      <c r="I591" s="43" t="s">
        <v>145</v>
      </c>
      <c r="J591" s="37" t="str">
        <f>VLOOKUP(I591,spp!A:B,2,FALSE)</f>
        <v>Isostichopus fuscus</v>
      </c>
      <c r="K591" s="43">
        <v>2</v>
      </c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37"/>
      <c r="AF591" s="37">
        <f>VLOOKUP(I591,spp!A:E,5,FALSE)</f>
        <v>375</v>
      </c>
      <c r="AG591" s="43">
        <f>AF591*K591</f>
        <v>750</v>
      </c>
      <c r="AH591" s="43">
        <f>K591/50</f>
        <v>0.04</v>
      </c>
      <c r="AI591" s="43">
        <f>AG591/50</f>
        <v>15</v>
      </c>
      <c r="AJ591" s="7">
        <f t="shared" si="1065"/>
        <v>6.620073206530356</v>
      </c>
      <c r="AK591" s="7" t="e">
        <f t="shared" si="1066"/>
        <v>#NUM!</v>
      </c>
      <c r="AL591" s="7" t="e">
        <f t="shared" si="1067"/>
        <v>#NUM!</v>
      </c>
      <c r="AM591" s="7" t="e">
        <f t="shared" si="1068"/>
        <v>#NUM!</v>
      </c>
      <c r="AN591" s="37" t="str">
        <f>VLOOKUP(I591,spp!A:L,10,FALSE)</f>
        <v>Stichopodidae</v>
      </c>
    </row>
    <row r="592" spans="1:40" x14ac:dyDescent="0.2">
      <c r="A592" s="43">
        <v>3</v>
      </c>
      <c r="B592" s="43" t="s">
        <v>170</v>
      </c>
      <c r="C592" s="43">
        <v>2</v>
      </c>
      <c r="D592" s="43" t="s">
        <v>173</v>
      </c>
      <c r="E592" s="43">
        <v>12</v>
      </c>
      <c r="F592" s="57">
        <v>40860</v>
      </c>
      <c r="G592" s="58">
        <v>27</v>
      </c>
      <c r="H592" s="58">
        <v>19</v>
      </c>
      <c r="I592" s="43" t="s">
        <v>149</v>
      </c>
      <c r="J592" s="37" t="str">
        <f>VLOOKUP(I592,spp!A:B,2,FALSE)</f>
        <v>Pinctada mazatlanica</v>
      </c>
      <c r="K592" s="43">
        <v>3</v>
      </c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37"/>
      <c r="AF592" s="37">
        <f>VLOOKUP(I592,spp!A:E,5,FALSE)</f>
        <v>33.238461538461536</v>
      </c>
      <c r="AG592" s="43">
        <f>AF592*K592</f>
        <v>99.715384615384608</v>
      </c>
      <c r="AH592" s="43">
        <f>K592/50</f>
        <v>0.06</v>
      </c>
      <c r="AI592" s="43">
        <f>AG592/50</f>
        <v>1.9943076923076921</v>
      </c>
      <c r="AJ592" s="7">
        <f t="shared" si="1065"/>
        <v>4.6023199741444607</v>
      </c>
      <c r="AK592" s="7" t="e">
        <f t="shared" si="1066"/>
        <v>#NUM!</v>
      </c>
      <c r="AL592" s="7" t="e">
        <f t="shared" si="1067"/>
        <v>#NUM!</v>
      </c>
      <c r="AM592" s="7" t="e">
        <f t="shared" si="1068"/>
        <v>#NUM!</v>
      </c>
      <c r="AN592" s="37" t="str">
        <f>VLOOKUP(I592,spp!A:L,10,FALSE)</f>
        <v>Pteriidae</v>
      </c>
    </row>
    <row r="593" spans="1:40" x14ac:dyDescent="0.2">
      <c r="A593" s="40">
        <v>3</v>
      </c>
      <c r="B593" s="40" t="s">
        <v>170</v>
      </c>
      <c r="C593" s="40">
        <v>3</v>
      </c>
      <c r="D593" s="40" t="s">
        <v>174</v>
      </c>
      <c r="E593" s="40">
        <v>1</v>
      </c>
      <c r="F593" s="55">
        <v>40772</v>
      </c>
      <c r="G593" s="56">
        <v>28</v>
      </c>
      <c r="H593" s="56">
        <v>27</v>
      </c>
      <c r="I593" s="40" t="s">
        <v>142</v>
      </c>
      <c r="J593" s="37" t="str">
        <f>VLOOKUP(I593,spp!A:B,2,FALSE)</f>
        <v>Holacanthus passer</v>
      </c>
      <c r="K593" s="39">
        <f t="shared" ref="K593:K594" si="1073">SUM(L593:AD593)</f>
        <v>3</v>
      </c>
      <c r="L593" s="40"/>
      <c r="M593" s="40">
        <v>1</v>
      </c>
      <c r="N593" s="40"/>
      <c r="O593" s="40">
        <v>2</v>
      </c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37">
        <f>VLOOKUP(I593,spp!A:C,3,FALSE)</f>
        <v>2.7130000000000001E-2</v>
      </c>
      <c r="AF593" s="37">
        <f>VLOOKUP(I593,spp!A:D,4,FALSE)</f>
        <v>3.0842299999999998</v>
      </c>
      <c r="AG593" s="37">
        <f t="shared" ref="AG593:AG594" si="1074">((AE593*$L$2^AF593)*L593)+((AE593*$M$2^AF593)*M593)+((AE593*$N$2^AF593)*N593)+((AE593*$O$2^AF593)*O593)+((AE593*$P$2^AF593)*P593)+((AE593*$Q$2^AF593)*Q593)+((AE593*$R$2^AF593)*R593)+((AE593*$S$2^AF593)*S593)+((AE593*$T$2^AF593)*T593)+((AE593*$U$2^AF593)*U593)+((AE593*$V$2^AF593)*V593)+((AE593*$W$2^AF593)*W593)+((AE593*$X$2^AF593)*X593)+((AE593*$Y$2^AF593)*Y593)+ ((AE593*$Z$2^AF593)*Z593)+((AE593*$AA$2^AF593)*AA593)+((AE593*$AB$2^AF593)*AB593)+((AE593*$AC$2^AF593)*AC593+((AE593*$AD$2^AF593)*AD593))</f>
        <v>383.64200899910401</v>
      </c>
      <c r="AH593" s="37">
        <f t="shared" ref="AH593:AH594" si="1075">K593/100</f>
        <v>0.03</v>
      </c>
      <c r="AI593" s="37">
        <f t="shared" ref="AI593:AI594" si="1076">AG593/100</f>
        <v>3.8364200899910399</v>
      </c>
      <c r="AJ593" s="7">
        <f t="shared" si="1065"/>
        <v>5.9497098495239245</v>
      </c>
      <c r="AK593" s="7">
        <f t="shared" si="1066"/>
        <v>-3.6071151523112968</v>
      </c>
      <c r="AL593" s="7">
        <f t="shared" si="1067"/>
        <v>3.0986097022061334</v>
      </c>
      <c r="AM593" s="7">
        <f t="shared" si="1068"/>
        <v>22.167110962328177</v>
      </c>
      <c r="AN593" s="37" t="str">
        <f>VLOOKUP(I593,spp!A:L,10,FALSE)</f>
        <v>Pomacanthidae</v>
      </c>
    </row>
    <row r="594" spans="1:40" x14ac:dyDescent="0.2">
      <c r="A594" s="40">
        <v>3</v>
      </c>
      <c r="B594" s="40" t="s">
        <v>170</v>
      </c>
      <c r="C594" s="40">
        <v>3</v>
      </c>
      <c r="D594" s="40" t="s">
        <v>174</v>
      </c>
      <c r="E594" s="40">
        <v>1</v>
      </c>
      <c r="F594" s="55">
        <v>40772</v>
      </c>
      <c r="G594" s="56">
        <v>28</v>
      </c>
      <c r="H594" s="56">
        <v>27</v>
      </c>
      <c r="I594" s="40" t="s">
        <v>150</v>
      </c>
      <c r="J594" s="37" t="str">
        <f>VLOOKUP(I594,spp!A:B,2,FALSE)</f>
        <v>Lutjanus argentiventris</v>
      </c>
      <c r="K594" s="39">
        <f t="shared" si="1073"/>
        <v>70</v>
      </c>
      <c r="L594" s="40"/>
      <c r="M594" s="40"/>
      <c r="N594" s="40"/>
      <c r="O594" s="40"/>
      <c r="P594" s="40">
        <v>70</v>
      </c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37">
        <f>VLOOKUP(I594,spp!A:C,3,FALSE)</f>
        <v>1.7299999999999999E-2</v>
      </c>
      <c r="AF594" s="37">
        <f>VLOOKUP(I594,spp!A:D,4,FALSE)</f>
        <v>3</v>
      </c>
      <c r="AG594" s="37">
        <f t="shared" si="1074"/>
        <v>18921.875</v>
      </c>
      <c r="AH594" s="37">
        <f t="shared" si="1075"/>
        <v>0.7</v>
      </c>
      <c r="AI594" s="37">
        <f t="shared" si="1076"/>
        <v>189.21875</v>
      </c>
      <c r="AJ594" s="7">
        <f t="shared" si="1065"/>
        <v>9.8480739391755581</v>
      </c>
      <c r="AK594" s="7">
        <f t="shared" si="1066"/>
        <v>-4.0570487774784034</v>
      </c>
      <c r="AL594" s="7">
        <f t="shared" si="1067"/>
        <v>4.6350409055513202</v>
      </c>
      <c r="AM594" s="7">
        <f t="shared" si="1068"/>
        <v>103.0321324952139</v>
      </c>
      <c r="AN594" s="37" t="str">
        <f>VLOOKUP(I594,spp!A:L,10,FALSE)</f>
        <v>Lutjanidae</v>
      </c>
    </row>
    <row r="595" spans="1:40" x14ac:dyDescent="0.2">
      <c r="A595" s="43">
        <v>3</v>
      </c>
      <c r="B595" s="43" t="s">
        <v>170</v>
      </c>
      <c r="C595" s="43">
        <v>3</v>
      </c>
      <c r="D595" s="43" t="s">
        <v>174</v>
      </c>
      <c r="E595" s="43">
        <v>1</v>
      </c>
      <c r="F595" s="57">
        <v>40771</v>
      </c>
      <c r="G595" s="58">
        <v>28</v>
      </c>
      <c r="H595" s="58">
        <v>27</v>
      </c>
      <c r="I595" s="43" t="s">
        <v>149</v>
      </c>
      <c r="J595" s="37" t="str">
        <f>VLOOKUP(I595,spp!A:B,2,FALSE)</f>
        <v>Pinctada mazatlanica</v>
      </c>
      <c r="K595" s="43">
        <v>3</v>
      </c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37"/>
      <c r="AF595" s="37">
        <f>VLOOKUP(I595,spp!A:E,5,FALSE)</f>
        <v>33.238461538461536</v>
      </c>
      <c r="AG595" s="43">
        <f>AF595*K595</f>
        <v>99.715384615384608</v>
      </c>
      <c r="AH595" s="43">
        <f>K595/50</f>
        <v>0.06</v>
      </c>
      <c r="AI595" s="43">
        <f>AG595/50</f>
        <v>1.9943076923076921</v>
      </c>
      <c r="AJ595" s="7">
        <f t="shared" si="1065"/>
        <v>4.6023199741444607</v>
      </c>
      <c r="AK595" s="7" t="e">
        <f t="shared" si="1066"/>
        <v>#NUM!</v>
      </c>
      <c r="AL595" s="7" t="e">
        <f t="shared" si="1067"/>
        <v>#NUM!</v>
      </c>
      <c r="AM595" s="7" t="e">
        <f t="shared" si="1068"/>
        <v>#NUM!</v>
      </c>
      <c r="AN595" s="37" t="str">
        <f>VLOOKUP(I595,spp!A:L,10,FALSE)</f>
        <v>Pteriidae</v>
      </c>
    </row>
    <row r="596" spans="1:40" x14ac:dyDescent="0.2">
      <c r="A596" s="40">
        <v>3</v>
      </c>
      <c r="B596" s="40" t="s">
        <v>170</v>
      </c>
      <c r="C596" s="40">
        <v>3</v>
      </c>
      <c r="D596" s="40" t="s">
        <v>174</v>
      </c>
      <c r="E596" s="40">
        <v>2</v>
      </c>
      <c r="F596" s="55">
        <v>40772</v>
      </c>
      <c r="G596" s="56">
        <v>28</v>
      </c>
      <c r="H596" s="56">
        <v>27</v>
      </c>
      <c r="I596" s="40" t="s">
        <v>142</v>
      </c>
      <c r="J596" s="37" t="str">
        <f>VLOOKUP(I596,spp!A:B,2,FALSE)</f>
        <v>Holacanthus passer</v>
      </c>
      <c r="K596" s="39">
        <f t="shared" ref="K596:K599" si="1077">SUM(L596:AD596)</f>
        <v>4</v>
      </c>
      <c r="L596" s="40"/>
      <c r="M596" s="40">
        <v>1</v>
      </c>
      <c r="N596" s="40"/>
      <c r="O596" s="40">
        <v>3</v>
      </c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37">
        <f>VLOOKUP(I596,spp!A:C,3,FALSE)</f>
        <v>2.7130000000000001E-2</v>
      </c>
      <c r="AF596" s="37">
        <f>VLOOKUP(I596,spp!A:D,4,FALSE)</f>
        <v>3.0842299999999998</v>
      </c>
      <c r="AG596" s="37">
        <f t="shared" ref="AG596:AG599" si="1078">((AE596*$L$2^AF596)*L596)+((AE596*$M$2^AF596)*M596)+((AE596*$N$2^AF596)*N596)+((AE596*$O$2^AF596)*O596)+((AE596*$P$2^AF596)*P596)+((AE596*$Q$2^AF596)*Q596)+((AE596*$R$2^AF596)*R596)+((AE596*$S$2^AF596)*S596)+((AE596*$T$2^AF596)*T596)+((AE596*$U$2^AF596)*U596)+((AE596*$V$2^AF596)*V596)+((AE596*$W$2^AF596)*W596)+((AE596*$X$2^AF596)*X596)+((AE596*$Y$2^AF596)*Y596)+ ((AE596*$Z$2^AF596)*Z596)+((AE596*$AA$2^AF596)*AA596)+((AE596*$AB$2^AF596)*AB596)+((AE596*$AC$2^AF596)*AC596+((AE596*$AD$2^AF596)*AD596))</f>
        <v>568.68175970498567</v>
      </c>
      <c r="AH596" s="37">
        <f t="shared" ref="AH596:AH599" si="1079">K596/100</f>
        <v>0.04</v>
      </c>
      <c r="AI596" s="37">
        <f t="shared" ref="AI596:AI599" si="1080">AG596/100</f>
        <v>5.6868175970498562</v>
      </c>
      <c r="AJ596" s="7">
        <f t="shared" si="1065"/>
        <v>6.3433209801303425</v>
      </c>
      <c r="AK596" s="7">
        <f t="shared" si="1066"/>
        <v>-3.6071151523112968</v>
      </c>
      <c r="AL596" s="7">
        <f t="shared" si="1067"/>
        <v>3.2262302527508133</v>
      </c>
      <c r="AM596" s="7">
        <f t="shared" si="1068"/>
        <v>25.184538452666605</v>
      </c>
      <c r="AN596" s="37" t="str">
        <f>VLOOKUP(I596,spp!A:L,10,FALSE)</f>
        <v>Pomacanthidae</v>
      </c>
    </row>
    <row r="597" spans="1:40" x14ac:dyDescent="0.2">
      <c r="A597" s="40">
        <v>3</v>
      </c>
      <c r="B597" s="40" t="s">
        <v>170</v>
      </c>
      <c r="C597" s="40">
        <v>3</v>
      </c>
      <c r="D597" s="40" t="s">
        <v>174</v>
      </c>
      <c r="E597" s="40">
        <v>2</v>
      </c>
      <c r="F597" s="55">
        <v>40772</v>
      </c>
      <c r="G597" s="56">
        <v>28</v>
      </c>
      <c r="H597" s="56">
        <v>27</v>
      </c>
      <c r="I597" s="40" t="s">
        <v>150</v>
      </c>
      <c r="J597" s="37" t="str">
        <f>VLOOKUP(I597,spp!A:B,2,FALSE)</f>
        <v>Lutjanus argentiventris</v>
      </c>
      <c r="K597" s="39">
        <f t="shared" si="1077"/>
        <v>20</v>
      </c>
      <c r="L597" s="40"/>
      <c r="M597" s="40"/>
      <c r="N597" s="40"/>
      <c r="O597" s="40"/>
      <c r="P597" s="40">
        <v>20</v>
      </c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37">
        <f>VLOOKUP(I597,spp!A:C,3,FALSE)</f>
        <v>1.7299999999999999E-2</v>
      </c>
      <c r="AF597" s="37">
        <f>VLOOKUP(I597,spp!A:D,4,FALSE)</f>
        <v>3</v>
      </c>
      <c r="AG597" s="37">
        <f t="shared" si="1078"/>
        <v>5406.25</v>
      </c>
      <c r="AH597" s="37">
        <f t="shared" si="1079"/>
        <v>0.2</v>
      </c>
      <c r="AI597" s="37">
        <f t="shared" si="1080"/>
        <v>54.0625</v>
      </c>
      <c r="AJ597" s="7">
        <f t="shared" si="1065"/>
        <v>8.59531097068019</v>
      </c>
      <c r="AK597" s="7">
        <f t="shared" si="1066"/>
        <v>-4.0570487774784034</v>
      </c>
      <c r="AL597" s="7">
        <f t="shared" si="1067"/>
        <v>4.2174532493861978</v>
      </c>
      <c r="AM597" s="7">
        <f t="shared" si="1068"/>
        <v>67.86044041487267</v>
      </c>
      <c r="AN597" s="37" t="str">
        <f>VLOOKUP(I597,spp!A:L,10,FALSE)</f>
        <v>Lutjanidae</v>
      </c>
    </row>
    <row r="598" spans="1:40" x14ac:dyDescent="0.2">
      <c r="A598" s="40">
        <v>3</v>
      </c>
      <c r="B598" s="40" t="s">
        <v>170</v>
      </c>
      <c r="C598" s="40">
        <v>3</v>
      </c>
      <c r="D598" s="40" t="s">
        <v>174</v>
      </c>
      <c r="E598" s="40">
        <v>2</v>
      </c>
      <c r="F598" s="55">
        <v>40772</v>
      </c>
      <c r="G598" s="56">
        <v>28</v>
      </c>
      <c r="H598" s="56">
        <v>27</v>
      </c>
      <c r="I598" s="40" t="s">
        <v>146</v>
      </c>
      <c r="J598" s="37" t="str">
        <f>VLOOKUP(I598,spp!A:B,2,FALSE)</f>
        <v>Mycteroperca rosacea</v>
      </c>
      <c r="K598" s="39">
        <f t="shared" si="1077"/>
        <v>35</v>
      </c>
      <c r="L598" s="40"/>
      <c r="M598" s="40"/>
      <c r="N598" s="40"/>
      <c r="O598" s="40"/>
      <c r="P598" s="40">
        <v>15</v>
      </c>
      <c r="Q598" s="40">
        <v>20</v>
      </c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37">
        <f>VLOOKUP(I598,spp!A:C,3,FALSE)</f>
        <v>1.3299999999999999E-2</v>
      </c>
      <c r="AF598" s="37">
        <f>VLOOKUP(I598,spp!A:D,4,FALSE)</f>
        <v>2.97</v>
      </c>
      <c r="AG598" s="37">
        <f t="shared" si="1078"/>
        <v>13081.190391099341</v>
      </c>
      <c r="AH598" s="37">
        <f t="shared" si="1079"/>
        <v>0.35</v>
      </c>
      <c r="AI598" s="37">
        <f t="shared" si="1080"/>
        <v>130.81190391099341</v>
      </c>
      <c r="AJ598" s="7">
        <f t="shared" si="1065"/>
        <v>9.478930629364001</v>
      </c>
      <c r="AK598" s="7">
        <f t="shared" si="1066"/>
        <v>-4.319991243754429</v>
      </c>
      <c r="AL598" s="7">
        <f t="shared" si="1067"/>
        <v>4.6461016407806159</v>
      </c>
      <c r="AM598" s="7">
        <f t="shared" si="1068"/>
        <v>104.17806940242329</v>
      </c>
      <c r="AN598" s="37" t="str">
        <f>VLOOKUP(I598,spp!A:L,10,FALSE)</f>
        <v>Serranidae</v>
      </c>
    </row>
    <row r="599" spans="1:40" x14ac:dyDescent="0.2">
      <c r="A599" s="40">
        <v>3</v>
      </c>
      <c r="B599" s="40" t="s">
        <v>170</v>
      </c>
      <c r="C599" s="40">
        <v>3</v>
      </c>
      <c r="D599" s="40" t="s">
        <v>174</v>
      </c>
      <c r="E599" s="40">
        <v>2</v>
      </c>
      <c r="F599" s="55">
        <v>40772</v>
      </c>
      <c r="G599" s="56">
        <v>28</v>
      </c>
      <c r="H599" s="56">
        <v>27</v>
      </c>
      <c r="I599" s="40" t="s">
        <v>143</v>
      </c>
      <c r="J599" s="37" t="str">
        <f>VLOOKUP(I599,spp!A:B,2,FALSE)</f>
        <v>Scarus ghobban</v>
      </c>
      <c r="K599" s="39">
        <f t="shared" si="1077"/>
        <v>3</v>
      </c>
      <c r="L599" s="40"/>
      <c r="M599" s="40"/>
      <c r="N599" s="40"/>
      <c r="O599" s="40"/>
      <c r="P599" s="40"/>
      <c r="Q599" s="40"/>
      <c r="R599" s="40">
        <v>3</v>
      </c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37">
        <f>VLOOKUP(I599,spp!A:C,3,FALSE)</f>
        <v>2.3300000000000001E-2</v>
      </c>
      <c r="AF599" s="37">
        <f>VLOOKUP(I599,spp!A:D,4,FALSE)</f>
        <v>2.919</v>
      </c>
      <c r="AG599" s="37">
        <f t="shared" si="1078"/>
        <v>4679.5544336638832</v>
      </c>
      <c r="AH599" s="37">
        <f t="shared" si="1079"/>
        <v>0.03</v>
      </c>
      <c r="AI599" s="37">
        <f t="shared" si="1080"/>
        <v>46.795544336638834</v>
      </c>
      <c r="AJ599" s="7">
        <f t="shared" si="1065"/>
        <v>8.4509581778971921</v>
      </c>
      <c r="AK599" s="7">
        <f t="shared" si="1066"/>
        <v>-3.7593019184104821</v>
      </c>
      <c r="AL599" s="7">
        <f t="shared" si="1067"/>
        <v>4.1830284673887199</v>
      </c>
      <c r="AM599" s="7">
        <f t="shared" si="1068"/>
        <v>65.564111626844181</v>
      </c>
      <c r="AN599" s="37" t="str">
        <f>VLOOKUP(I599,spp!A:L,10,FALSE)</f>
        <v>Scaridae </v>
      </c>
    </row>
    <row r="600" spans="1:40" x14ac:dyDescent="0.2">
      <c r="A600" s="43">
        <v>3</v>
      </c>
      <c r="B600" s="43" t="s">
        <v>170</v>
      </c>
      <c r="C600" s="43">
        <v>3</v>
      </c>
      <c r="D600" s="43" t="s">
        <v>174</v>
      </c>
      <c r="E600" s="43">
        <v>2</v>
      </c>
      <c r="F600" s="57">
        <v>40771</v>
      </c>
      <c r="G600" s="58">
        <v>28</v>
      </c>
      <c r="H600" s="58">
        <v>27</v>
      </c>
      <c r="I600" s="43" t="s">
        <v>149</v>
      </c>
      <c r="J600" s="37" t="str">
        <f>VLOOKUP(I600,spp!A:B,2,FALSE)</f>
        <v>Pinctada mazatlanica</v>
      </c>
      <c r="K600" s="43">
        <v>8</v>
      </c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37"/>
      <c r="AF600" s="37">
        <f>VLOOKUP(I600,spp!A:E,5,FALSE)</f>
        <v>33.238461538461536</v>
      </c>
      <c r="AG600" s="43">
        <f>AF600*K600</f>
        <v>265.90769230769229</v>
      </c>
      <c r="AH600" s="43">
        <f>K600/50</f>
        <v>0.16</v>
      </c>
      <c r="AI600" s="43">
        <f>AG600/50</f>
        <v>5.3181538461538453</v>
      </c>
      <c r="AJ600" s="7">
        <f t="shared" si="1065"/>
        <v>5.5831492271561869</v>
      </c>
      <c r="AK600" s="7" t="e">
        <f t="shared" si="1066"/>
        <v>#NUM!</v>
      </c>
      <c r="AL600" s="7" t="e">
        <f t="shared" si="1067"/>
        <v>#NUM!</v>
      </c>
      <c r="AM600" s="7" t="e">
        <f t="shared" si="1068"/>
        <v>#NUM!</v>
      </c>
      <c r="AN600" s="37" t="str">
        <f>VLOOKUP(I600,spp!A:L,10,FALSE)</f>
        <v>Pteriidae</v>
      </c>
    </row>
    <row r="601" spans="1:40" x14ac:dyDescent="0.2">
      <c r="A601" s="40">
        <v>3</v>
      </c>
      <c r="B601" s="40" t="s">
        <v>170</v>
      </c>
      <c r="C601" s="40">
        <v>3</v>
      </c>
      <c r="D601" s="40" t="s">
        <v>174</v>
      </c>
      <c r="E601" s="40">
        <v>3</v>
      </c>
      <c r="F601" s="55">
        <v>40772</v>
      </c>
      <c r="G601" s="56">
        <v>28</v>
      </c>
      <c r="H601" s="56">
        <v>23.6</v>
      </c>
      <c r="I601" s="40" t="s">
        <v>142</v>
      </c>
      <c r="J601" s="37" t="str">
        <f>VLOOKUP(I601,spp!A:B,2,FALSE)</f>
        <v>Holacanthus passer</v>
      </c>
      <c r="K601" s="39">
        <f t="shared" ref="K601" si="1081">SUM(L601:AD601)</f>
        <v>2</v>
      </c>
      <c r="L601" s="40"/>
      <c r="M601" s="40">
        <v>2</v>
      </c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37">
        <f>VLOOKUP(I601,spp!A:C,3,FALSE)</f>
        <v>2.7130000000000001E-2</v>
      </c>
      <c r="AF601" s="37">
        <f>VLOOKUP(I601,spp!A:D,4,FALSE)</f>
        <v>3.0842299999999998</v>
      </c>
      <c r="AG601" s="37">
        <f t="shared" ref="AG601" si="1082">((AE601*$L$2^AF601)*L601)+((AE601*$M$2^AF601)*M601)+((AE601*$N$2^AF601)*N601)+((AE601*$O$2^AF601)*O601)+((AE601*$P$2^AF601)*P601)+((AE601*$Q$2^AF601)*Q601)+((AE601*$R$2^AF601)*R601)+((AE601*$S$2^AF601)*S601)+((AE601*$T$2^AF601)*T601)+((AE601*$U$2^AF601)*U601)+((AE601*$V$2^AF601)*V601)+((AE601*$W$2^AF601)*W601)+((AE601*$X$2^AF601)*X601)+((AE601*$Y$2^AF601)*Y601)+ ((AE601*$Z$2^AF601)*Z601)+((AE601*$AA$2^AF601)*AA601)+((AE601*$AB$2^AF601)*AB601)+((AE601*$AC$2^AF601)*AC601+((AE601*$AD$2^AF601)*AD601))</f>
        <v>27.125015174681149</v>
      </c>
      <c r="AH601" s="37">
        <f t="shared" ref="AH601" si="1083">K601/100</f>
        <v>0.02</v>
      </c>
      <c r="AI601" s="37">
        <f t="shared" ref="AI601" si="1084">AG601/100</f>
        <v>0.2712501517468115</v>
      </c>
      <c r="AJ601" s="7">
        <f t="shared" ref="AJ601:AJ610" si="1085">LN(AG601)</f>
        <v>3.3004563712957169</v>
      </c>
      <c r="AK601" s="7">
        <f t="shared" ref="AK601:AK610" si="1086">LN(AE601)</f>
        <v>-3.6071151523112968</v>
      </c>
      <c r="AL601" s="7">
        <f t="shared" ref="AL601:AL610" si="1087">(AJ601-AK601)/AF601</f>
        <v>2.2396421549647769</v>
      </c>
      <c r="AM601" s="7">
        <f t="shared" ref="AM601:AM610" si="1088">EXP(AL601)</f>
        <v>9.3899705318280837</v>
      </c>
      <c r="AN601" s="37" t="str">
        <f>VLOOKUP(I601,spp!A:L,10,FALSE)</f>
        <v>Pomacanthidae</v>
      </c>
    </row>
    <row r="602" spans="1:40" x14ac:dyDescent="0.2">
      <c r="A602" s="43">
        <v>3</v>
      </c>
      <c r="B602" s="43" t="s">
        <v>170</v>
      </c>
      <c r="C602" s="43">
        <v>3</v>
      </c>
      <c r="D602" s="43" t="s">
        <v>174</v>
      </c>
      <c r="E602" s="43">
        <v>3</v>
      </c>
      <c r="F602" s="57">
        <v>40771</v>
      </c>
      <c r="G602" s="58">
        <v>28</v>
      </c>
      <c r="H602" s="58">
        <v>23</v>
      </c>
      <c r="I602" s="43" t="s">
        <v>149</v>
      </c>
      <c r="J602" s="37" t="str">
        <f>VLOOKUP(I602,spp!A:B,2,FALSE)</f>
        <v>Pinctada mazatlanica</v>
      </c>
      <c r="K602" s="43">
        <v>1</v>
      </c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37"/>
      <c r="AF602" s="37">
        <f>VLOOKUP(I602,spp!A:E,5,FALSE)</f>
        <v>33.238461538461536</v>
      </c>
      <c r="AG602" s="43">
        <f>AF602*K602</f>
        <v>33.238461538461536</v>
      </c>
      <c r="AH602" s="43">
        <f>K602/50</f>
        <v>0.02</v>
      </c>
      <c r="AI602" s="43">
        <f>AG602/50</f>
        <v>0.66476923076923067</v>
      </c>
      <c r="AJ602" s="7">
        <f t="shared" si="1085"/>
        <v>3.5037076854763507</v>
      </c>
      <c r="AK602" s="7" t="e">
        <f t="shared" si="1086"/>
        <v>#NUM!</v>
      </c>
      <c r="AL602" s="7" t="e">
        <f t="shared" si="1087"/>
        <v>#NUM!</v>
      </c>
      <c r="AM602" s="7" t="e">
        <f t="shared" si="1088"/>
        <v>#NUM!</v>
      </c>
      <c r="AN602" s="37" t="str">
        <f>VLOOKUP(I602,spp!A:L,10,FALSE)</f>
        <v>Pteriidae</v>
      </c>
    </row>
    <row r="603" spans="1:40" x14ac:dyDescent="0.2">
      <c r="A603" s="40">
        <v>3</v>
      </c>
      <c r="B603" s="40" t="s">
        <v>170</v>
      </c>
      <c r="C603" s="40">
        <v>3</v>
      </c>
      <c r="D603" s="40" t="s">
        <v>174</v>
      </c>
      <c r="E603" s="40">
        <v>4</v>
      </c>
      <c r="F603" s="55">
        <v>40772</v>
      </c>
      <c r="G603" s="56">
        <v>28</v>
      </c>
      <c r="H603" s="56">
        <v>23.3</v>
      </c>
      <c r="I603" s="40" t="s">
        <v>142</v>
      </c>
      <c r="J603" s="37" t="str">
        <f>VLOOKUP(I603,spp!A:B,2,FALSE)</f>
        <v>Holacanthus passer</v>
      </c>
      <c r="K603" s="39">
        <f t="shared" ref="K603:K604" si="1089">SUM(L603:AD603)</f>
        <v>3</v>
      </c>
      <c r="L603" s="40"/>
      <c r="M603" s="40">
        <v>3</v>
      </c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37">
        <f>VLOOKUP(I603,spp!A:C,3,FALSE)</f>
        <v>2.7130000000000001E-2</v>
      </c>
      <c r="AF603" s="37">
        <f>VLOOKUP(I603,spp!A:D,4,FALSE)</f>
        <v>3.0842299999999998</v>
      </c>
      <c r="AG603" s="37">
        <f t="shared" ref="AG603:AG604" si="1090">((AE603*$L$2^AF603)*L603)+((AE603*$M$2^AF603)*M603)+((AE603*$N$2^AF603)*N603)+((AE603*$O$2^AF603)*O603)+((AE603*$P$2^AF603)*P603)+((AE603*$Q$2^AF603)*Q603)+((AE603*$R$2^AF603)*R603)+((AE603*$S$2^AF603)*S603)+((AE603*$T$2^AF603)*T603)+((AE603*$U$2^AF603)*U603)+((AE603*$V$2^AF603)*V603)+((AE603*$W$2^AF603)*W603)+((AE603*$X$2^AF603)*X603)+((AE603*$Y$2^AF603)*Y603)+ ((AE603*$Z$2^AF603)*Z603)+((AE603*$AA$2^AF603)*AA603)+((AE603*$AB$2^AF603)*AB603)+((AE603*$AC$2^AF603)*AC603+((AE603*$AD$2^AF603)*AD603))</f>
        <v>40.687522762021722</v>
      </c>
      <c r="AH603" s="37">
        <f t="shared" ref="AH603:AH604" si="1091">K603/100</f>
        <v>0.03</v>
      </c>
      <c r="AI603" s="37">
        <f t="shared" ref="AI603:AI604" si="1092">AG603/100</f>
        <v>0.40687522762021722</v>
      </c>
      <c r="AJ603" s="7">
        <f t="shared" si="1085"/>
        <v>3.7059214794038811</v>
      </c>
      <c r="AK603" s="7">
        <f t="shared" si="1086"/>
        <v>-3.6071151523112968</v>
      </c>
      <c r="AL603" s="7">
        <f t="shared" si="1087"/>
        <v>2.3711061210464779</v>
      </c>
      <c r="AM603" s="7">
        <f t="shared" si="1088"/>
        <v>10.709231441422371</v>
      </c>
      <c r="AN603" s="37" t="str">
        <f>VLOOKUP(I603,spp!A:L,10,FALSE)</f>
        <v>Pomacanthidae</v>
      </c>
    </row>
    <row r="604" spans="1:40" x14ac:dyDescent="0.2">
      <c r="A604" s="40">
        <v>3</v>
      </c>
      <c r="B604" s="40" t="s">
        <v>170</v>
      </c>
      <c r="C604" s="40">
        <v>3</v>
      </c>
      <c r="D604" s="40" t="s">
        <v>174</v>
      </c>
      <c r="E604" s="40">
        <v>4</v>
      </c>
      <c r="F604" s="55">
        <v>40772</v>
      </c>
      <c r="G604" s="56">
        <v>28</v>
      </c>
      <c r="H604" s="56">
        <v>23.3</v>
      </c>
      <c r="I604" s="40" t="s">
        <v>146</v>
      </c>
      <c r="J604" s="37" t="str">
        <f>VLOOKUP(I604,spp!A:B,2,FALSE)</f>
        <v>Mycteroperca rosacea</v>
      </c>
      <c r="K604" s="39">
        <f t="shared" si="1089"/>
        <v>2</v>
      </c>
      <c r="L604" s="40"/>
      <c r="M604" s="40"/>
      <c r="N604" s="40"/>
      <c r="O604" s="40">
        <v>1</v>
      </c>
      <c r="P604" s="40"/>
      <c r="Q604" s="40"/>
      <c r="R604" s="40"/>
      <c r="S604" s="40"/>
      <c r="T604" s="40">
        <v>1</v>
      </c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37">
        <f>VLOOKUP(I604,spp!A:C,3,FALSE)</f>
        <v>1.3299999999999999E-2</v>
      </c>
      <c r="AF604" s="37">
        <f>VLOOKUP(I604,spp!A:D,4,FALSE)</f>
        <v>2.97</v>
      </c>
      <c r="AG604" s="37">
        <f t="shared" si="1090"/>
        <v>3287.999065864276</v>
      </c>
      <c r="AH604" s="37">
        <f t="shared" si="1091"/>
        <v>0.02</v>
      </c>
      <c r="AI604" s="37">
        <f t="shared" si="1092"/>
        <v>32.879990658642761</v>
      </c>
      <c r="AJ604" s="7">
        <f t="shared" si="1085"/>
        <v>8.0980344720714914</v>
      </c>
      <c r="AK604" s="7">
        <f t="shared" si="1086"/>
        <v>-4.319991243754429</v>
      </c>
      <c r="AL604" s="7">
        <f t="shared" si="1087"/>
        <v>4.1811534396720269</v>
      </c>
      <c r="AM604" s="7">
        <f t="shared" si="1088"/>
        <v>65.441292281145451</v>
      </c>
      <c r="AN604" s="37" t="str">
        <f>VLOOKUP(I604,spp!A:L,10,FALSE)</f>
        <v>Serranidae</v>
      </c>
    </row>
    <row r="605" spans="1:40" x14ac:dyDescent="0.2">
      <c r="A605" s="43">
        <v>3</v>
      </c>
      <c r="B605" s="43" t="s">
        <v>170</v>
      </c>
      <c r="C605" s="43">
        <v>3</v>
      </c>
      <c r="D605" s="43" t="s">
        <v>174</v>
      </c>
      <c r="E605" s="43">
        <v>4</v>
      </c>
      <c r="F605" s="57">
        <v>40771</v>
      </c>
      <c r="G605" s="58">
        <v>28</v>
      </c>
      <c r="H605" s="58">
        <v>23.9</v>
      </c>
      <c r="I605" s="43" t="s">
        <v>145</v>
      </c>
      <c r="J605" s="37" t="str">
        <f>VLOOKUP(I605,spp!A:B,2,FALSE)</f>
        <v>Isostichopus fuscus</v>
      </c>
      <c r="K605" s="43">
        <v>1</v>
      </c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37"/>
      <c r="AF605" s="37">
        <f>VLOOKUP(I605,spp!A:E,5,FALSE)</f>
        <v>375</v>
      </c>
      <c r="AG605" s="43">
        <f>AF605*K605</f>
        <v>375</v>
      </c>
      <c r="AH605" s="43">
        <f>K605/50</f>
        <v>0.02</v>
      </c>
      <c r="AI605" s="43">
        <f>AG605/50</f>
        <v>7.5</v>
      </c>
      <c r="AJ605" s="7">
        <f t="shared" si="1085"/>
        <v>5.9269260259704106</v>
      </c>
      <c r="AK605" s="7" t="e">
        <f t="shared" si="1086"/>
        <v>#NUM!</v>
      </c>
      <c r="AL605" s="7" t="e">
        <f t="shared" si="1087"/>
        <v>#NUM!</v>
      </c>
      <c r="AM605" s="7" t="e">
        <f t="shared" si="1088"/>
        <v>#NUM!</v>
      </c>
      <c r="AN605" s="37" t="str">
        <f>VLOOKUP(I605,spp!A:L,10,FALSE)</f>
        <v>Stichopodidae</v>
      </c>
    </row>
    <row r="606" spans="1:40" x14ac:dyDescent="0.2">
      <c r="A606" s="40">
        <v>3</v>
      </c>
      <c r="B606" s="40" t="s">
        <v>170</v>
      </c>
      <c r="C606" s="40">
        <v>3</v>
      </c>
      <c r="D606" s="40" t="s">
        <v>174</v>
      </c>
      <c r="E606" s="40">
        <v>5</v>
      </c>
      <c r="F606" s="55">
        <v>40862</v>
      </c>
      <c r="G606" s="56">
        <v>27</v>
      </c>
      <c r="H606" s="56">
        <v>27</v>
      </c>
      <c r="I606" s="40" t="s">
        <v>142</v>
      </c>
      <c r="J606" s="37" t="str">
        <f>VLOOKUP(I606,spp!A:B,2,FALSE)</f>
        <v>Holacanthus passer</v>
      </c>
      <c r="K606" s="39">
        <f t="shared" ref="K606:K607" si="1093">SUM(L606:AD606)</f>
        <v>3</v>
      </c>
      <c r="L606" s="40"/>
      <c r="M606" s="40"/>
      <c r="N606" s="40"/>
      <c r="O606" s="40">
        <v>1</v>
      </c>
      <c r="P606" s="40">
        <v>2</v>
      </c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37">
        <f>VLOOKUP(I606,spp!A:C,3,FALSE)</f>
        <v>2.7130000000000001E-2</v>
      </c>
      <c r="AF606" s="37">
        <f>VLOOKUP(I606,spp!A:D,4,FALSE)</f>
        <v>3.0842299999999998</v>
      </c>
      <c r="AG606" s="37">
        <f t="shared" ref="AG606:AG607" si="1094">((AE606*$L$2^AF606)*L606)+((AE606*$M$2^AF606)*M606)+((AE606*$N$2^AF606)*N606)+((AE606*$O$2^AF606)*O606)+((AE606*$P$2^AF606)*P606)+((AE606*$Q$2^AF606)*Q606)+((AE606*$R$2^AF606)*R606)+((AE606*$S$2^AF606)*S606)+((AE606*$T$2^AF606)*T606)+((AE606*$U$2^AF606)*U606)+((AE606*$V$2^AF606)*V606)+((AE606*$W$2^AF606)*W606)+((AE606*$X$2^AF606)*X606)+((AE606*$Y$2^AF606)*Y606)+ ((AE606*$Z$2^AF606)*Z606)+((AE606*$AA$2^AF606)*AA606)+((AE606*$AB$2^AF606)*AB606)+((AE606*$AC$2^AF606)*AC606+((AE606*$AD$2^AF606)*AD606))</f>
        <v>1296.8951320244907</v>
      </c>
      <c r="AH606" s="37">
        <f t="shared" ref="AH606:AH607" si="1095">K606/100</f>
        <v>0.03</v>
      </c>
      <c r="AI606" s="37">
        <f t="shared" ref="AI606:AI607" si="1096">AG606/100</f>
        <v>12.968951320244907</v>
      </c>
      <c r="AJ606" s="7">
        <f t="shared" si="1085"/>
        <v>7.1677283267873388</v>
      </c>
      <c r="AK606" s="7">
        <f t="shared" si="1086"/>
        <v>-3.6071151523112968</v>
      </c>
      <c r="AL606" s="7">
        <f t="shared" si="1087"/>
        <v>3.4935278753849861</v>
      </c>
      <c r="AM606" s="7">
        <f t="shared" si="1088"/>
        <v>32.901816709646134</v>
      </c>
      <c r="AN606" s="37" t="str">
        <f>VLOOKUP(I606,spp!A:L,10,FALSE)</f>
        <v>Pomacanthidae</v>
      </c>
    </row>
    <row r="607" spans="1:40" x14ac:dyDescent="0.2">
      <c r="A607" s="40">
        <v>3</v>
      </c>
      <c r="B607" s="40" t="s">
        <v>170</v>
      </c>
      <c r="C607" s="40">
        <v>3</v>
      </c>
      <c r="D607" s="40" t="s">
        <v>174</v>
      </c>
      <c r="E607" s="40">
        <v>5</v>
      </c>
      <c r="F607" s="55">
        <v>40862</v>
      </c>
      <c r="G607" s="56">
        <v>27</v>
      </c>
      <c r="H607" s="56">
        <v>27</v>
      </c>
      <c r="I607" s="40" t="s">
        <v>146</v>
      </c>
      <c r="J607" s="37" t="str">
        <f>VLOOKUP(I607,spp!A:B,2,FALSE)</f>
        <v>Mycteroperca rosacea</v>
      </c>
      <c r="K607" s="39">
        <f t="shared" si="1093"/>
        <v>1</v>
      </c>
      <c r="L607" s="40"/>
      <c r="M607" s="40"/>
      <c r="N607" s="40"/>
      <c r="O607" s="40"/>
      <c r="P607" s="40"/>
      <c r="Q607" s="40"/>
      <c r="R607" s="40">
        <v>1</v>
      </c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37">
        <f>VLOOKUP(I607,spp!A:C,3,FALSE)</f>
        <v>1.3299999999999999E-2</v>
      </c>
      <c r="AF607" s="37">
        <f>VLOOKUP(I607,spp!A:D,4,FALSE)</f>
        <v>2.97</v>
      </c>
      <c r="AG607" s="37">
        <f t="shared" si="1094"/>
        <v>1081.1670633234589</v>
      </c>
      <c r="AH607" s="37">
        <f t="shared" si="1095"/>
        <v>0.01</v>
      </c>
      <c r="AI607" s="37">
        <f t="shared" si="1096"/>
        <v>10.81167063323459</v>
      </c>
      <c r="AJ607" s="7">
        <f t="shared" si="1085"/>
        <v>6.9857963508634215</v>
      </c>
      <c r="AK607" s="7">
        <f t="shared" si="1086"/>
        <v>-4.319991243754429</v>
      </c>
      <c r="AL607" s="7">
        <f t="shared" si="1087"/>
        <v>3.8066624897703196</v>
      </c>
      <c r="AM607" s="7">
        <f t="shared" si="1088"/>
        <v>44.999999999999993</v>
      </c>
      <c r="AN607" s="37" t="str">
        <f>VLOOKUP(I607,spp!A:L,10,FALSE)</f>
        <v>Serranidae</v>
      </c>
    </row>
    <row r="608" spans="1:40" x14ac:dyDescent="0.2">
      <c r="A608" s="40">
        <v>3</v>
      </c>
      <c r="B608" s="40" t="s">
        <v>170</v>
      </c>
      <c r="C608" s="40">
        <v>3</v>
      </c>
      <c r="D608" s="40" t="s">
        <v>174</v>
      </c>
      <c r="E608" s="40">
        <v>6</v>
      </c>
      <c r="F608" s="55">
        <v>40862</v>
      </c>
      <c r="G608" s="56">
        <v>27</v>
      </c>
      <c r="H608" s="56">
        <v>27</v>
      </c>
      <c r="I608" s="40" t="s">
        <v>142</v>
      </c>
      <c r="J608" s="37" t="str">
        <f>VLOOKUP(I608,spp!A:B,2,FALSE)</f>
        <v>Holacanthus passer</v>
      </c>
      <c r="K608" s="39">
        <f t="shared" ref="K608:K611" si="1097">SUM(L608:AD608)</f>
        <v>2</v>
      </c>
      <c r="L608" s="40"/>
      <c r="M608" s="40"/>
      <c r="N608" s="40"/>
      <c r="O608" s="40">
        <v>2</v>
      </c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37">
        <f>VLOOKUP(I608,spp!A:C,3,FALSE)</f>
        <v>2.7130000000000001E-2</v>
      </c>
      <c r="AF608" s="37">
        <f>VLOOKUP(I608,spp!A:D,4,FALSE)</f>
        <v>3.0842299999999998</v>
      </c>
      <c r="AG608" s="37">
        <f t="shared" ref="AG608:AG611" si="1098">((AE608*$L$2^AF608)*L608)+((AE608*$M$2^AF608)*M608)+((AE608*$N$2^AF608)*N608)+((AE608*$O$2^AF608)*O608)+((AE608*$P$2^AF608)*P608)+((AE608*$Q$2^AF608)*Q608)+((AE608*$R$2^AF608)*R608)+((AE608*$S$2^AF608)*S608)+((AE608*$T$2^AF608)*T608)+((AE608*$U$2^AF608)*U608)+((AE608*$V$2^AF608)*V608)+((AE608*$W$2^AF608)*W608)+((AE608*$X$2^AF608)*X608)+((AE608*$Y$2^AF608)*Y608)+ ((AE608*$Z$2^AF608)*Z608)+((AE608*$AA$2^AF608)*AA608)+((AE608*$AB$2^AF608)*AB608)+((AE608*$AC$2^AF608)*AC608+((AE608*$AD$2^AF608)*AD608))</f>
        <v>370.07950141176343</v>
      </c>
      <c r="AH608" s="37">
        <f t="shared" ref="AH608:AH611" si="1099">K608/100</f>
        <v>0.02</v>
      </c>
      <c r="AI608" s="37">
        <f t="shared" ref="AI608:AI611" si="1100">AG608/100</f>
        <v>3.7007950141176345</v>
      </c>
      <c r="AJ608" s="7">
        <f t="shared" si="1085"/>
        <v>5.9137178512377435</v>
      </c>
      <c r="AK608" s="7">
        <f t="shared" si="1086"/>
        <v>-3.6071151523112968</v>
      </c>
      <c r="AL608" s="7">
        <f t="shared" si="1087"/>
        <v>3.0869400153519808</v>
      </c>
      <c r="AM608" s="7">
        <f t="shared" si="1088"/>
        <v>21.909931240932202</v>
      </c>
      <c r="AN608" s="37" t="str">
        <f>VLOOKUP(I608,spp!A:L,10,FALSE)</f>
        <v>Pomacanthidae</v>
      </c>
    </row>
    <row r="609" spans="1:40" x14ac:dyDescent="0.2">
      <c r="A609" s="40">
        <v>3</v>
      </c>
      <c r="B609" s="40" t="s">
        <v>170</v>
      </c>
      <c r="C609" s="40">
        <v>3</v>
      </c>
      <c r="D609" s="40" t="s">
        <v>174</v>
      </c>
      <c r="E609" s="40">
        <v>6</v>
      </c>
      <c r="F609" s="55">
        <v>40862</v>
      </c>
      <c r="G609" s="56">
        <v>27</v>
      </c>
      <c r="H609" s="56">
        <v>27</v>
      </c>
      <c r="I609" s="40" t="s">
        <v>150</v>
      </c>
      <c r="J609" s="37" t="str">
        <f>VLOOKUP(I609,spp!A:B,2,FALSE)</f>
        <v>Lutjanus argentiventris</v>
      </c>
      <c r="K609" s="39">
        <f t="shared" si="1097"/>
        <v>150</v>
      </c>
      <c r="L609" s="40"/>
      <c r="M609" s="40"/>
      <c r="N609" s="40"/>
      <c r="O609" s="40"/>
      <c r="P609" s="40">
        <v>150</v>
      </c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37">
        <f>VLOOKUP(I609,spp!A:C,3,FALSE)</f>
        <v>1.7299999999999999E-2</v>
      </c>
      <c r="AF609" s="37">
        <f>VLOOKUP(I609,spp!A:D,4,FALSE)</f>
        <v>3</v>
      </c>
      <c r="AG609" s="37">
        <f t="shared" si="1098"/>
        <v>40546.875</v>
      </c>
      <c r="AH609" s="37">
        <f t="shared" si="1099"/>
        <v>1.5</v>
      </c>
      <c r="AI609" s="37">
        <f t="shared" si="1100"/>
        <v>405.46875</v>
      </c>
      <c r="AJ609" s="7">
        <f t="shared" si="1085"/>
        <v>10.610213991222453</v>
      </c>
      <c r="AK609" s="7">
        <f t="shared" si="1086"/>
        <v>-4.0570487774784034</v>
      </c>
      <c r="AL609" s="7">
        <f t="shared" si="1087"/>
        <v>4.8890875895669526</v>
      </c>
      <c r="AM609" s="7">
        <f t="shared" si="1088"/>
        <v>132.83232114782638</v>
      </c>
      <c r="AN609" s="37" t="str">
        <f>VLOOKUP(I609,spp!A:L,10,FALSE)</f>
        <v>Lutjanidae</v>
      </c>
    </row>
    <row r="610" spans="1:40" x14ac:dyDescent="0.2">
      <c r="A610" s="40">
        <v>3</v>
      </c>
      <c r="B610" s="40" t="s">
        <v>170</v>
      </c>
      <c r="C610" s="40">
        <v>3</v>
      </c>
      <c r="D610" s="40" t="s">
        <v>174</v>
      </c>
      <c r="E610" s="40">
        <v>6</v>
      </c>
      <c r="F610" s="55">
        <v>40862</v>
      </c>
      <c r="G610" s="56">
        <v>27</v>
      </c>
      <c r="H610" s="56">
        <v>27</v>
      </c>
      <c r="I610" s="40" t="s">
        <v>146</v>
      </c>
      <c r="J610" s="37" t="str">
        <f>VLOOKUP(I610,spp!A:B,2,FALSE)</f>
        <v>Mycteroperca rosacea</v>
      </c>
      <c r="K610" s="39">
        <f t="shared" si="1097"/>
        <v>1</v>
      </c>
      <c r="L610" s="40"/>
      <c r="M610" s="40"/>
      <c r="N610" s="40"/>
      <c r="O610" s="40"/>
      <c r="P610" s="40"/>
      <c r="Q610" s="40"/>
      <c r="R610" s="40">
        <v>1</v>
      </c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37">
        <f>VLOOKUP(I610,spp!A:C,3,FALSE)</f>
        <v>1.3299999999999999E-2</v>
      </c>
      <c r="AF610" s="37">
        <f>VLOOKUP(I610,spp!A:D,4,FALSE)</f>
        <v>2.97</v>
      </c>
      <c r="AG610" s="37">
        <f t="shared" si="1098"/>
        <v>1081.1670633234589</v>
      </c>
      <c r="AH610" s="37">
        <f t="shared" si="1099"/>
        <v>0.01</v>
      </c>
      <c r="AI610" s="37">
        <f t="shared" si="1100"/>
        <v>10.81167063323459</v>
      </c>
      <c r="AJ610" s="7">
        <f t="shared" si="1085"/>
        <v>6.9857963508634215</v>
      </c>
      <c r="AK610" s="7">
        <f t="shared" si="1086"/>
        <v>-4.319991243754429</v>
      </c>
      <c r="AL610" s="7">
        <f t="shared" si="1087"/>
        <v>3.8066624897703196</v>
      </c>
      <c r="AM610" s="7">
        <f t="shared" si="1088"/>
        <v>44.999999999999993</v>
      </c>
      <c r="AN610" s="37" t="str">
        <f>VLOOKUP(I610,spp!A:L,10,FALSE)</f>
        <v>Serranidae</v>
      </c>
    </row>
    <row r="611" spans="1:40" x14ac:dyDescent="0.2">
      <c r="A611" s="40">
        <v>3</v>
      </c>
      <c r="B611" s="40" t="s">
        <v>170</v>
      </c>
      <c r="C611" s="40">
        <v>3</v>
      </c>
      <c r="D611" s="40" t="s">
        <v>174</v>
      </c>
      <c r="E611" s="40">
        <v>6</v>
      </c>
      <c r="F611" s="55">
        <v>40862</v>
      </c>
      <c r="G611" s="56">
        <v>27</v>
      </c>
      <c r="H611" s="56">
        <v>27</v>
      </c>
      <c r="I611" s="40" t="s">
        <v>143</v>
      </c>
      <c r="J611" s="37" t="str">
        <f>VLOOKUP(I611,spp!A:B,2,FALSE)</f>
        <v>Scarus ghobban</v>
      </c>
      <c r="K611" s="39">
        <f t="shared" si="1097"/>
        <v>1</v>
      </c>
      <c r="L611" s="40"/>
      <c r="M611" s="40"/>
      <c r="N611" s="40"/>
      <c r="O611" s="40"/>
      <c r="P611" s="40"/>
      <c r="Q611" s="40"/>
      <c r="R611" s="40">
        <v>1</v>
      </c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37">
        <f>VLOOKUP(I611,spp!A:C,3,FALSE)</f>
        <v>2.3300000000000001E-2</v>
      </c>
      <c r="AF611" s="37">
        <f>VLOOKUP(I611,spp!A:D,4,FALSE)</f>
        <v>2.919</v>
      </c>
      <c r="AG611" s="37">
        <f t="shared" si="1098"/>
        <v>1559.851477887961</v>
      </c>
      <c r="AH611" s="37">
        <f t="shared" si="1099"/>
        <v>0.01</v>
      </c>
      <c r="AI611" s="37">
        <f t="shared" si="1100"/>
        <v>15.598514778879609</v>
      </c>
      <c r="AJ611" s="7">
        <f t="shared" ref="AJ611:AJ619" si="1101">LN(AG611)</f>
        <v>7.3523458892290821</v>
      </c>
      <c r="AK611" s="7">
        <f t="shared" ref="AK611:AK619" si="1102">LN(AE611)</f>
        <v>-3.7593019184104821</v>
      </c>
      <c r="AL611" s="7">
        <f t="shared" ref="AL611:AL619" si="1103">(AJ611-AK611)/AF611</f>
        <v>3.8066624897703196</v>
      </c>
      <c r="AM611" s="7">
        <f t="shared" ref="AM611:AM619" si="1104">EXP(AL611)</f>
        <v>44.999999999999993</v>
      </c>
      <c r="AN611" s="37" t="str">
        <f>VLOOKUP(I611,spp!A:L,10,FALSE)</f>
        <v>Scaridae </v>
      </c>
    </row>
    <row r="612" spans="1:40" x14ac:dyDescent="0.2">
      <c r="A612" s="43">
        <v>3</v>
      </c>
      <c r="B612" s="43" t="s">
        <v>170</v>
      </c>
      <c r="C612" s="43">
        <v>3</v>
      </c>
      <c r="D612" s="43" t="s">
        <v>174</v>
      </c>
      <c r="E612" s="43">
        <v>6</v>
      </c>
      <c r="F612" s="59">
        <v>40862</v>
      </c>
      <c r="G612" s="58">
        <v>27</v>
      </c>
      <c r="H612" s="58">
        <v>82</v>
      </c>
      <c r="I612" s="43" t="s">
        <v>149</v>
      </c>
      <c r="J612" s="37" t="str">
        <f>VLOOKUP(I612,spp!A:B,2,FALSE)</f>
        <v>Pinctada mazatlanica</v>
      </c>
      <c r="K612" s="43">
        <v>6</v>
      </c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37"/>
      <c r="AF612" s="37">
        <f>VLOOKUP(I612,spp!A:E,5,FALSE)</f>
        <v>33.238461538461536</v>
      </c>
      <c r="AG612" s="43">
        <f>AF612*K612</f>
        <v>199.43076923076922</v>
      </c>
      <c r="AH612" s="43">
        <f>K612/50</f>
        <v>0.12</v>
      </c>
      <c r="AI612" s="43">
        <f>AG612/50</f>
        <v>3.9886153846153842</v>
      </c>
      <c r="AJ612" s="7">
        <f t="shared" si="1101"/>
        <v>5.2954671547044061</v>
      </c>
      <c r="AK612" s="7" t="e">
        <f t="shared" si="1102"/>
        <v>#NUM!</v>
      </c>
      <c r="AL612" s="7" t="e">
        <f t="shared" si="1103"/>
        <v>#NUM!</v>
      </c>
      <c r="AM612" s="7" t="e">
        <f t="shared" si="1104"/>
        <v>#NUM!</v>
      </c>
      <c r="AN612" s="37" t="str">
        <f>VLOOKUP(I612,spp!A:L,10,FALSE)</f>
        <v>Pteriidae</v>
      </c>
    </row>
    <row r="613" spans="1:40" x14ac:dyDescent="0.2">
      <c r="A613" s="40">
        <v>3</v>
      </c>
      <c r="B613" s="40" t="s">
        <v>170</v>
      </c>
      <c r="C613" s="40">
        <v>4</v>
      </c>
      <c r="D613" s="40" t="s">
        <v>175</v>
      </c>
      <c r="E613" s="40">
        <v>1</v>
      </c>
      <c r="F613" s="55">
        <v>40772</v>
      </c>
      <c r="G613" s="56">
        <v>30</v>
      </c>
      <c r="H613" s="56">
        <v>10</v>
      </c>
      <c r="I613" s="40" t="s">
        <v>142</v>
      </c>
      <c r="J613" s="37" t="str">
        <f>VLOOKUP(I613,spp!A:B,2,FALSE)</f>
        <v>Holacanthus passer</v>
      </c>
      <c r="K613" s="39">
        <f t="shared" ref="K613:K615" si="1105">SUM(L613:AD613)</f>
        <v>2</v>
      </c>
      <c r="L613" s="40"/>
      <c r="M613" s="40">
        <v>2</v>
      </c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37">
        <f>VLOOKUP(I613,spp!A:C,3,FALSE)</f>
        <v>2.7130000000000001E-2</v>
      </c>
      <c r="AF613" s="37">
        <f>VLOOKUP(I613,spp!A:D,4,FALSE)</f>
        <v>3.0842299999999998</v>
      </c>
      <c r="AG613" s="37">
        <f t="shared" ref="AG613:AG615" si="1106">((AE613*$L$2^AF613)*L613)+((AE613*$M$2^AF613)*M613)+((AE613*$N$2^AF613)*N613)+((AE613*$O$2^AF613)*O613)+((AE613*$P$2^AF613)*P613)+((AE613*$Q$2^AF613)*Q613)+((AE613*$R$2^AF613)*R613)+((AE613*$S$2^AF613)*S613)+((AE613*$T$2^AF613)*T613)+((AE613*$U$2^AF613)*U613)+((AE613*$V$2^AF613)*V613)+((AE613*$W$2^AF613)*W613)+((AE613*$X$2^AF613)*X613)+((AE613*$Y$2^AF613)*Y613)+ ((AE613*$Z$2^AF613)*Z613)+((AE613*$AA$2^AF613)*AA613)+((AE613*$AB$2^AF613)*AB613)+((AE613*$AC$2^AF613)*AC613+((AE613*$AD$2^AF613)*AD613))</f>
        <v>27.125015174681149</v>
      </c>
      <c r="AH613" s="37">
        <f t="shared" ref="AH613:AH615" si="1107">K613/100</f>
        <v>0.02</v>
      </c>
      <c r="AI613" s="37">
        <f t="shared" ref="AI613:AI615" si="1108">AG613/100</f>
        <v>0.2712501517468115</v>
      </c>
      <c r="AJ613" s="7">
        <f t="shared" si="1101"/>
        <v>3.3004563712957169</v>
      </c>
      <c r="AK613" s="7">
        <f t="shared" si="1102"/>
        <v>-3.6071151523112968</v>
      </c>
      <c r="AL613" s="7">
        <f t="shared" si="1103"/>
        <v>2.2396421549647769</v>
      </c>
      <c r="AM613" s="7">
        <f t="shared" si="1104"/>
        <v>9.3899705318280837</v>
      </c>
      <c r="AN613" s="37" t="str">
        <f>VLOOKUP(I613,spp!A:L,10,FALSE)</f>
        <v>Pomacanthidae</v>
      </c>
    </row>
    <row r="614" spans="1:40" x14ac:dyDescent="0.2">
      <c r="A614" s="40">
        <v>3</v>
      </c>
      <c r="B614" s="40" t="s">
        <v>170</v>
      </c>
      <c r="C614" s="40">
        <v>4</v>
      </c>
      <c r="D614" s="40" t="s">
        <v>175</v>
      </c>
      <c r="E614" s="40">
        <v>1</v>
      </c>
      <c r="F614" s="55">
        <v>40772</v>
      </c>
      <c r="G614" s="56">
        <v>30</v>
      </c>
      <c r="H614" s="56">
        <v>10</v>
      </c>
      <c r="I614" s="40" t="s">
        <v>141</v>
      </c>
      <c r="J614" s="37" t="str">
        <f>VLOOKUP(I614,spp!A:B,2,FALSE)</f>
        <v>Stegastes rectrifaenum</v>
      </c>
      <c r="K614" s="39">
        <f t="shared" si="1105"/>
        <v>12</v>
      </c>
      <c r="L614" s="40">
        <v>10</v>
      </c>
      <c r="M614" s="40">
        <v>2</v>
      </c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37">
        <f>VLOOKUP(I614,spp!A:C,3,FALSE)</f>
        <v>1.813E-2</v>
      </c>
      <c r="AF614" s="37">
        <f>VLOOKUP(I614,spp!A:D,4,FALSE)</f>
        <v>3.07552</v>
      </c>
      <c r="AG614" s="37">
        <f t="shared" si="1106"/>
        <v>20.847104270661816</v>
      </c>
      <c r="AH614" s="37">
        <f t="shared" si="1107"/>
        <v>0.12</v>
      </c>
      <c r="AI614" s="37">
        <f t="shared" si="1108"/>
        <v>0.20847104270661818</v>
      </c>
      <c r="AJ614" s="7">
        <f t="shared" si="1101"/>
        <v>3.0372150546984367</v>
      </c>
      <c r="AK614" s="7">
        <f t="shared" si="1102"/>
        <v>-4.0101872542153769</v>
      </c>
      <c r="AL614" s="7">
        <f t="shared" si="1103"/>
        <v>2.291450651894253</v>
      </c>
      <c r="AM614" s="7">
        <f t="shared" si="1104"/>
        <v>9.8892731736166848</v>
      </c>
      <c r="AN614" s="37" t="str">
        <f>VLOOKUP(I614,spp!A:L,10,FALSE)</f>
        <v>Pomacentridae</v>
      </c>
    </row>
    <row r="615" spans="1:40" x14ac:dyDescent="0.2">
      <c r="A615" s="40">
        <v>3</v>
      </c>
      <c r="B615" s="40" t="s">
        <v>170</v>
      </c>
      <c r="C615" s="40">
        <v>4</v>
      </c>
      <c r="D615" s="40" t="s">
        <v>175</v>
      </c>
      <c r="E615" s="40">
        <v>1</v>
      </c>
      <c r="F615" s="55">
        <v>40772</v>
      </c>
      <c r="G615" s="56">
        <v>30</v>
      </c>
      <c r="H615" s="56">
        <v>10</v>
      </c>
      <c r="I615" s="40" t="s">
        <v>157</v>
      </c>
      <c r="J615" s="37" t="str">
        <f>VLOOKUP(I615,spp!A:B,2,FALSE)</f>
        <v>Zanclus cornutus</v>
      </c>
      <c r="K615" s="39">
        <f t="shared" si="1105"/>
        <v>2</v>
      </c>
      <c r="L615" s="40"/>
      <c r="M615" s="40"/>
      <c r="N615" s="40"/>
      <c r="O615" s="40">
        <v>2</v>
      </c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37">
        <f>VLOOKUP(I615,spp!A:C,3,FALSE)</f>
        <v>1.47E-2</v>
      </c>
      <c r="AF615" s="37">
        <f>VLOOKUP(I615,spp!A:D,4,FALSE)</f>
        <v>3.3698999999999999</v>
      </c>
      <c r="AG615" s="37">
        <f t="shared" si="1106"/>
        <v>454.21476825116241</v>
      </c>
      <c r="AH615" s="37">
        <f t="shared" si="1107"/>
        <v>0.02</v>
      </c>
      <c r="AI615" s="37">
        <f t="shared" si="1108"/>
        <v>4.542147682511624</v>
      </c>
      <c r="AJ615" s="7">
        <f t="shared" si="1101"/>
        <v>6.1185701440067151</v>
      </c>
      <c r="AK615" s="7">
        <f t="shared" si="1102"/>
        <v>-4.2199077851974467</v>
      </c>
      <c r="AL615" s="7">
        <f t="shared" si="1103"/>
        <v>3.0678886403763204</v>
      </c>
      <c r="AM615" s="7">
        <f t="shared" si="1104"/>
        <v>21.496467952874479</v>
      </c>
      <c r="AN615" s="37" t="str">
        <f>VLOOKUP(I615,spp!A:L,10,FALSE)</f>
        <v>Zanclidae</v>
      </c>
    </row>
    <row r="616" spans="1:40" x14ac:dyDescent="0.2">
      <c r="A616" s="40">
        <v>3</v>
      </c>
      <c r="B616" s="40" t="s">
        <v>170</v>
      </c>
      <c r="C616" s="40">
        <v>4</v>
      </c>
      <c r="D616" s="40" t="s">
        <v>175</v>
      </c>
      <c r="E616" s="40">
        <v>2</v>
      </c>
      <c r="F616" s="55">
        <v>40772</v>
      </c>
      <c r="G616" s="56">
        <v>30</v>
      </c>
      <c r="H616" s="56">
        <v>10</v>
      </c>
      <c r="I616" s="40" t="s">
        <v>142</v>
      </c>
      <c r="J616" s="37" t="str">
        <f>VLOOKUP(I616,spp!A:B,2,FALSE)</f>
        <v>Holacanthus passer</v>
      </c>
      <c r="K616" s="39">
        <f t="shared" ref="K616:K619" si="1109">SUM(L616:AD616)</f>
        <v>1</v>
      </c>
      <c r="L616" s="40"/>
      <c r="M616" s="40">
        <v>1</v>
      </c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37">
        <f>VLOOKUP(I616,spp!A:C,3,FALSE)</f>
        <v>2.7130000000000001E-2</v>
      </c>
      <c r="AF616" s="37">
        <f>VLOOKUP(I616,spp!A:D,4,FALSE)</f>
        <v>3.0842299999999998</v>
      </c>
      <c r="AG616" s="37">
        <f t="shared" ref="AG616:AG619" si="1110">((AE616*$L$2^AF616)*L616)+((AE616*$M$2^AF616)*M616)+((AE616*$N$2^AF616)*N616)+((AE616*$O$2^AF616)*O616)+((AE616*$P$2^AF616)*P616)+((AE616*$Q$2^AF616)*Q616)+((AE616*$R$2^AF616)*R616)+((AE616*$S$2^AF616)*S616)+((AE616*$T$2^AF616)*T616)+((AE616*$U$2^AF616)*U616)+((AE616*$V$2^AF616)*V616)+((AE616*$W$2^AF616)*W616)+((AE616*$X$2^AF616)*X616)+((AE616*$Y$2^AF616)*Y616)+ ((AE616*$Z$2^AF616)*Z616)+((AE616*$AA$2^AF616)*AA616)+((AE616*$AB$2^AF616)*AB616)+((AE616*$AC$2^AF616)*AC616+((AE616*$AD$2^AF616)*AD616))</f>
        <v>13.562507587340574</v>
      </c>
      <c r="AH616" s="37">
        <f t="shared" ref="AH616:AH619" si="1111">K616/100</f>
        <v>0.01</v>
      </c>
      <c r="AI616" s="37">
        <f t="shared" ref="AI616:AI619" si="1112">AG616/100</f>
        <v>0.13562507587340575</v>
      </c>
      <c r="AJ616" s="7">
        <f t="shared" si="1101"/>
        <v>2.6073091907357715</v>
      </c>
      <c r="AK616" s="7">
        <f t="shared" si="1102"/>
        <v>-3.6071151523112968</v>
      </c>
      <c r="AL616" s="7">
        <f t="shared" si="1103"/>
        <v>2.0149030205422647</v>
      </c>
      <c r="AM616" s="7">
        <f t="shared" si="1104"/>
        <v>7.4999999999999991</v>
      </c>
      <c r="AN616" s="37" t="str">
        <f>VLOOKUP(I616,spp!A:L,10,FALSE)</f>
        <v>Pomacanthidae</v>
      </c>
    </row>
    <row r="617" spans="1:40" x14ac:dyDescent="0.2">
      <c r="A617" s="40">
        <v>3</v>
      </c>
      <c r="B617" s="40" t="s">
        <v>170</v>
      </c>
      <c r="C617" s="40">
        <v>4</v>
      </c>
      <c r="D617" s="40" t="s">
        <v>175</v>
      </c>
      <c r="E617" s="40">
        <v>2</v>
      </c>
      <c r="F617" s="55">
        <v>40772</v>
      </c>
      <c r="G617" s="56">
        <v>30</v>
      </c>
      <c r="H617" s="56">
        <v>10</v>
      </c>
      <c r="I617" s="40" t="s">
        <v>146</v>
      </c>
      <c r="J617" s="37" t="str">
        <f>VLOOKUP(I617,spp!A:B,2,FALSE)</f>
        <v>Mycteroperca rosacea</v>
      </c>
      <c r="K617" s="39">
        <f t="shared" si="1109"/>
        <v>3</v>
      </c>
      <c r="L617" s="40"/>
      <c r="M617" s="40"/>
      <c r="N617" s="40"/>
      <c r="O617" s="40"/>
      <c r="P617" s="40">
        <v>3</v>
      </c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37">
        <f>VLOOKUP(I617,spp!A:C,3,FALSE)</f>
        <v>1.3299999999999999E-2</v>
      </c>
      <c r="AF617" s="37">
        <f>VLOOKUP(I617,spp!A:D,4,FALSE)</f>
        <v>2.97</v>
      </c>
      <c r="AG617" s="37">
        <f t="shared" si="1110"/>
        <v>566.04990447800515</v>
      </c>
      <c r="AH617" s="37">
        <f t="shared" si="1111"/>
        <v>0.03</v>
      </c>
      <c r="AI617" s="37">
        <f t="shared" si="1112"/>
        <v>5.6604990447800514</v>
      </c>
      <c r="AJ617" s="7">
        <f t="shared" si="1101"/>
        <v>6.3386822447722366</v>
      </c>
      <c r="AK617" s="7">
        <f t="shared" si="1102"/>
        <v>-4.319991243754429</v>
      </c>
      <c r="AL617" s="7">
        <f t="shared" si="1103"/>
        <v>3.5887789523658808</v>
      </c>
      <c r="AM617" s="7">
        <f t="shared" si="1104"/>
        <v>36.18985939453156</v>
      </c>
      <c r="AN617" s="37" t="str">
        <f>VLOOKUP(I617,spp!A:L,10,FALSE)</f>
        <v>Serranidae</v>
      </c>
    </row>
    <row r="618" spans="1:40" x14ac:dyDescent="0.2">
      <c r="A618" s="40">
        <v>3</v>
      </c>
      <c r="B618" s="40" t="s">
        <v>170</v>
      </c>
      <c r="C618" s="40">
        <v>4</v>
      </c>
      <c r="D618" s="40" t="s">
        <v>175</v>
      </c>
      <c r="E618" s="40">
        <v>2</v>
      </c>
      <c r="F618" s="55">
        <v>40772</v>
      </c>
      <c r="G618" s="56">
        <v>30</v>
      </c>
      <c r="H618" s="56">
        <v>10</v>
      </c>
      <c r="I618" s="40" t="s">
        <v>141</v>
      </c>
      <c r="J618" s="37" t="str">
        <f>VLOOKUP(I618,spp!A:B,2,FALSE)</f>
        <v>Stegastes rectrifaenum</v>
      </c>
      <c r="K618" s="39">
        <f t="shared" si="1109"/>
        <v>33</v>
      </c>
      <c r="L618" s="40">
        <v>25</v>
      </c>
      <c r="M618" s="40">
        <v>8</v>
      </c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37">
        <f>VLOOKUP(I618,spp!A:C,3,FALSE)</f>
        <v>1.813E-2</v>
      </c>
      <c r="AF618" s="37">
        <f>VLOOKUP(I618,spp!A:D,4,FALSE)</f>
        <v>3.07552</v>
      </c>
      <c r="AG618" s="37">
        <f t="shared" si="1110"/>
        <v>78.834747459087183</v>
      </c>
      <c r="AH618" s="37">
        <f t="shared" si="1111"/>
        <v>0.33</v>
      </c>
      <c r="AI618" s="37">
        <f t="shared" si="1112"/>
        <v>0.78834747459087184</v>
      </c>
      <c r="AJ618" s="7">
        <f t="shared" si="1101"/>
        <v>4.3673538572732298</v>
      </c>
      <c r="AK618" s="7">
        <f t="shared" si="1102"/>
        <v>-4.0101872542153769</v>
      </c>
      <c r="AL618" s="7">
        <f t="shared" si="1103"/>
        <v>2.7239429792323273</v>
      </c>
      <c r="AM618" s="7">
        <f t="shared" si="1104"/>
        <v>15.240296100437579</v>
      </c>
      <c r="AN618" s="37" t="str">
        <f>VLOOKUP(I618,spp!A:L,10,FALSE)</f>
        <v>Pomacentridae</v>
      </c>
    </row>
    <row r="619" spans="1:40" x14ac:dyDescent="0.2">
      <c r="A619" s="40">
        <v>3</v>
      </c>
      <c r="B619" s="40" t="s">
        <v>170</v>
      </c>
      <c r="C619" s="40">
        <v>4</v>
      </c>
      <c r="D619" s="40" t="s">
        <v>175</v>
      </c>
      <c r="E619" s="40">
        <v>2</v>
      </c>
      <c r="F619" s="55">
        <v>40772</v>
      </c>
      <c r="G619" s="56">
        <v>30</v>
      </c>
      <c r="H619" s="56">
        <v>10</v>
      </c>
      <c r="I619" s="40" t="s">
        <v>157</v>
      </c>
      <c r="J619" s="37" t="str">
        <f>VLOOKUP(I619,spp!A:B,2,FALSE)</f>
        <v>Zanclus cornutus</v>
      </c>
      <c r="K619" s="39">
        <f t="shared" si="1109"/>
        <v>3</v>
      </c>
      <c r="L619" s="40"/>
      <c r="M619" s="40"/>
      <c r="N619" s="40"/>
      <c r="O619" s="40">
        <v>2</v>
      </c>
      <c r="P619" s="40">
        <v>1</v>
      </c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37">
        <f>VLOOKUP(I619,spp!A:C,3,FALSE)</f>
        <v>1.47E-2</v>
      </c>
      <c r="AF619" s="37">
        <f>VLOOKUP(I619,spp!A:D,4,FALSE)</f>
        <v>3.3698999999999999</v>
      </c>
      <c r="AG619" s="37">
        <f t="shared" si="1110"/>
        <v>1209.7163361518421</v>
      </c>
      <c r="AH619" s="37">
        <f t="shared" si="1111"/>
        <v>0.03</v>
      </c>
      <c r="AI619" s="37">
        <f t="shared" si="1112"/>
        <v>12.097163361518421</v>
      </c>
      <c r="AJ619" s="7">
        <f t="shared" si="1101"/>
        <v>7.0981411781747292</v>
      </c>
      <c r="AK619" s="7">
        <f t="shared" si="1102"/>
        <v>-4.2199077851974467</v>
      </c>
      <c r="AL619" s="7">
        <f t="shared" si="1103"/>
        <v>3.3585711633497066</v>
      </c>
      <c r="AM619" s="7">
        <f t="shared" si="1104"/>
        <v>28.748085201824697</v>
      </c>
      <c r="AN619" s="37" t="str">
        <f>VLOOKUP(I619,spp!A:L,10,FALSE)</f>
        <v>Zanclidae</v>
      </c>
    </row>
    <row r="620" spans="1:40" x14ac:dyDescent="0.2">
      <c r="A620" s="40">
        <v>3</v>
      </c>
      <c r="B620" s="40" t="s">
        <v>170</v>
      </c>
      <c r="C620" s="40">
        <v>4</v>
      </c>
      <c r="D620" s="40" t="s">
        <v>175</v>
      </c>
      <c r="E620" s="40">
        <v>3</v>
      </c>
      <c r="F620" s="55">
        <v>40772</v>
      </c>
      <c r="G620" s="56">
        <v>30</v>
      </c>
      <c r="H620" s="56">
        <v>8</v>
      </c>
      <c r="I620" s="40" t="s">
        <v>142</v>
      </c>
      <c r="J620" s="37" t="str">
        <f>VLOOKUP(I620,spp!A:B,2,FALSE)</f>
        <v>Holacanthus passer</v>
      </c>
      <c r="K620" s="39">
        <f t="shared" ref="K620:K621" si="1113">SUM(L620:AD620)</f>
        <v>1</v>
      </c>
      <c r="L620" s="40"/>
      <c r="M620" s="40">
        <v>1</v>
      </c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37">
        <f>VLOOKUP(I620,spp!A:C,3,FALSE)</f>
        <v>2.7130000000000001E-2</v>
      </c>
      <c r="AF620" s="37">
        <f>VLOOKUP(I620,spp!A:D,4,FALSE)</f>
        <v>3.0842299999999998</v>
      </c>
      <c r="AG620" s="37">
        <f t="shared" ref="AG620:AG621" si="1114">((AE620*$L$2^AF620)*L620)+((AE620*$M$2^AF620)*M620)+((AE620*$N$2^AF620)*N620)+((AE620*$O$2^AF620)*O620)+((AE620*$P$2^AF620)*P620)+((AE620*$Q$2^AF620)*Q620)+((AE620*$R$2^AF620)*R620)+((AE620*$S$2^AF620)*S620)+((AE620*$T$2^AF620)*T620)+((AE620*$U$2^AF620)*U620)+((AE620*$V$2^AF620)*V620)+((AE620*$W$2^AF620)*W620)+((AE620*$X$2^AF620)*X620)+((AE620*$Y$2^AF620)*Y620)+ ((AE620*$Z$2^AF620)*Z620)+((AE620*$AA$2^AF620)*AA620)+((AE620*$AB$2^AF620)*AB620)+((AE620*$AC$2^AF620)*AC620+((AE620*$AD$2^AF620)*AD620))</f>
        <v>13.562507587340574</v>
      </c>
      <c r="AH620" s="37">
        <f t="shared" ref="AH620:AH621" si="1115">K620/100</f>
        <v>0.01</v>
      </c>
      <c r="AI620" s="37">
        <f t="shared" ref="AI620:AI621" si="1116">AG620/100</f>
        <v>0.13562507587340575</v>
      </c>
      <c r="AJ620" s="7">
        <f t="shared" ref="AJ620:AJ627" si="1117">LN(AG620)</f>
        <v>2.6073091907357715</v>
      </c>
      <c r="AK620" s="7">
        <f t="shared" ref="AK620:AK627" si="1118">LN(AE620)</f>
        <v>-3.6071151523112968</v>
      </c>
      <c r="AL620" s="7">
        <f t="shared" ref="AL620:AL627" si="1119">(AJ620-AK620)/AF620</f>
        <v>2.0149030205422647</v>
      </c>
      <c r="AM620" s="7">
        <f t="shared" ref="AM620:AM627" si="1120">EXP(AL620)</f>
        <v>7.4999999999999991</v>
      </c>
      <c r="AN620" s="37" t="str">
        <f>VLOOKUP(I620,spp!A:L,10,FALSE)</f>
        <v>Pomacanthidae</v>
      </c>
    </row>
    <row r="621" spans="1:40" x14ac:dyDescent="0.2">
      <c r="A621" s="40">
        <v>3</v>
      </c>
      <c r="B621" s="40" t="s">
        <v>170</v>
      </c>
      <c r="C621" s="40">
        <v>4</v>
      </c>
      <c r="D621" s="40" t="s">
        <v>175</v>
      </c>
      <c r="E621" s="40">
        <v>3</v>
      </c>
      <c r="F621" s="55">
        <v>40772</v>
      </c>
      <c r="G621" s="56">
        <v>30</v>
      </c>
      <c r="H621" s="56">
        <v>8</v>
      </c>
      <c r="I621" s="56" t="s">
        <v>141</v>
      </c>
      <c r="J621" s="37" t="str">
        <f>VLOOKUP(I621,spp!A:B,2,FALSE)</f>
        <v>Stegastes rectrifaenum</v>
      </c>
      <c r="K621" s="39">
        <f t="shared" si="1113"/>
        <v>3</v>
      </c>
      <c r="L621" s="40"/>
      <c r="M621" s="40">
        <v>3</v>
      </c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37">
        <f>VLOOKUP(I621,spp!A:C,3,FALSE)</f>
        <v>1.813E-2</v>
      </c>
      <c r="AF621" s="37">
        <f>VLOOKUP(I621,spp!A:D,4,FALSE)</f>
        <v>3.07552</v>
      </c>
      <c r="AG621" s="37">
        <f t="shared" si="1114"/>
        <v>26.716986782432642</v>
      </c>
      <c r="AH621" s="37">
        <f t="shared" si="1115"/>
        <v>0.03</v>
      </c>
      <c r="AI621" s="37">
        <f t="shared" si="1116"/>
        <v>0.26716986782432639</v>
      </c>
      <c r="AJ621" s="7">
        <f t="shared" si="1117"/>
        <v>3.2852995721908784</v>
      </c>
      <c r="AK621" s="7">
        <f t="shared" si="1118"/>
        <v>-4.0101872542153769</v>
      </c>
      <c r="AL621" s="7">
        <f t="shared" si="1119"/>
        <v>2.372114902977791</v>
      </c>
      <c r="AM621" s="7">
        <f t="shared" si="1120"/>
        <v>10.720040171507916</v>
      </c>
      <c r="AN621" s="37" t="str">
        <f>VLOOKUP(I621,spp!A:L,10,FALSE)</f>
        <v>Pomacentridae</v>
      </c>
    </row>
    <row r="622" spans="1:40" x14ac:dyDescent="0.2">
      <c r="A622" s="40">
        <v>3</v>
      </c>
      <c r="B622" s="40" t="s">
        <v>170</v>
      </c>
      <c r="C622" s="40">
        <v>4</v>
      </c>
      <c r="D622" s="40" t="s">
        <v>175</v>
      </c>
      <c r="E622" s="40">
        <v>4</v>
      </c>
      <c r="F622" s="55">
        <v>40772</v>
      </c>
      <c r="G622" s="56">
        <v>30</v>
      </c>
      <c r="H622" s="56">
        <v>6.4</v>
      </c>
      <c r="I622" s="56" t="s">
        <v>141</v>
      </c>
      <c r="J622" s="37" t="str">
        <f>VLOOKUP(I622,spp!A:B,2,FALSE)</f>
        <v>Stegastes rectrifaenum</v>
      </c>
      <c r="K622" s="39">
        <f t="shared" ref="K622:K623" si="1121">SUM(L622:AD622)</f>
        <v>7</v>
      </c>
      <c r="L622" s="40">
        <v>3</v>
      </c>
      <c r="M622" s="40">
        <v>4</v>
      </c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37">
        <f>VLOOKUP(I622,spp!A:C,3,FALSE)</f>
        <v>1.813E-2</v>
      </c>
      <c r="AF622" s="37">
        <f>VLOOKUP(I622,spp!A:D,4,FALSE)</f>
        <v>3.07552</v>
      </c>
      <c r="AG622" s="37">
        <f t="shared" ref="AG622:AG623" si="1122">((AE622*$L$2^AF622)*L622)+((AE622*$M$2^AF622)*M622)+((AE622*$N$2^AF622)*N622)+((AE622*$O$2^AF622)*O622)+((AE622*$P$2^AF622)*P622)+((AE622*$Q$2^AF622)*Q622)+((AE622*$R$2^AF622)*R622)+((AE622*$S$2^AF622)*S622)+((AE622*$T$2^AF622)*T622)+((AE622*$U$2^AF622)*U622)+((AE622*$V$2^AF622)*V622)+((AE622*$W$2^AF622)*W622)+((AE622*$X$2^AF622)*X622)+((AE622*$Y$2^AF622)*Y622)+ ((AE622*$Z$2^AF622)*Z622)+((AE622*$AA$2^AF622)*AA622)+((AE622*$AB$2^AF622)*AB622)+((AE622*$AC$2^AF622)*AC622+((AE622*$AD$2^AF622)*AD622))</f>
        <v>36.533382967955539</v>
      </c>
      <c r="AH622" s="37">
        <f t="shared" ref="AH622:AH623" si="1123">K622/100</f>
        <v>7.0000000000000007E-2</v>
      </c>
      <c r="AI622" s="37">
        <f t="shared" ref="AI622:AI623" si="1124">AG622/100</f>
        <v>0.36533382967955541</v>
      </c>
      <c r="AJ622" s="7">
        <f t="shared" si="1117"/>
        <v>3.5982264444568042</v>
      </c>
      <c r="AK622" s="7">
        <f t="shared" si="1118"/>
        <v>-4.0101872542153769</v>
      </c>
      <c r="AL622" s="7">
        <f t="shared" si="1119"/>
        <v>2.4738625333836817</v>
      </c>
      <c r="AM622" s="7">
        <f t="shared" si="1120"/>
        <v>11.868199751456201</v>
      </c>
      <c r="AN622" s="37" t="str">
        <f>VLOOKUP(I622,spp!A:L,10,FALSE)</f>
        <v>Pomacentridae</v>
      </c>
    </row>
    <row r="623" spans="1:40" x14ac:dyDescent="0.2">
      <c r="A623" s="40">
        <v>3</v>
      </c>
      <c r="B623" s="40" t="s">
        <v>170</v>
      </c>
      <c r="C623" s="40">
        <v>4</v>
      </c>
      <c r="D623" s="40" t="s">
        <v>175</v>
      </c>
      <c r="E623" s="40">
        <v>4</v>
      </c>
      <c r="F623" s="55">
        <v>40772</v>
      </c>
      <c r="G623" s="56">
        <v>30</v>
      </c>
      <c r="H623" s="56">
        <v>6.4</v>
      </c>
      <c r="I623" s="56" t="s">
        <v>157</v>
      </c>
      <c r="J623" s="37" t="str">
        <f>VLOOKUP(I623,spp!A:B,2,FALSE)</f>
        <v>Zanclus cornutus</v>
      </c>
      <c r="K623" s="39">
        <f t="shared" si="1121"/>
        <v>2</v>
      </c>
      <c r="L623" s="40"/>
      <c r="M623" s="40">
        <v>2</v>
      </c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37">
        <f>VLOOKUP(I623,spp!A:C,3,FALSE)</f>
        <v>1.47E-2</v>
      </c>
      <c r="AF623" s="37">
        <f>VLOOKUP(I623,spp!A:D,4,FALSE)</f>
        <v>3.3698999999999999</v>
      </c>
      <c r="AG623" s="37">
        <f t="shared" si="1122"/>
        <v>26.134625543616963</v>
      </c>
      <c r="AH623" s="37">
        <f t="shared" si="1123"/>
        <v>0.02</v>
      </c>
      <c r="AI623" s="37">
        <f t="shared" si="1124"/>
        <v>0.26134625543616963</v>
      </c>
      <c r="AJ623" s="7">
        <f t="shared" si="1117"/>
        <v>3.2632610842878762</v>
      </c>
      <c r="AK623" s="7">
        <f t="shared" si="1118"/>
        <v>-4.2199077851974467</v>
      </c>
      <c r="AL623" s="7">
        <f t="shared" si="1119"/>
        <v>2.2205907799891165</v>
      </c>
      <c r="AM623" s="7">
        <f t="shared" si="1120"/>
        <v>9.2127719798033443</v>
      </c>
      <c r="AN623" s="37" t="str">
        <f>VLOOKUP(I623,spp!A:L,10,FALSE)</f>
        <v>Zanclidae</v>
      </c>
    </row>
    <row r="624" spans="1:40" x14ac:dyDescent="0.2">
      <c r="A624" s="40">
        <v>3</v>
      </c>
      <c r="B624" s="40" t="s">
        <v>170</v>
      </c>
      <c r="C624" s="40">
        <v>4</v>
      </c>
      <c r="D624" s="40" t="s">
        <v>175</v>
      </c>
      <c r="E624" s="40">
        <v>5</v>
      </c>
      <c r="F624" s="55">
        <v>40772</v>
      </c>
      <c r="G624" s="56">
        <v>30</v>
      </c>
      <c r="H624" s="40">
        <v>9.1999999999999993</v>
      </c>
      <c r="I624" s="40" t="s">
        <v>142</v>
      </c>
      <c r="J624" s="37" t="str">
        <f>VLOOKUP(I624,spp!A:B,2,FALSE)</f>
        <v>Holacanthus passer</v>
      </c>
      <c r="K624" s="39">
        <f t="shared" ref="K624:K625" si="1125">SUM(L624:AD624)</f>
        <v>1</v>
      </c>
      <c r="L624" s="40"/>
      <c r="M624" s="40">
        <v>1</v>
      </c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37">
        <f>VLOOKUP(I624,spp!A:C,3,FALSE)</f>
        <v>2.7130000000000001E-2</v>
      </c>
      <c r="AF624" s="37">
        <f>VLOOKUP(I624,spp!A:D,4,FALSE)</f>
        <v>3.0842299999999998</v>
      </c>
      <c r="AG624" s="37">
        <f t="shared" ref="AG624:AG625" si="1126">((AE624*$L$2^AF624)*L624)+((AE624*$M$2^AF624)*M624)+((AE624*$N$2^AF624)*N624)+((AE624*$O$2^AF624)*O624)+((AE624*$P$2^AF624)*P624)+((AE624*$Q$2^AF624)*Q624)+((AE624*$R$2^AF624)*R624)+((AE624*$S$2^AF624)*S624)+((AE624*$T$2^AF624)*T624)+((AE624*$U$2^AF624)*U624)+((AE624*$V$2^AF624)*V624)+((AE624*$W$2^AF624)*W624)+((AE624*$X$2^AF624)*X624)+((AE624*$Y$2^AF624)*Y624)+ ((AE624*$Z$2^AF624)*Z624)+((AE624*$AA$2^AF624)*AA624)+((AE624*$AB$2^AF624)*AB624)+((AE624*$AC$2^AF624)*AC624+((AE624*$AD$2^AF624)*AD624))</f>
        <v>13.562507587340574</v>
      </c>
      <c r="AH624" s="37">
        <f t="shared" ref="AH624:AH625" si="1127">K624/100</f>
        <v>0.01</v>
      </c>
      <c r="AI624" s="37">
        <f t="shared" ref="AI624:AI625" si="1128">AG624/100</f>
        <v>0.13562507587340575</v>
      </c>
      <c r="AJ624" s="7">
        <f t="shared" si="1117"/>
        <v>2.6073091907357715</v>
      </c>
      <c r="AK624" s="7">
        <f t="shared" si="1118"/>
        <v>-3.6071151523112968</v>
      </c>
      <c r="AL624" s="7">
        <f t="shared" si="1119"/>
        <v>2.0149030205422647</v>
      </c>
      <c r="AM624" s="7">
        <f t="shared" si="1120"/>
        <v>7.4999999999999991</v>
      </c>
      <c r="AN624" s="37" t="str">
        <f>VLOOKUP(I624,spp!A:L,10,FALSE)</f>
        <v>Pomacanthidae</v>
      </c>
    </row>
    <row r="625" spans="1:40" x14ac:dyDescent="0.2">
      <c r="A625" s="40">
        <v>3</v>
      </c>
      <c r="B625" s="40" t="s">
        <v>170</v>
      </c>
      <c r="C625" s="40">
        <v>4</v>
      </c>
      <c r="D625" s="40" t="s">
        <v>175</v>
      </c>
      <c r="E625" s="40">
        <v>5</v>
      </c>
      <c r="F625" s="55">
        <v>40772</v>
      </c>
      <c r="G625" s="56">
        <v>30</v>
      </c>
      <c r="H625" s="40">
        <v>9.1999999999999993</v>
      </c>
      <c r="I625" s="40" t="s">
        <v>141</v>
      </c>
      <c r="J625" s="37" t="str">
        <f>VLOOKUP(I625,spp!A:B,2,FALSE)</f>
        <v>Stegastes rectrifaenum</v>
      </c>
      <c r="K625" s="39">
        <f t="shared" si="1125"/>
        <v>16</v>
      </c>
      <c r="L625" s="40">
        <v>16</v>
      </c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37">
        <f>VLOOKUP(I625,spp!A:C,3,FALSE)</f>
        <v>1.813E-2</v>
      </c>
      <c r="AF625" s="37">
        <f>VLOOKUP(I625,spp!A:D,4,FALSE)</f>
        <v>3.07552</v>
      </c>
      <c r="AG625" s="37">
        <f t="shared" si="1126"/>
        <v>4.8572475984640899</v>
      </c>
      <c r="AH625" s="37">
        <f t="shared" si="1127"/>
        <v>0.16</v>
      </c>
      <c r="AI625" s="37">
        <f t="shared" si="1128"/>
        <v>4.85724759846409E-2</v>
      </c>
      <c r="AJ625" s="7">
        <f t="shared" si="1117"/>
        <v>1.5804719397180056</v>
      </c>
      <c r="AK625" s="7">
        <f t="shared" si="1118"/>
        <v>-4.0101872542153769</v>
      </c>
      <c r="AL625" s="7">
        <f t="shared" si="1119"/>
        <v>1.817793151705527</v>
      </c>
      <c r="AM625" s="7">
        <f t="shared" si="1120"/>
        <v>6.1582531125691258</v>
      </c>
      <c r="AN625" s="37" t="str">
        <f>VLOOKUP(I625,spp!A:L,10,FALSE)</f>
        <v>Pomacentridae</v>
      </c>
    </row>
    <row r="626" spans="1:40" x14ac:dyDescent="0.2">
      <c r="A626" s="43">
        <v>3</v>
      </c>
      <c r="B626" s="43" t="s">
        <v>170</v>
      </c>
      <c r="C626" s="43">
        <v>4</v>
      </c>
      <c r="D626" s="43" t="s">
        <v>175</v>
      </c>
      <c r="E626" s="43">
        <v>5</v>
      </c>
      <c r="F626" s="57">
        <v>40772</v>
      </c>
      <c r="G626" s="58">
        <v>30</v>
      </c>
      <c r="H626" s="43">
        <v>6.5</v>
      </c>
      <c r="I626" s="43" t="s">
        <v>148</v>
      </c>
      <c r="J626" s="37" t="str">
        <f>VLOOKUP(I626,spp!A:B,2,FALSE)</f>
        <v>Diadema mexicanum</v>
      </c>
      <c r="K626" s="43">
        <v>9</v>
      </c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37"/>
      <c r="AF626" s="37">
        <f>VLOOKUP(I626,spp!A:E,5,FALSE)</f>
        <v>20.71</v>
      </c>
      <c r="AG626" s="43">
        <f t="shared" ref="AG626:AG627" si="1129">AF626*K626</f>
        <v>186.39000000000001</v>
      </c>
      <c r="AH626" s="43">
        <f t="shared" ref="AH626:AH627" si="1130">K626/50</f>
        <v>0.18</v>
      </c>
      <c r="AI626" s="43">
        <f t="shared" ref="AI626:AI627" si="1131">AG626/50</f>
        <v>3.7278000000000002</v>
      </c>
      <c r="AJ626" s="7">
        <f t="shared" si="1117"/>
        <v>5.2278412527437119</v>
      </c>
      <c r="AK626" s="7" t="e">
        <f t="shared" si="1118"/>
        <v>#NUM!</v>
      </c>
      <c r="AL626" s="7" t="e">
        <f t="shared" si="1119"/>
        <v>#NUM!</v>
      </c>
      <c r="AM626" s="7" t="e">
        <f t="shared" si="1120"/>
        <v>#NUM!</v>
      </c>
      <c r="AN626" s="37" t="str">
        <f>VLOOKUP(I626,spp!A:L,10,FALSE)</f>
        <v>Diadematidae</v>
      </c>
    </row>
    <row r="627" spans="1:40" x14ac:dyDescent="0.2">
      <c r="A627" s="43">
        <v>3</v>
      </c>
      <c r="B627" s="43" t="s">
        <v>170</v>
      </c>
      <c r="C627" s="43">
        <v>4</v>
      </c>
      <c r="D627" s="43" t="s">
        <v>175</v>
      </c>
      <c r="E627" s="43">
        <v>5</v>
      </c>
      <c r="F627" s="57">
        <v>40772</v>
      </c>
      <c r="G627" s="58">
        <v>30</v>
      </c>
      <c r="H627" s="43">
        <v>6.5</v>
      </c>
      <c r="I627" s="43" t="s">
        <v>149</v>
      </c>
      <c r="J627" s="37" t="str">
        <f>VLOOKUP(I627,spp!A:B,2,FALSE)</f>
        <v>Pinctada mazatlanica</v>
      </c>
      <c r="K627" s="43">
        <v>2</v>
      </c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37"/>
      <c r="AF627" s="37">
        <f>VLOOKUP(I627,spp!A:E,5,FALSE)</f>
        <v>33.238461538461536</v>
      </c>
      <c r="AG627" s="43">
        <f t="shared" si="1129"/>
        <v>66.476923076923072</v>
      </c>
      <c r="AH627" s="43">
        <f t="shared" si="1130"/>
        <v>0.04</v>
      </c>
      <c r="AI627" s="43">
        <f t="shared" si="1131"/>
        <v>1.3295384615384613</v>
      </c>
      <c r="AJ627" s="7">
        <f t="shared" si="1117"/>
        <v>4.1968548660362961</v>
      </c>
      <c r="AK627" s="7" t="e">
        <f t="shared" si="1118"/>
        <v>#NUM!</v>
      </c>
      <c r="AL627" s="7" t="e">
        <f t="shared" si="1119"/>
        <v>#NUM!</v>
      </c>
      <c r="AM627" s="7" t="e">
        <f t="shared" si="1120"/>
        <v>#NUM!</v>
      </c>
      <c r="AN627" s="37" t="str">
        <f>VLOOKUP(I627,spp!A:L,10,FALSE)</f>
        <v>Pteriidae</v>
      </c>
    </row>
    <row r="628" spans="1:40" x14ac:dyDescent="0.2">
      <c r="A628" s="40">
        <v>3</v>
      </c>
      <c r="B628" s="40" t="s">
        <v>170</v>
      </c>
      <c r="C628" s="40">
        <v>4</v>
      </c>
      <c r="D628" s="40" t="s">
        <v>175</v>
      </c>
      <c r="E628" s="40">
        <v>6</v>
      </c>
      <c r="F628" s="55">
        <v>40772</v>
      </c>
      <c r="G628" s="56">
        <v>30</v>
      </c>
      <c r="H628" s="40">
        <v>9.1999999999999993</v>
      </c>
      <c r="I628" s="40" t="s">
        <v>141</v>
      </c>
      <c r="J628" s="37" t="str">
        <f>VLOOKUP(I628,spp!A:B,2,FALSE)</f>
        <v>Stegastes rectrifaenum</v>
      </c>
      <c r="K628" s="39">
        <f t="shared" ref="K628:K629" si="1132">SUM(L628:AD628)</f>
        <v>11</v>
      </c>
      <c r="L628" s="40">
        <v>11</v>
      </c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37">
        <f>VLOOKUP(I628,spp!A:C,3,FALSE)</f>
        <v>1.813E-2</v>
      </c>
      <c r="AF628" s="37">
        <f>VLOOKUP(I628,spp!A:D,4,FALSE)</f>
        <v>3.07552</v>
      </c>
      <c r="AG628" s="37">
        <f t="shared" ref="AG628:AG629" si="1133">((AE628*$L$2^AF628)*L628)+((AE628*$M$2^AF628)*M628)+((AE628*$N$2^AF628)*N628)+((AE628*$O$2^AF628)*O628)+((AE628*$P$2^AF628)*P628)+((AE628*$Q$2^AF628)*Q628)+((AE628*$R$2^AF628)*R628)+((AE628*$S$2^AF628)*S628)+((AE628*$T$2^AF628)*T628)+((AE628*$U$2^AF628)*U628)+((AE628*$V$2^AF628)*V628)+((AE628*$W$2^AF628)*W628)+((AE628*$X$2^AF628)*X628)+((AE628*$Y$2^AF628)*Y628)+ ((AE628*$Z$2^AF628)*Z628)+((AE628*$AA$2^AF628)*AA628)+((AE628*$AB$2^AF628)*AB628)+((AE628*$AC$2^AF628)*AC628+((AE628*$AD$2^AF628)*AD628))</f>
        <v>3.3393577239440617</v>
      </c>
      <c r="AH628" s="37">
        <f t="shared" ref="AH628:AH629" si="1134">K628/100</f>
        <v>0.11</v>
      </c>
      <c r="AI628" s="37">
        <f t="shared" ref="AI628:AI629" si="1135">AG628/100</f>
        <v>3.3393577239440614E-2</v>
      </c>
      <c r="AJ628" s="7">
        <f t="shared" ref="AJ628:AJ640" si="1136">LN(AG628)</f>
        <v>1.2057784902765949</v>
      </c>
      <c r="AK628" s="7">
        <f t="shared" ref="AK628:AK640" si="1137">LN(AE628)</f>
        <v>-4.0101872542153769</v>
      </c>
      <c r="AL628" s="7">
        <f t="shared" ref="AL628:AL640" si="1138">(AJ628-AK628)/AF628</f>
        <v>1.6959622257348259</v>
      </c>
      <c r="AM628" s="7">
        <f t="shared" ref="AM628:AM640" si="1139">EXP(AL628)</f>
        <v>5.4518893904037755</v>
      </c>
      <c r="AN628" s="37" t="str">
        <f>VLOOKUP(I628,spp!A:L,10,FALSE)</f>
        <v>Pomacentridae</v>
      </c>
    </row>
    <row r="629" spans="1:40" x14ac:dyDescent="0.2">
      <c r="A629" s="40">
        <v>3</v>
      </c>
      <c r="B629" s="40" t="s">
        <v>170</v>
      </c>
      <c r="C629" s="40">
        <v>4</v>
      </c>
      <c r="D629" s="40" t="s">
        <v>175</v>
      </c>
      <c r="E629" s="40">
        <v>6</v>
      </c>
      <c r="F629" s="55">
        <v>40772</v>
      </c>
      <c r="G629" s="56">
        <v>30</v>
      </c>
      <c r="H629" s="40">
        <v>9.1999999999999993</v>
      </c>
      <c r="I629" s="40" t="s">
        <v>157</v>
      </c>
      <c r="J629" s="37" t="str">
        <f>VLOOKUP(I629,spp!A:B,2,FALSE)</f>
        <v>Zanclus cornutus</v>
      </c>
      <c r="K629" s="39">
        <f t="shared" si="1132"/>
        <v>2</v>
      </c>
      <c r="L629" s="40"/>
      <c r="M629" s="40"/>
      <c r="N629" s="40"/>
      <c r="O629" s="40"/>
      <c r="P629" s="40">
        <v>2</v>
      </c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37">
        <f>VLOOKUP(I629,spp!A:C,3,FALSE)</f>
        <v>1.47E-2</v>
      </c>
      <c r="AF629" s="37">
        <f>VLOOKUP(I629,spp!A:D,4,FALSE)</f>
        <v>3.3698999999999999</v>
      </c>
      <c r="AG629" s="37">
        <f t="shared" si="1133"/>
        <v>1511.0031358013593</v>
      </c>
      <c r="AH629" s="37">
        <f t="shared" si="1134"/>
        <v>0.02</v>
      </c>
      <c r="AI629" s="37">
        <f t="shared" si="1135"/>
        <v>15.110031358013593</v>
      </c>
      <c r="AJ629" s="7">
        <f t="shared" si="1136"/>
        <v>7.3205290375858469</v>
      </c>
      <c r="AK629" s="7">
        <f t="shared" si="1137"/>
        <v>-4.2199077851974467</v>
      </c>
      <c r="AL629" s="7">
        <f t="shared" si="1138"/>
        <v>3.4245635843150519</v>
      </c>
      <c r="AM629" s="7">
        <f t="shared" si="1139"/>
        <v>30.7092399326778</v>
      </c>
      <c r="AN629" s="37" t="str">
        <f>VLOOKUP(I629,spp!A:L,10,FALSE)</f>
        <v>Zanclidae</v>
      </c>
    </row>
    <row r="630" spans="1:40" x14ac:dyDescent="0.2">
      <c r="A630" s="43">
        <v>3</v>
      </c>
      <c r="B630" s="43" t="s">
        <v>170</v>
      </c>
      <c r="C630" s="43">
        <v>4</v>
      </c>
      <c r="D630" s="43" t="s">
        <v>175</v>
      </c>
      <c r="E630" s="43">
        <v>6</v>
      </c>
      <c r="F630" s="57">
        <v>40772</v>
      </c>
      <c r="G630" s="58">
        <v>30</v>
      </c>
      <c r="H630" s="43">
        <v>6.5</v>
      </c>
      <c r="I630" s="43" t="s">
        <v>156</v>
      </c>
      <c r="J630" s="37" t="str">
        <f>VLOOKUP(I630,spp!A:B,2,FALSE)</f>
        <v>Acanthaster planci</v>
      </c>
      <c r="K630" s="43">
        <v>1</v>
      </c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37"/>
      <c r="AF630" s="37">
        <f>VLOOKUP(I630,spp!A:E,5,FALSE)</f>
        <v>566.25</v>
      </c>
      <c r="AG630" s="43">
        <f t="shared" ref="AG630:AG632" si="1140">AF630*K630</f>
        <v>566.25</v>
      </c>
      <c r="AH630" s="43">
        <f t="shared" ref="AH630:AH632" si="1141">K630/50</f>
        <v>0.02</v>
      </c>
      <c r="AI630" s="43">
        <f t="shared" ref="AI630:AI632" si="1142">AG630/50</f>
        <v>11.324999999999999</v>
      </c>
      <c r="AJ630" s="7">
        <f t="shared" si="1136"/>
        <v>6.339035676797244</v>
      </c>
      <c r="AK630" s="7" t="e">
        <f t="shared" si="1137"/>
        <v>#NUM!</v>
      </c>
      <c r="AL630" s="7" t="e">
        <f t="shared" si="1138"/>
        <v>#NUM!</v>
      </c>
      <c r="AM630" s="7" t="e">
        <f t="shared" si="1139"/>
        <v>#NUM!</v>
      </c>
      <c r="AN630" s="37" t="str">
        <f>VLOOKUP(I630,spp!A:L,10,FALSE)</f>
        <v>Acanthansteridae</v>
      </c>
    </row>
    <row r="631" spans="1:40" x14ac:dyDescent="0.2">
      <c r="A631" s="43">
        <v>3</v>
      </c>
      <c r="B631" s="43" t="s">
        <v>170</v>
      </c>
      <c r="C631" s="43">
        <v>4</v>
      </c>
      <c r="D631" s="43" t="s">
        <v>175</v>
      </c>
      <c r="E631" s="43">
        <v>6</v>
      </c>
      <c r="F631" s="57">
        <v>40772</v>
      </c>
      <c r="G631" s="58">
        <v>30</v>
      </c>
      <c r="H631" s="43">
        <v>6.5</v>
      </c>
      <c r="I631" s="43" t="s">
        <v>156</v>
      </c>
      <c r="J631" s="37" t="str">
        <f>VLOOKUP(I631,spp!A:B,2,FALSE)</f>
        <v>Acanthaster planci</v>
      </c>
      <c r="K631" s="43">
        <v>2</v>
      </c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37"/>
      <c r="AF631" s="37">
        <f>VLOOKUP(I631,spp!A:E,5,FALSE)</f>
        <v>566.25</v>
      </c>
      <c r="AG631" s="43">
        <f t="shared" si="1140"/>
        <v>1132.5</v>
      </c>
      <c r="AH631" s="43">
        <f t="shared" si="1141"/>
        <v>0.04</v>
      </c>
      <c r="AI631" s="43">
        <f t="shared" si="1142"/>
        <v>22.65</v>
      </c>
      <c r="AJ631" s="7">
        <f t="shared" si="1136"/>
        <v>7.0321828573571894</v>
      </c>
      <c r="AK631" s="7" t="e">
        <f t="shared" si="1137"/>
        <v>#NUM!</v>
      </c>
      <c r="AL631" s="7" t="e">
        <f t="shared" si="1138"/>
        <v>#NUM!</v>
      </c>
      <c r="AM631" s="7" t="e">
        <f t="shared" si="1139"/>
        <v>#NUM!</v>
      </c>
      <c r="AN631" s="37" t="str">
        <f>VLOOKUP(I631,spp!A:L,10,FALSE)</f>
        <v>Acanthansteridae</v>
      </c>
    </row>
    <row r="632" spans="1:40" x14ac:dyDescent="0.2">
      <c r="A632" s="43">
        <v>3</v>
      </c>
      <c r="B632" s="43" t="s">
        <v>170</v>
      </c>
      <c r="C632" s="43">
        <v>4</v>
      </c>
      <c r="D632" s="43" t="s">
        <v>175</v>
      </c>
      <c r="E632" s="43">
        <v>6</v>
      </c>
      <c r="F632" s="57">
        <v>40772</v>
      </c>
      <c r="G632" s="58">
        <v>30</v>
      </c>
      <c r="H632" s="43">
        <v>6.5</v>
      </c>
      <c r="I632" s="43" t="s">
        <v>148</v>
      </c>
      <c r="J632" s="37" t="str">
        <f>VLOOKUP(I632,spp!A:B,2,FALSE)</f>
        <v>Diadema mexicanum</v>
      </c>
      <c r="K632" s="43">
        <v>4</v>
      </c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37"/>
      <c r="AF632" s="37">
        <f>VLOOKUP(I632,spp!A:E,5,FALSE)</f>
        <v>20.71</v>
      </c>
      <c r="AG632" s="43">
        <f t="shared" si="1140"/>
        <v>82.84</v>
      </c>
      <c r="AH632" s="43">
        <f t="shared" si="1141"/>
        <v>0.08</v>
      </c>
      <c r="AI632" s="43">
        <f t="shared" si="1142"/>
        <v>1.6568000000000001</v>
      </c>
      <c r="AJ632" s="7">
        <f t="shared" si="1136"/>
        <v>4.4169110365273836</v>
      </c>
      <c r="AK632" s="7" t="e">
        <f t="shared" si="1137"/>
        <v>#NUM!</v>
      </c>
      <c r="AL632" s="7" t="e">
        <f t="shared" si="1138"/>
        <v>#NUM!</v>
      </c>
      <c r="AM632" s="7" t="e">
        <f t="shared" si="1139"/>
        <v>#NUM!</v>
      </c>
      <c r="AN632" s="37" t="str">
        <f>VLOOKUP(I632,spp!A:L,10,FALSE)</f>
        <v>Diadematidae</v>
      </c>
    </row>
    <row r="633" spans="1:40" x14ac:dyDescent="0.2">
      <c r="A633" s="40">
        <v>3</v>
      </c>
      <c r="B633" s="40" t="s">
        <v>170</v>
      </c>
      <c r="C633" s="40">
        <v>4</v>
      </c>
      <c r="D633" s="40" t="s">
        <v>175</v>
      </c>
      <c r="E633" s="40">
        <v>7</v>
      </c>
      <c r="F633" s="55">
        <v>40862</v>
      </c>
      <c r="G633" s="56">
        <v>27</v>
      </c>
      <c r="H633" s="56">
        <v>8</v>
      </c>
      <c r="I633" s="40" t="s">
        <v>146</v>
      </c>
      <c r="J633" s="37" t="str">
        <f>VLOOKUP(I633,spp!A:B,2,FALSE)</f>
        <v>Mycteroperca rosacea</v>
      </c>
      <c r="K633" s="39">
        <f t="shared" ref="K633:K634" si="1143">SUM(L633:AD633)</f>
        <v>7</v>
      </c>
      <c r="L633" s="40"/>
      <c r="M633" s="40"/>
      <c r="N633" s="40"/>
      <c r="O633" s="40"/>
      <c r="P633" s="40"/>
      <c r="Q633" s="40">
        <v>7</v>
      </c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37">
        <f>VLOOKUP(I633,spp!A:C,3,FALSE)</f>
        <v>1.3299999999999999E-2</v>
      </c>
      <c r="AF633" s="37">
        <f>VLOOKUP(I633,spp!A:D,4,FALSE)</f>
        <v>2.97</v>
      </c>
      <c r="AG633" s="37">
        <f t="shared" ref="AG633:AG634" si="1144">((AE633*$L$2^AF633)*L633)+((AE633*$M$2^AF633)*M633)+((AE633*$N$2^AF633)*N633)+((AE633*$O$2^AF633)*O633)+((AE633*$P$2^AF633)*P633)+((AE633*$Q$2^AF633)*Q633)+((AE633*$R$2^AF633)*R633)+((AE633*$S$2^AF633)*S633)+((AE633*$T$2^AF633)*T633)+((AE633*$U$2^AF633)*U633)+((AE633*$V$2^AF633)*V633)+((AE633*$W$2^AF633)*W633)+((AE633*$X$2^AF633)*X633)+((AE633*$Y$2^AF633)*Y633)+ ((AE633*$Z$2^AF633)*Z633)+((AE633*$AA$2^AF633)*AA633)+((AE633*$AB$2^AF633)*AB633)+((AE633*$AC$2^AF633)*AC633+((AE633*$AD$2^AF633)*AD633))</f>
        <v>3587.8293040482604</v>
      </c>
      <c r="AH633" s="37">
        <f t="shared" ref="AH633:AH634" si="1145">K633/100</f>
        <v>7.0000000000000007E-2</v>
      </c>
      <c r="AI633" s="37">
        <f t="shared" ref="AI633:AI634" si="1146">AG633/100</f>
        <v>35.878293040482603</v>
      </c>
      <c r="AJ633" s="7">
        <f t="shared" si="1136"/>
        <v>8.1853026479244431</v>
      </c>
      <c r="AK633" s="7">
        <f t="shared" si="1137"/>
        <v>-4.319991243754429</v>
      </c>
      <c r="AL633" s="7">
        <f t="shared" si="1138"/>
        <v>4.2105366638649393</v>
      </c>
      <c r="AM633" s="7">
        <f t="shared" si="1139"/>
        <v>67.392697332450055</v>
      </c>
      <c r="AN633" s="37" t="str">
        <f>VLOOKUP(I633,spp!A:L,10,FALSE)</f>
        <v>Serranidae</v>
      </c>
    </row>
    <row r="634" spans="1:40" x14ac:dyDescent="0.2">
      <c r="A634" s="40">
        <v>3</v>
      </c>
      <c r="B634" s="40" t="s">
        <v>170</v>
      </c>
      <c r="C634" s="40">
        <v>4</v>
      </c>
      <c r="D634" s="40" t="s">
        <v>175</v>
      </c>
      <c r="E634" s="40">
        <v>7</v>
      </c>
      <c r="F634" s="55">
        <v>40862</v>
      </c>
      <c r="G634" s="56">
        <v>27</v>
      </c>
      <c r="H634" s="56">
        <v>8</v>
      </c>
      <c r="I634" s="40" t="s">
        <v>141</v>
      </c>
      <c r="J634" s="37" t="str">
        <f>VLOOKUP(I634,spp!A:B,2,FALSE)</f>
        <v>Stegastes rectrifaenum</v>
      </c>
      <c r="K634" s="39">
        <f t="shared" si="1143"/>
        <v>24</v>
      </c>
      <c r="L634" s="40">
        <v>11</v>
      </c>
      <c r="M634" s="40">
        <v>13</v>
      </c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37">
        <f>VLOOKUP(I634,spp!A:C,3,FALSE)</f>
        <v>1.813E-2</v>
      </c>
      <c r="AF634" s="37">
        <f>VLOOKUP(I634,spp!A:D,4,FALSE)</f>
        <v>3.07552</v>
      </c>
      <c r="AG634" s="37">
        <f t="shared" si="1144"/>
        <v>119.1129671144855</v>
      </c>
      <c r="AH634" s="37">
        <f t="shared" si="1145"/>
        <v>0.24</v>
      </c>
      <c r="AI634" s="37">
        <f t="shared" si="1146"/>
        <v>1.1911296711448549</v>
      </c>
      <c r="AJ634" s="7">
        <f t="shared" si="1136"/>
        <v>4.7800723462910097</v>
      </c>
      <c r="AK634" s="7">
        <f t="shared" si="1137"/>
        <v>-4.0101872542153769</v>
      </c>
      <c r="AL634" s="7">
        <f t="shared" si="1138"/>
        <v>2.8581376809470873</v>
      </c>
      <c r="AM634" s="7">
        <f t="shared" si="1139"/>
        <v>17.429038263800066</v>
      </c>
      <c r="AN634" s="37" t="str">
        <f>VLOOKUP(I634,spp!A:L,10,FALSE)</f>
        <v>Pomacentridae</v>
      </c>
    </row>
    <row r="635" spans="1:40" x14ac:dyDescent="0.2">
      <c r="A635" s="43">
        <v>3</v>
      </c>
      <c r="B635" s="43" t="s">
        <v>170</v>
      </c>
      <c r="C635" s="43">
        <v>4</v>
      </c>
      <c r="D635" s="43" t="s">
        <v>175</v>
      </c>
      <c r="E635" s="43">
        <v>7</v>
      </c>
      <c r="F635" s="57">
        <v>40862</v>
      </c>
      <c r="G635" s="58">
        <v>27</v>
      </c>
      <c r="H635" s="58">
        <v>6</v>
      </c>
      <c r="I635" s="43" t="s">
        <v>148</v>
      </c>
      <c r="J635" s="37" t="str">
        <f>VLOOKUP(I635,spp!A:B,2,FALSE)</f>
        <v>Diadema mexicanum</v>
      </c>
      <c r="K635" s="43">
        <v>1</v>
      </c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37"/>
      <c r="AF635" s="37">
        <f>VLOOKUP(I635,spp!A:E,5,FALSE)</f>
        <v>20.71</v>
      </c>
      <c r="AG635" s="43">
        <f>AF635*K635</f>
        <v>20.71</v>
      </c>
      <c r="AH635" s="43">
        <f>K635/50</f>
        <v>0.02</v>
      </c>
      <c r="AI635" s="43">
        <f>AG635/50</f>
        <v>0.41420000000000001</v>
      </c>
      <c r="AJ635" s="7">
        <f t="shared" si="1136"/>
        <v>3.0306166754074928</v>
      </c>
      <c r="AK635" s="7" t="e">
        <f t="shared" si="1137"/>
        <v>#NUM!</v>
      </c>
      <c r="AL635" s="7" t="e">
        <f t="shared" si="1138"/>
        <v>#NUM!</v>
      </c>
      <c r="AM635" s="7" t="e">
        <f t="shared" si="1139"/>
        <v>#NUM!</v>
      </c>
      <c r="AN635" s="37" t="str">
        <f>VLOOKUP(I635,spp!A:L,10,FALSE)</f>
        <v>Diadematidae</v>
      </c>
    </row>
    <row r="636" spans="1:40" x14ac:dyDescent="0.2">
      <c r="A636" s="40">
        <v>3</v>
      </c>
      <c r="B636" s="40" t="s">
        <v>170</v>
      </c>
      <c r="C636" s="40">
        <v>4</v>
      </c>
      <c r="D636" s="40" t="s">
        <v>175</v>
      </c>
      <c r="E636" s="40">
        <v>8</v>
      </c>
      <c r="F636" s="55">
        <v>40862</v>
      </c>
      <c r="G636" s="56">
        <v>27</v>
      </c>
      <c r="H636" s="56">
        <v>8</v>
      </c>
      <c r="I636" s="40" t="s">
        <v>142</v>
      </c>
      <c r="J636" s="37" t="str">
        <f>VLOOKUP(I636,spp!A:B,2,FALSE)</f>
        <v>Holacanthus passer</v>
      </c>
      <c r="K636" s="39">
        <f t="shared" ref="K636:K640" si="1147">SUM(L636:AD636)</f>
        <v>1</v>
      </c>
      <c r="L636" s="40"/>
      <c r="M636" s="40"/>
      <c r="N636" s="40"/>
      <c r="O636" s="40">
        <v>1</v>
      </c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37">
        <f>VLOOKUP(I636,spp!A:C,3,FALSE)</f>
        <v>2.7130000000000001E-2</v>
      </c>
      <c r="AF636" s="37">
        <f>VLOOKUP(I636,spp!A:D,4,FALSE)</f>
        <v>3.0842299999999998</v>
      </c>
      <c r="AG636" s="37">
        <f t="shared" ref="AG636:AG640" si="1148">((AE636*$L$2^AF636)*L636)+((AE636*$M$2^AF636)*M636)+((AE636*$N$2^AF636)*N636)+((AE636*$O$2^AF636)*O636)+((AE636*$P$2^AF636)*P636)+((AE636*$Q$2^AF636)*Q636)+((AE636*$R$2^AF636)*R636)+((AE636*$S$2^AF636)*S636)+((AE636*$T$2^AF636)*T636)+((AE636*$U$2^AF636)*U636)+((AE636*$V$2^AF636)*V636)+((AE636*$W$2^AF636)*W636)+((AE636*$X$2^AF636)*X636)+((AE636*$Y$2^AF636)*Y636)+ ((AE636*$Z$2^AF636)*Z636)+((AE636*$AA$2^AF636)*AA636)+((AE636*$AB$2^AF636)*AB636)+((AE636*$AC$2^AF636)*AC636+((AE636*$AD$2^AF636)*AD636))</f>
        <v>185.03975070588172</v>
      </c>
      <c r="AH636" s="37">
        <f t="shared" ref="AH636:AH640" si="1149">K636/100</f>
        <v>0.01</v>
      </c>
      <c r="AI636" s="37">
        <f t="shared" ref="AI636:AI640" si="1150">AG636/100</f>
        <v>1.8503975070588172</v>
      </c>
      <c r="AJ636" s="7">
        <f t="shared" si="1136"/>
        <v>5.2205706706777981</v>
      </c>
      <c r="AK636" s="7">
        <f t="shared" si="1137"/>
        <v>-3.6071151523112968</v>
      </c>
      <c r="AL636" s="7">
        <f t="shared" si="1138"/>
        <v>2.8622008809294686</v>
      </c>
      <c r="AM636" s="7">
        <f t="shared" si="1139"/>
        <v>17.500000000000004</v>
      </c>
      <c r="AN636" s="37" t="str">
        <f>VLOOKUP(I636,spp!A:L,10,FALSE)</f>
        <v>Pomacanthidae</v>
      </c>
    </row>
    <row r="637" spans="1:40" x14ac:dyDescent="0.2">
      <c r="A637" s="40">
        <v>3</v>
      </c>
      <c r="B637" s="40" t="s">
        <v>170</v>
      </c>
      <c r="C637" s="40">
        <v>4</v>
      </c>
      <c r="D637" s="40" t="s">
        <v>175</v>
      </c>
      <c r="E637" s="40">
        <v>8</v>
      </c>
      <c r="F637" s="55">
        <v>40862</v>
      </c>
      <c r="G637" s="56">
        <v>27</v>
      </c>
      <c r="H637" s="56">
        <v>8</v>
      </c>
      <c r="I637" s="40" t="s">
        <v>150</v>
      </c>
      <c r="J637" s="37" t="str">
        <f>VLOOKUP(I637,spp!A:B,2,FALSE)</f>
        <v>Lutjanus argentiventris</v>
      </c>
      <c r="K637" s="39">
        <f t="shared" si="1147"/>
        <v>1</v>
      </c>
      <c r="L637" s="40"/>
      <c r="M637" s="40"/>
      <c r="N637" s="40"/>
      <c r="O637" s="40"/>
      <c r="P637" s="40">
        <v>1</v>
      </c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37">
        <f>VLOOKUP(I637,spp!A:C,3,FALSE)</f>
        <v>1.7299999999999999E-2</v>
      </c>
      <c r="AF637" s="37">
        <f>VLOOKUP(I637,spp!A:D,4,FALSE)</f>
        <v>3</v>
      </c>
      <c r="AG637" s="37">
        <f t="shared" si="1148"/>
        <v>270.3125</v>
      </c>
      <c r="AH637" s="37">
        <f t="shared" si="1149"/>
        <v>0.01</v>
      </c>
      <c r="AI637" s="37">
        <f t="shared" si="1150"/>
        <v>2.703125</v>
      </c>
      <c r="AJ637" s="7">
        <f t="shared" si="1136"/>
        <v>5.5995786971261987</v>
      </c>
      <c r="AK637" s="7">
        <f t="shared" si="1137"/>
        <v>-4.0570487774784034</v>
      </c>
      <c r="AL637" s="7">
        <f t="shared" si="1138"/>
        <v>3.2188758248682006</v>
      </c>
      <c r="AM637" s="7">
        <f t="shared" si="1139"/>
        <v>24.999999999999996</v>
      </c>
      <c r="AN637" s="37" t="str">
        <f>VLOOKUP(I637,spp!A:L,10,FALSE)</f>
        <v>Lutjanidae</v>
      </c>
    </row>
    <row r="638" spans="1:40" x14ac:dyDescent="0.2">
      <c r="A638" s="40">
        <v>3</v>
      </c>
      <c r="B638" s="40" t="s">
        <v>170</v>
      </c>
      <c r="C638" s="40">
        <v>4</v>
      </c>
      <c r="D638" s="40" t="s">
        <v>175</v>
      </c>
      <c r="E638" s="40">
        <v>8</v>
      </c>
      <c r="F638" s="55">
        <v>40862</v>
      </c>
      <c r="G638" s="56">
        <v>27</v>
      </c>
      <c r="H638" s="56">
        <v>8</v>
      </c>
      <c r="I638" s="40" t="s">
        <v>146</v>
      </c>
      <c r="J638" s="37" t="str">
        <f>VLOOKUP(I638,spp!A:B,2,FALSE)</f>
        <v>Mycteroperca rosacea</v>
      </c>
      <c r="K638" s="39">
        <f t="shared" si="1147"/>
        <v>3</v>
      </c>
      <c r="L638" s="40"/>
      <c r="M638" s="40"/>
      <c r="N638" s="40"/>
      <c r="O638" s="40"/>
      <c r="P638" s="40"/>
      <c r="Q638" s="40">
        <v>2</v>
      </c>
      <c r="R638" s="40">
        <v>1</v>
      </c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37">
        <f>VLOOKUP(I638,spp!A:C,3,FALSE)</f>
        <v>1.3299999999999999E-2</v>
      </c>
      <c r="AF638" s="37">
        <f>VLOOKUP(I638,spp!A:D,4,FALSE)</f>
        <v>2.97</v>
      </c>
      <c r="AG638" s="37">
        <f t="shared" si="1148"/>
        <v>2106.2611501943902</v>
      </c>
      <c r="AH638" s="37">
        <f t="shared" si="1149"/>
        <v>0.03</v>
      </c>
      <c r="AI638" s="37">
        <f t="shared" si="1150"/>
        <v>21.062611501943902</v>
      </c>
      <c r="AJ638" s="7">
        <f t="shared" si="1136"/>
        <v>7.6526696879474976</v>
      </c>
      <c r="AK638" s="7">
        <f t="shared" si="1137"/>
        <v>-4.319991243754429</v>
      </c>
      <c r="AL638" s="7">
        <f t="shared" si="1138"/>
        <v>4.0311989669030055</v>
      </c>
      <c r="AM638" s="7">
        <f t="shared" si="1139"/>
        <v>56.328406671950795</v>
      </c>
      <c r="AN638" s="37" t="str">
        <f>VLOOKUP(I638,spp!A:L,10,FALSE)</f>
        <v>Serranidae</v>
      </c>
    </row>
    <row r="639" spans="1:40" x14ac:dyDescent="0.2">
      <c r="A639" s="40">
        <v>3</v>
      </c>
      <c r="B639" s="40" t="s">
        <v>170</v>
      </c>
      <c r="C639" s="40">
        <v>4</v>
      </c>
      <c r="D639" s="40" t="s">
        <v>175</v>
      </c>
      <c r="E639" s="40">
        <v>8</v>
      </c>
      <c r="F639" s="55">
        <v>40862</v>
      </c>
      <c r="G639" s="56">
        <v>27</v>
      </c>
      <c r="H639" s="56">
        <v>8</v>
      </c>
      <c r="I639" s="40" t="s">
        <v>141</v>
      </c>
      <c r="J639" s="37" t="str">
        <f>VLOOKUP(I639,spp!A:B,2,FALSE)</f>
        <v>Stegastes rectrifaenum</v>
      </c>
      <c r="K639" s="39">
        <f t="shared" si="1147"/>
        <v>42</v>
      </c>
      <c r="L639" s="40">
        <v>20</v>
      </c>
      <c r="M639" s="40">
        <v>20</v>
      </c>
      <c r="N639" s="40">
        <v>2</v>
      </c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37">
        <f>VLOOKUP(I639,spp!A:C,3,FALSE)</f>
        <v>1.813E-2</v>
      </c>
      <c r="AF639" s="37">
        <f>VLOOKUP(I639,spp!A:D,4,FALSE)</f>
        <v>3.07552</v>
      </c>
      <c r="AG639" s="37">
        <f t="shared" si="1148"/>
        <v>269.8878951877582</v>
      </c>
      <c r="AH639" s="37">
        <f t="shared" si="1149"/>
        <v>0.42</v>
      </c>
      <c r="AI639" s="37">
        <f t="shared" si="1150"/>
        <v>2.6988789518775822</v>
      </c>
      <c r="AJ639" s="7">
        <f t="shared" si="1136"/>
        <v>5.5980066697694362</v>
      </c>
      <c r="AK639" s="7">
        <f t="shared" si="1137"/>
        <v>-4.0101872542153769</v>
      </c>
      <c r="AL639" s="7">
        <f t="shared" si="1138"/>
        <v>3.1240876092448802</v>
      </c>
      <c r="AM639" s="7">
        <f t="shared" si="1139"/>
        <v>22.739138646091174</v>
      </c>
      <c r="AN639" s="37" t="str">
        <f>VLOOKUP(I639,spp!A:L,10,FALSE)</f>
        <v>Pomacentridae</v>
      </c>
    </row>
    <row r="640" spans="1:40" x14ac:dyDescent="0.2">
      <c r="A640" s="40">
        <v>3</v>
      </c>
      <c r="B640" s="40" t="s">
        <v>170</v>
      </c>
      <c r="C640" s="40">
        <v>4</v>
      </c>
      <c r="D640" s="40" t="s">
        <v>175</v>
      </c>
      <c r="E640" s="40">
        <v>8</v>
      </c>
      <c r="F640" s="55">
        <v>40862</v>
      </c>
      <c r="G640" s="56">
        <v>27</v>
      </c>
      <c r="H640" s="56">
        <v>8</v>
      </c>
      <c r="I640" s="40" t="s">
        <v>157</v>
      </c>
      <c r="J640" s="37" t="str">
        <f>VLOOKUP(I640,spp!A:B,2,FALSE)</f>
        <v>Zanclus cornutus</v>
      </c>
      <c r="K640" s="39">
        <f t="shared" si="1147"/>
        <v>3</v>
      </c>
      <c r="L640" s="40"/>
      <c r="M640" s="40"/>
      <c r="N640" s="40"/>
      <c r="O640" s="40">
        <v>1</v>
      </c>
      <c r="P640" s="40">
        <v>2</v>
      </c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37">
        <f>VLOOKUP(I640,spp!A:C,3,FALSE)</f>
        <v>1.47E-2</v>
      </c>
      <c r="AF640" s="37">
        <f>VLOOKUP(I640,spp!A:D,4,FALSE)</f>
        <v>3.3698999999999999</v>
      </c>
      <c r="AG640" s="37">
        <f t="shared" si="1148"/>
        <v>1738.1105199269405</v>
      </c>
      <c r="AH640" s="37">
        <f t="shared" si="1149"/>
        <v>0.03</v>
      </c>
      <c r="AI640" s="37">
        <f t="shared" si="1150"/>
        <v>17.381105199269406</v>
      </c>
      <c r="AJ640" s="7">
        <f t="shared" si="1136"/>
        <v>7.4605538940952405</v>
      </c>
      <c r="AK640" s="7">
        <f t="shared" si="1137"/>
        <v>-4.2199077851974467</v>
      </c>
      <c r="AL640" s="7">
        <f t="shared" si="1138"/>
        <v>3.4661152198263117</v>
      </c>
      <c r="AM640" s="7">
        <f t="shared" si="1139"/>
        <v>32.012140447244334</v>
      </c>
      <c r="AN640" s="37" t="str">
        <f>VLOOKUP(I640,spp!A:L,10,FALSE)</f>
        <v>Zanclidae</v>
      </c>
    </row>
    <row r="641" spans="1:40" x14ac:dyDescent="0.2">
      <c r="A641" s="40">
        <v>3</v>
      </c>
      <c r="B641" s="40" t="s">
        <v>170</v>
      </c>
      <c r="C641" s="40">
        <v>4</v>
      </c>
      <c r="D641" s="40" t="s">
        <v>175</v>
      </c>
      <c r="E641" s="40">
        <v>9</v>
      </c>
      <c r="F641" s="55">
        <v>40862</v>
      </c>
      <c r="G641" s="56">
        <v>27</v>
      </c>
      <c r="H641" s="56">
        <v>8</v>
      </c>
      <c r="I641" s="40" t="s">
        <v>142</v>
      </c>
      <c r="J641" s="37" t="str">
        <f>VLOOKUP(I641,spp!A:B,2,FALSE)</f>
        <v>Holacanthus passer</v>
      </c>
      <c r="K641" s="39">
        <f t="shared" ref="K641:K642" si="1151">SUM(L641:AD641)</f>
        <v>1</v>
      </c>
      <c r="L641" s="40"/>
      <c r="M641" s="40"/>
      <c r="N641" s="40"/>
      <c r="O641" s="40"/>
      <c r="P641" s="40">
        <v>1</v>
      </c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37">
        <f>VLOOKUP(I641,spp!A:C,3,FALSE)</f>
        <v>2.7130000000000001E-2</v>
      </c>
      <c r="AF641" s="37">
        <f>VLOOKUP(I641,spp!A:D,4,FALSE)</f>
        <v>3.0842299999999998</v>
      </c>
      <c r="AG641" s="37">
        <f t="shared" ref="AG641:AG642" si="1152">((AE641*$L$2^AF641)*L641)+((AE641*$M$2^AF641)*M641)+((AE641*$N$2^AF641)*N641)+((AE641*$O$2^AF641)*O641)+((AE641*$P$2^AF641)*P641)+((AE641*$Q$2^AF641)*Q641)+((AE641*$R$2^AF641)*R641)+((AE641*$S$2^AF641)*S641)+((AE641*$T$2^AF641)*T641)+((AE641*$U$2^AF641)*U641)+((AE641*$V$2^AF641)*V641)+((AE641*$W$2^AF641)*W641)+((AE641*$X$2^AF641)*X641)+((AE641*$Y$2^AF641)*Y641)+ ((AE641*$Z$2^AF641)*Z641)+((AE641*$AA$2^AF641)*AA641)+((AE641*$AB$2^AF641)*AB641)+((AE641*$AC$2^AF641)*AC641+((AE641*$AD$2^AF641)*AD641))</f>
        <v>555.92769065930452</v>
      </c>
      <c r="AH641" s="37">
        <f t="shared" ref="AH641:AH642" si="1153">K641/100</f>
        <v>0.01</v>
      </c>
      <c r="AI641" s="37">
        <f t="shared" ref="AI641:AI642" si="1154">AG641/100</f>
        <v>5.5592769065930447</v>
      </c>
      <c r="AJ641" s="7">
        <f t="shared" ref="AJ641:AJ649" si="1155">LN(AG641)</f>
        <v>6.3206382330219526</v>
      </c>
      <c r="AK641" s="7">
        <f t="shared" ref="AK641:AK649" si="1156">LN(AE641)</f>
        <v>-3.6071151523112968</v>
      </c>
      <c r="AL641" s="7">
        <f t="shared" ref="AL641:AL649" si="1157">(AJ641-AK641)/AF641</f>
        <v>3.2188758248682006</v>
      </c>
      <c r="AM641" s="7">
        <f t="shared" ref="AM641:AM650" si="1158">EXP(AL641)</f>
        <v>24.999999999999996</v>
      </c>
      <c r="AN641" s="37" t="str">
        <f>VLOOKUP(I641,spp!A:L,10,FALSE)</f>
        <v>Pomacanthidae</v>
      </c>
    </row>
    <row r="642" spans="1:40" x14ac:dyDescent="0.2">
      <c r="A642" s="40">
        <v>3</v>
      </c>
      <c r="B642" s="40" t="s">
        <v>170</v>
      </c>
      <c r="C642" s="40">
        <v>4</v>
      </c>
      <c r="D642" s="40" t="s">
        <v>175</v>
      </c>
      <c r="E642" s="40">
        <v>9</v>
      </c>
      <c r="F642" s="55">
        <v>40862</v>
      </c>
      <c r="G642" s="56">
        <v>27</v>
      </c>
      <c r="H642" s="56">
        <v>8</v>
      </c>
      <c r="I642" s="40" t="s">
        <v>141</v>
      </c>
      <c r="J642" s="37" t="str">
        <f>VLOOKUP(I642,spp!A:B,2,FALSE)</f>
        <v>Stegastes rectrifaenum</v>
      </c>
      <c r="K642" s="39">
        <f t="shared" si="1151"/>
        <v>55</v>
      </c>
      <c r="L642" s="40">
        <v>35</v>
      </c>
      <c r="M642" s="40">
        <v>20</v>
      </c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37">
        <f>VLOOKUP(I642,spp!A:C,3,FALSE)</f>
        <v>1.813E-2</v>
      </c>
      <c r="AF642" s="37">
        <f>VLOOKUP(I642,spp!A:D,4,FALSE)</f>
        <v>3.07552</v>
      </c>
      <c r="AG642" s="37">
        <f t="shared" si="1152"/>
        <v>188.73847433785778</v>
      </c>
      <c r="AH642" s="37">
        <f t="shared" si="1153"/>
        <v>0.55000000000000004</v>
      </c>
      <c r="AI642" s="37">
        <f t="shared" si="1154"/>
        <v>1.8873847433785778</v>
      </c>
      <c r="AJ642" s="7">
        <f t="shared" si="1155"/>
        <v>5.2403623231540193</v>
      </c>
      <c r="AK642" s="7">
        <f t="shared" si="1156"/>
        <v>-4.0101872542153769</v>
      </c>
      <c r="AL642" s="7">
        <f t="shared" si="1157"/>
        <v>3.0078001695223557</v>
      </c>
      <c r="AM642" s="7">
        <f t="shared" si="1158"/>
        <v>20.242820136539905</v>
      </c>
      <c r="AN642" s="37" t="str">
        <f>VLOOKUP(I642,spp!A:L,10,FALSE)</f>
        <v>Pomacentridae</v>
      </c>
    </row>
    <row r="643" spans="1:40" x14ac:dyDescent="0.2">
      <c r="A643" s="40">
        <v>3</v>
      </c>
      <c r="B643" s="40" t="s">
        <v>170</v>
      </c>
      <c r="C643" s="40">
        <v>4</v>
      </c>
      <c r="D643" s="40" t="s">
        <v>175</v>
      </c>
      <c r="E643" s="40">
        <v>10</v>
      </c>
      <c r="F643" s="55">
        <v>40862</v>
      </c>
      <c r="G643" s="56">
        <v>27</v>
      </c>
      <c r="H643" s="56">
        <v>32</v>
      </c>
      <c r="I643" s="40" t="s">
        <v>141</v>
      </c>
      <c r="J643" s="37" t="str">
        <f>VLOOKUP(I643,spp!A:B,2,FALSE)</f>
        <v>Stegastes rectrifaenum</v>
      </c>
      <c r="K643" s="39">
        <f t="shared" ref="K643:K644" si="1159">SUM(L643:AD643)</f>
        <v>12</v>
      </c>
      <c r="L643" s="40"/>
      <c r="M643" s="40">
        <v>12</v>
      </c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37">
        <f>VLOOKUP(I643,spp!A:C,3,FALSE)</f>
        <v>1.813E-2</v>
      </c>
      <c r="AF643" s="37">
        <f>VLOOKUP(I643,spp!A:D,4,FALSE)</f>
        <v>3.07552</v>
      </c>
      <c r="AG643" s="37">
        <f t="shared" ref="AG643:AG644" si="1160">((AE643*$L$2^AF643)*L643)+((AE643*$M$2^AF643)*M643)+((AE643*$N$2^AF643)*N643)+((AE643*$O$2^AF643)*O643)+((AE643*$P$2^AF643)*P643)+((AE643*$Q$2^AF643)*Q643)+((AE643*$R$2^AF643)*R643)+((AE643*$S$2^AF643)*S643)+((AE643*$T$2^AF643)*T643)+((AE643*$U$2^AF643)*U643)+((AE643*$V$2^AF643)*V643)+((AE643*$W$2^AF643)*W643)+((AE643*$X$2^AF643)*X643)+((AE643*$Y$2^AF643)*Y643)+ ((AE643*$Z$2^AF643)*Z643)+((AE643*$AA$2^AF643)*AA643)+((AE643*$AB$2^AF643)*AB643)+((AE643*$AC$2^AF643)*AC643+((AE643*$AD$2^AF643)*AD643))</f>
        <v>106.86794712973057</v>
      </c>
      <c r="AH643" s="37">
        <f t="shared" ref="AH643:AH644" si="1161">K643/100</f>
        <v>0.12</v>
      </c>
      <c r="AI643" s="37">
        <f t="shared" ref="AI643:AI644" si="1162">AG643/100</f>
        <v>1.0686794712973056</v>
      </c>
      <c r="AJ643" s="7">
        <f t="shared" si="1155"/>
        <v>4.6715939333107688</v>
      </c>
      <c r="AK643" s="7">
        <f t="shared" si="1156"/>
        <v>-4.0101872542153769</v>
      </c>
      <c r="AL643" s="7">
        <f t="shared" si="1157"/>
        <v>2.8228661128934767</v>
      </c>
      <c r="AM643" s="7">
        <f t="shared" si="1158"/>
        <v>16.82500399362765</v>
      </c>
      <c r="AN643" s="37" t="str">
        <f>VLOOKUP(I643,spp!A:L,10,FALSE)</f>
        <v>Pomacentridae</v>
      </c>
    </row>
    <row r="644" spans="1:40" x14ac:dyDescent="0.2">
      <c r="A644" s="40">
        <v>3</v>
      </c>
      <c r="B644" s="40" t="s">
        <v>170</v>
      </c>
      <c r="C644" s="40">
        <v>4</v>
      </c>
      <c r="D644" s="40" t="s">
        <v>175</v>
      </c>
      <c r="E644" s="40">
        <v>10</v>
      </c>
      <c r="F644" s="55">
        <v>40862</v>
      </c>
      <c r="G644" s="56">
        <v>27</v>
      </c>
      <c r="H644" s="56">
        <v>32</v>
      </c>
      <c r="I644" s="40" t="s">
        <v>141</v>
      </c>
      <c r="J644" s="37" t="str">
        <f>VLOOKUP(I644,spp!A:B,2,FALSE)</f>
        <v>Stegastes rectrifaenum</v>
      </c>
      <c r="K644" s="39">
        <f t="shared" si="1159"/>
        <v>19</v>
      </c>
      <c r="L644" s="40"/>
      <c r="M644" s="40">
        <v>19</v>
      </c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37">
        <f>VLOOKUP(I644,spp!A:C,3,FALSE)</f>
        <v>1.813E-2</v>
      </c>
      <c r="AF644" s="37">
        <f>VLOOKUP(I644,spp!A:D,4,FALSE)</f>
        <v>3.07552</v>
      </c>
      <c r="AG644" s="37">
        <f t="shared" si="1160"/>
        <v>169.20758295540671</v>
      </c>
      <c r="AH644" s="37">
        <f t="shared" si="1161"/>
        <v>0.19</v>
      </c>
      <c r="AI644" s="37">
        <f t="shared" si="1162"/>
        <v>1.692075829554067</v>
      </c>
      <c r="AJ644" s="7">
        <f t="shared" si="1155"/>
        <v>5.1311262626892091</v>
      </c>
      <c r="AK644" s="7">
        <f t="shared" si="1156"/>
        <v>-4.0101872542153769</v>
      </c>
      <c r="AL644" s="7">
        <f t="shared" si="1157"/>
        <v>2.9722822537016782</v>
      </c>
      <c r="AM644" s="7">
        <f t="shared" si="1158"/>
        <v>19.536455903927465</v>
      </c>
      <c r="AN644" s="37" t="str">
        <f>VLOOKUP(I644,spp!A:L,10,FALSE)</f>
        <v>Pomacentridae</v>
      </c>
    </row>
    <row r="645" spans="1:40" x14ac:dyDescent="0.2">
      <c r="A645" s="43">
        <v>3</v>
      </c>
      <c r="B645" s="43" t="s">
        <v>170</v>
      </c>
      <c r="C645" s="43">
        <v>4</v>
      </c>
      <c r="D645" s="43" t="s">
        <v>175</v>
      </c>
      <c r="E645" s="43">
        <v>10</v>
      </c>
      <c r="F645" s="59">
        <v>40862</v>
      </c>
      <c r="G645" s="58">
        <v>27</v>
      </c>
      <c r="H645" s="58">
        <v>32</v>
      </c>
      <c r="I645" s="43" t="s">
        <v>149</v>
      </c>
      <c r="J645" s="37" t="str">
        <f>VLOOKUP(I645,spp!A:B,2,FALSE)</f>
        <v>Pinctada mazatlanica</v>
      </c>
      <c r="K645" s="43">
        <v>2</v>
      </c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37"/>
      <c r="AF645" s="37">
        <f>VLOOKUP(I645,spp!A:E,5,FALSE)</f>
        <v>33.238461538461536</v>
      </c>
      <c r="AG645" s="43">
        <f>AF645*K645</f>
        <v>66.476923076923072</v>
      </c>
      <c r="AH645" s="43">
        <f>K645/50</f>
        <v>0.04</v>
      </c>
      <c r="AI645" s="43">
        <f>AG645/50</f>
        <v>1.3295384615384613</v>
      </c>
      <c r="AJ645" s="7">
        <f t="shared" si="1155"/>
        <v>4.1968548660362961</v>
      </c>
      <c r="AK645" s="7" t="e">
        <f t="shared" si="1156"/>
        <v>#NUM!</v>
      </c>
      <c r="AL645" s="7" t="e">
        <f t="shared" si="1157"/>
        <v>#NUM!</v>
      </c>
      <c r="AM645" s="7" t="e">
        <f t="shared" si="1158"/>
        <v>#NUM!</v>
      </c>
      <c r="AN645" s="37" t="str">
        <f>VLOOKUP(I645,spp!A:L,10,FALSE)</f>
        <v>Pteriidae</v>
      </c>
    </row>
    <row r="646" spans="1:40" x14ac:dyDescent="0.2">
      <c r="A646" s="40">
        <v>3</v>
      </c>
      <c r="B646" s="40" t="s">
        <v>170</v>
      </c>
      <c r="C646" s="40">
        <v>4</v>
      </c>
      <c r="D646" s="40" t="s">
        <v>175</v>
      </c>
      <c r="E646" s="40">
        <v>12</v>
      </c>
      <c r="F646" s="55">
        <v>40862</v>
      </c>
      <c r="G646" s="56">
        <v>27</v>
      </c>
      <c r="H646" s="56">
        <v>32</v>
      </c>
      <c r="I646" s="40" t="s">
        <v>157</v>
      </c>
      <c r="J646" s="37" t="str">
        <f>VLOOKUP(I646,spp!A:B,2,FALSE)</f>
        <v>Zanclus cornutus</v>
      </c>
      <c r="K646" s="39">
        <f t="shared" ref="K646" si="1163">SUM(L646:AD646)</f>
        <v>1</v>
      </c>
      <c r="L646" s="40"/>
      <c r="M646" s="40"/>
      <c r="N646" s="40"/>
      <c r="O646" s="40"/>
      <c r="P646" s="40">
        <v>1</v>
      </c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37">
        <f>VLOOKUP(I646,spp!A:C,3,FALSE)</f>
        <v>1.47E-2</v>
      </c>
      <c r="AF646" s="37">
        <f>VLOOKUP(I646,spp!A:D,4,FALSE)</f>
        <v>3.3698999999999999</v>
      </c>
      <c r="AG646" s="37">
        <f t="shared" ref="AG646" si="1164">((AE646*$L$2^AF646)*L646)+((AE646*$M$2^AF646)*M646)+((AE646*$N$2^AF646)*N646)+((AE646*$O$2^AF646)*O646)+((AE646*$P$2^AF646)*P646)+((AE646*$Q$2^AF646)*Q646)+((AE646*$R$2^AF646)*R646)+((AE646*$S$2^AF646)*S646)+((AE646*$T$2^AF646)*T646)+((AE646*$U$2^AF646)*U646)+((AE646*$V$2^AF646)*V646)+((AE646*$W$2^AF646)*W646)+((AE646*$X$2^AF646)*X646)+((AE646*$Y$2^AF646)*Y646)+ ((AE646*$Z$2^AF646)*Z646)+((AE646*$AA$2^AF646)*AA646)+((AE646*$AB$2^AF646)*AB646)+((AE646*$AC$2^AF646)*AC646+((AE646*$AD$2^AF646)*AD646))</f>
        <v>755.50156790067967</v>
      </c>
      <c r="AH646" s="37">
        <f t="shared" ref="AH646" si="1165">K646/100</f>
        <v>0.01</v>
      </c>
      <c r="AI646" s="37">
        <f t="shared" ref="AI646" si="1166">AG646/100</f>
        <v>7.5550156790067966</v>
      </c>
      <c r="AJ646" s="7">
        <f t="shared" si="1155"/>
        <v>6.6273818570259015</v>
      </c>
      <c r="AK646" s="7">
        <f t="shared" si="1156"/>
        <v>-4.2199077851974467</v>
      </c>
      <c r="AL646" s="7">
        <f t="shared" si="1157"/>
        <v>3.2188758248682006</v>
      </c>
      <c r="AM646" s="7">
        <f t="shared" si="1158"/>
        <v>24.999999999999996</v>
      </c>
      <c r="AN646" s="37" t="str">
        <f>VLOOKUP(I646,spp!A:L,10,FALSE)</f>
        <v>Zanclidae</v>
      </c>
    </row>
    <row r="647" spans="1:40" x14ac:dyDescent="0.2">
      <c r="A647" s="40">
        <v>3</v>
      </c>
      <c r="B647" s="40" t="s">
        <v>170</v>
      </c>
      <c r="C647" s="40">
        <v>5</v>
      </c>
      <c r="D647" s="40" t="s">
        <v>176</v>
      </c>
      <c r="E647" s="40">
        <v>1</v>
      </c>
      <c r="F647" s="55">
        <v>40772</v>
      </c>
      <c r="G647" s="56">
        <v>31</v>
      </c>
      <c r="H647" s="56">
        <v>3</v>
      </c>
      <c r="I647" s="40" t="s">
        <v>143</v>
      </c>
      <c r="J647" s="37" t="str">
        <f>VLOOKUP(I647,spp!A:B,2,FALSE)</f>
        <v>Scarus ghobban</v>
      </c>
      <c r="K647" s="39">
        <f t="shared" ref="K647:K649" si="1167">SUM(L647:AD647)</f>
        <v>7</v>
      </c>
      <c r="L647" s="40"/>
      <c r="M647" s="40"/>
      <c r="N647" s="40"/>
      <c r="O647" s="40"/>
      <c r="P647" s="40">
        <v>3</v>
      </c>
      <c r="Q647" s="40">
        <v>4</v>
      </c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37">
        <f>VLOOKUP(I647,spp!A:C,3,FALSE)</f>
        <v>2.3300000000000001E-2</v>
      </c>
      <c r="AF647" s="37">
        <f>VLOOKUP(I647,spp!A:D,4,FALSE)</f>
        <v>2.919</v>
      </c>
      <c r="AG647" s="37">
        <f t="shared" ref="AG647:AG649" si="1168">((AE647*$L$2^AF647)*L647)+((AE647*$M$2^AF647)*M647)+((AE647*$N$2^AF647)*N647)+((AE647*$O$2^AF647)*O647)+((AE647*$P$2^AF647)*P647)+((AE647*$Q$2^AF647)*Q647)+((AE647*$R$2^AF647)*R647)+((AE647*$S$2^AF647)*S647)+((AE647*$T$2^AF647)*T647)+((AE647*$U$2^AF647)*U647)+((AE647*$V$2^AF647)*V647)+((AE647*$W$2^AF647)*W647)+((AE647*$X$2^AF647)*X647)+((AE647*$Y$2^AF647)*Y647)+ ((AE647*$Z$2^AF647)*Z647)+((AE647*$AA$2^AF647)*AA647)+((AE647*$AB$2^AF647)*AB647)+((AE647*$AC$2^AF647)*AC647+((AE647*$AD$2^AF647)*AD647))</f>
        <v>3837.5794505909171</v>
      </c>
      <c r="AH647" s="37">
        <f t="shared" ref="AH647:AH649" si="1169">K647/100</f>
        <v>7.0000000000000007E-2</v>
      </c>
      <c r="AI647" s="37">
        <f t="shared" ref="AI647:AI649" si="1170">AG647/100</f>
        <v>38.37579450590917</v>
      </c>
      <c r="AJ647" s="7">
        <f t="shared" si="1155"/>
        <v>8.2525970954181798</v>
      </c>
      <c r="AK647" s="7">
        <f t="shared" si="1156"/>
        <v>-3.7593019184104821</v>
      </c>
      <c r="AL647" s="7">
        <f t="shared" si="1157"/>
        <v>4.1150733175158143</v>
      </c>
      <c r="AM647" s="7">
        <f t="shared" si="1158"/>
        <v>61.256705287573219</v>
      </c>
      <c r="AN647" s="37" t="str">
        <f>VLOOKUP(I647,spp!A:L,10,FALSE)</f>
        <v>Scaridae </v>
      </c>
    </row>
    <row r="648" spans="1:40" x14ac:dyDescent="0.2">
      <c r="A648" s="40">
        <v>3</v>
      </c>
      <c r="B648" s="40" t="s">
        <v>170</v>
      </c>
      <c r="C648" s="40">
        <v>5</v>
      </c>
      <c r="D648" s="40" t="s">
        <v>176</v>
      </c>
      <c r="E648" s="40">
        <v>1</v>
      </c>
      <c r="F648" s="55">
        <v>40772</v>
      </c>
      <c r="G648" s="56">
        <v>31</v>
      </c>
      <c r="H648" s="56">
        <v>3</v>
      </c>
      <c r="I648" s="40" t="s">
        <v>141</v>
      </c>
      <c r="J648" s="37" t="str">
        <f>VLOOKUP(I648,spp!A:B,2,FALSE)</f>
        <v>Stegastes rectrifaenum</v>
      </c>
      <c r="K648" s="39">
        <f t="shared" si="1167"/>
        <v>48</v>
      </c>
      <c r="L648" s="40">
        <v>13</v>
      </c>
      <c r="M648" s="40">
        <v>35</v>
      </c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37">
        <f>VLOOKUP(I648,spp!A:C,3,FALSE)</f>
        <v>1.813E-2</v>
      </c>
      <c r="AF648" s="37">
        <f>VLOOKUP(I648,spp!A:D,4,FALSE)</f>
        <v>3.07552</v>
      </c>
      <c r="AG648" s="37">
        <f t="shared" si="1168"/>
        <v>315.64469280213285</v>
      </c>
      <c r="AH648" s="37">
        <f t="shared" si="1169"/>
        <v>0.48</v>
      </c>
      <c r="AI648" s="37">
        <f t="shared" si="1170"/>
        <v>3.1564469280213285</v>
      </c>
      <c r="AJ648" s="7">
        <f t="shared" si="1155"/>
        <v>5.7546171911197206</v>
      </c>
      <c r="AK648" s="7">
        <f t="shared" si="1156"/>
        <v>-4.0101872542153769</v>
      </c>
      <c r="AL648" s="7">
        <f t="shared" si="1157"/>
        <v>3.175009248951429</v>
      </c>
      <c r="AM648" s="7">
        <f t="shared" si="1158"/>
        <v>23.927041167393337</v>
      </c>
      <c r="AN648" s="37" t="str">
        <f>VLOOKUP(I648,spp!A:L,10,FALSE)</f>
        <v>Pomacentridae</v>
      </c>
    </row>
    <row r="649" spans="1:40" x14ac:dyDescent="0.2">
      <c r="A649" s="40">
        <v>3</v>
      </c>
      <c r="B649" s="40" t="s">
        <v>170</v>
      </c>
      <c r="C649" s="40">
        <v>5</v>
      </c>
      <c r="D649" s="40" t="s">
        <v>176</v>
      </c>
      <c r="E649" s="40">
        <v>1</v>
      </c>
      <c r="F649" s="55">
        <v>40772</v>
      </c>
      <c r="G649" s="56">
        <v>31</v>
      </c>
      <c r="H649" s="56">
        <v>3</v>
      </c>
      <c r="I649" s="40" t="s">
        <v>157</v>
      </c>
      <c r="J649" s="37" t="str">
        <f>VLOOKUP(I649,spp!A:B,2,FALSE)</f>
        <v>Zanclus cornutus</v>
      </c>
      <c r="K649" s="39">
        <f t="shared" si="1167"/>
        <v>1</v>
      </c>
      <c r="L649" s="40"/>
      <c r="M649" s="40"/>
      <c r="N649" s="40"/>
      <c r="O649" s="40">
        <v>1</v>
      </c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37">
        <f>VLOOKUP(I649,spp!A:C,3,FALSE)</f>
        <v>1.47E-2</v>
      </c>
      <c r="AF649" s="37">
        <f>VLOOKUP(I649,spp!A:D,4,FALSE)</f>
        <v>3.3698999999999999</v>
      </c>
      <c r="AG649" s="37">
        <f t="shared" si="1168"/>
        <v>227.10738412558121</v>
      </c>
      <c r="AH649" s="37">
        <f t="shared" si="1169"/>
        <v>0.01</v>
      </c>
      <c r="AI649" s="37">
        <f t="shared" si="1170"/>
        <v>2.271073841255812</v>
      </c>
      <c r="AJ649" s="7">
        <f t="shared" si="1155"/>
        <v>5.4254229634467697</v>
      </c>
      <c r="AK649" s="7">
        <f t="shared" si="1156"/>
        <v>-4.2199077851974467</v>
      </c>
      <c r="AL649" s="7">
        <f t="shared" si="1157"/>
        <v>2.8622008809294686</v>
      </c>
      <c r="AM649" s="7">
        <f t="shared" si="1158"/>
        <v>17.500000000000004</v>
      </c>
      <c r="AN649" s="37" t="str">
        <f>VLOOKUP(I649,spp!A:L,10,FALSE)</f>
        <v>Zanclidae</v>
      </c>
    </row>
    <row r="650" spans="1:40" x14ac:dyDescent="0.2">
      <c r="A650" s="43">
        <v>3</v>
      </c>
      <c r="B650" s="43" t="s">
        <v>170</v>
      </c>
      <c r="C650" s="43">
        <v>5</v>
      </c>
      <c r="D650" s="43" t="s">
        <v>176</v>
      </c>
      <c r="E650" s="43">
        <v>1</v>
      </c>
      <c r="F650" s="57">
        <v>40772</v>
      </c>
      <c r="G650" s="58">
        <v>31</v>
      </c>
      <c r="H650" s="58">
        <v>3</v>
      </c>
      <c r="I650" s="43" t="s">
        <v>148</v>
      </c>
      <c r="J650" s="37" t="str">
        <f>VLOOKUP(I650,spp!A:B,2,FALSE)</f>
        <v>Diadema mexicanum</v>
      </c>
      <c r="K650" s="43">
        <v>6</v>
      </c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37"/>
      <c r="AF650" s="37">
        <f>VLOOKUP(I650,spp!A:E,5,FALSE)</f>
        <v>20.71</v>
      </c>
      <c r="AG650" s="43">
        <f>AF650*K650</f>
        <v>124.26</v>
      </c>
      <c r="AH650" s="43">
        <f>K650/50</f>
        <v>0.12</v>
      </c>
      <c r="AI650" s="43">
        <f>AG650/50</f>
        <v>2.4852000000000003</v>
      </c>
      <c r="AJ650" s="7">
        <f t="shared" ref="AJ650:AJ662" si="1171">LN(AG650)</f>
        <v>4.8223761446355482</v>
      </c>
      <c r="AK650" s="7" t="e">
        <f t="shared" ref="AK650:AK662" si="1172">LN(AE650)</f>
        <v>#NUM!</v>
      </c>
      <c r="AL650" s="7" t="e">
        <f t="shared" ref="AL650:AL662" si="1173">(AJ650-AK650)/AF650</f>
        <v>#NUM!</v>
      </c>
      <c r="AM650" s="7" t="e">
        <f t="shared" si="1158"/>
        <v>#NUM!</v>
      </c>
      <c r="AN650" s="37" t="str">
        <f>VLOOKUP(I650,spp!A:L,10,FALSE)</f>
        <v>Diadematidae</v>
      </c>
    </row>
    <row r="651" spans="1:40" x14ac:dyDescent="0.2">
      <c r="A651" s="40">
        <v>3</v>
      </c>
      <c r="B651" s="40" t="s">
        <v>170</v>
      </c>
      <c r="C651" s="40">
        <v>5</v>
      </c>
      <c r="D651" s="40" t="s">
        <v>176</v>
      </c>
      <c r="E651" s="40">
        <v>2</v>
      </c>
      <c r="F651" s="55">
        <v>40772</v>
      </c>
      <c r="G651" s="56">
        <v>31</v>
      </c>
      <c r="H651" s="56">
        <v>3</v>
      </c>
      <c r="I651" s="40" t="s">
        <v>142</v>
      </c>
      <c r="J651" s="37" t="str">
        <f>VLOOKUP(I651,spp!A:B,2,FALSE)</f>
        <v>Holacanthus passer</v>
      </c>
      <c r="K651" s="39">
        <f t="shared" ref="K651:K653" si="1174">SUM(L651:AD651)</f>
        <v>1</v>
      </c>
      <c r="L651" s="40"/>
      <c r="M651" s="40"/>
      <c r="N651" s="40"/>
      <c r="O651" s="40"/>
      <c r="P651" s="40">
        <v>1</v>
      </c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37">
        <f>VLOOKUP(I651,spp!A:C,3,FALSE)</f>
        <v>2.7130000000000001E-2</v>
      </c>
      <c r="AF651" s="37">
        <f>VLOOKUP(I651,spp!A:D,4,FALSE)</f>
        <v>3.0842299999999998</v>
      </c>
      <c r="AG651" s="37">
        <f t="shared" ref="AG651:AG653" si="1175">((AE651*$L$2^AF651)*L651)+((AE651*$M$2^AF651)*M651)+((AE651*$N$2^AF651)*N651)+((AE651*$O$2^AF651)*O651)+((AE651*$P$2^AF651)*P651)+((AE651*$Q$2^AF651)*Q651)+((AE651*$R$2^AF651)*R651)+((AE651*$S$2^AF651)*S651)+((AE651*$T$2^AF651)*T651)+((AE651*$U$2^AF651)*U651)+((AE651*$V$2^AF651)*V651)+((AE651*$W$2^AF651)*W651)+((AE651*$X$2^AF651)*X651)+((AE651*$Y$2^AF651)*Y651)+ ((AE651*$Z$2^AF651)*Z651)+((AE651*$AA$2^AF651)*AA651)+((AE651*$AB$2^AF651)*AB651)+((AE651*$AC$2^AF651)*AC651+((AE651*$AD$2^AF651)*AD651))</f>
        <v>555.92769065930452</v>
      </c>
      <c r="AH651" s="37">
        <f t="shared" ref="AH651:AH653" si="1176">K651/100</f>
        <v>0.01</v>
      </c>
      <c r="AI651" s="37">
        <f t="shared" ref="AI651:AI653" si="1177">AG651/100</f>
        <v>5.5592769065930447</v>
      </c>
      <c r="AJ651" s="7">
        <f t="shared" si="1171"/>
        <v>6.3206382330219526</v>
      </c>
      <c r="AK651" s="7">
        <f t="shared" si="1172"/>
        <v>-3.6071151523112968</v>
      </c>
      <c r="AL651" s="7">
        <f t="shared" si="1173"/>
        <v>3.2188758248682006</v>
      </c>
      <c r="AM651" s="7">
        <f t="shared" ref="AM651:AM662" si="1178">EXP(AL651)</f>
        <v>24.999999999999996</v>
      </c>
      <c r="AN651" s="37" t="str">
        <f>VLOOKUP(I651,spp!A:L,10,FALSE)</f>
        <v>Pomacanthidae</v>
      </c>
    </row>
    <row r="652" spans="1:40" x14ac:dyDescent="0.2">
      <c r="A652" s="40">
        <v>3</v>
      </c>
      <c r="B652" s="40" t="s">
        <v>170</v>
      </c>
      <c r="C652" s="40">
        <v>5</v>
      </c>
      <c r="D652" s="40" t="s">
        <v>176</v>
      </c>
      <c r="E652" s="40">
        <v>2</v>
      </c>
      <c r="F652" s="55">
        <v>40772</v>
      </c>
      <c r="G652" s="56">
        <v>31</v>
      </c>
      <c r="H652" s="56">
        <v>3</v>
      </c>
      <c r="I652" s="40" t="s">
        <v>143</v>
      </c>
      <c r="J652" s="37" t="str">
        <f>VLOOKUP(I652,spp!A:B,2,FALSE)</f>
        <v>Scarus ghobban</v>
      </c>
      <c r="K652" s="39">
        <f t="shared" si="1174"/>
        <v>4</v>
      </c>
      <c r="L652" s="40"/>
      <c r="M652" s="40"/>
      <c r="N652" s="40"/>
      <c r="O652" s="40"/>
      <c r="P652" s="40">
        <v>1</v>
      </c>
      <c r="Q652" s="40">
        <v>3</v>
      </c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37">
        <f>VLOOKUP(I652,spp!A:C,3,FALSE)</f>
        <v>2.3300000000000001E-2</v>
      </c>
      <c r="AF652" s="37">
        <f>VLOOKUP(I652,spp!A:D,4,FALSE)</f>
        <v>2.919</v>
      </c>
      <c r="AG652" s="37">
        <f t="shared" si="1175"/>
        <v>2527.551562249485</v>
      </c>
      <c r="AH652" s="37">
        <f t="shared" si="1176"/>
        <v>0.04</v>
      </c>
      <c r="AI652" s="37">
        <f t="shared" si="1177"/>
        <v>25.275515622494851</v>
      </c>
      <c r="AJ652" s="7">
        <f t="shared" si="1171"/>
        <v>7.8350063511808949</v>
      </c>
      <c r="AK652" s="7">
        <f t="shared" si="1172"/>
        <v>-3.7593019184104821</v>
      </c>
      <c r="AL652" s="7">
        <f t="shared" si="1173"/>
        <v>3.9720137956804988</v>
      </c>
      <c r="AM652" s="7">
        <f t="shared" si="1178"/>
        <v>53.091338367187767</v>
      </c>
      <c r="AN652" s="37" t="str">
        <f>VLOOKUP(I652,spp!A:L,10,FALSE)</f>
        <v>Scaridae </v>
      </c>
    </row>
    <row r="653" spans="1:40" x14ac:dyDescent="0.2">
      <c r="A653" s="40">
        <v>3</v>
      </c>
      <c r="B653" s="40" t="s">
        <v>170</v>
      </c>
      <c r="C653" s="40">
        <v>5</v>
      </c>
      <c r="D653" s="40" t="s">
        <v>176</v>
      </c>
      <c r="E653" s="40">
        <v>2</v>
      </c>
      <c r="F653" s="55">
        <v>40772</v>
      </c>
      <c r="G653" s="56">
        <v>31</v>
      </c>
      <c r="H653" s="56">
        <v>3</v>
      </c>
      <c r="I653" s="40" t="s">
        <v>141</v>
      </c>
      <c r="J653" s="37" t="str">
        <f>VLOOKUP(I653,spp!A:B,2,FALSE)</f>
        <v>Stegastes rectrifaenum</v>
      </c>
      <c r="K653" s="39">
        <f t="shared" si="1174"/>
        <v>24</v>
      </c>
      <c r="L653" s="40">
        <v>12</v>
      </c>
      <c r="M653" s="40">
        <v>12</v>
      </c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37">
        <f>VLOOKUP(I653,spp!A:C,3,FALSE)</f>
        <v>1.813E-2</v>
      </c>
      <c r="AF653" s="37">
        <f>VLOOKUP(I653,spp!A:D,4,FALSE)</f>
        <v>3.07552</v>
      </c>
      <c r="AG653" s="37">
        <f t="shared" si="1175"/>
        <v>110.51088282857863</v>
      </c>
      <c r="AH653" s="37">
        <f t="shared" si="1176"/>
        <v>0.24</v>
      </c>
      <c r="AI653" s="37">
        <f t="shared" si="1177"/>
        <v>1.1051088282857864</v>
      </c>
      <c r="AJ653" s="7">
        <f t="shared" si="1171"/>
        <v>4.7051140032447263</v>
      </c>
      <c r="AK653" s="7">
        <f t="shared" si="1172"/>
        <v>-4.0101872542153769</v>
      </c>
      <c r="AL653" s="7">
        <f t="shared" si="1173"/>
        <v>2.8337651055626703</v>
      </c>
      <c r="AM653" s="7">
        <f t="shared" si="1178"/>
        <v>17.009382533832188</v>
      </c>
      <c r="AN653" s="37" t="str">
        <f>VLOOKUP(I653,spp!A:L,10,FALSE)</f>
        <v>Pomacentridae</v>
      </c>
    </row>
    <row r="654" spans="1:40" x14ac:dyDescent="0.2">
      <c r="A654" s="43">
        <v>3</v>
      </c>
      <c r="B654" s="43" t="s">
        <v>170</v>
      </c>
      <c r="C654" s="43">
        <v>5</v>
      </c>
      <c r="D654" s="43" t="s">
        <v>176</v>
      </c>
      <c r="E654" s="43">
        <v>2</v>
      </c>
      <c r="F654" s="57">
        <v>40772</v>
      </c>
      <c r="G654" s="58">
        <v>31</v>
      </c>
      <c r="H654" s="58">
        <v>3</v>
      </c>
      <c r="I654" s="43" t="s">
        <v>148</v>
      </c>
      <c r="J654" s="37" t="str">
        <f>VLOOKUP(I654,spp!A:B,2,FALSE)</f>
        <v>Diadema mexicanum</v>
      </c>
      <c r="K654" s="43">
        <v>5</v>
      </c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37"/>
      <c r="AF654" s="37">
        <f>VLOOKUP(I654,spp!A:E,5,FALSE)</f>
        <v>20.71</v>
      </c>
      <c r="AG654" s="43">
        <f>AF654*K654</f>
        <v>103.55000000000001</v>
      </c>
      <c r="AH654" s="43">
        <f>K654/50</f>
        <v>0.1</v>
      </c>
      <c r="AI654" s="43">
        <f>AG654/50</f>
        <v>2.0710000000000002</v>
      </c>
      <c r="AJ654" s="7">
        <f t="shared" si="1171"/>
        <v>4.6400545878415933</v>
      </c>
      <c r="AK654" s="7" t="e">
        <f t="shared" si="1172"/>
        <v>#NUM!</v>
      </c>
      <c r="AL654" s="7" t="e">
        <f t="shared" si="1173"/>
        <v>#NUM!</v>
      </c>
      <c r="AM654" s="7" t="e">
        <f t="shared" si="1178"/>
        <v>#NUM!</v>
      </c>
      <c r="AN654" s="37" t="str">
        <f>VLOOKUP(I654,spp!A:L,10,FALSE)</f>
        <v>Diadematidae</v>
      </c>
    </row>
    <row r="655" spans="1:40" x14ac:dyDescent="0.2">
      <c r="A655" s="40">
        <v>3</v>
      </c>
      <c r="B655" s="40" t="s">
        <v>170</v>
      </c>
      <c r="C655" s="40">
        <v>5</v>
      </c>
      <c r="D655" s="40" t="s">
        <v>176</v>
      </c>
      <c r="E655" s="40">
        <v>3</v>
      </c>
      <c r="F655" s="55">
        <v>40772</v>
      </c>
      <c r="G655" s="56">
        <v>30</v>
      </c>
      <c r="H655" s="56">
        <v>2.5</v>
      </c>
      <c r="I655" s="56" t="s">
        <v>142</v>
      </c>
      <c r="J655" s="37" t="str">
        <f>VLOOKUP(I655,spp!A:B,2,FALSE)</f>
        <v>Holacanthus passer</v>
      </c>
      <c r="K655" s="39">
        <f t="shared" ref="K655:K657" si="1179">SUM(L655:AD655)</f>
        <v>2</v>
      </c>
      <c r="L655" s="40"/>
      <c r="M655" s="40">
        <v>2</v>
      </c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37">
        <f>VLOOKUP(I655,spp!A:C,3,FALSE)</f>
        <v>2.7130000000000001E-2</v>
      </c>
      <c r="AF655" s="37">
        <f>VLOOKUP(I655,spp!A:D,4,FALSE)</f>
        <v>3.0842299999999998</v>
      </c>
      <c r="AG655" s="37">
        <f t="shared" ref="AG655:AG657" si="1180">((AE655*$L$2^AF655)*L655)+((AE655*$M$2^AF655)*M655)+((AE655*$N$2^AF655)*N655)+((AE655*$O$2^AF655)*O655)+((AE655*$P$2^AF655)*P655)+((AE655*$Q$2^AF655)*Q655)+((AE655*$R$2^AF655)*R655)+((AE655*$S$2^AF655)*S655)+((AE655*$T$2^AF655)*T655)+((AE655*$U$2^AF655)*U655)+((AE655*$V$2^AF655)*V655)+((AE655*$W$2^AF655)*W655)+((AE655*$X$2^AF655)*X655)+((AE655*$Y$2^AF655)*Y655)+ ((AE655*$Z$2^AF655)*Z655)+((AE655*$AA$2^AF655)*AA655)+((AE655*$AB$2^AF655)*AB655)+((AE655*$AC$2^AF655)*AC655+((AE655*$AD$2^AF655)*AD655))</f>
        <v>27.125015174681149</v>
      </c>
      <c r="AH655" s="37">
        <f t="shared" ref="AH655:AH657" si="1181">K655/100</f>
        <v>0.02</v>
      </c>
      <c r="AI655" s="37">
        <f t="shared" ref="AI655:AI657" si="1182">AG655/100</f>
        <v>0.2712501517468115</v>
      </c>
      <c r="AJ655" s="7">
        <f t="shared" si="1171"/>
        <v>3.3004563712957169</v>
      </c>
      <c r="AK655" s="7">
        <f t="shared" si="1172"/>
        <v>-3.6071151523112968</v>
      </c>
      <c r="AL655" s="7">
        <f t="shared" si="1173"/>
        <v>2.2396421549647769</v>
      </c>
      <c r="AM655" s="7">
        <f t="shared" si="1178"/>
        <v>9.3899705318280837</v>
      </c>
      <c r="AN655" s="37" t="str">
        <f>VLOOKUP(I655,spp!A:L,10,FALSE)</f>
        <v>Pomacanthidae</v>
      </c>
    </row>
    <row r="656" spans="1:40" x14ac:dyDescent="0.2">
      <c r="A656" s="40">
        <v>3</v>
      </c>
      <c r="B656" s="40" t="s">
        <v>170</v>
      </c>
      <c r="C656" s="40">
        <v>5</v>
      </c>
      <c r="D656" s="40" t="s">
        <v>176</v>
      </c>
      <c r="E656" s="40">
        <v>3</v>
      </c>
      <c r="F656" s="55">
        <v>40772</v>
      </c>
      <c r="G656" s="56">
        <v>30</v>
      </c>
      <c r="H656" s="56">
        <v>2.5</v>
      </c>
      <c r="I656" s="56" t="s">
        <v>143</v>
      </c>
      <c r="J656" s="37" t="str">
        <f>VLOOKUP(I656,spp!A:B,2,FALSE)</f>
        <v>Scarus ghobban</v>
      </c>
      <c r="K656" s="39">
        <f t="shared" si="1179"/>
        <v>1</v>
      </c>
      <c r="L656" s="40"/>
      <c r="M656" s="40"/>
      <c r="N656" s="40"/>
      <c r="O656" s="40">
        <v>1</v>
      </c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37">
        <f>VLOOKUP(I656,spp!A:C,3,FALSE)</f>
        <v>2.3300000000000001E-2</v>
      </c>
      <c r="AF656" s="37">
        <f>VLOOKUP(I656,spp!A:D,4,FALSE)</f>
        <v>2.919</v>
      </c>
      <c r="AG656" s="37">
        <f t="shared" si="1180"/>
        <v>99.033923496728733</v>
      </c>
      <c r="AH656" s="37">
        <f t="shared" si="1181"/>
        <v>0.01</v>
      </c>
      <c r="AI656" s="37">
        <f t="shared" si="1182"/>
        <v>0.99033923496728737</v>
      </c>
      <c r="AJ656" s="7">
        <f t="shared" si="1171"/>
        <v>4.5954624530226358</v>
      </c>
      <c r="AK656" s="7">
        <f t="shared" si="1172"/>
        <v>-3.7593019184104821</v>
      </c>
      <c r="AL656" s="7">
        <f t="shared" si="1173"/>
        <v>2.8622008809294686</v>
      </c>
      <c r="AM656" s="7">
        <f t="shared" si="1178"/>
        <v>17.500000000000004</v>
      </c>
      <c r="AN656" s="37" t="str">
        <f>VLOOKUP(I656,spp!A:L,10,FALSE)</f>
        <v>Scaridae </v>
      </c>
    </row>
    <row r="657" spans="1:40" x14ac:dyDescent="0.2">
      <c r="A657" s="40">
        <v>3</v>
      </c>
      <c r="B657" s="40" t="s">
        <v>170</v>
      </c>
      <c r="C657" s="40">
        <v>5</v>
      </c>
      <c r="D657" s="40" t="s">
        <v>176</v>
      </c>
      <c r="E657" s="40">
        <v>3</v>
      </c>
      <c r="F657" s="55">
        <v>40772</v>
      </c>
      <c r="G657" s="56">
        <v>30</v>
      </c>
      <c r="H657" s="56">
        <v>2.5</v>
      </c>
      <c r="I657" s="56" t="s">
        <v>141</v>
      </c>
      <c r="J657" s="37" t="str">
        <f>VLOOKUP(I657,spp!A:B,2,FALSE)</f>
        <v>Stegastes rectrifaenum</v>
      </c>
      <c r="K657" s="39">
        <f t="shared" si="1179"/>
        <v>3</v>
      </c>
      <c r="L657" s="40">
        <v>3</v>
      </c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37">
        <f>VLOOKUP(I657,spp!A:C,3,FALSE)</f>
        <v>1.813E-2</v>
      </c>
      <c r="AF657" s="37">
        <f>VLOOKUP(I657,spp!A:D,4,FALSE)</f>
        <v>3.07552</v>
      </c>
      <c r="AG657" s="37">
        <f t="shared" si="1180"/>
        <v>0.91073392471201686</v>
      </c>
      <c r="AH657" s="37">
        <f t="shared" si="1181"/>
        <v>0.03</v>
      </c>
      <c r="AI657" s="37">
        <f t="shared" si="1182"/>
        <v>9.1073392471201688E-3</v>
      </c>
      <c r="AJ657" s="7">
        <f t="shared" si="1171"/>
        <v>-9.3504493853665993E-2</v>
      </c>
      <c r="AK657" s="7">
        <f t="shared" si="1172"/>
        <v>-4.0101872542153769</v>
      </c>
      <c r="AL657" s="7">
        <f t="shared" si="1173"/>
        <v>1.2735026143096813</v>
      </c>
      <c r="AM657" s="7">
        <f t="shared" si="1178"/>
        <v>3.573346723835972</v>
      </c>
      <c r="AN657" s="37" t="str">
        <f>VLOOKUP(I657,spp!A:L,10,FALSE)</f>
        <v>Pomacentridae</v>
      </c>
    </row>
    <row r="658" spans="1:40" x14ac:dyDescent="0.2">
      <c r="A658" s="43">
        <v>3</v>
      </c>
      <c r="B658" s="43" t="s">
        <v>170</v>
      </c>
      <c r="C658" s="43">
        <v>5</v>
      </c>
      <c r="D658" s="43" t="s">
        <v>176</v>
      </c>
      <c r="E658" s="43">
        <v>3</v>
      </c>
      <c r="F658" s="57">
        <v>40772</v>
      </c>
      <c r="G658" s="58">
        <v>30</v>
      </c>
      <c r="H658" s="58">
        <v>2.8</v>
      </c>
      <c r="I658" s="43" t="s">
        <v>149</v>
      </c>
      <c r="J658" s="37" t="str">
        <f>VLOOKUP(I658,spp!A:B,2,FALSE)</f>
        <v>Pinctada mazatlanica</v>
      </c>
      <c r="K658" s="43">
        <v>1</v>
      </c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37"/>
      <c r="AF658" s="37">
        <f>VLOOKUP(I658,spp!A:E,5,FALSE)</f>
        <v>33.238461538461536</v>
      </c>
      <c r="AG658" s="43">
        <f>AF658*K658</f>
        <v>33.238461538461536</v>
      </c>
      <c r="AH658" s="43">
        <f>K658/50</f>
        <v>0.02</v>
      </c>
      <c r="AI658" s="43">
        <f>AG658/50</f>
        <v>0.66476923076923067</v>
      </c>
      <c r="AJ658" s="7">
        <f t="shared" si="1171"/>
        <v>3.5037076854763507</v>
      </c>
      <c r="AK658" s="7" t="e">
        <f t="shared" si="1172"/>
        <v>#NUM!</v>
      </c>
      <c r="AL658" s="7" t="e">
        <f t="shared" si="1173"/>
        <v>#NUM!</v>
      </c>
      <c r="AM658" s="7" t="e">
        <f t="shared" si="1178"/>
        <v>#NUM!</v>
      </c>
      <c r="AN658" s="37" t="str">
        <f>VLOOKUP(I658,spp!A:L,10,FALSE)</f>
        <v>Pteriidae</v>
      </c>
    </row>
    <row r="659" spans="1:40" x14ac:dyDescent="0.2">
      <c r="A659" s="40">
        <v>3</v>
      </c>
      <c r="B659" s="40" t="s">
        <v>170</v>
      </c>
      <c r="C659" s="40">
        <v>5</v>
      </c>
      <c r="D659" s="40" t="s">
        <v>176</v>
      </c>
      <c r="E659" s="40">
        <v>4</v>
      </c>
      <c r="F659" s="55">
        <v>40772</v>
      </c>
      <c r="G659" s="56">
        <v>30</v>
      </c>
      <c r="H659" s="56">
        <v>2.8</v>
      </c>
      <c r="I659" s="56" t="s">
        <v>143</v>
      </c>
      <c r="J659" s="37" t="str">
        <f>VLOOKUP(I659,spp!A:B,2,FALSE)</f>
        <v>Scarus ghobban</v>
      </c>
      <c r="K659" s="39">
        <f t="shared" ref="K659:K660" si="1183">SUM(L659:AD659)</f>
        <v>2</v>
      </c>
      <c r="L659" s="40"/>
      <c r="M659" s="40"/>
      <c r="N659" s="40"/>
      <c r="O659" s="40">
        <v>1</v>
      </c>
      <c r="P659" s="40">
        <v>1</v>
      </c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37">
        <f>VLOOKUP(I659,spp!A:C,3,FALSE)</f>
        <v>2.3300000000000001E-2</v>
      </c>
      <c r="AF659" s="37">
        <f>VLOOKUP(I659,spp!A:D,4,FALSE)</f>
        <v>2.919</v>
      </c>
      <c r="AG659" s="37">
        <f t="shared" ref="AG659:AG660" si="1184">((AE659*$L$2^AF659)*L659)+((AE659*$M$2^AF659)*M659)+((AE659*$N$2^AF659)*N659)+((AE659*$O$2^AF659)*O659)+((AE659*$P$2^AF659)*P659)+((AE659*$Q$2^AF659)*Q659)+((AE659*$R$2^AF659)*R659)+((AE659*$S$2^AF659)*S659)+((AE659*$T$2^AF659)*T659)+((AE659*$U$2^AF659)*U659)+((AE659*$V$2^AF659)*V659)+((AE659*$W$2^AF659)*W659)+((AE659*$X$2^AF659)*X659)+((AE659*$Y$2^AF659)*Y659)+ ((AE659*$Z$2^AF659)*Z659)+((AE659*$AA$2^AF659)*AA659)+((AE659*$AB$2^AF659)*AB659)+((AE659*$AC$2^AF659)*AC659+((AE659*$AD$2^AF659)*AD659))</f>
        <v>379.54034405169108</v>
      </c>
      <c r="AH659" s="37">
        <f t="shared" ref="AH659:AH660" si="1185">K659/100</f>
        <v>0.02</v>
      </c>
      <c r="AI659" s="37">
        <f t="shared" ref="AI659:AI660" si="1186">AG659/100</f>
        <v>3.7954034405169108</v>
      </c>
      <c r="AJ659" s="7">
        <f t="shared" si="1171"/>
        <v>5.9389608996219465</v>
      </c>
      <c r="AK659" s="7">
        <f t="shared" si="1172"/>
        <v>-3.7593019184104821</v>
      </c>
      <c r="AL659" s="7">
        <f t="shared" si="1173"/>
        <v>3.3224607118987421</v>
      </c>
      <c r="AM659" s="7">
        <f t="shared" si="1178"/>
        <v>27.728498524127488</v>
      </c>
      <c r="AN659" s="37" t="str">
        <f>VLOOKUP(I659,spp!A:L,10,FALSE)</f>
        <v>Scaridae </v>
      </c>
    </row>
    <row r="660" spans="1:40" x14ac:dyDescent="0.2">
      <c r="A660" s="40">
        <v>3</v>
      </c>
      <c r="B660" s="40" t="s">
        <v>170</v>
      </c>
      <c r="C660" s="40">
        <v>5</v>
      </c>
      <c r="D660" s="40" t="s">
        <v>176</v>
      </c>
      <c r="E660" s="40">
        <v>4</v>
      </c>
      <c r="F660" s="55">
        <v>40772</v>
      </c>
      <c r="G660" s="56">
        <v>30</v>
      </c>
      <c r="H660" s="56">
        <v>2.8</v>
      </c>
      <c r="I660" s="56" t="s">
        <v>141</v>
      </c>
      <c r="J660" s="37" t="str">
        <f>VLOOKUP(I660,spp!A:B,2,FALSE)</f>
        <v>Stegastes rectrifaenum</v>
      </c>
      <c r="K660" s="39">
        <f t="shared" si="1183"/>
        <v>2</v>
      </c>
      <c r="L660" s="40"/>
      <c r="M660" s="40">
        <v>2</v>
      </c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37">
        <f>VLOOKUP(I660,spp!A:C,3,FALSE)</f>
        <v>1.813E-2</v>
      </c>
      <c r="AF660" s="37">
        <f>VLOOKUP(I660,spp!A:D,4,FALSE)</f>
        <v>3.07552</v>
      </c>
      <c r="AG660" s="37">
        <f t="shared" si="1184"/>
        <v>17.81132452162176</v>
      </c>
      <c r="AH660" s="37">
        <f t="shared" si="1185"/>
        <v>0.02</v>
      </c>
      <c r="AI660" s="37">
        <f t="shared" si="1186"/>
        <v>0.1781132452162176</v>
      </c>
      <c r="AJ660" s="7">
        <f t="shared" si="1171"/>
        <v>2.8798344640827138</v>
      </c>
      <c r="AK660" s="7">
        <f t="shared" si="1172"/>
        <v>-4.0101872542153769</v>
      </c>
      <c r="AL660" s="7">
        <f t="shared" si="1173"/>
        <v>2.2402786255001073</v>
      </c>
      <c r="AM660" s="7">
        <f t="shared" si="1178"/>
        <v>9.3959488737166268</v>
      </c>
      <c r="AN660" s="37" t="str">
        <f>VLOOKUP(I660,spp!A:L,10,FALSE)</f>
        <v>Pomacentridae</v>
      </c>
    </row>
    <row r="661" spans="1:40" x14ac:dyDescent="0.2">
      <c r="A661" s="43">
        <v>3</v>
      </c>
      <c r="B661" s="43" t="s">
        <v>170</v>
      </c>
      <c r="C661" s="43">
        <v>5</v>
      </c>
      <c r="D661" s="43" t="s">
        <v>176</v>
      </c>
      <c r="E661" s="43">
        <v>4</v>
      </c>
      <c r="F661" s="57">
        <v>40772</v>
      </c>
      <c r="G661" s="58">
        <v>30</v>
      </c>
      <c r="H661" s="58">
        <v>2.2000000000000002</v>
      </c>
      <c r="I661" s="43" t="s">
        <v>148</v>
      </c>
      <c r="J661" s="37" t="str">
        <f>VLOOKUP(I661,spp!A:B,2,FALSE)</f>
        <v>Diadema mexicanum</v>
      </c>
      <c r="K661" s="43">
        <v>1</v>
      </c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37"/>
      <c r="AF661" s="37">
        <f>VLOOKUP(I661,spp!A:E,5,FALSE)</f>
        <v>20.71</v>
      </c>
      <c r="AG661" s="43">
        <f>AF661*K661</f>
        <v>20.71</v>
      </c>
      <c r="AH661" s="43">
        <f>K661/50</f>
        <v>0.02</v>
      </c>
      <c r="AI661" s="43">
        <f>AG661/50</f>
        <v>0.41420000000000001</v>
      </c>
      <c r="AJ661" s="7">
        <f t="shared" si="1171"/>
        <v>3.0306166754074928</v>
      </c>
      <c r="AK661" s="7" t="e">
        <f t="shared" si="1172"/>
        <v>#NUM!</v>
      </c>
      <c r="AL661" s="7" t="e">
        <f t="shared" si="1173"/>
        <v>#NUM!</v>
      </c>
      <c r="AM661" s="7" t="e">
        <f t="shared" si="1178"/>
        <v>#NUM!</v>
      </c>
      <c r="AN661" s="37" t="str">
        <f>VLOOKUP(I661,spp!A:L,10,FALSE)</f>
        <v>Diadematidae</v>
      </c>
    </row>
    <row r="662" spans="1:40" x14ac:dyDescent="0.2">
      <c r="A662" s="43">
        <v>3</v>
      </c>
      <c r="B662" s="43" t="s">
        <v>170</v>
      </c>
      <c r="C662" s="43">
        <v>5</v>
      </c>
      <c r="D662" s="43" t="s">
        <v>176</v>
      </c>
      <c r="E662" s="43">
        <v>4</v>
      </c>
      <c r="F662" s="57">
        <v>40772</v>
      </c>
      <c r="G662" s="58">
        <v>30</v>
      </c>
      <c r="H662" s="43">
        <v>2.2000000000000002</v>
      </c>
      <c r="I662" s="43" t="s">
        <v>95</v>
      </c>
      <c r="J662" s="37" t="str">
        <f>VLOOKUP(I662,spp!A:B,2,FALSE)</f>
        <v>Isostichopus fuscus</v>
      </c>
      <c r="K662" s="43">
        <v>1</v>
      </c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37"/>
      <c r="AF662" s="37">
        <f>VLOOKUP(I662,spp!A:E,5,FALSE)</f>
        <v>375</v>
      </c>
      <c r="AG662" s="43">
        <f>AF662*K662</f>
        <v>375</v>
      </c>
      <c r="AH662" s="43">
        <f>K662/50</f>
        <v>0.02</v>
      </c>
      <c r="AI662" s="43">
        <f>AG662/50</f>
        <v>7.5</v>
      </c>
      <c r="AJ662" s="7">
        <f t="shared" si="1171"/>
        <v>5.9269260259704106</v>
      </c>
      <c r="AK662" s="7" t="e">
        <f t="shared" si="1172"/>
        <v>#NUM!</v>
      </c>
      <c r="AL662" s="7" t="e">
        <f t="shared" si="1173"/>
        <v>#NUM!</v>
      </c>
      <c r="AM662" s="7" t="e">
        <f t="shared" si="1178"/>
        <v>#NUM!</v>
      </c>
      <c r="AN662" s="37" t="str">
        <f>VLOOKUP(I662,spp!A:L,10,FALSE)</f>
        <v>Stichopodidae</v>
      </c>
    </row>
    <row r="663" spans="1:40" x14ac:dyDescent="0.2">
      <c r="A663" s="40">
        <v>3</v>
      </c>
      <c r="B663" s="40" t="s">
        <v>170</v>
      </c>
      <c r="C663" s="40">
        <v>5</v>
      </c>
      <c r="D663" s="40" t="s">
        <v>176</v>
      </c>
      <c r="E663" s="40">
        <v>5</v>
      </c>
      <c r="F663" s="55">
        <v>40772</v>
      </c>
      <c r="G663" s="56">
        <v>30</v>
      </c>
      <c r="H663" s="40">
        <v>2.8</v>
      </c>
      <c r="I663" s="40" t="s">
        <v>143</v>
      </c>
      <c r="J663" s="37" t="str">
        <f>VLOOKUP(I663,spp!A:B,2,FALSE)</f>
        <v>Scarus ghobban</v>
      </c>
      <c r="K663" s="39">
        <f t="shared" ref="K663:K664" si="1187">SUM(L663:AD663)</f>
        <v>4</v>
      </c>
      <c r="L663" s="40"/>
      <c r="M663" s="40"/>
      <c r="N663" s="40"/>
      <c r="O663" s="40"/>
      <c r="P663" s="40"/>
      <c r="Q663" s="40">
        <v>2</v>
      </c>
      <c r="R663" s="40">
        <v>2</v>
      </c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37">
        <f>VLOOKUP(I663,spp!A:C,3,FALSE)</f>
        <v>2.3300000000000001E-2</v>
      </c>
      <c r="AF663" s="37">
        <f>VLOOKUP(I663,spp!A:D,4,FALSE)</f>
        <v>2.919</v>
      </c>
      <c r="AG663" s="37">
        <f t="shared" ref="AG663:AG664" si="1188">((AE663*$L$2^AF663)*L663)+((AE663*$M$2^AF663)*M663)+((AE663*$N$2^AF663)*N663)+((AE663*$O$2^AF663)*O663)+((AE663*$P$2^AF663)*P663)+((AE663*$Q$2^AF663)*Q663)+((AE663*$R$2^AF663)*R663)+((AE663*$S$2^AF663)*S663)+((AE663*$T$2^AF663)*T663)+((AE663*$U$2^AF663)*U663)+((AE663*$V$2^AF663)*V663)+((AE663*$W$2^AF663)*W663)+((AE663*$X$2^AF663)*X663)+((AE663*$Y$2^AF663)*Y663)+ ((AE663*$Z$2^AF663)*Z663)+((AE663*$AA$2^AF663)*AA663)+((AE663*$AB$2^AF663)*AB663)+((AE663*$AC$2^AF663)*AC663+((AE663*$AD$2^AF663)*AD663))</f>
        <v>4617.7330502389368</v>
      </c>
      <c r="AH663" s="37">
        <f t="shared" ref="AH663:AH664" si="1189">K663/100</f>
        <v>0.04</v>
      </c>
      <c r="AI663" s="37">
        <f t="shared" ref="AI663:AI664" si="1190">AG663/100</f>
        <v>46.177330502389367</v>
      </c>
      <c r="AJ663" s="7">
        <f t="shared" ref="AJ663:AJ671" si="1191">LN(AG663)</f>
        <v>8.4376591818856284</v>
      </c>
      <c r="AK663" s="7">
        <f t="shared" ref="AK663:AK671" si="1192">LN(AE663)</f>
        <v>-3.7593019184104821</v>
      </c>
      <c r="AL663" s="7">
        <f t="shared" ref="AL663:AL671" si="1193">(AJ663-AK663)/AF663</f>
        <v>4.1784724564221003</v>
      </c>
      <c r="AM663" s="7">
        <f t="shared" ref="AM663:AM671" si="1194">EXP(AL663)</f>
        <v>65.266080247896511</v>
      </c>
      <c r="AN663" s="37" t="str">
        <f>VLOOKUP(I663,spp!A:L,10,FALSE)</f>
        <v>Scaridae </v>
      </c>
    </row>
    <row r="664" spans="1:40" x14ac:dyDescent="0.2">
      <c r="A664" s="40">
        <v>3</v>
      </c>
      <c r="B664" s="40" t="s">
        <v>170</v>
      </c>
      <c r="C664" s="40">
        <v>5</v>
      </c>
      <c r="D664" s="40" t="s">
        <v>176</v>
      </c>
      <c r="E664" s="40">
        <v>5</v>
      </c>
      <c r="F664" s="55">
        <v>40772</v>
      </c>
      <c r="G664" s="56">
        <v>30</v>
      </c>
      <c r="H664" s="40">
        <v>2.8</v>
      </c>
      <c r="I664" s="40" t="s">
        <v>141</v>
      </c>
      <c r="J664" s="37" t="str">
        <f>VLOOKUP(I664,spp!A:B,2,FALSE)</f>
        <v>Stegastes rectrifaenum</v>
      </c>
      <c r="K664" s="39">
        <f t="shared" si="1187"/>
        <v>5</v>
      </c>
      <c r="L664" s="40">
        <v>5</v>
      </c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37">
        <f>VLOOKUP(I664,spp!A:C,3,FALSE)</f>
        <v>1.813E-2</v>
      </c>
      <c r="AF664" s="37">
        <f>VLOOKUP(I664,spp!A:D,4,FALSE)</f>
        <v>3.07552</v>
      </c>
      <c r="AG664" s="37">
        <f t="shared" si="1188"/>
        <v>1.5178898745200282</v>
      </c>
      <c r="AH664" s="37">
        <f t="shared" si="1189"/>
        <v>0.05</v>
      </c>
      <c r="AI664" s="37">
        <f t="shared" si="1190"/>
        <v>1.5178898745200281E-2</v>
      </c>
      <c r="AJ664" s="7">
        <f t="shared" si="1191"/>
        <v>0.41732112991232478</v>
      </c>
      <c r="AK664" s="7">
        <f t="shared" si="1192"/>
        <v>-4.0101872542153769</v>
      </c>
      <c r="AL664" s="7">
        <f t="shared" si="1193"/>
        <v>1.4395966809280063</v>
      </c>
      <c r="AM664" s="7">
        <f t="shared" si="1194"/>
        <v>4.2189938731127583</v>
      </c>
      <c r="AN664" s="37" t="str">
        <f>VLOOKUP(I664,spp!A:L,10,FALSE)</f>
        <v>Pomacentridae</v>
      </c>
    </row>
    <row r="665" spans="1:40" x14ac:dyDescent="0.2">
      <c r="A665" s="40">
        <v>3</v>
      </c>
      <c r="B665" s="40" t="s">
        <v>170</v>
      </c>
      <c r="C665" s="40">
        <v>5</v>
      </c>
      <c r="D665" s="40" t="s">
        <v>176</v>
      </c>
      <c r="E665" s="40">
        <v>6</v>
      </c>
      <c r="F665" s="55">
        <v>40772</v>
      </c>
      <c r="G665" s="56">
        <v>30</v>
      </c>
      <c r="H665" s="40">
        <v>3</v>
      </c>
      <c r="I665" s="40" t="s">
        <v>141</v>
      </c>
      <c r="J665" s="37" t="str">
        <f>VLOOKUP(I665,spp!A:B,2,FALSE)</f>
        <v>Stegastes rectrifaenum</v>
      </c>
      <c r="K665" s="39">
        <f t="shared" ref="K665" si="1195">SUM(L665:AD665)</f>
        <v>1</v>
      </c>
      <c r="L665" s="40">
        <v>1</v>
      </c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37">
        <f>VLOOKUP(I665,spp!A:C,3,FALSE)</f>
        <v>1.813E-2</v>
      </c>
      <c r="AF665" s="37">
        <f>VLOOKUP(I665,spp!A:D,4,FALSE)</f>
        <v>3.07552</v>
      </c>
      <c r="AG665" s="37">
        <f t="shared" ref="AG665" si="1196">((AE665*$L$2^AF665)*L665)+((AE665*$M$2^AF665)*M665)+((AE665*$N$2^AF665)*N665)+((AE665*$O$2^AF665)*O665)+((AE665*$P$2^AF665)*P665)+((AE665*$Q$2^AF665)*Q665)+((AE665*$R$2^AF665)*R665)+((AE665*$S$2^AF665)*S665)+((AE665*$T$2^AF665)*T665)+((AE665*$U$2^AF665)*U665)+((AE665*$V$2^AF665)*V665)+((AE665*$W$2^AF665)*W665)+((AE665*$X$2^AF665)*X665)+((AE665*$Y$2^AF665)*Y665)+ ((AE665*$Z$2^AF665)*Z665)+((AE665*$AA$2^AF665)*AA665)+((AE665*$AB$2^AF665)*AB665)+((AE665*$AC$2^AF665)*AC665+((AE665*$AD$2^AF665)*AD665))</f>
        <v>0.30357797490400562</v>
      </c>
      <c r="AH665" s="37">
        <f t="shared" ref="AH665" si="1197">K665/100</f>
        <v>0.01</v>
      </c>
      <c r="AI665" s="37">
        <f t="shared" ref="AI665" si="1198">AG665/100</f>
        <v>3.0357797490400563E-3</v>
      </c>
      <c r="AJ665" s="7">
        <f t="shared" si="1191"/>
        <v>-1.1921167825217758</v>
      </c>
      <c r="AK665" s="7">
        <f t="shared" si="1192"/>
        <v>-4.0101872542153769</v>
      </c>
      <c r="AL665" s="7">
        <f t="shared" si="1193"/>
        <v>0.916290731874155</v>
      </c>
      <c r="AM665" s="7">
        <f t="shared" si="1194"/>
        <v>2.5</v>
      </c>
      <c r="AN665" s="37" t="str">
        <f>VLOOKUP(I665,spp!A:L,10,FALSE)</f>
        <v>Pomacentridae</v>
      </c>
    </row>
    <row r="666" spans="1:40" x14ac:dyDescent="0.2">
      <c r="A666" s="43">
        <v>3</v>
      </c>
      <c r="B666" s="43" t="s">
        <v>170</v>
      </c>
      <c r="C666" s="43">
        <v>5</v>
      </c>
      <c r="D666" s="43" t="s">
        <v>176</v>
      </c>
      <c r="E666" s="43">
        <v>6</v>
      </c>
      <c r="F666" s="57">
        <v>40772</v>
      </c>
      <c r="G666" s="58">
        <v>30</v>
      </c>
      <c r="H666" s="43">
        <v>2.8</v>
      </c>
      <c r="I666" s="43" t="s">
        <v>145</v>
      </c>
      <c r="J666" s="37" t="str">
        <f>VLOOKUP(I666,spp!A:B,2,FALSE)</f>
        <v>Isostichopus fuscus</v>
      </c>
      <c r="K666" s="43">
        <v>2</v>
      </c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37"/>
      <c r="AF666" s="37">
        <f>VLOOKUP(I666,spp!A:E,5,FALSE)</f>
        <v>375</v>
      </c>
      <c r="AG666" s="43">
        <f t="shared" ref="AG666:AG667" si="1199">AF666*K666</f>
        <v>750</v>
      </c>
      <c r="AH666" s="43">
        <f t="shared" ref="AH666:AH667" si="1200">K666/50</f>
        <v>0.04</v>
      </c>
      <c r="AI666" s="43">
        <f t="shared" ref="AI666:AI667" si="1201">AG666/50</f>
        <v>15</v>
      </c>
      <c r="AJ666" s="7">
        <f t="shared" si="1191"/>
        <v>6.620073206530356</v>
      </c>
      <c r="AK666" s="7" t="e">
        <f t="shared" si="1192"/>
        <v>#NUM!</v>
      </c>
      <c r="AL666" s="7" t="e">
        <f t="shared" si="1193"/>
        <v>#NUM!</v>
      </c>
      <c r="AM666" s="7" t="e">
        <f t="shared" si="1194"/>
        <v>#NUM!</v>
      </c>
      <c r="AN666" s="37" t="str">
        <f>VLOOKUP(I666,spp!A:L,10,FALSE)</f>
        <v>Stichopodidae</v>
      </c>
    </row>
    <row r="667" spans="1:40" x14ac:dyDescent="0.2">
      <c r="A667" s="43">
        <v>3</v>
      </c>
      <c r="B667" s="43" t="s">
        <v>170</v>
      </c>
      <c r="C667" s="43">
        <v>5</v>
      </c>
      <c r="D667" s="43" t="s">
        <v>176</v>
      </c>
      <c r="E667" s="43">
        <v>6</v>
      </c>
      <c r="F667" s="57">
        <v>40772</v>
      </c>
      <c r="G667" s="58">
        <v>30</v>
      </c>
      <c r="H667" s="43">
        <v>2.8</v>
      </c>
      <c r="I667" s="43" t="s">
        <v>149</v>
      </c>
      <c r="J667" s="37" t="str">
        <f>VLOOKUP(I667,spp!A:B,2,FALSE)</f>
        <v>Pinctada mazatlanica</v>
      </c>
      <c r="K667" s="43">
        <v>1</v>
      </c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37"/>
      <c r="AF667" s="37">
        <f>VLOOKUP(I667,spp!A:E,5,FALSE)</f>
        <v>33.238461538461536</v>
      </c>
      <c r="AG667" s="43">
        <f t="shared" si="1199"/>
        <v>33.238461538461536</v>
      </c>
      <c r="AH667" s="43">
        <f t="shared" si="1200"/>
        <v>0.02</v>
      </c>
      <c r="AI667" s="43">
        <f t="shared" si="1201"/>
        <v>0.66476923076923067</v>
      </c>
      <c r="AJ667" s="7">
        <f t="shared" si="1191"/>
        <v>3.5037076854763507</v>
      </c>
      <c r="AK667" s="7" t="e">
        <f t="shared" si="1192"/>
        <v>#NUM!</v>
      </c>
      <c r="AL667" s="7" t="e">
        <f t="shared" si="1193"/>
        <v>#NUM!</v>
      </c>
      <c r="AM667" s="7" t="e">
        <f t="shared" si="1194"/>
        <v>#NUM!</v>
      </c>
      <c r="AN667" s="37" t="str">
        <f>VLOOKUP(I667,spp!A:L,10,FALSE)</f>
        <v>Pteriidae</v>
      </c>
    </row>
    <row r="668" spans="1:40" x14ac:dyDescent="0.2">
      <c r="A668" s="40">
        <v>3</v>
      </c>
      <c r="B668" s="40" t="s">
        <v>170</v>
      </c>
      <c r="C668" s="40">
        <v>5</v>
      </c>
      <c r="D668" s="40" t="s">
        <v>176</v>
      </c>
      <c r="E668" s="40">
        <v>7</v>
      </c>
      <c r="F668" s="55">
        <v>40861</v>
      </c>
      <c r="G668" s="56">
        <v>27</v>
      </c>
      <c r="H668" s="56">
        <v>4</v>
      </c>
      <c r="I668" s="40" t="s">
        <v>141</v>
      </c>
      <c r="J668" s="37" t="str">
        <f>VLOOKUP(I668,spp!A:B,2,FALSE)</f>
        <v>Stegastes rectrifaenum</v>
      </c>
      <c r="K668" s="39">
        <f t="shared" ref="K668" si="1202">SUM(L668:AD668)</f>
        <v>40</v>
      </c>
      <c r="L668" s="40">
        <v>20</v>
      </c>
      <c r="M668" s="40">
        <v>20</v>
      </c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37">
        <f>VLOOKUP(I668,spp!A:C,3,FALSE)</f>
        <v>1.813E-2</v>
      </c>
      <c r="AF668" s="37">
        <f>VLOOKUP(I668,spp!A:D,4,FALSE)</f>
        <v>3.07552</v>
      </c>
      <c r="AG668" s="37">
        <f t="shared" ref="AG668" si="1203">((AE668*$L$2^AF668)*L668)+((AE668*$M$2^AF668)*M668)+((AE668*$N$2^AF668)*N668)+((AE668*$O$2^AF668)*O668)+((AE668*$P$2^AF668)*P668)+((AE668*$Q$2^AF668)*Q668)+((AE668*$R$2^AF668)*R668)+((AE668*$S$2^AF668)*S668)+((AE668*$T$2^AF668)*T668)+((AE668*$U$2^AF668)*U668)+((AE668*$V$2^AF668)*V668)+((AE668*$W$2^AF668)*W668)+((AE668*$X$2^AF668)*X668)+((AE668*$Y$2^AF668)*Y668)+ ((AE668*$Z$2^AF668)*Z668)+((AE668*$AA$2^AF668)*AA668)+((AE668*$AB$2^AF668)*AB668)+((AE668*$AC$2^AF668)*AC668+((AE668*$AD$2^AF668)*AD668))</f>
        <v>184.18480471429771</v>
      </c>
      <c r="AH668" s="37">
        <f t="shared" ref="AH668" si="1204">K668/100</f>
        <v>0.4</v>
      </c>
      <c r="AI668" s="37">
        <f t="shared" ref="AI668" si="1205">AG668/100</f>
        <v>1.8418480471429772</v>
      </c>
      <c r="AJ668" s="7">
        <f t="shared" si="1191"/>
        <v>5.2159396270107168</v>
      </c>
      <c r="AK668" s="7">
        <f t="shared" si="1192"/>
        <v>-4.0101872542153769</v>
      </c>
      <c r="AL668" s="7">
        <f t="shared" si="1193"/>
        <v>2.9998591721809951</v>
      </c>
      <c r="AM668" s="7">
        <f t="shared" si="1194"/>
        <v>20.082708519992835</v>
      </c>
      <c r="AN668" s="37" t="str">
        <f>VLOOKUP(I668,spp!A:L,10,FALSE)</f>
        <v>Pomacentridae</v>
      </c>
    </row>
    <row r="669" spans="1:40" x14ac:dyDescent="0.2">
      <c r="A669" s="40">
        <v>3</v>
      </c>
      <c r="B669" s="40" t="s">
        <v>170</v>
      </c>
      <c r="C669" s="40">
        <v>5</v>
      </c>
      <c r="D669" s="40" t="s">
        <v>176</v>
      </c>
      <c r="E669" s="40">
        <v>8</v>
      </c>
      <c r="F669" s="55">
        <v>40861</v>
      </c>
      <c r="G669" s="56">
        <v>27</v>
      </c>
      <c r="H669" s="56">
        <v>4</v>
      </c>
      <c r="I669" s="40" t="s">
        <v>143</v>
      </c>
      <c r="J669" s="37" t="str">
        <f>VLOOKUP(I669,spp!A:B,2,FALSE)</f>
        <v>Scarus ghobban</v>
      </c>
      <c r="K669" s="39">
        <f t="shared" ref="K669:K670" si="1206">SUM(L669:AD669)</f>
        <v>8</v>
      </c>
      <c r="L669" s="40"/>
      <c r="M669" s="40"/>
      <c r="N669" s="40"/>
      <c r="O669" s="40"/>
      <c r="P669" s="40"/>
      <c r="Q669" s="40">
        <v>8</v>
      </c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37">
        <f>VLOOKUP(I669,spp!A:C,3,FALSE)</f>
        <v>2.3300000000000001E-2</v>
      </c>
      <c r="AF669" s="37">
        <f>VLOOKUP(I669,spp!A:D,4,FALSE)</f>
        <v>2.919</v>
      </c>
      <c r="AG669" s="37">
        <f t="shared" ref="AG669:AG670" si="1207">((AE669*$L$2^AF669)*L669)+((AE669*$M$2^AF669)*M669)+((AE669*$N$2^AF669)*N669)+((AE669*$O$2^AF669)*O669)+((AE669*$P$2^AF669)*P669)+((AE669*$Q$2^AF669)*Q669)+((AE669*$R$2^AF669)*R669)+((AE669*$S$2^AF669)*S669)+((AE669*$T$2^AF669)*T669)+((AE669*$U$2^AF669)*U669)+((AE669*$V$2^AF669)*V669)+((AE669*$W$2^AF669)*W669)+((AE669*$X$2^AF669)*X669)+((AE669*$Y$2^AF669)*Y669)+ ((AE669*$Z$2^AF669)*Z669)+((AE669*$AA$2^AF669)*AA669)+((AE669*$AB$2^AF669)*AB669)+((AE669*$AC$2^AF669)*AC669+((AE669*$AD$2^AF669)*AD669))</f>
        <v>5992.1203778520603</v>
      </c>
      <c r="AH669" s="37">
        <f t="shared" ref="AH669:AH670" si="1208">K669/100</f>
        <v>0.08</v>
      </c>
      <c r="AI669" s="37">
        <f t="shared" ref="AI669:AI670" si="1209">AG669/100</f>
        <v>59.921203778520606</v>
      </c>
      <c r="AJ669" s="7">
        <f t="shared" si="1191"/>
        <v>8.6982006147569511</v>
      </c>
      <c r="AK669" s="7">
        <f t="shared" si="1192"/>
        <v>-3.7593019184104821</v>
      </c>
      <c r="AL669" s="7">
        <f t="shared" si="1193"/>
        <v>4.2677295420237868</v>
      </c>
      <c r="AM669" s="7">
        <f t="shared" si="1194"/>
        <v>71.359432957997996</v>
      </c>
      <c r="AN669" s="37" t="str">
        <f>VLOOKUP(I669,spp!A:L,10,FALSE)</f>
        <v>Scaridae </v>
      </c>
    </row>
    <row r="670" spans="1:40" x14ac:dyDescent="0.2">
      <c r="A670" s="40">
        <v>3</v>
      </c>
      <c r="B670" s="40" t="s">
        <v>170</v>
      </c>
      <c r="C670" s="40">
        <v>5</v>
      </c>
      <c r="D670" s="40" t="s">
        <v>176</v>
      </c>
      <c r="E670" s="40">
        <v>8</v>
      </c>
      <c r="F670" s="55">
        <v>40861</v>
      </c>
      <c r="G670" s="56">
        <v>27</v>
      </c>
      <c r="H670" s="56">
        <v>4</v>
      </c>
      <c r="I670" s="40" t="s">
        <v>141</v>
      </c>
      <c r="J670" s="37" t="str">
        <f>VLOOKUP(I670,spp!A:B,2,FALSE)</f>
        <v>Stegastes rectrifaenum</v>
      </c>
      <c r="K670" s="39">
        <f t="shared" si="1206"/>
        <v>45</v>
      </c>
      <c r="L670" s="40">
        <v>30</v>
      </c>
      <c r="M670" s="40">
        <v>15</v>
      </c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37">
        <f>VLOOKUP(I670,spp!A:C,3,FALSE)</f>
        <v>1.813E-2</v>
      </c>
      <c r="AF670" s="37">
        <f>VLOOKUP(I670,spp!A:D,4,FALSE)</f>
        <v>3.07552</v>
      </c>
      <c r="AG670" s="37">
        <f t="shared" si="1207"/>
        <v>142.69227315928336</v>
      </c>
      <c r="AH670" s="37">
        <f t="shared" si="1208"/>
        <v>0.45</v>
      </c>
      <c r="AI670" s="37">
        <f t="shared" si="1209"/>
        <v>1.4269227315928337</v>
      </c>
      <c r="AJ670" s="7">
        <f t="shared" si="1191"/>
        <v>4.9606903755695564</v>
      </c>
      <c r="AK670" s="7">
        <f t="shared" si="1192"/>
        <v>-4.0101872542153769</v>
      </c>
      <c r="AL670" s="7">
        <f t="shared" si="1193"/>
        <v>2.9168653202661448</v>
      </c>
      <c r="AM670" s="7">
        <f t="shared" si="1194"/>
        <v>18.483257461954175</v>
      </c>
      <c r="AN670" s="37" t="str">
        <f>VLOOKUP(I670,spp!A:L,10,FALSE)</f>
        <v>Pomacentridae</v>
      </c>
    </row>
    <row r="671" spans="1:40" x14ac:dyDescent="0.2">
      <c r="A671" s="43">
        <v>3</v>
      </c>
      <c r="B671" s="43" t="s">
        <v>170</v>
      </c>
      <c r="C671" s="43">
        <v>5</v>
      </c>
      <c r="D671" s="43" t="s">
        <v>176</v>
      </c>
      <c r="E671" s="43">
        <v>8</v>
      </c>
      <c r="F671" s="57">
        <v>40861</v>
      </c>
      <c r="G671" s="58">
        <v>27</v>
      </c>
      <c r="H671" s="58">
        <v>4</v>
      </c>
      <c r="I671" s="43" t="s">
        <v>148</v>
      </c>
      <c r="J671" s="37" t="str">
        <f>VLOOKUP(I671,spp!A:B,2,FALSE)</f>
        <v>Diadema mexicanum</v>
      </c>
      <c r="K671" s="43">
        <v>10</v>
      </c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37"/>
      <c r="AF671" s="37">
        <f>VLOOKUP(I671,spp!A:E,5,FALSE)</f>
        <v>20.71</v>
      </c>
      <c r="AG671" s="43">
        <f>AF671*K671</f>
        <v>207.10000000000002</v>
      </c>
      <c r="AH671" s="43">
        <f>K671/50</f>
        <v>0.2</v>
      </c>
      <c r="AI671" s="43">
        <f>AG671/50</f>
        <v>4.1420000000000003</v>
      </c>
      <c r="AJ671" s="7">
        <f t="shared" si="1191"/>
        <v>5.3332017684015387</v>
      </c>
      <c r="AK671" s="7" t="e">
        <f t="shared" si="1192"/>
        <v>#NUM!</v>
      </c>
      <c r="AL671" s="7" t="e">
        <f t="shared" si="1193"/>
        <v>#NUM!</v>
      </c>
      <c r="AM671" s="7" t="e">
        <f t="shared" si="1194"/>
        <v>#NUM!</v>
      </c>
      <c r="AN671" s="37" t="str">
        <f>VLOOKUP(I671,spp!A:L,10,FALSE)</f>
        <v>Diadematidae</v>
      </c>
    </row>
    <row r="672" spans="1:40" x14ac:dyDescent="0.2">
      <c r="A672" s="40">
        <v>3</v>
      </c>
      <c r="B672" s="40" t="s">
        <v>170</v>
      </c>
      <c r="C672" s="40">
        <v>5</v>
      </c>
      <c r="D672" s="40" t="s">
        <v>176</v>
      </c>
      <c r="E672" s="40">
        <v>9</v>
      </c>
      <c r="F672" s="55">
        <v>40861</v>
      </c>
      <c r="G672" s="56">
        <v>27</v>
      </c>
      <c r="H672" s="56">
        <v>4</v>
      </c>
      <c r="I672" s="40" t="s">
        <v>143</v>
      </c>
      <c r="J672" s="37" t="str">
        <f>VLOOKUP(I672,spp!A:B,2,FALSE)</f>
        <v>Scarus ghobban</v>
      </c>
      <c r="K672" s="39">
        <f t="shared" ref="K672:K674" si="1210">SUM(L672:AD672)</f>
        <v>12</v>
      </c>
      <c r="L672" s="40"/>
      <c r="M672" s="40"/>
      <c r="N672" s="40"/>
      <c r="O672" s="40">
        <v>8</v>
      </c>
      <c r="P672" s="40">
        <v>1</v>
      </c>
      <c r="Q672" s="40">
        <v>3</v>
      </c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37">
        <f>VLOOKUP(I672,spp!A:C,3,FALSE)</f>
        <v>2.3300000000000001E-2</v>
      </c>
      <c r="AF672" s="37">
        <f>VLOOKUP(I672,spp!A:D,4,FALSE)</f>
        <v>2.919</v>
      </c>
      <c r="AG672" s="37">
        <f t="shared" ref="AG672:AG674" si="1211">((AE672*$L$2^AF672)*L672)+((AE672*$M$2^AF672)*M672)+((AE672*$N$2^AF672)*N672)+((AE672*$O$2^AF672)*O672)+((AE672*$P$2^AF672)*P672)+((AE672*$Q$2^AF672)*Q672)+((AE672*$R$2^AF672)*R672)+((AE672*$S$2^AF672)*S672)+((AE672*$T$2^AF672)*T672)+((AE672*$U$2^AF672)*U672)+((AE672*$V$2^AF672)*V672)+((AE672*$W$2^AF672)*W672)+((AE672*$X$2^AF672)*X672)+((AE672*$Y$2^AF672)*Y672)+ ((AE672*$Z$2^AF672)*Z672)+((AE672*$AA$2^AF672)*AA672)+((AE672*$AB$2^AF672)*AB672)+((AE672*$AC$2^AF672)*AC672+((AE672*$AD$2^AF672)*AD672))</f>
        <v>3319.8229502233148</v>
      </c>
      <c r="AH672" s="37">
        <f t="shared" ref="AH672:AH674" si="1212">K672/100</f>
        <v>0.12</v>
      </c>
      <c r="AI672" s="37">
        <f t="shared" ref="AI672:AI674" si="1213">AG672/100</f>
        <v>33.198229502233147</v>
      </c>
      <c r="AJ672" s="7">
        <f t="shared" ref="AJ672:AJ686" si="1214">LN(AG672)</f>
        <v>8.107666732242544</v>
      </c>
      <c r="AK672" s="7">
        <f t="shared" ref="AK672:AK686" si="1215">LN(AE672)</f>
        <v>-3.7593019184104821</v>
      </c>
      <c r="AL672" s="7">
        <f t="shared" ref="AL672:AL686" si="1216">(AJ672-AK672)/AF672</f>
        <v>4.065422627835912</v>
      </c>
      <c r="AM672" s="7">
        <f t="shared" ref="AM672:AM686" si="1217">EXP(AL672)</f>
        <v>58.289538098956164</v>
      </c>
      <c r="AN672" s="37" t="str">
        <f>VLOOKUP(I672,spp!A:L,10,FALSE)</f>
        <v>Scaridae </v>
      </c>
    </row>
    <row r="673" spans="1:40" x14ac:dyDescent="0.2">
      <c r="A673" s="40">
        <v>3</v>
      </c>
      <c r="B673" s="40" t="s">
        <v>170</v>
      </c>
      <c r="C673" s="40">
        <v>5</v>
      </c>
      <c r="D673" s="40" t="s">
        <v>176</v>
      </c>
      <c r="E673" s="40">
        <v>9</v>
      </c>
      <c r="F673" s="55">
        <v>40861</v>
      </c>
      <c r="G673" s="56">
        <v>27</v>
      </c>
      <c r="H673" s="56">
        <v>4</v>
      </c>
      <c r="I673" s="40" t="s">
        <v>141</v>
      </c>
      <c r="J673" s="37" t="str">
        <f>VLOOKUP(I673,spp!A:B,2,FALSE)</f>
        <v>Stegastes rectrifaenum</v>
      </c>
      <c r="K673" s="39">
        <f t="shared" si="1210"/>
        <v>20</v>
      </c>
      <c r="L673" s="40">
        <v>20</v>
      </c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37">
        <f>VLOOKUP(I673,spp!A:C,3,FALSE)</f>
        <v>1.813E-2</v>
      </c>
      <c r="AF673" s="37">
        <f>VLOOKUP(I673,spp!A:D,4,FALSE)</f>
        <v>3.07552</v>
      </c>
      <c r="AG673" s="37">
        <f t="shared" si="1211"/>
        <v>6.0715594980801129</v>
      </c>
      <c r="AH673" s="37">
        <f t="shared" si="1212"/>
        <v>0.2</v>
      </c>
      <c r="AI673" s="37">
        <f t="shared" si="1213"/>
        <v>6.0715594980801126E-2</v>
      </c>
      <c r="AJ673" s="7">
        <f t="shared" si="1214"/>
        <v>1.8036154910322153</v>
      </c>
      <c r="AK673" s="7">
        <f t="shared" si="1215"/>
        <v>-4.0101872542153769</v>
      </c>
      <c r="AL673" s="7">
        <f t="shared" si="1216"/>
        <v>1.8903478908436921</v>
      </c>
      <c r="AM673" s="7">
        <f t="shared" si="1217"/>
        <v>6.6216718994092956</v>
      </c>
      <c r="AN673" s="37" t="str">
        <f>VLOOKUP(I673,spp!A:L,10,FALSE)</f>
        <v>Pomacentridae</v>
      </c>
    </row>
    <row r="674" spans="1:40" x14ac:dyDescent="0.2">
      <c r="A674" s="40">
        <v>3</v>
      </c>
      <c r="B674" s="40" t="s">
        <v>170</v>
      </c>
      <c r="C674" s="40">
        <v>5</v>
      </c>
      <c r="D674" s="40" t="s">
        <v>176</v>
      </c>
      <c r="E674" s="40">
        <v>9</v>
      </c>
      <c r="F674" s="55">
        <v>40861</v>
      </c>
      <c r="G674" s="56">
        <v>27</v>
      </c>
      <c r="H674" s="56">
        <v>4</v>
      </c>
      <c r="I674" s="40" t="s">
        <v>157</v>
      </c>
      <c r="J674" s="37" t="str">
        <f>VLOOKUP(I674,spp!A:B,2,FALSE)</f>
        <v>Zanclus cornutus</v>
      </c>
      <c r="K674" s="39">
        <f t="shared" si="1210"/>
        <v>1</v>
      </c>
      <c r="L674" s="40"/>
      <c r="M674" s="40"/>
      <c r="N674" s="40"/>
      <c r="O674" s="40">
        <v>1</v>
      </c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37">
        <f>VLOOKUP(I674,spp!A:C,3,FALSE)</f>
        <v>1.47E-2</v>
      </c>
      <c r="AF674" s="37">
        <f>VLOOKUP(I674,spp!A:D,4,FALSE)</f>
        <v>3.3698999999999999</v>
      </c>
      <c r="AG674" s="37">
        <f t="shared" si="1211"/>
        <v>227.10738412558121</v>
      </c>
      <c r="AH674" s="37">
        <f t="shared" si="1212"/>
        <v>0.01</v>
      </c>
      <c r="AI674" s="37">
        <f t="shared" si="1213"/>
        <v>2.271073841255812</v>
      </c>
      <c r="AJ674" s="7">
        <f t="shared" si="1214"/>
        <v>5.4254229634467697</v>
      </c>
      <c r="AK674" s="7">
        <f t="shared" si="1215"/>
        <v>-4.2199077851974467</v>
      </c>
      <c r="AL674" s="7">
        <f t="shared" si="1216"/>
        <v>2.8622008809294686</v>
      </c>
      <c r="AM674" s="7">
        <f t="shared" si="1217"/>
        <v>17.500000000000004</v>
      </c>
      <c r="AN674" s="37" t="str">
        <f>VLOOKUP(I674,spp!A:L,10,FALSE)</f>
        <v>Zanclidae</v>
      </c>
    </row>
    <row r="675" spans="1:40" x14ac:dyDescent="0.2">
      <c r="A675" s="43">
        <v>3</v>
      </c>
      <c r="B675" s="43" t="s">
        <v>170</v>
      </c>
      <c r="C675" s="43">
        <v>5</v>
      </c>
      <c r="D675" s="43" t="s">
        <v>176</v>
      </c>
      <c r="E675" s="43">
        <v>9</v>
      </c>
      <c r="F675" s="57">
        <v>40861</v>
      </c>
      <c r="G675" s="58">
        <v>27</v>
      </c>
      <c r="H675" s="58">
        <v>4</v>
      </c>
      <c r="I675" s="43" t="s">
        <v>145</v>
      </c>
      <c r="J675" s="37" t="str">
        <f>VLOOKUP(I675,spp!A:B,2,FALSE)</f>
        <v>Isostichopus fuscus</v>
      </c>
      <c r="K675" s="43">
        <v>1</v>
      </c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37"/>
      <c r="AF675" s="37">
        <f>VLOOKUP(I675,spp!A:E,5,FALSE)</f>
        <v>375</v>
      </c>
      <c r="AG675" s="43">
        <f>AF675*K675</f>
        <v>375</v>
      </c>
      <c r="AH675" s="43">
        <f>K675/50</f>
        <v>0.02</v>
      </c>
      <c r="AI675" s="43">
        <f>AG675/50</f>
        <v>7.5</v>
      </c>
      <c r="AJ675" s="7">
        <f t="shared" si="1214"/>
        <v>5.9269260259704106</v>
      </c>
      <c r="AK675" s="7" t="e">
        <f t="shared" si="1215"/>
        <v>#NUM!</v>
      </c>
      <c r="AL675" s="7" t="e">
        <f t="shared" si="1216"/>
        <v>#NUM!</v>
      </c>
      <c r="AM675" s="7" t="e">
        <f t="shared" si="1217"/>
        <v>#NUM!</v>
      </c>
      <c r="AN675" s="37" t="str">
        <f>VLOOKUP(I675,spp!A:L,10,FALSE)</f>
        <v>Stichopodidae</v>
      </c>
    </row>
    <row r="676" spans="1:40" x14ac:dyDescent="0.2">
      <c r="A676" s="43">
        <v>3</v>
      </c>
      <c r="B676" s="43" t="s">
        <v>170</v>
      </c>
      <c r="C676" s="43">
        <v>5</v>
      </c>
      <c r="D676" s="43" t="s">
        <v>176</v>
      </c>
      <c r="E676" s="43">
        <v>9</v>
      </c>
      <c r="F676" s="57">
        <v>40861</v>
      </c>
      <c r="G676" s="58">
        <v>27</v>
      </c>
      <c r="H676" s="58">
        <v>4</v>
      </c>
      <c r="I676" s="43" t="s">
        <v>149</v>
      </c>
      <c r="J676" s="37" t="str">
        <f>VLOOKUP(I676,spp!A:B,2,FALSE)</f>
        <v>Pinctada mazatlanica</v>
      </c>
      <c r="K676" s="43">
        <v>1</v>
      </c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37"/>
      <c r="AF676" s="37">
        <f>VLOOKUP(I676,spp!A:E,5,FALSE)</f>
        <v>33.238461538461536</v>
      </c>
      <c r="AG676" s="43">
        <f>AF676*K676</f>
        <v>33.238461538461536</v>
      </c>
      <c r="AH676" s="43">
        <f>K676/50</f>
        <v>0.02</v>
      </c>
      <c r="AI676" s="43">
        <f>AG676/50</f>
        <v>0.66476923076923067</v>
      </c>
      <c r="AJ676" s="7">
        <f t="shared" si="1214"/>
        <v>3.5037076854763507</v>
      </c>
      <c r="AK676" s="7" t="e">
        <f t="shared" si="1215"/>
        <v>#NUM!</v>
      </c>
      <c r="AL676" s="7" t="e">
        <f t="shared" si="1216"/>
        <v>#NUM!</v>
      </c>
      <c r="AM676" s="7" t="e">
        <f t="shared" si="1217"/>
        <v>#NUM!</v>
      </c>
      <c r="AN676" s="37" t="str">
        <f>VLOOKUP(I676,spp!A:L,10,FALSE)</f>
        <v>Pteriidae</v>
      </c>
    </row>
    <row r="677" spans="1:40" x14ac:dyDescent="0.2">
      <c r="A677" s="40">
        <v>3</v>
      </c>
      <c r="B677" s="40" t="s">
        <v>170</v>
      </c>
      <c r="C677" s="40">
        <v>5</v>
      </c>
      <c r="D677" s="40" t="s">
        <v>176</v>
      </c>
      <c r="E677" s="40">
        <v>10</v>
      </c>
      <c r="F677" s="55">
        <v>40861</v>
      </c>
      <c r="G677" s="56">
        <v>27</v>
      </c>
      <c r="H677" s="56">
        <v>10</v>
      </c>
      <c r="I677" s="40" t="s">
        <v>143</v>
      </c>
      <c r="J677" s="37" t="str">
        <f>VLOOKUP(I677,spp!A:B,2,FALSE)</f>
        <v>Scarus ghobban</v>
      </c>
      <c r="K677" s="39">
        <f t="shared" ref="K677:K678" si="1218">SUM(L677:AD677)</f>
        <v>1</v>
      </c>
      <c r="L677" s="40"/>
      <c r="M677" s="40"/>
      <c r="N677" s="40"/>
      <c r="O677" s="40"/>
      <c r="P677" s="40"/>
      <c r="Q677" s="40">
        <v>1</v>
      </c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37">
        <f>VLOOKUP(I677,spp!A:C,3,FALSE)</f>
        <v>2.3300000000000001E-2</v>
      </c>
      <c r="AF677" s="37">
        <f>VLOOKUP(I677,spp!A:D,4,FALSE)</f>
        <v>2.919</v>
      </c>
      <c r="AG677" s="37">
        <f t="shared" ref="AG677:AG678" si="1219">((AE677*$L$2^AF677)*L677)+((AE677*$M$2^AF677)*M677)+((AE677*$N$2^AF677)*N677)+((AE677*$O$2^AF677)*O677)+((AE677*$P$2^AF677)*P677)+((AE677*$Q$2^AF677)*Q677)+((AE677*$R$2^AF677)*R677)+((AE677*$S$2^AF677)*S677)+((AE677*$T$2^AF677)*T677)+((AE677*$U$2^AF677)*U677)+((AE677*$V$2^AF677)*V677)+((AE677*$W$2^AF677)*W677)+((AE677*$X$2^AF677)*X677)+((AE677*$Y$2^AF677)*Y677)+ ((AE677*$Z$2^AF677)*Z677)+((AE677*$AA$2^AF677)*AA677)+((AE677*$AB$2^AF677)*AB677)+((AE677*$AC$2^AF677)*AC677+((AE677*$AD$2^AF677)*AD677))</f>
        <v>749.01504723150754</v>
      </c>
      <c r="AH677" s="37">
        <f t="shared" ref="AH677:AH678" si="1220">K677/100</f>
        <v>0.01</v>
      </c>
      <c r="AI677" s="37">
        <f t="shared" ref="AI677:AI678" si="1221">AG677/100</f>
        <v>7.4901504723150758</v>
      </c>
      <c r="AJ677" s="7">
        <f t="shared" si="1214"/>
        <v>6.6187590730771149</v>
      </c>
      <c r="AK677" s="7">
        <f t="shared" si="1215"/>
        <v>-3.7593019184104821</v>
      </c>
      <c r="AL677" s="7">
        <f t="shared" si="1216"/>
        <v>3.5553480614894131</v>
      </c>
      <c r="AM677" s="7">
        <f t="shared" si="1217"/>
        <v>34.999999999999979</v>
      </c>
      <c r="AN677" s="37" t="str">
        <f>VLOOKUP(I677,spp!A:L,10,FALSE)</f>
        <v>Scaridae </v>
      </c>
    </row>
    <row r="678" spans="1:40" x14ac:dyDescent="0.2">
      <c r="A678" s="40">
        <v>3</v>
      </c>
      <c r="B678" s="40" t="s">
        <v>170</v>
      </c>
      <c r="C678" s="40">
        <v>5</v>
      </c>
      <c r="D678" s="40" t="s">
        <v>176</v>
      </c>
      <c r="E678" s="40">
        <v>10</v>
      </c>
      <c r="F678" s="55">
        <v>40861</v>
      </c>
      <c r="G678" s="56">
        <v>27</v>
      </c>
      <c r="H678" s="56">
        <v>10</v>
      </c>
      <c r="I678" s="40" t="s">
        <v>141</v>
      </c>
      <c r="J678" s="37" t="str">
        <f>VLOOKUP(I678,spp!A:B,2,FALSE)</f>
        <v>Stegastes rectrifaenum</v>
      </c>
      <c r="K678" s="39">
        <f t="shared" si="1218"/>
        <v>2</v>
      </c>
      <c r="L678" s="40">
        <v>2</v>
      </c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37">
        <f>VLOOKUP(I678,spp!A:C,3,FALSE)</f>
        <v>1.813E-2</v>
      </c>
      <c r="AF678" s="37">
        <f>VLOOKUP(I678,spp!A:D,4,FALSE)</f>
        <v>3.07552</v>
      </c>
      <c r="AG678" s="37">
        <f t="shared" si="1219"/>
        <v>0.60715594980801124</v>
      </c>
      <c r="AH678" s="37">
        <f t="shared" si="1220"/>
        <v>0.02</v>
      </c>
      <c r="AI678" s="37">
        <f t="shared" si="1221"/>
        <v>6.0715594980801126E-3</v>
      </c>
      <c r="AJ678" s="7">
        <f t="shared" si="1214"/>
        <v>-0.49896960196183038</v>
      </c>
      <c r="AK678" s="7">
        <f t="shared" si="1215"/>
        <v>-4.0101872542153769</v>
      </c>
      <c r="AL678" s="7">
        <f t="shared" si="1216"/>
        <v>1.1416663368319979</v>
      </c>
      <c r="AM678" s="7">
        <f t="shared" si="1217"/>
        <v>3.1319829579055436</v>
      </c>
      <c r="AN678" s="37" t="str">
        <f>VLOOKUP(I678,spp!A:L,10,FALSE)</f>
        <v>Pomacentridae</v>
      </c>
    </row>
    <row r="679" spans="1:40" x14ac:dyDescent="0.2">
      <c r="A679" s="40">
        <v>3</v>
      </c>
      <c r="B679" s="40" t="s">
        <v>170</v>
      </c>
      <c r="C679" s="40">
        <v>5</v>
      </c>
      <c r="D679" s="40" t="s">
        <v>176</v>
      </c>
      <c r="E679" s="40">
        <v>11</v>
      </c>
      <c r="F679" s="55">
        <v>40861</v>
      </c>
      <c r="G679" s="56">
        <v>27</v>
      </c>
      <c r="H679" s="56">
        <v>10</v>
      </c>
      <c r="I679" s="40" t="s">
        <v>143</v>
      </c>
      <c r="J679" s="37" t="str">
        <f>VLOOKUP(I679,spp!A:B,2,FALSE)</f>
        <v>Scarus ghobban</v>
      </c>
      <c r="K679" s="39">
        <f>SUM(L679:AD679)</f>
        <v>3</v>
      </c>
      <c r="L679" s="40"/>
      <c r="M679" s="40"/>
      <c r="N679" s="40"/>
      <c r="O679" s="40"/>
      <c r="P679" s="40">
        <v>3</v>
      </c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37">
        <f>VLOOKUP(I679,spp!A:C,3,FALSE)</f>
        <v>2.3300000000000001E-2</v>
      </c>
      <c r="AF679" s="37">
        <f>VLOOKUP(I679,spp!A:D,4,FALSE)</f>
        <v>2.919</v>
      </c>
      <c r="AG679" s="37">
        <f>((AE679*$L$2^AF679)*L679)+((AE679*$M$2^AF679)*M679)+((AE679*$N$2^AF679)*N679)+((AE679*$O$2^AF679)*O679)+((AE679*$P$2^AF679)*P679)+((AE679*$Q$2^AF679)*Q679)+((AE679*$R$2^AF679)*R679)+((AE679*$S$2^AF679)*S679)+((AE679*$T$2^AF679)*T679)+((AE679*$U$2^AF679)*U679)+((AE679*$V$2^AF679)*V679)+((AE679*$W$2^AF679)*W679)+((AE679*$X$2^AF679)*X679)+((AE679*$Y$2^AF679)*Y679)+ ((AE679*$Z$2^AF679)*Z679)+((AE679*$AA$2^AF679)*AA679)+((AE679*$AB$2^AF679)*AB679)+((AE679*$AC$2^AF679)*AC679+((AE679*$AD$2^AF679)*AD679))</f>
        <v>841.51926166488704</v>
      </c>
      <c r="AH679" s="37">
        <f>K679/100</f>
        <v>0.03</v>
      </c>
      <c r="AI679" s="37">
        <f>AG679/100</f>
        <v>8.41519261664887</v>
      </c>
      <c r="AJ679" s="7">
        <f t="shared" si="1214"/>
        <v>6.7352089030479059</v>
      </c>
      <c r="AK679" s="7">
        <f t="shared" si="1215"/>
        <v>-3.7593019184104821</v>
      </c>
      <c r="AL679" s="7">
        <f t="shared" si="1216"/>
        <v>3.5952418024866009</v>
      </c>
      <c r="AM679" s="7">
        <f t="shared" si="1217"/>
        <v>36.424506459357879</v>
      </c>
      <c r="AN679" s="37" t="str">
        <f>VLOOKUP(I679,spp!A:L,10,FALSE)</f>
        <v>Scaridae </v>
      </c>
    </row>
    <row r="680" spans="1:40" x14ac:dyDescent="0.2">
      <c r="A680" s="40">
        <v>3</v>
      </c>
      <c r="B680" s="40" t="s">
        <v>170</v>
      </c>
      <c r="C680" s="40">
        <v>6</v>
      </c>
      <c r="D680" s="40" t="s">
        <v>177</v>
      </c>
      <c r="E680" s="40">
        <v>1</v>
      </c>
      <c r="F680" s="55">
        <v>40772</v>
      </c>
      <c r="G680" s="56">
        <v>30</v>
      </c>
      <c r="H680" s="56">
        <v>4.5</v>
      </c>
      <c r="I680" s="40" t="s">
        <v>150</v>
      </c>
      <c r="J680" s="37" t="str">
        <f>VLOOKUP(I680,spp!A:B,2,FALSE)</f>
        <v>Lutjanus argentiventris</v>
      </c>
      <c r="K680" s="39">
        <f t="shared" ref="K680:K682" si="1222">SUM(L680:AD680)</f>
        <v>3</v>
      </c>
      <c r="L680" s="40"/>
      <c r="M680" s="40"/>
      <c r="N680" s="40"/>
      <c r="O680" s="40"/>
      <c r="P680" s="40">
        <v>3</v>
      </c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37">
        <f>VLOOKUP(I680,spp!A:C,3,FALSE)</f>
        <v>1.7299999999999999E-2</v>
      </c>
      <c r="AF680" s="37">
        <f>VLOOKUP(I680,spp!A:D,4,FALSE)</f>
        <v>3</v>
      </c>
      <c r="AG680" s="37">
        <f t="shared" ref="AG680:AG682" si="1223">((AE680*$L$2^AF680)*L680)+((AE680*$M$2^AF680)*M680)+((AE680*$N$2^AF680)*N680)+((AE680*$O$2^AF680)*O680)+((AE680*$P$2^AF680)*P680)+((AE680*$Q$2^AF680)*Q680)+((AE680*$R$2^AF680)*R680)+((AE680*$S$2^AF680)*S680)+((AE680*$T$2^AF680)*T680)+((AE680*$U$2^AF680)*U680)+((AE680*$V$2^AF680)*V680)+((AE680*$W$2^AF680)*W680)+((AE680*$X$2^AF680)*X680)+((AE680*$Y$2^AF680)*Y680)+ ((AE680*$Z$2^AF680)*Z680)+((AE680*$AA$2^AF680)*AA680)+((AE680*$AB$2^AF680)*AB680)+((AE680*$AC$2^AF680)*AC680+((AE680*$AD$2^AF680)*AD680))</f>
        <v>810.9375</v>
      </c>
      <c r="AH680" s="37">
        <f t="shared" ref="AH680:AH682" si="1224">K680/100</f>
        <v>0.03</v>
      </c>
      <c r="AI680" s="37">
        <f t="shared" ref="AI680:AI682" si="1225">AG680/100</f>
        <v>8.109375</v>
      </c>
      <c r="AJ680" s="7">
        <f t="shared" si="1214"/>
        <v>6.6981909857943078</v>
      </c>
      <c r="AK680" s="7">
        <f t="shared" si="1215"/>
        <v>-4.0570487774784034</v>
      </c>
      <c r="AL680" s="7">
        <f t="shared" si="1216"/>
        <v>3.5850799210909039</v>
      </c>
      <c r="AM680" s="7">
        <f t="shared" si="1217"/>
        <v>36.056239257685206</v>
      </c>
      <c r="AN680" s="37" t="str">
        <f>VLOOKUP(I680,spp!A:L,10,FALSE)</f>
        <v>Lutjanidae</v>
      </c>
    </row>
    <row r="681" spans="1:40" x14ac:dyDescent="0.2">
      <c r="A681" s="40">
        <v>3</v>
      </c>
      <c r="B681" s="40" t="s">
        <v>170</v>
      </c>
      <c r="C681" s="40">
        <v>6</v>
      </c>
      <c r="D681" s="40" t="s">
        <v>177</v>
      </c>
      <c r="E681" s="40">
        <v>1</v>
      </c>
      <c r="F681" s="55">
        <v>40772</v>
      </c>
      <c r="G681" s="56">
        <v>30</v>
      </c>
      <c r="H681" s="56">
        <v>4.5</v>
      </c>
      <c r="I681" s="40" t="s">
        <v>143</v>
      </c>
      <c r="J681" s="37" t="str">
        <f>VLOOKUP(I681,spp!A:B,2,FALSE)</f>
        <v>Scarus ghobban</v>
      </c>
      <c r="K681" s="39">
        <f t="shared" si="1222"/>
        <v>12</v>
      </c>
      <c r="L681" s="40"/>
      <c r="M681" s="40"/>
      <c r="N681" s="40"/>
      <c r="O681" s="40">
        <v>2</v>
      </c>
      <c r="P681" s="40">
        <v>7</v>
      </c>
      <c r="Q681" s="40">
        <v>3</v>
      </c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37">
        <f>VLOOKUP(I681,spp!A:C,3,FALSE)</f>
        <v>2.3300000000000001E-2</v>
      </c>
      <c r="AF681" s="37">
        <f>VLOOKUP(I681,spp!A:D,4,FALSE)</f>
        <v>2.919</v>
      </c>
      <c r="AG681" s="37">
        <f t="shared" si="1223"/>
        <v>4408.6579325727162</v>
      </c>
      <c r="AH681" s="37">
        <f t="shared" si="1224"/>
        <v>0.12</v>
      </c>
      <c r="AI681" s="37">
        <f t="shared" si="1225"/>
        <v>44.086579325727165</v>
      </c>
      <c r="AJ681" s="7">
        <f t="shared" si="1214"/>
        <v>8.3913255984453876</v>
      </c>
      <c r="AK681" s="7">
        <f t="shared" si="1215"/>
        <v>-3.7593019184104821</v>
      </c>
      <c r="AL681" s="7">
        <f t="shared" si="1216"/>
        <v>4.1625993548666909</v>
      </c>
      <c r="AM681" s="7">
        <f t="shared" si="1217"/>
        <v>64.238283865981742</v>
      </c>
      <c r="AN681" s="37" t="str">
        <f>VLOOKUP(I681,spp!A:L,10,FALSE)</f>
        <v>Scaridae </v>
      </c>
    </row>
    <row r="682" spans="1:40" x14ac:dyDescent="0.2">
      <c r="A682" s="40">
        <v>3</v>
      </c>
      <c r="B682" s="40" t="s">
        <v>170</v>
      </c>
      <c r="C682" s="40">
        <v>6</v>
      </c>
      <c r="D682" s="40" t="s">
        <v>177</v>
      </c>
      <c r="E682" s="40">
        <v>1</v>
      </c>
      <c r="F682" s="55">
        <v>40772</v>
      </c>
      <c r="G682" s="56">
        <v>30</v>
      </c>
      <c r="H682" s="56">
        <v>4.5</v>
      </c>
      <c r="I682" s="40" t="s">
        <v>141</v>
      </c>
      <c r="J682" s="37" t="str">
        <f>VLOOKUP(I682,spp!A:B,2,FALSE)</f>
        <v>Stegastes rectrifaenum</v>
      </c>
      <c r="K682" s="39">
        <f t="shared" si="1222"/>
        <v>17</v>
      </c>
      <c r="L682" s="40"/>
      <c r="M682" s="40">
        <v>17</v>
      </c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37">
        <f>VLOOKUP(I682,spp!A:C,3,FALSE)</f>
        <v>1.813E-2</v>
      </c>
      <c r="AF682" s="37">
        <f>VLOOKUP(I682,spp!A:D,4,FALSE)</f>
        <v>3.07552</v>
      </c>
      <c r="AG682" s="37">
        <f t="shared" si="1223"/>
        <v>151.39625843378496</v>
      </c>
      <c r="AH682" s="37">
        <f t="shared" si="1224"/>
        <v>0.17</v>
      </c>
      <c r="AI682" s="37">
        <f t="shared" si="1225"/>
        <v>1.5139625843378497</v>
      </c>
      <c r="AJ682" s="7">
        <f t="shared" si="1214"/>
        <v>5.0199006275789841</v>
      </c>
      <c r="AK682" s="7">
        <f t="shared" si="1215"/>
        <v>-4.0101872542153769</v>
      </c>
      <c r="AL682" s="7">
        <f t="shared" si="1216"/>
        <v>2.9361174311317635</v>
      </c>
      <c r="AM682" s="7">
        <f t="shared" si="1217"/>
        <v>18.842546623869506</v>
      </c>
      <c r="AN682" s="37" t="str">
        <f>VLOOKUP(I682,spp!A:L,10,FALSE)</f>
        <v>Pomacentridae</v>
      </c>
    </row>
    <row r="683" spans="1:40" x14ac:dyDescent="0.2">
      <c r="A683" s="43">
        <v>3</v>
      </c>
      <c r="B683" s="43" t="s">
        <v>170</v>
      </c>
      <c r="C683" s="43">
        <v>6</v>
      </c>
      <c r="D683" s="43" t="s">
        <v>177</v>
      </c>
      <c r="E683" s="43">
        <v>1</v>
      </c>
      <c r="F683" s="57">
        <v>40772</v>
      </c>
      <c r="G683" s="58">
        <v>30</v>
      </c>
      <c r="H683" s="58">
        <v>4.5</v>
      </c>
      <c r="I683" s="43" t="s">
        <v>148</v>
      </c>
      <c r="J683" s="37" t="str">
        <f>VLOOKUP(I683,spp!A:B,2,FALSE)</f>
        <v>Diadema mexicanum</v>
      </c>
      <c r="K683" s="43">
        <v>10</v>
      </c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37"/>
      <c r="AF683" s="37">
        <f>VLOOKUP(I683,spp!A:E,5,FALSE)</f>
        <v>20.71</v>
      </c>
      <c r="AG683" s="43">
        <f>AF683*K683</f>
        <v>207.10000000000002</v>
      </c>
      <c r="AH683" s="43">
        <f>K683/50</f>
        <v>0.2</v>
      </c>
      <c r="AI683" s="43">
        <f>AG683/50</f>
        <v>4.1420000000000003</v>
      </c>
      <c r="AJ683" s="7">
        <f t="shared" si="1214"/>
        <v>5.3332017684015387</v>
      </c>
      <c r="AK683" s="7" t="e">
        <f t="shared" si="1215"/>
        <v>#NUM!</v>
      </c>
      <c r="AL683" s="7" t="e">
        <f t="shared" si="1216"/>
        <v>#NUM!</v>
      </c>
      <c r="AM683" s="7" t="e">
        <f t="shared" si="1217"/>
        <v>#NUM!</v>
      </c>
      <c r="AN683" s="37" t="str">
        <f>VLOOKUP(I683,spp!A:L,10,FALSE)</f>
        <v>Diadematidae</v>
      </c>
    </row>
    <row r="684" spans="1:40" x14ac:dyDescent="0.2">
      <c r="A684" s="43">
        <v>3</v>
      </c>
      <c r="B684" s="43" t="s">
        <v>170</v>
      </c>
      <c r="C684" s="43">
        <v>6</v>
      </c>
      <c r="D684" s="43" t="s">
        <v>177</v>
      </c>
      <c r="E684" s="43">
        <v>1</v>
      </c>
      <c r="F684" s="57">
        <v>40772</v>
      </c>
      <c r="G684" s="58">
        <v>30</v>
      </c>
      <c r="H684" s="58">
        <v>4.5</v>
      </c>
      <c r="I684" s="43" t="s">
        <v>149</v>
      </c>
      <c r="J684" s="37" t="str">
        <f>VLOOKUP(I684,spp!A:B,2,FALSE)</f>
        <v>Pinctada mazatlanica</v>
      </c>
      <c r="K684" s="43">
        <v>1</v>
      </c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37"/>
      <c r="AF684" s="37">
        <f>VLOOKUP(I684,spp!A:E,5,FALSE)</f>
        <v>33.238461538461536</v>
      </c>
      <c r="AG684" s="43">
        <f>AF684*K684</f>
        <v>33.238461538461536</v>
      </c>
      <c r="AH684" s="43">
        <f>K684/50</f>
        <v>0.02</v>
      </c>
      <c r="AI684" s="43">
        <f>AG684/50</f>
        <v>0.66476923076923067</v>
      </c>
      <c r="AJ684" s="7">
        <f t="shared" si="1214"/>
        <v>3.5037076854763507</v>
      </c>
      <c r="AK684" s="7" t="e">
        <f t="shared" si="1215"/>
        <v>#NUM!</v>
      </c>
      <c r="AL684" s="7" t="e">
        <f t="shared" si="1216"/>
        <v>#NUM!</v>
      </c>
      <c r="AM684" s="7" t="e">
        <f t="shared" si="1217"/>
        <v>#NUM!</v>
      </c>
      <c r="AN684" s="37" t="str">
        <f>VLOOKUP(I684,spp!A:L,10,FALSE)</f>
        <v>Pteriidae</v>
      </c>
    </row>
    <row r="685" spans="1:40" x14ac:dyDescent="0.2">
      <c r="A685" s="40">
        <v>3</v>
      </c>
      <c r="B685" s="40" t="s">
        <v>170</v>
      </c>
      <c r="C685" s="40">
        <v>6</v>
      </c>
      <c r="D685" s="40" t="s">
        <v>177</v>
      </c>
      <c r="E685" s="40">
        <v>2</v>
      </c>
      <c r="F685" s="55">
        <v>40772</v>
      </c>
      <c r="G685" s="56">
        <v>30</v>
      </c>
      <c r="H685" s="56">
        <v>4.5</v>
      </c>
      <c r="I685" s="40" t="s">
        <v>141</v>
      </c>
      <c r="J685" s="37" t="str">
        <f>VLOOKUP(I685,spp!A:B,2,FALSE)</f>
        <v>Stegastes rectrifaenum</v>
      </c>
      <c r="K685" s="39">
        <f t="shared" ref="K685" si="1226">SUM(L685:AD685)</f>
        <v>4</v>
      </c>
      <c r="L685" s="40"/>
      <c r="M685" s="40">
        <v>4</v>
      </c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37">
        <f>VLOOKUP(I685,spp!A:C,3,FALSE)</f>
        <v>1.813E-2</v>
      </c>
      <c r="AF685" s="37">
        <f>VLOOKUP(I685,spp!A:D,4,FALSE)</f>
        <v>3.07552</v>
      </c>
      <c r="AG685" s="37">
        <f t="shared" ref="AG685" si="1227">((AE685*$L$2^AF685)*L685)+((AE685*$M$2^AF685)*M685)+((AE685*$N$2^AF685)*N685)+((AE685*$O$2^AF685)*O685)+((AE685*$P$2^AF685)*P685)+((AE685*$Q$2^AF685)*Q685)+((AE685*$R$2^AF685)*R685)+((AE685*$S$2^AF685)*S685)+((AE685*$T$2^AF685)*T685)+((AE685*$U$2^AF685)*U685)+((AE685*$V$2^AF685)*V685)+((AE685*$W$2^AF685)*W685)+((AE685*$X$2^AF685)*X685)+((AE685*$Y$2^AF685)*Y685)+ ((AE685*$Z$2^AF685)*Z685)+((AE685*$AA$2^AF685)*AA685)+((AE685*$AB$2^AF685)*AB685)+((AE685*$AC$2^AF685)*AC685+((AE685*$AD$2^AF685)*AD685))</f>
        <v>35.62264904324352</v>
      </c>
      <c r="AH685" s="37">
        <f t="shared" ref="AH685" si="1228">K685/100</f>
        <v>0.04</v>
      </c>
      <c r="AI685" s="37">
        <f t="shared" ref="AI685" si="1229">AG685/100</f>
        <v>0.35622649043243521</v>
      </c>
      <c r="AJ685" s="7">
        <f t="shared" si="1214"/>
        <v>3.5729816446426592</v>
      </c>
      <c r="AK685" s="7">
        <f t="shared" si="1215"/>
        <v>-4.0101872542153769</v>
      </c>
      <c r="AL685" s="7">
        <f t="shared" si="1216"/>
        <v>2.4656542304579503</v>
      </c>
      <c r="AM685" s="7">
        <f t="shared" si="1217"/>
        <v>11.771180698332907</v>
      </c>
      <c r="AN685" s="37" t="str">
        <f>VLOOKUP(I685,spp!A:L,10,FALSE)</f>
        <v>Pomacentridae</v>
      </c>
    </row>
    <row r="686" spans="1:40" x14ac:dyDescent="0.2">
      <c r="A686" s="43">
        <v>3</v>
      </c>
      <c r="B686" s="43" t="s">
        <v>170</v>
      </c>
      <c r="C686" s="43">
        <v>6</v>
      </c>
      <c r="D686" s="43" t="s">
        <v>177</v>
      </c>
      <c r="E686" s="43">
        <v>2</v>
      </c>
      <c r="F686" s="57">
        <v>40772</v>
      </c>
      <c r="G686" s="58">
        <v>30</v>
      </c>
      <c r="H686" s="58">
        <v>4.5</v>
      </c>
      <c r="I686" s="43" t="s">
        <v>148</v>
      </c>
      <c r="J686" s="37" t="str">
        <f>VLOOKUP(I686,spp!A:B,2,FALSE)</f>
        <v>Diadema mexicanum</v>
      </c>
      <c r="K686" s="43">
        <v>3</v>
      </c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37"/>
      <c r="AF686" s="37">
        <f>VLOOKUP(I686,spp!A:E,5,FALSE)</f>
        <v>20.71</v>
      </c>
      <c r="AG686" s="43">
        <f>AF686*K686</f>
        <v>62.13</v>
      </c>
      <c r="AH686" s="43">
        <f>K686/50</f>
        <v>0.06</v>
      </c>
      <c r="AI686" s="43">
        <f>AG686/50</f>
        <v>1.2426000000000001</v>
      </c>
      <c r="AJ686" s="7">
        <f t="shared" si="1214"/>
        <v>4.1292289640756028</v>
      </c>
      <c r="AK686" s="7" t="e">
        <f t="shared" si="1215"/>
        <v>#NUM!</v>
      </c>
      <c r="AL686" s="7" t="e">
        <f t="shared" si="1216"/>
        <v>#NUM!</v>
      </c>
      <c r="AM686" s="7" t="e">
        <f t="shared" si="1217"/>
        <v>#NUM!</v>
      </c>
      <c r="AN686" s="37" t="str">
        <f>VLOOKUP(I686,spp!A:L,10,FALSE)</f>
        <v>Diadematidae</v>
      </c>
    </row>
    <row r="687" spans="1:40" x14ac:dyDescent="0.2">
      <c r="A687" s="40">
        <v>3</v>
      </c>
      <c r="B687" s="40" t="s">
        <v>170</v>
      </c>
      <c r="C687" s="40">
        <v>6</v>
      </c>
      <c r="D687" s="40" t="s">
        <v>177</v>
      </c>
      <c r="E687" s="40">
        <v>3</v>
      </c>
      <c r="F687" s="55">
        <v>40772</v>
      </c>
      <c r="G687" s="56">
        <v>30</v>
      </c>
      <c r="H687" s="56">
        <v>4</v>
      </c>
      <c r="I687" s="56" t="s">
        <v>150</v>
      </c>
      <c r="J687" s="37" t="str">
        <f>VLOOKUP(I687,spp!A:B,2,FALSE)</f>
        <v>Lutjanus argentiventris</v>
      </c>
      <c r="K687" s="39">
        <f t="shared" ref="K687:K690" si="1230">SUM(L687:AD687)</f>
        <v>1</v>
      </c>
      <c r="L687" s="40"/>
      <c r="M687" s="40">
        <v>1</v>
      </c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37">
        <f>VLOOKUP(I687,spp!A:C,3,FALSE)</f>
        <v>1.7299999999999999E-2</v>
      </c>
      <c r="AF687" s="37">
        <f>VLOOKUP(I687,spp!A:D,4,FALSE)</f>
        <v>3</v>
      </c>
      <c r="AG687" s="37">
        <f t="shared" ref="AG687:AG690" si="1231">((AE687*$L$2^AF687)*L687)+((AE687*$M$2^AF687)*M687)+((AE687*$N$2^AF687)*N687)+((AE687*$O$2^AF687)*O687)+((AE687*$P$2^AF687)*P687)+((AE687*$Q$2^AF687)*Q687)+((AE687*$R$2^AF687)*R687)+((AE687*$S$2^AF687)*S687)+((AE687*$T$2^AF687)*T687)+((AE687*$U$2^AF687)*U687)+((AE687*$V$2^AF687)*V687)+((AE687*$W$2^AF687)*W687)+((AE687*$X$2^AF687)*X687)+((AE687*$Y$2^AF687)*Y687)+ ((AE687*$Z$2^AF687)*Z687)+((AE687*$AA$2^AF687)*AA687)+((AE687*$AB$2^AF687)*AB687)+((AE687*$AC$2^AF687)*AC687+((AE687*$AD$2^AF687)*AD687))</f>
        <v>7.2984374999999995</v>
      </c>
      <c r="AH687" s="37">
        <f t="shared" ref="AH687:AH690" si="1232">K687/100</f>
        <v>0.01</v>
      </c>
      <c r="AI687" s="37">
        <f t="shared" ref="AI687:AI690" si="1233">AG687/100</f>
        <v>7.298437499999999E-2</v>
      </c>
      <c r="AJ687" s="7">
        <f t="shared" ref="AJ687:AJ696" si="1234">LN(AG687)</f>
        <v>1.9876602841483904</v>
      </c>
      <c r="AK687" s="7">
        <f t="shared" ref="AK687:AK696" si="1235">LN(AE687)</f>
        <v>-4.0570487774784034</v>
      </c>
      <c r="AL687" s="7">
        <f t="shared" ref="AL687:AL696" si="1236">(AJ687-AK687)/AF687</f>
        <v>2.0149030205422647</v>
      </c>
      <c r="AM687" s="7">
        <f t="shared" ref="AM687:AM696" si="1237">EXP(AL687)</f>
        <v>7.4999999999999991</v>
      </c>
      <c r="AN687" s="37" t="str">
        <f>VLOOKUP(I687,spp!A:L,10,FALSE)</f>
        <v>Lutjanidae</v>
      </c>
    </row>
    <row r="688" spans="1:40" x14ac:dyDescent="0.2">
      <c r="A688" s="40">
        <v>3</v>
      </c>
      <c r="B688" s="40" t="s">
        <v>170</v>
      </c>
      <c r="C688" s="40">
        <v>6</v>
      </c>
      <c r="D688" s="40" t="s">
        <v>177</v>
      </c>
      <c r="E688" s="40">
        <v>3</v>
      </c>
      <c r="F688" s="55">
        <v>40772</v>
      </c>
      <c r="G688" s="56">
        <v>30</v>
      </c>
      <c r="H688" s="56">
        <v>4</v>
      </c>
      <c r="I688" s="56" t="s">
        <v>150</v>
      </c>
      <c r="J688" s="37" t="str">
        <f>VLOOKUP(I688,spp!A:B,2,FALSE)</f>
        <v>Lutjanus argentiventris</v>
      </c>
      <c r="K688" s="39">
        <f t="shared" si="1230"/>
        <v>1</v>
      </c>
      <c r="L688" s="40"/>
      <c r="M688" s="40">
        <v>1</v>
      </c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37">
        <f>VLOOKUP(I688,spp!A:C,3,FALSE)</f>
        <v>1.7299999999999999E-2</v>
      </c>
      <c r="AF688" s="37">
        <f>VLOOKUP(I688,spp!A:D,4,FALSE)</f>
        <v>3</v>
      </c>
      <c r="AG688" s="37">
        <f t="shared" si="1231"/>
        <v>7.2984374999999995</v>
      </c>
      <c r="AH688" s="37">
        <f t="shared" si="1232"/>
        <v>0.01</v>
      </c>
      <c r="AI688" s="37">
        <f t="shared" si="1233"/>
        <v>7.298437499999999E-2</v>
      </c>
      <c r="AJ688" s="7">
        <f t="shared" si="1234"/>
        <v>1.9876602841483904</v>
      </c>
      <c r="AK688" s="7">
        <f t="shared" si="1235"/>
        <v>-4.0570487774784034</v>
      </c>
      <c r="AL688" s="7">
        <f t="shared" si="1236"/>
        <v>2.0149030205422647</v>
      </c>
      <c r="AM688" s="7">
        <f t="shared" si="1237"/>
        <v>7.4999999999999991</v>
      </c>
      <c r="AN688" s="37" t="str">
        <f>VLOOKUP(I688,spp!A:L,10,FALSE)</f>
        <v>Lutjanidae</v>
      </c>
    </row>
    <row r="689" spans="1:40" x14ac:dyDescent="0.2">
      <c r="A689" s="40">
        <v>3</v>
      </c>
      <c r="B689" s="40" t="s">
        <v>170</v>
      </c>
      <c r="C689" s="40">
        <v>6</v>
      </c>
      <c r="D689" s="40" t="s">
        <v>177</v>
      </c>
      <c r="E689" s="40">
        <v>3</v>
      </c>
      <c r="F689" s="55">
        <v>40772</v>
      </c>
      <c r="G689" s="56">
        <v>30</v>
      </c>
      <c r="H689" s="56">
        <v>4</v>
      </c>
      <c r="I689" s="56" t="s">
        <v>143</v>
      </c>
      <c r="J689" s="37" t="str">
        <f>VLOOKUP(I689,spp!A:B,2,FALSE)</f>
        <v>Scarus ghobban</v>
      </c>
      <c r="K689" s="39">
        <f t="shared" si="1230"/>
        <v>1</v>
      </c>
      <c r="L689" s="40"/>
      <c r="M689" s="40"/>
      <c r="N689" s="40"/>
      <c r="O689" s="40">
        <v>1</v>
      </c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37">
        <f>VLOOKUP(I689,spp!A:C,3,FALSE)</f>
        <v>2.3300000000000001E-2</v>
      </c>
      <c r="AF689" s="37">
        <f>VLOOKUP(I689,spp!A:D,4,FALSE)</f>
        <v>2.919</v>
      </c>
      <c r="AG689" s="37">
        <f t="shared" si="1231"/>
        <v>99.033923496728733</v>
      </c>
      <c r="AH689" s="37">
        <f t="shared" si="1232"/>
        <v>0.01</v>
      </c>
      <c r="AI689" s="37">
        <f t="shared" si="1233"/>
        <v>0.99033923496728737</v>
      </c>
      <c r="AJ689" s="7">
        <f t="shared" si="1234"/>
        <v>4.5954624530226358</v>
      </c>
      <c r="AK689" s="7">
        <f t="shared" si="1235"/>
        <v>-3.7593019184104821</v>
      </c>
      <c r="AL689" s="7">
        <f t="shared" si="1236"/>
        <v>2.8622008809294686</v>
      </c>
      <c r="AM689" s="7">
        <f t="shared" si="1237"/>
        <v>17.500000000000004</v>
      </c>
      <c r="AN689" s="37" t="str">
        <f>VLOOKUP(I689,spp!A:L,10,FALSE)</f>
        <v>Scaridae </v>
      </c>
    </row>
    <row r="690" spans="1:40" x14ac:dyDescent="0.2">
      <c r="A690" s="40">
        <v>3</v>
      </c>
      <c r="B690" s="40" t="s">
        <v>170</v>
      </c>
      <c r="C690" s="40">
        <v>6</v>
      </c>
      <c r="D690" s="40" t="s">
        <v>177</v>
      </c>
      <c r="E690" s="40">
        <v>3</v>
      </c>
      <c r="F690" s="55">
        <v>40772</v>
      </c>
      <c r="G690" s="56">
        <v>30</v>
      </c>
      <c r="H690" s="56">
        <v>4</v>
      </c>
      <c r="I690" s="56" t="s">
        <v>143</v>
      </c>
      <c r="J690" s="37" t="str">
        <f>VLOOKUP(I690,spp!A:B,2,FALSE)</f>
        <v>Scarus ghobban</v>
      </c>
      <c r="K690" s="39">
        <f t="shared" si="1230"/>
        <v>1</v>
      </c>
      <c r="L690" s="40"/>
      <c r="M690" s="40"/>
      <c r="N690" s="40"/>
      <c r="O690" s="40">
        <v>1</v>
      </c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37">
        <f>VLOOKUP(I690,spp!A:C,3,FALSE)</f>
        <v>2.3300000000000001E-2</v>
      </c>
      <c r="AF690" s="37">
        <f>VLOOKUP(I690,spp!A:D,4,FALSE)</f>
        <v>2.919</v>
      </c>
      <c r="AG690" s="37">
        <f t="shared" si="1231"/>
        <v>99.033923496728733</v>
      </c>
      <c r="AH690" s="37">
        <f t="shared" si="1232"/>
        <v>0.01</v>
      </c>
      <c r="AI690" s="37">
        <f t="shared" si="1233"/>
        <v>0.99033923496728737</v>
      </c>
      <c r="AJ690" s="7">
        <f t="shared" si="1234"/>
        <v>4.5954624530226358</v>
      </c>
      <c r="AK690" s="7">
        <f t="shared" si="1235"/>
        <v>-3.7593019184104821</v>
      </c>
      <c r="AL690" s="7">
        <f t="shared" si="1236"/>
        <v>2.8622008809294686</v>
      </c>
      <c r="AM690" s="7">
        <f t="shared" si="1237"/>
        <v>17.500000000000004</v>
      </c>
      <c r="AN690" s="37" t="str">
        <f>VLOOKUP(I690,spp!A:L,10,FALSE)</f>
        <v>Scaridae </v>
      </c>
    </row>
    <row r="691" spans="1:40" x14ac:dyDescent="0.2">
      <c r="A691" s="43">
        <v>3</v>
      </c>
      <c r="B691" s="43" t="s">
        <v>170</v>
      </c>
      <c r="C691" s="43">
        <v>6</v>
      </c>
      <c r="D691" s="43" t="s">
        <v>177</v>
      </c>
      <c r="E691" s="43">
        <v>3</v>
      </c>
      <c r="F691" s="57">
        <v>40772</v>
      </c>
      <c r="G691" s="58">
        <v>30</v>
      </c>
      <c r="H691" s="58">
        <v>6.2</v>
      </c>
      <c r="I691" s="43" t="s">
        <v>148</v>
      </c>
      <c r="J691" s="37" t="str">
        <f>VLOOKUP(I691,spp!A:B,2,FALSE)</f>
        <v>Diadema mexicanum</v>
      </c>
      <c r="K691" s="43">
        <v>8</v>
      </c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37"/>
      <c r="AF691" s="37">
        <f>VLOOKUP(I691,spp!A:E,5,FALSE)</f>
        <v>20.71</v>
      </c>
      <c r="AG691" s="43">
        <f>AF691*K691</f>
        <v>165.68</v>
      </c>
      <c r="AH691" s="43">
        <f>K691/50</f>
        <v>0.16</v>
      </c>
      <c r="AI691" s="43">
        <f>AG691/50</f>
        <v>3.3136000000000001</v>
      </c>
      <c r="AJ691" s="7">
        <f t="shared" si="1234"/>
        <v>5.110058217087329</v>
      </c>
      <c r="AK691" s="7" t="e">
        <f t="shared" si="1235"/>
        <v>#NUM!</v>
      </c>
      <c r="AL691" s="7" t="e">
        <f t="shared" si="1236"/>
        <v>#NUM!</v>
      </c>
      <c r="AM691" s="7" t="e">
        <f t="shared" si="1237"/>
        <v>#NUM!</v>
      </c>
      <c r="AN691" s="37" t="str">
        <f>VLOOKUP(I691,spp!A:L,10,FALSE)</f>
        <v>Diadematidae</v>
      </c>
    </row>
    <row r="692" spans="1:40" x14ac:dyDescent="0.2">
      <c r="A692" s="43">
        <v>3</v>
      </c>
      <c r="B692" s="43" t="s">
        <v>170</v>
      </c>
      <c r="C692" s="43">
        <v>6</v>
      </c>
      <c r="D692" s="43" t="s">
        <v>177</v>
      </c>
      <c r="E692" s="43">
        <v>3</v>
      </c>
      <c r="F692" s="57">
        <v>40772</v>
      </c>
      <c r="G692" s="58">
        <v>30</v>
      </c>
      <c r="H692" s="58">
        <v>6.2</v>
      </c>
      <c r="I692" s="43" t="s">
        <v>149</v>
      </c>
      <c r="J692" s="37" t="str">
        <f>VLOOKUP(I692,spp!A:B,2,FALSE)</f>
        <v>Pinctada mazatlanica</v>
      </c>
      <c r="K692" s="43">
        <v>1</v>
      </c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37"/>
      <c r="AF692" s="37">
        <f>VLOOKUP(I692,spp!A:E,5,FALSE)</f>
        <v>33.238461538461536</v>
      </c>
      <c r="AG692" s="43">
        <f>AF692*K692</f>
        <v>33.238461538461536</v>
      </c>
      <c r="AH692" s="43">
        <f>K692/50</f>
        <v>0.02</v>
      </c>
      <c r="AI692" s="43">
        <f>AG692/50</f>
        <v>0.66476923076923067</v>
      </c>
      <c r="AJ692" s="7">
        <f t="shared" si="1234"/>
        <v>3.5037076854763507</v>
      </c>
      <c r="AK692" s="7" t="e">
        <f t="shared" si="1235"/>
        <v>#NUM!</v>
      </c>
      <c r="AL692" s="7" t="e">
        <f t="shared" si="1236"/>
        <v>#NUM!</v>
      </c>
      <c r="AM692" s="7" t="e">
        <f t="shared" si="1237"/>
        <v>#NUM!</v>
      </c>
      <c r="AN692" s="37" t="str">
        <f>VLOOKUP(I692,spp!A:L,10,FALSE)</f>
        <v>Pteriidae</v>
      </c>
    </row>
    <row r="693" spans="1:40" x14ac:dyDescent="0.2">
      <c r="A693" s="40">
        <v>3</v>
      </c>
      <c r="B693" s="40" t="s">
        <v>170</v>
      </c>
      <c r="C693" s="40">
        <v>6</v>
      </c>
      <c r="D693" s="40" t="s">
        <v>177</v>
      </c>
      <c r="E693" s="40">
        <v>4</v>
      </c>
      <c r="F693" s="55">
        <v>40772</v>
      </c>
      <c r="G693" s="56">
        <v>30</v>
      </c>
      <c r="H693" s="56">
        <v>4</v>
      </c>
      <c r="I693" s="56" t="s">
        <v>142</v>
      </c>
      <c r="J693" s="37" t="str">
        <f>VLOOKUP(I693,spp!A:B,2,FALSE)</f>
        <v>Holacanthus passer</v>
      </c>
      <c r="K693" s="39">
        <f t="shared" ref="K693:K696" si="1238">SUM(L693:AD693)</f>
        <v>1</v>
      </c>
      <c r="L693" s="40"/>
      <c r="M693" s="40">
        <v>1</v>
      </c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37">
        <f>VLOOKUP(I693,spp!A:C,3,FALSE)</f>
        <v>2.7130000000000001E-2</v>
      </c>
      <c r="AF693" s="37">
        <f>VLOOKUP(I693,spp!A:D,4,FALSE)</f>
        <v>3.0842299999999998</v>
      </c>
      <c r="AG693" s="37">
        <f t="shared" ref="AG693:AG696" si="1239">((AE693*$L$2^AF693)*L693)+((AE693*$M$2^AF693)*M693)+((AE693*$N$2^AF693)*N693)+((AE693*$O$2^AF693)*O693)+((AE693*$P$2^AF693)*P693)+((AE693*$Q$2^AF693)*Q693)+((AE693*$R$2^AF693)*R693)+((AE693*$S$2^AF693)*S693)+((AE693*$T$2^AF693)*T693)+((AE693*$U$2^AF693)*U693)+((AE693*$V$2^AF693)*V693)+((AE693*$W$2^AF693)*W693)+((AE693*$X$2^AF693)*X693)+((AE693*$Y$2^AF693)*Y693)+ ((AE693*$Z$2^AF693)*Z693)+((AE693*$AA$2^AF693)*AA693)+((AE693*$AB$2^AF693)*AB693)+((AE693*$AC$2^AF693)*AC693+((AE693*$AD$2^AF693)*AD693))</f>
        <v>13.562507587340574</v>
      </c>
      <c r="AH693" s="37">
        <f t="shared" ref="AH693:AH696" si="1240">K693/100</f>
        <v>0.01</v>
      </c>
      <c r="AI693" s="37">
        <f t="shared" ref="AI693:AI696" si="1241">AG693/100</f>
        <v>0.13562507587340575</v>
      </c>
      <c r="AJ693" s="7">
        <f t="shared" si="1234"/>
        <v>2.6073091907357715</v>
      </c>
      <c r="AK693" s="7">
        <f t="shared" si="1235"/>
        <v>-3.6071151523112968</v>
      </c>
      <c r="AL693" s="7">
        <f t="shared" si="1236"/>
        <v>2.0149030205422647</v>
      </c>
      <c r="AM693" s="7">
        <f t="shared" si="1237"/>
        <v>7.4999999999999991</v>
      </c>
      <c r="AN693" s="37" t="str">
        <f>VLOOKUP(I693,spp!A:L,10,FALSE)</f>
        <v>Pomacanthidae</v>
      </c>
    </row>
    <row r="694" spans="1:40" x14ac:dyDescent="0.2">
      <c r="A694" s="40">
        <v>3</v>
      </c>
      <c r="B694" s="40" t="s">
        <v>170</v>
      </c>
      <c r="C694" s="40">
        <v>6</v>
      </c>
      <c r="D694" s="40" t="s">
        <v>177</v>
      </c>
      <c r="E694" s="40">
        <v>4</v>
      </c>
      <c r="F694" s="55">
        <v>40772</v>
      </c>
      <c r="G694" s="56">
        <v>30</v>
      </c>
      <c r="H694" s="56">
        <v>4</v>
      </c>
      <c r="I694" s="56" t="s">
        <v>142</v>
      </c>
      <c r="J694" s="37" t="str">
        <f>VLOOKUP(I694,spp!A:B,2,FALSE)</f>
        <v>Holacanthus passer</v>
      </c>
      <c r="K694" s="39">
        <f t="shared" si="1238"/>
        <v>1</v>
      </c>
      <c r="L694" s="40"/>
      <c r="M694" s="40">
        <v>1</v>
      </c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37">
        <f>VLOOKUP(I694,spp!A:C,3,FALSE)</f>
        <v>2.7130000000000001E-2</v>
      </c>
      <c r="AF694" s="37">
        <f>VLOOKUP(I694,spp!A:D,4,FALSE)</f>
        <v>3.0842299999999998</v>
      </c>
      <c r="AG694" s="37">
        <f t="shared" si="1239"/>
        <v>13.562507587340574</v>
      </c>
      <c r="AH694" s="37">
        <f t="shared" si="1240"/>
        <v>0.01</v>
      </c>
      <c r="AI694" s="37">
        <f t="shared" si="1241"/>
        <v>0.13562507587340575</v>
      </c>
      <c r="AJ694" s="7">
        <f t="shared" si="1234"/>
        <v>2.6073091907357715</v>
      </c>
      <c r="AK694" s="7">
        <f t="shared" si="1235"/>
        <v>-3.6071151523112968</v>
      </c>
      <c r="AL694" s="7">
        <f t="shared" si="1236"/>
        <v>2.0149030205422647</v>
      </c>
      <c r="AM694" s="7">
        <f t="shared" si="1237"/>
        <v>7.4999999999999991</v>
      </c>
      <c r="AN694" s="37" t="str">
        <f>VLOOKUP(I694,spp!A:L,10,FALSE)</f>
        <v>Pomacanthidae</v>
      </c>
    </row>
    <row r="695" spans="1:40" x14ac:dyDescent="0.2">
      <c r="A695" s="40">
        <v>3</v>
      </c>
      <c r="B695" s="40" t="s">
        <v>170</v>
      </c>
      <c r="C695" s="40">
        <v>6</v>
      </c>
      <c r="D695" s="40" t="s">
        <v>177</v>
      </c>
      <c r="E695" s="40">
        <v>4</v>
      </c>
      <c r="F695" s="55">
        <v>40772</v>
      </c>
      <c r="G695" s="56">
        <v>30</v>
      </c>
      <c r="H695" s="56">
        <v>4</v>
      </c>
      <c r="I695" s="56" t="s">
        <v>141</v>
      </c>
      <c r="J695" s="37" t="str">
        <f>VLOOKUP(I695,spp!A:B,2,FALSE)</f>
        <v>Stegastes rectrifaenum</v>
      </c>
      <c r="K695" s="39">
        <f t="shared" si="1238"/>
        <v>5</v>
      </c>
      <c r="L695" s="40"/>
      <c r="M695" s="40">
        <v>5</v>
      </c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37">
        <f>VLOOKUP(I695,spp!A:C,3,FALSE)</f>
        <v>1.813E-2</v>
      </c>
      <c r="AF695" s="37">
        <f>VLOOKUP(I695,spp!A:D,4,FALSE)</f>
        <v>3.07552</v>
      </c>
      <c r="AG695" s="37">
        <f t="shared" si="1239"/>
        <v>44.528311304054398</v>
      </c>
      <c r="AH695" s="37">
        <f t="shared" si="1240"/>
        <v>0.05</v>
      </c>
      <c r="AI695" s="37">
        <f t="shared" si="1241"/>
        <v>0.44528311304054397</v>
      </c>
      <c r="AJ695" s="7">
        <f t="shared" si="1234"/>
        <v>3.7961251959568689</v>
      </c>
      <c r="AK695" s="7">
        <f t="shared" si="1235"/>
        <v>-4.0101872542153769</v>
      </c>
      <c r="AL695" s="7">
        <f t="shared" si="1236"/>
        <v>2.5382089695961159</v>
      </c>
      <c r="AM695" s="7">
        <f t="shared" si="1237"/>
        <v>12.656981619338275</v>
      </c>
      <c r="AN695" s="37" t="str">
        <f>VLOOKUP(I695,spp!A:L,10,FALSE)</f>
        <v>Pomacentridae</v>
      </c>
    </row>
    <row r="696" spans="1:40" x14ac:dyDescent="0.2">
      <c r="A696" s="40">
        <v>3</v>
      </c>
      <c r="B696" s="40" t="s">
        <v>170</v>
      </c>
      <c r="C696" s="40">
        <v>6</v>
      </c>
      <c r="D696" s="40" t="s">
        <v>177</v>
      </c>
      <c r="E696" s="40">
        <v>4</v>
      </c>
      <c r="F696" s="55">
        <v>40772</v>
      </c>
      <c r="G696" s="56">
        <v>30</v>
      </c>
      <c r="H696" s="56">
        <v>4</v>
      </c>
      <c r="I696" s="56" t="s">
        <v>141</v>
      </c>
      <c r="J696" s="37" t="str">
        <f>VLOOKUP(I696,spp!A:B,2,FALSE)</f>
        <v>Stegastes rectrifaenum</v>
      </c>
      <c r="K696" s="39">
        <f t="shared" si="1238"/>
        <v>5</v>
      </c>
      <c r="L696" s="40"/>
      <c r="M696" s="40">
        <v>5</v>
      </c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37">
        <f>VLOOKUP(I696,spp!A:C,3,FALSE)</f>
        <v>1.813E-2</v>
      </c>
      <c r="AF696" s="37">
        <f>VLOOKUP(I696,spp!A:D,4,FALSE)</f>
        <v>3.07552</v>
      </c>
      <c r="AG696" s="37">
        <f t="shared" si="1239"/>
        <v>44.528311304054398</v>
      </c>
      <c r="AH696" s="37">
        <f t="shared" si="1240"/>
        <v>0.05</v>
      </c>
      <c r="AI696" s="37">
        <f t="shared" si="1241"/>
        <v>0.44528311304054397</v>
      </c>
      <c r="AJ696" s="7">
        <f t="shared" si="1234"/>
        <v>3.7961251959568689</v>
      </c>
      <c r="AK696" s="7">
        <f t="shared" si="1235"/>
        <v>-4.0101872542153769</v>
      </c>
      <c r="AL696" s="7">
        <f t="shared" si="1236"/>
        <v>2.5382089695961159</v>
      </c>
      <c r="AM696" s="7">
        <f t="shared" si="1237"/>
        <v>12.656981619338275</v>
      </c>
      <c r="AN696" s="37" t="str">
        <f>VLOOKUP(I696,spp!A:L,10,FALSE)</f>
        <v>Pomacentridae</v>
      </c>
    </row>
    <row r="697" spans="1:40" x14ac:dyDescent="0.2">
      <c r="A697" s="40">
        <v>3</v>
      </c>
      <c r="B697" s="40" t="s">
        <v>170</v>
      </c>
      <c r="C697" s="40">
        <v>6</v>
      </c>
      <c r="D697" s="40" t="s">
        <v>177</v>
      </c>
      <c r="E697" s="40">
        <v>5</v>
      </c>
      <c r="F697" s="55">
        <v>40772</v>
      </c>
      <c r="G697" s="56">
        <v>30</v>
      </c>
      <c r="H697" s="40">
        <v>3.3</v>
      </c>
      <c r="I697" s="40" t="s">
        <v>141</v>
      </c>
      <c r="J697" s="37" t="str">
        <f>VLOOKUP(I697,spp!A:B,2,FALSE)</f>
        <v>Stegastes rectrifaenum</v>
      </c>
      <c r="K697" s="39">
        <f t="shared" ref="K697:K698" si="1242">SUM(L697:AD697)</f>
        <v>7</v>
      </c>
      <c r="L697" s="40"/>
      <c r="M697" s="40">
        <v>7</v>
      </c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37">
        <f>VLOOKUP(I697,spp!A:C,3,FALSE)</f>
        <v>1.813E-2</v>
      </c>
      <c r="AF697" s="37">
        <f>VLOOKUP(I697,spp!A:D,4,FALSE)</f>
        <v>3.07552</v>
      </c>
      <c r="AG697" s="37">
        <f t="shared" ref="AG697:AG698" si="1243">((AE697*$L$2^AF697)*L697)+((AE697*$M$2^AF697)*M697)+((AE697*$N$2^AF697)*N697)+((AE697*$O$2^AF697)*O697)+((AE697*$P$2^AF697)*P697)+((AE697*$Q$2^AF697)*Q697)+((AE697*$R$2^AF697)*R697)+((AE697*$S$2^AF697)*S697)+((AE697*$T$2^AF697)*T697)+((AE697*$U$2^AF697)*U697)+((AE697*$V$2^AF697)*V697)+((AE697*$W$2^AF697)*W697)+((AE697*$X$2^AF697)*X697)+((AE697*$Y$2^AF697)*Y697)+ ((AE697*$Z$2^AF697)*Z697)+((AE697*$AA$2^AF697)*AA697)+((AE697*$AB$2^AF697)*AB697)+((AE697*$AC$2^AF697)*AC697+((AE697*$AD$2^AF697)*AD697))</f>
        <v>62.339635825676162</v>
      </c>
      <c r="AH697" s="37">
        <f t="shared" ref="AH697:AH698" si="1244">K697/100</f>
        <v>7.0000000000000007E-2</v>
      </c>
      <c r="AI697" s="37">
        <f t="shared" ref="AI697:AI698" si="1245">AG697/100</f>
        <v>0.62339635825676165</v>
      </c>
      <c r="AJ697" s="7">
        <f t="shared" ref="AJ697:AJ706" si="1246">LN(AG697)</f>
        <v>4.1325974325780814</v>
      </c>
      <c r="AK697" s="7">
        <f t="shared" ref="AK697:AK706" si="1247">LN(AE697)</f>
        <v>-4.0101872542153769</v>
      </c>
      <c r="AL697" s="7">
        <f t="shared" ref="AL697:AL706" si="1248">(AJ697-AK697)/AF697</f>
        <v>2.6476123344323752</v>
      </c>
      <c r="AM697" s="7">
        <f t="shared" ref="AM697:AM706" si="1249">EXP(AL697)</f>
        <v>14.120283848278984</v>
      </c>
      <c r="AN697" s="37" t="str">
        <f>VLOOKUP(I697,spp!A:L,10,FALSE)</f>
        <v>Pomacentridae</v>
      </c>
    </row>
    <row r="698" spans="1:40" x14ac:dyDescent="0.2">
      <c r="A698" s="40">
        <v>3</v>
      </c>
      <c r="B698" s="40" t="s">
        <v>170</v>
      </c>
      <c r="C698" s="40">
        <v>6</v>
      </c>
      <c r="D698" s="40" t="s">
        <v>177</v>
      </c>
      <c r="E698" s="40">
        <v>5</v>
      </c>
      <c r="F698" s="55">
        <v>40772</v>
      </c>
      <c r="G698" s="56">
        <v>30</v>
      </c>
      <c r="H698" s="40">
        <v>3.3</v>
      </c>
      <c r="I698" s="40" t="s">
        <v>141</v>
      </c>
      <c r="J698" s="37" t="str">
        <f>VLOOKUP(I698,spp!A:B,2,FALSE)</f>
        <v>Stegastes rectrifaenum</v>
      </c>
      <c r="K698" s="39">
        <f t="shared" si="1242"/>
        <v>7</v>
      </c>
      <c r="L698" s="40"/>
      <c r="M698" s="40">
        <v>7</v>
      </c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37">
        <f>VLOOKUP(I698,spp!A:C,3,FALSE)</f>
        <v>1.813E-2</v>
      </c>
      <c r="AF698" s="37">
        <f>VLOOKUP(I698,spp!A:D,4,FALSE)</f>
        <v>3.07552</v>
      </c>
      <c r="AG698" s="37">
        <f t="shared" si="1243"/>
        <v>62.339635825676162</v>
      </c>
      <c r="AH698" s="37">
        <f t="shared" si="1244"/>
        <v>7.0000000000000007E-2</v>
      </c>
      <c r="AI698" s="37">
        <f t="shared" si="1245"/>
        <v>0.62339635825676165</v>
      </c>
      <c r="AJ698" s="7">
        <f t="shared" si="1246"/>
        <v>4.1325974325780814</v>
      </c>
      <c r="AK698" s="7">
        <f t="shared" si="1247"/>
        <v>-4.0101872542153769</v>
      </c>
      <c r="AL698" s="7">
        <f t="shared" si="1248"/>
        <v>2.6476123344323752</v>
      </c>
      <c r="AM698" s="7">
        <f t="shared" si="1249"/>
        <v>14.120283848278984</v>
      </c>
      <c r="AN698" s="37" t="str">
        <f>VLOOKUP(I698,spp!A:L,10,FALSE)</f>
        <v>Pomacentridae</v>
      </c>
    </row>
    <row r="699" spans="1:40" x14ac:dyDescent="0.2">
      <c r="A699" s="43">
        <v>3</v>
      </c>
      <c r="B699" s="43" t="s">
        <v>170</v>
      </c>
      <c r="C699" s="43">
        <v>6</v>
      </c>
      <c r="D699" s="43" t="s">
        <v>177</v>
      </c>
      <c r="E699" s="43">
        <v>5</v>
      </c>
      <c r="F699" s="57">
        <v>40772</v>
      </c>
      <c r="G699" s="58">
        <v>30</v>
      </c>
      <c r="H699" s="43">
        <v>3.4</v>
      </c>
      <c r="I699" s="43" t="s">
        <v>148</v>
      </c>
      <c r="J699" s="37" t="str">
        <f>VLOOKUP(I699,spp!A:B,2,FALSE)</f>
        <v>Diadema mexicanum</v>
      </c>
      <c r="K699" s="43">
        <v>15</v>
      </c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37"/>
      <c r="AF699" s="37">
        <f>VLOOKUP(I699,spp!A:E,5,FALSE)</f>
        <v>20.71</v>
      </c>
      <c r="AG699" s="43">
        <f t="shared" ref="AG699:AG702" si="1250">AF699*K699</f>
        <v>310.65000000000003</v>
      </c>
      <c r="AH699" s="43">
        <f t="shared" ref="AH699:AH702" si="1251">K699/50</f>
        <v>0.3</v>
      </c>
      <c r="AI699" s="43">
        <f t="shared" ref="AI699:AI702" si="1252">AG699/50</f>
        <v>6.213000000000001</v>
      </c>
      <c r="AJ699" s="7">
        <f t="shared" si="1246"/>
        <v>5.7386668765097033</v>
      </c>
      <c r="AK699" s="7" t="e">
        <f t="shared" si="1247"/>
        <v>#NUM!</v>
      </c>
      <c r="AL699" s="7" t="e">
        <f t="shared" si="1248"/>
        <v>#NUM!</v>
      </c>
      <c r="AM699" s="7" t="e">
        <f t="shared" si="1249"/>
        <v>#NUM!</v>
      </c>
      <c r="AN699" s="37" t="str">
        <f>VLOOKUP(I699,spp!A:L,10,FALSE)</f>
        <v>Diadematidae</v>
      </c>
    </row>
    <row r="700" spans="1:40" x14ac:dyDescent="0.2">
      <c r="A700" s="43">
        <v>3</v>
      </c>
      <c r="B700" s="43" t="s">
        <v>170</v>
      </c>
      <c r="C700" s="43">
        <v>6</v>
      </c>
      <c r="D700" s="43" t="s">
        <v>177</v>
      </c>
      <c r="E700" s="43">
        <v>5</v>
      </c>
      <c r="F700" s="57">
        <v>40772</v>
      </c>
      <c r="G700" s="58">
        <v>30</v>
      </c>
      <c r="H700" s="43">
        <v>3.4</v>
      </c>
      <c r="I700" s="43" t="s">
        <v>148</v>
      </c>
      <c r="J700" s="37" t="str">
        <f>VLOOKUP(I700,spp!A:B,2,FALSE)</f>
        <v>Diadema mexicanum</v>
      </c>
      <c r="K700" s="43">
        <v>12</v>
      </c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37"/>
      <c r="AF700" s="37">
        <f>VLOOKUP(I700,spp!A:E,5,FALSE)</f>
        <v>20.71</v>
      </c>
      <c r="AG700" s="43">
        <f t="shared" si="1250"/>
        <v>248.52</v>
      </c>
      <c r="AH700" s="43">
        <f t="shared" si="1251"/>
        <v>0.24</v>
      </c>
      <c r="AI700" s="43">
        <f t="shared" si="1252"/>
        <v>4.9704000000000006</v>
      </c>
      <c r="AJ700" s="7">
        <f t="shared" si="1246"/>
        <v>5.5155233251954927</v>
      </c>
      <c r="AK700" s="7" t="e">
        <f t="shared" si="1247"/>
        <v>#NUM!</v>
      </c>
      <c r="AL700" s="7" t="e">
        <f t="shared" si="1248"/>
        <v>#NUM!</v>
      </c>
      <c r="AM700" s="7" t="e">
        <f t="shared" si="1249"/>
        <v>#NUM!</v>
      </c>
      <c r="AN700" s="37" t="str">
        <f>VLOOKUP(I700,spp!A:L,10,FALSE)</f>
        <v>Diadematidae</v>
      </c>
    </row>
    <row r="701" spans="1:40" x14ac:dyDescent="0.2">
      <c r="A701" s="43">
        <v>3</v>
      </c>
      <c r="B701" s="43" t="s">
        <v>170</v>
      </c>
      <c r="C701" s="43">
        <v>6</v>
      </c>
      <c r="D701" s="43" t="s">
        <v>177</v>
      </c>
      <c r="E701" s="43">
        <v>5</v>
      </c>
      <c r="F701" s="57">
        <v>40772</v>
      </c>
      <c r="G701" s="58">
        <v>30</v>
      </c>
      <c r="H701" s="43">
        <v>3.4</v>
      </c>
      <c r="I701" s="43" t="s">
        <v>145</v>
      </c>
      <c r="J701" s="37" t="str">
        <f>VLOOKUP(I701,spp!A:B,2,FALSE)</f>
        <v>Isostichopus fuscus</v>
      </c>
      <c r="K701" s="43">
        <v>3</v>
      </c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37"/>
      <c r="AF701" s="37">
        <f>VLOOKUP(I701,spp!A:E,5,FALSE)</f>
        <v>375</v>
      </c>
      <c r="AG701" s="43">
        <f t="shared" si="1250"/>
        <v>1125</v>
      </c>
      <c r="AH701" s="43">
        <f t="shared" si="1251"/>
        <v>0.06</v>
      </c>
      <c r="AI701" s="43">
        <f t="shared" si="1252"/>
        <v>22.5</v>
      </c>
      <c r="AJ701" s="7">
        <f t="shared" si="1246"/>
        <v>7.0255383146385206</v>
      </c>
      <c r="AK701" s="7" t="e">
        <f t="shared" si="1247"/>
        <v>#NUM!</v>
      </c>
      <c r="AL701" s="7" t="e">
        <f t="shared" si="1248"/>
        <v>#NUM!</v>
      </c>
      <c r="AM701" s="7" t="e">
        <f t="shared" si="1249"/>
        <v>#NUM!</v>
      </c>
      <c r="AN701" s="37" t="str">
        <f>VLOOKUP(I701,spp!A:L,10,FALSE)</f>
        <v>Stichopodidae</v>
      </c>
    </row>
    <row r="702" spans="1:40" x14ac:dyDescent="0.2">
      <c r="A702" s="43">
        <v>3</v>
      </c>
      <c r="B702" s="43" t="s">
        <v>170</v>
      </c>
      <c r="C702" s="43">
        <v>6</v>
      </c>
      <c r="D702" s="43" t="s">
        <v>177</v>
      </c>
      <c r="E702" s="43">
        <v>5</v>
      </c>
      <c r="F702" s="57">
        <v>40772</v>
      </c>
      <c r="G702" s="58">
        <v>30</v>
      </c>
      <c r="H702" s="43">
        <v>3.4</v>
      </c>
      <c r="I702" s="43" t="s">
        <v>145</v>
      </c>
      <c r="J702" s="37" t="str">
        <f>VLOOKUP(I702,spp!A:B,2,FALSE)</f>
        <v>Isostichopus fuscus</v>
      </c>
      <c r="K702" s="43">
        <v>1</v>
      </c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37"/>
      <c r="AF702" s="37">
        <f>VLOOKUP(I702,spp!A:E,5,FALSE)</f>
        <v>375</v>
      </c>
      <c r="AG702" s="43">
        <f t="shared" si="1250"/>
        <v>375</v>
      </c>
      <c r="AH702" s="43">
        <f t="shared" si="1251"/>
        <v>0.02</v>
      </c>
      <c r="AI702" s="43">
        <f t="shared" si="1252"/>
        <v>7.5</v>
      </c>
      <c r="AJ702" s="7">
        <f t="shared" si="1246"/>
        <v>5.9269260259704106</v>
      </c>
      <c r="AK702" s="7" t="e">
        <f t="shared" si="1247"/>
        <v>#NUM!</v>
      </c>
      <c r="AL702" s="7" t="e">
        <f t="shared" si="1248"/>
        <v>#NUM!</v>
      </c>
      <c r="AM702" s="7" t="e">
        <f t="shared" si="1249"/>
        <v>#NUM!</v>
      </c>
      <c r="AN702" s="37" t="str">
        <f>VLOOKUP(I702,spp!A:L,10,FALSE)</f>
        <v>Stichopodidae</v>
      </c>
    </row>
    <row r="703" spans="1:40" x14ac:dyDescent="0.2">
      <c r="A703" s="40">
        <v>3</v>
      </c>
      <c r="B703" s="40" t="s">
        <v>170</v>
      </c>
      <c r="C703" s="40">
        <v>6</v>
      </c>
      <c r="D703" s="40" t="s">
        <v>177</v>
      </c>
      <c r="E703" s="40">
        <v>6</v>
      </c>
      <c r="F703" s="55">
        <v>40772</v>
      </c>
      <c r="G703" s="56">
        <v>30</v>
      </c>
      <c r="H703" s="40">
        <v>3.3</v>
      </c>
      <c r="I703" s="40" t="s">
        <v>143</v>
      </c>
      <c r="J703" s="37" t="str">
        <f>VLOOKUP(I703,spp!A:B,2,FALSE)</f>
        <v>Scarus ghobban</v>
      </c>
      <c r="K703" s="39">
        <f t="shared" ref="K703:K706" si="1253">SUM(L703:AD703)</f>
        <v>2</v>
      </c>
      <c r="L703" s="40"/>
      <c r="M703" s="40"/>
      <c r="N703" s="40"/>
      <c r="O703" s="40"/>
      <c r="P703" s="40"/>
      <c r="Q703" s="40"/>
      <c r="R703" s="40">
        <v>2</v>
      </c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37">
        <f>VLOOKUP(I703,spp!A:C,3,FALSE)</f>
        <v>2.3300000000000001E-2</v>
      </c>
      <c r="AF703" s="37">
        <f>VLOOKUP(I703,spp!A:D,4,FALSE)</f>
        <v>2.919</v>
      </c>
      <c r="AG703" s="37">
        <f t="shared" ref="AG703:AG706" si="1254">((AE703*$L$2^AF703)*L703)+((AE703*$M$2^AF703)*M703)+((AE703*$N$2^AF703)*N703)+((AE703*$O$2^AF703)*O703)+((AE703*$P$2^AF703)*P703)+((AE703*$Q$2^AF703)*Q703)+((AE703*$R$2^AF703)*R703)+((AE703*$S$2^AF703)*S703)+((AE703*$T$2^AF703)*T703)+((AE703*$U$2^AF703)*U703)+((AE703*$V$2^AF703)*V703)+((AE703*$W$2^AF703)*W703)+((AE703*$X$2^AF703)*X703)+((AE703*$Y$2^AF703)*Y703)+ ((AE703*$Z$2^AF703)*Z703)+((AE703*$AA$2^AF703)*AA703)+((AE703*$AB$2^AF703)*AB703)+((AE703*$AC$2^AF703)*AC703+((AE703*$AD$2^AF703)*AD703))</f>
        <v>3119.702955775922</v>
      </c>
      <c r="AH703" s="37">
        <f t="shared" ref="AH703:AH706" si="1255">K703/100</f>
        <v>0.02</v>
      </c>
      <c r="AI703" s="37">
        <f t="shared" ref="AI703:AI706" si="1256">AG703/100</f>
        <v>31.197029557759219</v>
      </c>
      <c r="AJ703" s="7">
        <f t="shared" si="1246"/>
        <v>8.0454930697890266</v>
      </c>
      <c r="AK703" s="7">
        <f t="shared" si="1247"/>
        <v>-3.7593019184104821</v>
      </c>
      <c r="AL703" s="7">
        <f t="shared" si="1248"/>
        <v>4.0441229832817776</v>
      </c>
      <c r="AM703" s="7">
        <f t="shared" si="1249"/>
        <v>57.061120526548066</v>
      </c>
      <c r="AN703" s="37" t="str">
        <f>VLOOKUP(I703,spp!A:L,10,FALSE)</f>
        <v>Scaridae </v>
      </c>
    </row>
    <row r="704" spans="1:40" x14ac:dyDescent="0.2">
      <c r="A704" s="40">
        <v>3</v>
      </c>
      <c r="B704" s="40" t="s">
        <v>170</v>
      </c>
      <c r="C704" s="40">
        <v>6</v>
      </c>
      <c r="D704" s="40" t="s">
        <v>177</v>
      </c>
      <c r="E704" s="40">
        <v>6</v>
      </c>
      <c r="F704" s="55">
        <v>40772</v>
      </c>
      <c r="G704" s="56">
        <v>30</v>
      </c>
      <c r="H704" s="40">
        <v>3.3</v>
      </c>
      <c r="I704" s="40" t="s">
        <v>143</v>
      </c>
      <c r="J704" s="37" t="str">
        <f>VLOOKUP(I704,spp!A:B,2,FALSE)</f>
        <v>Scarus ghobban</v>
      </c>
      <c r="K704" s="39">
        <f t="shared" si="1253"/>
        <v>2</v>
      </c>
      <c r="L704" s="40"/>
      <c r="M704" s="40"/>
      <c r="N704" s="40"/>
      <c r="O704" s="40"/>
      <c r="P704" s="40"/>
      <c r="Q704" s="40"/>
      <c r="R704" s="40">
        <v>2</v>
      </c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37">
        <f>VLOOKUP(I704,spp!A:C,3,FALSE)</f>
        <v>2.3300000000000001E-2</v>
      </c>
      <c r="AF704" s="37">
        <f>VLOOKUP(I704,spp!A:D,4,FALSE)</f>
        <v>2.919</v>
      </c>
      <c r="AG704" s="37">
        <f t="shared" si="1254"/>
        <v>3119.702955775922</v>
      </c>
      <c r="AH704" s="37">
        <f t="shared" si="1255"/>
        <v>0.02</v>
      </c>
      <c r="AI704" s="37">
        <f t="shared" si="1256"/>
        <v>31.197029557759219</v>
      </c>
      <c r="AJ704" s="7">
        <f t="shared" si="1246"/>
        <v>8.0454930697890266</v>
      </c>
      <c r="AK704" s="7">
        <f t="shared" si="1247"/>
        <v>-3.7593019184104821</v>
      </c>
      <c r="AL704" s="7">
        <f t="shared" si="1248"/>
        <v>4.0441229832817776</v>
      </c>
      <c r="AM704" s="7">
        <f t="shared" si="1249"/>
        <v>57.061120526548066</v>
      </c>
      <c r="AN704" s="37" t="str">
        <f>VLOOKUP(I704,spp!A:L,10,FALSE)</f>
        <v>Scaridae </v>
      </c>
    </row>
    <row r="705" spans="1:40" x14ac:dyDescent="0.2">
      <c r="A705" s="40">
        <v>3</v>
      </c>
      <c r="B705" s="40" t="s">
        <v>170</v>
      </c>
      <c r="C705" s="40">
        <v>6</v>
      </c>
      <c r="D705" s="40" t="s">
        <v>177</v>
      </c>
      <c r="E705" s="40">
        <v>6</v>
      </c>
      <c r="F705" s="55">
        <v>40772</v>
      </c>
      <c r="G705" s="56">
        <v>30</v>
      </c>
      <c r="H705" s="40">
        <v>3.3</v>
      </c>
      <c r="I705" s="40" t="s">
        <v>141</v>
      </c>
      <c r="J705" s="37" t="str">
        <f>VLOOKUP(I705,spp!A:B,2,FALSE)</f>
        <v>Stegastes rectrifaenum</v>
      </c>
      <c r="K705" s="39">
        <f t="shared" si="1253"/>
        <v>10</v>
      </c>
      <c r="L705" s="40">
        <v>10</v>
      </c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37">
        <f>VLOOKUP(I705,spp!A:C,3,FALSE)</f>
        <v>1.813E-2</v>
      </c>
      <c r="AF705" s="37">
        <f>VLOOKUP(I705,spp!A:D,4,FALSE)</f>
        <v>3.07552</v>
      </c>
      <c r="AG705" s="37">
        <f t="shared" si="1254"/>
        <v>3.0357797490400564</v>
      </c>
      <c r="AH705" s="37">
        <f t="shared" si="1255"/>
        <v>0.1</v>
      </c>
      <c r="AI705" s="37">
        <f t="shared" si="1256"/>
        <v>3.0357797490400563E-2</v>
      </c>
      <c r="AJ705" s="7">
        <f t="shared" si="1246"/>
        <v>1.1104683104722701</v>
      </c>
      <c r="AK705" s="7">
        <f t="shared" si="1247"/>
        <v>-4.0101872542153769</v>
      </c>
      <c r="AL705" s="7">
        <f t="shared" si="1248"/>
        <v>1.6649722858858491</v>
      </c>
      <c r="AM705" s="7">
        <f t="shared" si="1249"/>
        <v>5.285526764038825</v>
      </c>
      <c r="AN705" s="37" t="str">
        <f>VLOOKUP(I705,spp!A:L,10,FALSE)</f>
        <v>Pomacentridae</v>
      </c>
    </row>
    <row r="706" spans="1:40" x14ac:dyDescent="0.2">
      <c r="A706" s="40">
        <v>3</v>
      </c>
      <c r="B706" s="40" t="s">
        <v>170</v>
      </c>
      <c r="C706" s="40">
        <v>6</v>
      </c>
      <c r="D706" s="40" t="s">
        <v>177</v>
      </c>
      <c r="E706" s="40">
        <v>6</v>
      </c>
      <c r="F706" s="55">
        <v>40772</v>
      </c>
      <c r="G706" s="56">
        <v>30</v>
      </c>
      <c r="H706" s="40">
        <v>3.3</v>
      </c>
      <c r="I706" s="40" t="s">
        <v>141</v>
      </c>
      <c r="J706" s="37" t="str">
        <f>VLOOKUP(I706,spp!A:B,2,FALSE)</f>
        <v>Stegastes rectrifaenum</v>
      </c>
      <c r="K706" s="39">
        <f t="shared" si="1253"/>
        <v>10</v>
      </c>
      <c r="L706" s="40">
        <v>10</v>
      </c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37">
        <f>VLOOKUP(I706,spp!A:C,3,FALSE)</f>
        <v>1.813E-2</v>
      </c>
      <c r="AF706" s="37">
        <f>VLOOKUP(I706,spp!A:D,4,FALSE)</f>
        <v>3.07552</v>
      </c>
      <c r="AG706" s="37">
        <f t="shared" si="1254"/>
        <v>3.0357797490400564</v>
      </c>
      <c r="AH706" s="37">
        <f t="shared" si="1255"/>
        <v>0.1</v>
      </c>
      <c r="AI706" s="37">
        <f t="shared" si="1256"/>
        <v>3.0357797490400563E-2</v>
      </c>
      <c r="AJ706" s="7">
        <f t="shared" si="1246"/>
        <v>1.1104683104722701</v>
      </c>
      <c r="AK706" s="7">
        <f t="shared" si="1247"/>
        <v>-4.0101872542153769</v>
      </c>
      <c r="AL706" s="7">
        <f t="shared" si="1248"/>
        <v>1.6649722858858491</v>
      </c>
      <c r="AM706" s="7">
        <f t="shared" si="1249"/>
        <v>5.285526764038825</v>
      </c>
      <c r="AN706" s="37" t="str">
        <f>VLOOKUP(I706,spp!A:L,10,FALSE)</f>
        <v>Pomacentridae</v>
      </c>
    </row>
    <row r="707" spans="1:40" x14ac:dyDescent="0.2">
      <c r="A707" s="40">
        <v>3</v>
      </c>
      <c r="B707" s="40" t="s">
        <v>170</v>
      </c>
      <c r="C707" s="40">
        <v>6</v>
      </c>
      <c r="D707" s="40" t="s">
        <v>177</v>
      </c>
      <c r="E707" s="40">
        <v>7</v>
      </c>
      <c r="F707" s="55">
        <v>40861</v>
      </c>
      <c r="G707" s="56">
        <v>27</v>
      </c>
      <c r="H707" s="56">
        <v>3</v>
      </c>
      <c r="I707" s="40" t="s">
        <v>141</v>
      </c>
      <c r="J707" s="37" t="str">
        <f>VLOOKUP(I707,spp!A:B,2,FALSE)</f>
        <v>Stegastes rectrifaenum</v>
      </c>
      <c r="K707" s="39">
        <f t="shared" ref="K707:K708" si="1257">SUM(L707:AD707)</f>
        <v>10</v>
      </c>
      <c r="L707" s="40">
        <v>10</v>
      </c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37">
        <f>VLOOKUP(I707,spp!A:C,3,FALSE)</f>
        <v>1.813E-2</v>
      </c>
      <c r="AF707" s="37">
        <f>VLOOKUP(I707,spp!A:D,4,FALSE)</f>
        <v>3.07552</v>
      </c>
      <c r="AG707" s="37">
        <f t="shared" ref="AG707:AG708" si="1258">((AE707*$L$2^AF707)*L707)+((AE707*$M$2^AF707)*M707)+((AE707*$N$2^AF707)*N707)+((AE707*$O$2^AF707)*O707)+((AE707*$P$2^AF707)*P707)+((AE707*$Q$2^AF707)*Q707)+((AE707*$R$2^AF707)*R707)+((AE707*$S$2^AF707)*S707)+((AE707*$T$2^AF707)*T707)+((AE707*$U$2^AF707)*U707)+((AE707*$V$2^AF707)*V707)+((AE707*$W$2^AF707)*W707)+((AE707*$X$2^AF707)*X707)+((AE707*$Y$2^AF707)*Y707)+ ((AE707*$Z$2^AF707)*Z707)+((AE707*$AA$2^AF707)*AA707)+((AE707*$AB$2^AF707)*AB707)+((AE707*$AC$2^AF707)*AC707+((AE707*$AD$2^AF707)*AD707))</f>
        <v>3.0357797490400564</v>
      </c>
      <c r="AH707" s="37">
        <f t="shared" ref="AH707:AH708" si="1259">K707/100</f>
        <v>0.1</v>
      </c>
      <c r="AI707" s="37">
        <f t="shared" ref="AI707:AI708" si="1260">AG707/100</f>
        <v>3.0357797490400563E-2</v>
      </c>
      <c r="AJ707" s="7">
        <f t="shared" ref="AJ707:AJ712" si="1261">LN(AG707)</f>
        <v>1.1104683104722701</v>
      </c>
      <c r="AK707" s="7">
        <f t="shared" ref="AK707:AK712" si="1262">LN(AE707)</f>
        <v>-4.0101872542153769</v>
      </c>
      <c r="AL707" s="7">
        <f t="shared" ref="AL707:AL712" si="1263">(AJ707-AK707)/AF707</f>
        <v>1.6649722858858491</v>
      </c>
      <c r="AM707" s="7">
        <f t="shared" ref="AM707:AM712" si="1264">EXP(AL707)</f>
        <v>5.285526764038825</v>
      </c>
      <c r="AN707" s="37" t="str">
        <f>VLOOKUP(I707,spp!A:L,10,FALSE)</f>
        <v>Pomacentridae</v>
      </c>
    </row>
    <row r="708" spans="1:40" x14ac:dyDescent="0.2">
      <c r="A708" s="40">
        <v>3</v>
      </c>
      <c r="B708" s="40" t="s">
        <v>170</v>
      </c>
      <c r="C708" s="40">
        <v>6</v>
      </c>
      <c r="D708" s="40" t="s">
        <v>177</v>
      </c>
      <c r="E708" s="40">
        <v>7</v>
      </c>
      <c r="F708" s="55">
        <v>40861</v>
      </c>
      <c r="G708" s="56">
        <v>27</v>
      </c>
      <c r="H708" s="56">
        <v>3</v>
      </c>
      <c r="I708" s="40" t="s">
        <v>141</v>
      </c>
      <c r="J708" s="37" t="str">
        <f>VLOOKUP(I708,spp!A:B,2,FALSE)</f>
        <v>Stegastes rectrifaenum</v>
      </c>
      <c r="K708" s="39">
        <f t="shared" si="1257"/>
        <v>10</v>
      </c>
      <c r="L708" s="40">
        <v>10</v>
      </c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37">
        <f>VLOOKUP(I708,spp!A:C,3,FALSE)</f>
        <v>1.813E-2</v>
      </c>
      <c r="AF708" s="37">
        <f>VLOOKUP(I708,spp!A:D,4,FALSE)</f>
        <v>3.07552</v>
      </c>
      <c r="AG708" s="37">
        <f t="shared" si="1258"/>
        <v>3.0357797490400564</v>
      </c>
      <c r="AH708" s="37">
        <f t="shared" si="1259"/>
        <v>0.1</v>
      </c>
      <c r="AI708" s="37">
        <f t="shared" si="1260"/>
        <v>3.0357797490400563E-2</v>
      </c>
      <c r="AJ708" s="7">
        <f t="shared" si="1261"/>
        <v>1.1104683104722701</v>
      </c>
      <c r="AK708" s="7">
        <f t="shared" si="1262"/>
        <v>-4.0101872542153769</v>
      </c>
      <c r="AL708" s="7">
        <f t="shared" si="1263"/>
        <v>1.6649722858858491</v>
      </c>
      <c r="AM708" s="7">
        <f t="shared" si="1264"/>
        <v>5.285526764038825</v>
      </c>
      <c r="AN708" s="37" t="str">
        <f>VLOOKUP(I708,spp!A:L,10,FALSE)</f>
        <v>Pomacentridae</v>
      </c>
    </row>
    <row r="709" spans="1:40" x14ac:dyDescent="0.2">
      <c r="A709" s="40">
        <v>3</v>
      </c>
      <c r="B709" s="40" t="s">
        <v>170</v>
      </c>
      <c r="C709" s="40">
        <v>6</v>
      </c>
      <c r="D709" s="40" t="s">
        <v>177</v>
      </c>
      <c r="E709" s="40">
        <v>8</v>
      </c>
      <c r="F709" s="55">
        <v>40861</v>
      </c>
      <c r="G709" s="56">
        <v>27</v>
      </c>
      <c r="H709" s="56">
        <v>3</v>
      </c>
      <c r="I709" s="40" t="s">
        <v>146</v>
      </c>
      <c r="J709" s="37" t="str">
        <f>VLOOKUP(I709,spp!A:B,2,FALSE)</f>
        <v>Mycteroperca rosacea</v>
      </c>
      <c r="K709" s="39">
        <f t="shared" ref="K709:K710" si="1265">SUM(L709:AD709)</f>
        <v>1</v>
      </c>
      <c r="L709" s="40"/>
      <c r="M709" s="40"/>
      <c r="N709" s="40"/>
      <c r="O709" s="40"/>
      <c r="P709" s="40"/>
      <c r="Q709" s="40">
        <v>1</v>
      </c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37">
        <f>VLOOKUP(I709,spp!A:C,3,FALSE)</f>
        <v>1.3299999999999999E-2</v>
      </c>
      <c r="AF709" s="37">
        <f>VLOOKUP(I709,spp!A:D,4,FALSE)</f>
        <v>2.97</v>
      </c>
      <c r="AG709" s="37">
        <f t="shared" ref="AG709:AG710" si="1266">((AE709*$L$2^AF709)*L709)+((AE709*$M$2^AF709)*M709)+((AE709*$N$2^AF709)*N709)+((AE709*$O$2^AF709)*O709)+((AE709*$P$2^AF709)*P709)+((AE709*$Q$2^AF709)*Q709)+((AE709*$R$2^AF709)*R709)+((AE709*$S$2^AF709)*S709)+((AE709*$T$2^AF709)*T709)+((AE709*$U$2^AF709)*U709)+((AE709*$V$2^AF709)*V709)+((AE709*$W$2^AF709)*W709)+((AE709*$X$2^AF709)*X709)+((AE709*$Y$2^AF709)*Y709)+ ((AE709*$Z$2^AF709)*Z709)+((AE709*$AA$2^AF709)*AA709)+((AE709*$AB$2^AF709)*AB709)+((AE709*$AC$2^AF709)*AC709+((AE709*$AD$2^AF709)*AD709))</f>
        <v>512.54704343546575</v>
      </c>
      <c r="AH709" s="37">
        <f t="shared" ref="AH709:AH710" si="1267">K709/100</f>
        <v>0.01</v>
      </c>
      <c r="AI709" s="37">
        <f t="shared" ref="AI709:AI710" si="1268">AG709/100</f>
        <v>5.1254704343546571</v>
      </c>
      <c r="AJ709" s="7">
        <f t="shared" si="1261"/>
        <v>6.2393924988691305</v>
      </c>
      <c r="AK709" s="7">
        <f t="shared" si="1262"/>
        <v>-4.319991243754429</v>
      </c>
      <c r="AL709" s="7">
        <f t="shared" si="1263"/>
        <v>3.555348061489414</v>
      </c>
      <c r="AM709" s="7">
        <f t="shared" si="1264"/>
        <v>35.000000000000007</v>
      </c>
      <c r="AN709" s="37" t="str">
        <f>VLOOKUP(I709,spp!A:L,10,FALSE)</f>
        <v>Serranidae</v>
      </c>
    </row>
    <row r="710" spans="1:40" x14ac:dyDescent="0.2">
      <c r="A710" s="40">
        <v>3</v>
      </c>
      <c r="B710" s="40" t="s">
        <v>170</v>
      </c>
      <c r="C710" s="40">
        <v>6</v>
      </c>
      <c r="D710" s="40" t="s">
        <v>177</v>
      </c>
      <c r="E710" s="40">
        <v>8</v>
      </c>
      <c r="F710" s="55">
        <v>40861</v>
      </c>
      <c r="G710" s="56">
        <v>27</v>
      </c>
      <c r="H710" s="56">
        <v>3</v>
      </c>
      <c r="I710" s="40" t="s">
        <v>146</v>
      </c>
      <c r="J710" s="37" t="str">
        <f>VLOOKUP(I710,spp!A:B,2,FALSE)</f>
        <v>Mycteroperca rosacea</v>
      </c>
      <c r="K710" s="39">
        <f t="shared" si="1265"/>
        <v>1</v>
      </c>
      <c r="L710" s="40"/>
      <c r="M710" s="40"/>
      <c r="N710" s="40"/>
      <c r="O710" s="40"/>
      <c r="P710" s="40"/>
      <c r="Q710" s="40">
        <v>1</v>
      </c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37">
        <f>VLOOKUP(I710,spp!A:C,3,FALSE)</f>
        <v>1.3299999999999999E-2</v>
      </c>
      <c r="AF710" s="37">
        <f>VLOOKUP(I710,spp!A:D,4,FALSE)</f>
        <v>2.97</v>
      </c>
      <c r="AG710" s="37">
        <f t="shared" si="1266"/>
        <v>512.54704343546575</v>
      </c>
      <c r="AH710" s="37">
        <f t="shared" si="1267"/>
        <v>0.01</v>
      </c>
      <c r="AI710" s="37">
        <f t="shared" si="1268"/>
        <v>5.1254704343546571</v>
      </c>
      <c r="AJ710" s="7">
        <f t="shared" si="1261"/>
        <v>6.2393924988691305</v>
      </c>
      <c r="AK710" s="7">
        <f t="shared" si="1262"/>
        <v>-4.319991243754429</v>
      </c>
      <c r="AL710" s="7">
        <f t="shared" si="1263"/>
        <v>3.555348061489414</v>
      </c>
      <c r="AM710" s="7">
        <f t="shared" si="1264"/>
        <v>35.000000000000007</v>
      </c>
      <c r="AN710" s="37" t="str">
        <f>VLOOKUP(I710,spp!A:L,10,FALSE)</f>
        <v>Serranidae</v>
      </c>
    </row>
    <row r="711" spans="1:40" x14ac:dyDescent="0.2">
      <c r="A711" s="40">
        <v>3</v>
      </c>
      <c r="B711" s="40" t="s">
        <v>170</v>
      </c>
      <c r="C711" s="40">
        <v>6</v>
      </c>
      <c r="D711" s="40" t="s">
        <v>177</v>
      </c>
      <c r="E711" s="40">
        <v>10</v>
      </c>
      <c r="F711" s="55">
        <v>40861</v>
      </c>
      <c r="G711" s="56">
        <v>27</v>
      </c>
      <c r="H711" s="56">
        <v>13</v>
      </c>
      <c r="I711" s="40" t="s">
        <v>141</v>
      </c>
      <c r="J711" s="37" t="str">
        <f>VLOOKUP(I711,spp!A:B,2,FALSE)</f>
        <v>Stegastes rectrifaenum</v>
      </c>
      <c r="K711" s="39">
        <f t="shared" ref="K711:K712" si="1269">SUM(L711:AD711)</f>
        <v>2</v>
      </c>
      <c r="L711" s="40">
        <v>2</v>
      </c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37">
        <f>VLOOKUP(I711,spp!A:C,3,FALSE)</f>
        <v>1.813E-2</v>
      </c>
      <c r="AF711" s="37">
        <f>VLOOKUP(I711,spp!A:D,4,FALSE)</f>
        <v>3.07552</v>
      </c>
      <c r="AG711" s="37">
        <f t="shared" ref="AG711:AG712" si="1270">((AE711*$L$2^AF711)*L711)+((AE711*$M$2^AF711)*M711)+((AE711*$N$2^AF711)*N711)+((AE711*$O$2^AF711)*O711)+((AE711*$P$2^AF711)*P711)+((AE711*$Q$2^AF711)*Q711)+((AE711*$R$2^AF711)*R711)+((AE711*$S$2^AF711)*S711)+((AE711*$T$2^AF711)*T711)+((AE711*$U$2^AF711)*U711)+((AE711*$V$2^AF711)*V711)+((AE711*$W$2^AF711)*W711)+((AE711*$X$2^AF711)*X711)+((AE711*$Y$2^AF711)*Y711)+ ((AE711*$Z$2^AF711)*Z711)+((AE711*$AA$2^AF711)*AA711)+((AE711*$AB$2^AF711)*AB711)+((AE711*$AC$2^AF711)*AC711+((AE711*$AD$2^AF711)*AD711))</f>
        <v>0.60715594980801124</v>
      </c>
      <c r="AH711" s="37">
        <f t="shared" ref="AH711:AH712" si="1271">K711/100</f>
        <v>0.02</v>
      </c>
      <c r="AI711" s="37">
        <f t="shared" ref="AI711:AI712" si="1272">AG711/100</f>
        <v>6.0715594980801126E-3</v>
      </c>
      <c r="AJ711" s="7">
        <f t="shared" si="1261"/>
        <v>-0.49896960196183038</v>
      </c>
      <c r="AK711" s="7">
        <f t="shared" si="1262"/>
        <v>-4.0101872542153769</v>
      </c>
      <c r="AL711" s="7">
        <f t="shared" si="1263"/>
        <v>1.1416663368319979</v>
      </c>
      <c r="AM711" s="7">
        <f t="shared" si="1264"/>
        <v>3.1319829579055436</v>
      </c>
      <c r="AN711" s="37" t="str">
        <f>VLOOKUP(I711,spp!A:L,10,FALSE)</f>
        <v>Pomacentridae</v>
      </c>
    </row>
    <row r="712" spans="1:40" x14ac:dyDescent="0.2">
      <c r="A712" s="40">
        <v>3</v>
      </c>
      <c r="B712" s="40" t="s">
        <v>170</v>
      </c>
      <c r="C712" s="40">
        <v>6</v>
      </c>
      <c r="D712" s="40" t="s">
        <v>177</v>
      </c>
      <c r="E712" s="40">
        <v>10</v>
      </c>
      <c r="F712" s="55">
        <v>40861</v>
      </c>
      <c r="G712" s="56">
        <v>27</v>
      </c>
      <c r="H712" s="56">
        <v>13</v>
      </c>
      <c r="I712" s="40" t="s">
        <v>141</v>
      </c>
      <c r="J712" s="37" t="str">
        <f>VLOOKUP(I712,spp!A:B,2,FALSE)</f>
        <v>Stegastes rectrifaenum</v>
      </c>
      <c r="K712" s="39">
        <f t="shared" si="1269"/>
        <v>2</v>
      </c>
      <c r="L712" s="40">
        <v>2</v>
      </c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37">
        <f>VLOOKUP(I712,spp!A:C,3,FALSE)</f>
        <v>1.813E-2</v>
      </c>
      <c r="AF712" s="37">
        <f>VLOOKUP(I712,spp!A:D,4,FALSE)</f>
        <v>3.07552</v>
      </c>
      <c r="AG712" s="37">
        <f t="shared" si="1270"/>
        <v>0.60715594980801124</v>
      </c>
      <c r="AH712" s="37">
        <f t="shared" si="1271"/>
        <v>0.02</v>
      </c>
      <c r="AI712" s="37">
        <f t="shared" si="1272"/>
        <v>6.0715594980801126E-3</v>
      </c>
      <c r="AJ712" s="7">
        <f t="shared" si="1261"/>
        <v>-0.49896960196183038</v>
      </c>
      <c r="AK712" s="7">
        <f t="shared" si="1262"/>
        <v>-4.0101872542153769</v>
      </c>
      <c r="AL712" s="7">
        <f t="shared" si="1263"/>
        <v>1.1416663368319979</v>
      </c>
      <c r="AM712" s="7">
        <f t="shared" si="1264"/>
        <v>3.1319829579055436</v>
      </c>
      <c r="AN712" s="37" t="str">
        <f>VLOOKUP(I712,spp!A:L,10,FALSE)</f>
        <v>Pomacentridae</v>
      </c>
    </row>
    <row r="713" spans="1:40" x14ac:dyDescent="0.2">
      <c r="A713" s="40">
        <v>3</v>
      </c>
      <c r="B713" s="40" t="s">
        <v>170</v>
      </c>
      <c r="C713" s="40">
        <v>6</v>
      </c>
      <c r="D713" s="40" t="s">
        <v>177</v>
      </c>
      <c r="E713" s="40">
        <v>11</v>
      </c>
      <c r="F713" s="55">
        <v>40861</v>
      </c>
      <c r="G713" s="56">
        <v>27</v>
      </c>
      <c r="H713" s="56">
        <v>13</v>
      </c>
      <c r="I713" s="40" t="s">
        <v>141</v>
      </c>
      <c r="J713" s="37" t="str">
        <f>VLOOKUP(I713,spp!A:B,2,FALSE)</f>
        <v>Stegastes rectrifaenum</v>
      </c>
      <c r="K713" s="39">
        <f t="shared" ref="K713:K714" si="1273">SUM(L713:AD713)</f>
        <v>6</v>
      </c>
      <c r="L713" s="40">
        <v>6</v>
      </c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37">
        <f>VLOOKUP(I713,spp!A:C,3,FALSE)</f>
        <v>1.813E-2</v>
      </c>
      <c r="AF713" s="37">
        <f>VLOOKUP(I713,spp!A:D,4,FALSE)</f>
        <v>3.07552</v>
      </c>
      <c r="AG713" s="37">
        <f t="shared" ref="AG713:AG714" si="1274">((AE713*$L$2^AF713)*L713)+((AE713*$M$2^AF713)*M713)+((AE713*$N$2^AF713)*N713)+((AE713*$O$2^AF713)*O713)+((AE713*$P$2^AF713)*P713)+((AE713*$Q$2^AF713)*Q713)+((AE713*$R$2^AF713)*R713)+((AE713*$S$2^AF713)*S713)+((AE713*$T$2^AF713)*T713)+((AE713*$U$2^AF713)*U713)+((AE713*$V$2^AF713)*V713)+((AE713*$W$2^AF713)*W713)+((AE713*$X$2^AF713)*X713)+((AE713*$Y$2^AF713)*Y713)+ ((AE713*$Z$2^AF713)*Z713)+((AE713*$AA$2^AF713)*AA713)+((AE713*$AB$2^AF713)*AB713)+((AE713*$AC$2^AF713)*AC713+((AE713*$AD$2^AF713)*AD713))</f>
        <v>1.8214678494240337</v>
      </c>
      <c r="AH713" s="37">
        <f t="shared" ref="AH713:AH714" si="1275">K713/100</f>
        <v>0.06</v>
      </c>
      <c r="AI713" s="37">
        <f t="shared" ref="AI713:AI714" si="1276">AG713/100</f>
        <v>1.8214678494240338E-2</v>
      </c>
      <c r="AJ713" s="7">
        <f t="shared" ref="AJ713:AJ719" si="1277">LN(AG713)</f>
        <v>0.59964268670627929</v>
      </c>
      <c r="AK713" s="7">
        <f t="shared" ref="AK713:AK719" si="1278">LN(AE713)</f>
        <v>-4.0101872542153769</v>
      </c>
      <c r="AL713" s="7">
        <f t="shared" ref="AL713:AL719" si="1279">(AJ713-AK713)/AF713</f>
        <v>1.4988782192675243</v>
      </c>
      <c r="AM713" s="7">
        <f t="shared" ref="AM713:AM719" si="1280">EXP(AL713)</f>
        <v>4.4766644166967486</v>
      </c>
      <c r="AN713" s="37" t="str">
        <f>VLOOKUP(I713,spp!A:L,10,FALSE)</f>
        <v>Pomacentridae</v>
      </c>
    </row>
    <row r="714" spans="1:40" x14ac:dyDescent="0.2">
      <c r="A714" s="40">
        <v>3</v>
      </c>
      <c r="B714" s="40" t="s">
        <v>170</v>
      </c>
      <c r="C714" s="40">
        <v>6</v>
      </c>
      <c r="D714" s="40" t="s">
        <v>177</v>
      </c>
      <c r="E714" s="40">
        <v>11</v>
      </c>
      <c r="F714" s="55">
        <v>40861</v>
      </c>
      <c r="G714" s="56">
        <v>27</v>
      </c>
      <c r="H714" s="56">
        <v>13</v>
      </c>
      <c r="I714" s="40" t="s">
        <v>141</v>
      </c>
      <c r="J714" s="37" t="str">
        <f>VLOOKUP(I714,spp!A:B,2,FALSE)</f>
        <v>Stegastes rectrifaenum</v>
      </c>
      <c r="K714" s="39">
        <f t="shared" si="1273"/>
        <v>6</v>
      </c>
      <c r="L714" s="40">
        <v>6</v>
      </c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37">
        <f>VLOOKUP(I714,spp!A:C,3,FALSE)</f>
        <v>1.813E-2</v>
      </c>
      <c r="AF714" s="37">
        <f>VLOOKUP(I714,spp!A:D,4,FALSE)</f>
        <v>3.07552</v>
      </c>
      <c r="AG714" s="37">
        <f t="shared" si="1274"/>
        <v>1.8214678494240337</v>
      </c>
      <c r="AH714" s="37">
        <f t="shared" si="1275"/>
        <v>0.06</v>
      </c>
      <c r="AI714" s="37">
        <f t="shared" si="1276"/>
        <v>1.8214678494240338E-2</v>
      </c>
      <c r="AJ714" s="7">
        <f t="shared" si="1277"/>
        <v>0.59964268670627929</v>
      </c>
      <c r="AK714" s="7">
        <f t="shared" si="1278"/>
        <v>-4.0101872542153769</v>
      </c>
      <c r="AL714" s="7">
        <f t="shared" si="1279"/>
        <v>1.4988782192675243</v>
      </c>
      <c r="AM714" s="7">
        <f t="shared" si="1280"/>
        <v>4.4766644166967486</v>
      </c>
      <c r="AN714" s="37" t="str">
        <f>VLOOKUP(I714,spp!A:L,10,FALSE)</f>
        <v>Pomacentridae</v>
      </c>
    </row>
    <row r="715" spans="1:40" x14ac:dyDescent="0.2">
      <c r="A715" s="40">
        <v>3</v>
      </c>
      <c r="B715" s="40" t="s">
        <v>170</v>
      </c>
      <c r="C715" s="40">
        <v>7</v>
      </c>
      <c r="D715" s="40" t="s">
        <v>178</v>
      </c>
      <c r="E715" s="40">
        <v>1</v>
      </c>
      <c r="F715" s="55">
        <v>40773</v>
      </c>
      <c r="G715" s="56">
        <v>30</v>
      </c>
      <c r="H715" s="56">
        <v>5</v>
      </c>
      <c r="I715" s="40" t="s">
        <v>142</v>
      </c>
      <c r="J715" s="37" t="str">
        <f>VLOOKUP(I715,spp!A:B,2,FALSE)</f>
        <v>Holacanthus passer</v>
      </c>
      <c r="K715" s="39">
        <f t="shared" ref="K715:K717" si="1281">SUM(L715:AD715)</f>
        <v>5</v>
      </c>
      <c r="L715" s="40"/>
      <c r="M715" s="40"/>
      <c r="N715" s="40"/>
      <c r="O715" s="40">
        <v>4</v>
      </c>
      <c r="P715" s="40">
        <v>1</v>
      </c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37">
        <f>VLOOKUP(I715,spp!A:C,3,FALSE)</f>
        <v>2.7130000000000001E-2</v>
      </c>
      <c r="AF715" s="37">
        <f>VLOOKUP(I715,spp!A:D,4,FALSE)</f>
        <v>3.0842299999999998</v>
      </c>
      <c r="AG715" s="37">
        <f t="shared" ref="AG715:AG717" si="1282">((AE715*$L$2^AF715)*L715)+((AE715*$M$2^AF715)*M715)+((AE715*$N$2^AF715)*N715)+((AE715*$O$2^AF715)*O715)+((AE715*$P$2^AF715)*P715)+((AE715*$Q$2^AF715)*Q715)+((AE715*$R$2^AF715)*R715)+((AE715*$S$2^AF715)*S715)+((AE715*$T$2^AF715)*T715)+((AE715*$U$2^AF715)*U715)+((AE715*$V$2^AF715)*V715)+((AE715*$W$2^AF715)*W715)+((AE715*$X$2^AF715)*X715)+((AE715*$Y$2^AF715)*Y715)+ ((AE715*$Z$2^AF715)*Z715)+((AE715*$AA$2^AF715)*AA715)+((AE715*$AB$2^AF715)*AB715)+((AE715*$AC$2^AF715)*AC715+((AE715*$AD$2^AF715)*AD715))</f>
        <v>1296.0866934828314</v>
      </c>
      <c r="AH715" s="37">
        <f t="shared" ref="AH715:AH717" si="1283">K715/100</f>
        <v>0.05</v>
      </c>
      <c r="AI715" s="37">
        <f t="shared" ref="AI715:AI717" si="1284">AG715/100</f>
        <v>12.960866934828314</v>
      </c>
      <c r="AJ715" s="7">
        <f t="shared" si="1277"/>
        <v>7.1671047677944433</v>
      </c>
      <c r="AK715" s="7">
        <f t="shared" si="1278"/>
        <v>-3.6071151523112968</v>
      </c>
      <c r="AL715" s="7">
        <f t="shared" si="1279"/>
        <v>3.4933256988310664</v>
      </c>
      <c r="AM715" s="7">
        <f t="shared" si="1280"/>
        <v>32.895165406117549</v>
      </c>
      <c r="AN715" s="37" t="str">
        <f>VLOOKUP(I715,spp!A:L,10,FALSE)</f>
        <v>Pomacanthidae</v>
      </c>
    </row>
    <row r="716" spans="1:40" x14ac:dyDescent="0.2">
      <c r="A716" s="40">
        <v>3</v>
      </c>
      <c r="B716" s="40" t="s">
        <v>170</v>
      </c>
      <c r="C716" s="40">
        <v>7</v>
      </c>
      <c r="D716" s="40" t="s">
        <v>178</v>
      </c>
      <c r="E716" s="40">
        <v>1</v>
      </c>
      <c r="F716" s="55">
        <v>40773</v>
      </c>
      <c r="G716" s="56">
        <v>30</v>
      </c>
      <c r="H716" s="56">
        <v>5</v>
      </c>
      <c r="I716" s="40" t="s">
        <v>141</v>
      </c>
      <c r="J716" s="37" t="str">
        <f>VLOOKUP(I716,spp!A:B,2,FALSE)</f>
        <v>Stegastes rectrifaenum</v>
      </c>
      <c r="K716" s="39">
        <f t="shared" si="1281"/>
        <v>40</v>
      </c>
      <c r="L716" s="40">
        <v>15</v>
      </c>
      <c r="M716" s="40">
        <v>25</v>
      </c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37">
        <f>VLOOKUP(I716,spp!A:C,3,FALSE)</f>
        <v>1.813E-2</v>
      </c>
      <c r="AF716" s="37">
        <f>VLOOKUP(I716,spp!A:D,4,FALSE)</f>
        <v>3.07552</v>
      </c>
      <c r="AG716" s="37">
        <f t="shared" si="1282"/>
        <v>227.19522614383209</v>
      </c>
      <c r="AH716" s="37">
        <f t="shared" si="1283"/>
        <v>0.4</v>
      </c>
      <c r="AI716" s="37">
        <f t="shared" si="1284"/>
        <v>2.271952261438321</v>
      </c>
      <c r="AJ716" s="7">
        <f t="shared" si="1277"/>
        <v>5.4258096749353681</v>
      </c>
      <c r="AK716" s="7">
        <f t="shared" si="1278"/>
        <v>-4.0101872542153769</v>
      </c>
      <c r="AL716" s="7">
        <f t="shared" si="1279"/>
        <v>3.0680980546869292</v>
      </c>
      <c r="AM716" s="7">
        <f t="shared" si="1280"/>
        <v>21.500970092281111</v>
      </c>
      <c r="AN716" s="37" t="str">
        <f>VLOOKUP(I716,spp!A:L,10,FALSE)</f>
        <v>Pomacentridae</v>
      </c>
    </row>
    <row r="717" spans="1:40" x14ac:dyDescent="0.2">
      <c r="A717" s="40">
        <v>3</v>
      </c>
      <c r="B717" s="40" t="s">
        <v>170</v>
      </c>
      <c r="C717" s="40">
        <v>7</v>
      </c>
      <c r="D717" s="40" t="s">
        <v>178</v>
      </c>
      <c r="E717" s="40">
        <v>1</v>
      </c>
      <c r="F717" s="55">
        <v>40773</v>
      </c>
      <c r="G717" s="56">
        <v>30</v>
      </c>
      <c r="H717" s="56">
        <v>5</v>
      </c>
      <c r="I717" s="40" t="s">
        <v>157</v>
      </c>
      <c r="J717" s="37" t="str">
        <f>VLOOKUP(I717,spp!A:B,2,FALSE)</f>
        <v>Zanclus cornutus</v>
      </c>
      <c r="K717" s="39">
        <f t="shared" si="1281"/>
        <v>2</v>
      </c>
      <c r="L717" s="40"/>
      <c r="M717" s="40"/>
      <c r="N717" s="40"/>
      <c r="O717" s="40">
        <v>1</v>
      </c>
      <c r="P717" s="40">
        <v>1</v>
      </c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37">
        <f>VLOOKUP(I717,spp!A:C,3,FALSE)</f>
        <v>1.47E-2</v>
      </c>
      <c r="AF717" s="37">
        <f>VLOOKUP(I717,spp!A:D,4,FALSE)</f>
        <v>3.3698999999999999</v>
      </c>
      <c r="AG717" s="37">
        <f t="shared" si="1282"/>
        <v>982.60895202626091</v>
      </c>
      <c r="AH717" s="37">
        <f t="shared" si="1283"/>
        <v>0.02</v>
      </c>
      <c r="AI717" s="37">
        <f t="shared" si="1284"/>
        <v>9.8260895202626095</v>
      </c>
      <c r="AJ717" s="7">
        <f t="shared" si="1277"/>
        <v>6.8902112302428753</v>
      </c>
      <c r="AK717" s="7">
        <f t="shared" si="1278"/>
        <v>-4.2199077851974467</v>
      </c>
      <c r="AL717" s="7">
        <f t="shared" si="1279"/>
        <v>3.296869051141079</v>
      </c>
      <c r="AM717" s="7">
        <f t="shared" si="1280"/>
        <v>27.027883386625273</v>
      </c>
      <c r="AN717" s="37" t="str">
        <f>VLOOKUP(I717,spp!A:L,10,FALSE)</f>
        <v>Zanclidae</v>
      </c>
    </row>
    <row r="718" spans="1:40" x14ac:dyDescent="0.2">
      <c r="A718" s="43">
        <v>3</v>
      </c>
      <c r="B718" s="43" t="s">
        <v>170</v>
      </c>
      <c r="C718" s="43">
        <v>7</v>
      </c>
      <c r="D718" s="43" t="s">
        <v>178</v>
      </c>
      <c r="E718" s="43">
        <v>1</v>
      </c>
      <c r="F718" s="57">
        <v>40773</v>
      </c>
      <c r="G718" s="58">
        <v>30</v>
      </c>
      <c r="H718" s="58">
        <v>5</v>
      </c>
      <c r="I718" s="43" t="s">
        <v>148</v>
      </c>
      <c r="J718" s="37" t="str">
        <f>VLOOKUP(I718,spp!A:B,2,FALSE)</f>
        <v>Diadema mexicanum</v>
      </c>
      <c r="K718" s="43">
        <v>3</v>
      </c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37"/>
      <c r="AF718" s="37">
        <f>VLOOKUP(I718,spp!A:E,5,FALSE)</f>
        <v>20.71</v>
      </c>
      <c r="AG718" s="43">
        <f>AF718*K718</f>
        <v>62.13</v>
      </c>
      <c r="AH718" s="43">
        <f>K718/50</f>
        <v>0.06</v>
      </c>
      <c r="AI718" s="43">
        <f>AG718/50</f>
        <v>1.2426000000000001</v>
      </c>
      <c r="AJ718" s="7">
        <f t="shared" si="1277"/>
        <v>4.1292289640756028</v>
      </c>
      <c r="AK718" s="7" t="e">
        <f t="shared" si="1278"/>
        <v>#NUM!</v>
      </c>
      <c r="AL718" s="7" t="e">
        <f t="shared" si="1279"/>
        <v>#NUM!</v>
      </c>
      <c r="AM718" s="7" t="e">
        <f t="shared" si="1280"/>
        <v>#NUM!</v>
      </c>
      <c r="AN718" s="37" t="str">
        <f>VLOOKUP(I718,spp!A:L,10,FALSE)</f>
        <v>Diadematidae</v>
      </c>
    </row>
    <row r="719" spans="1:40" x14ac:dyDescent="0.2">
      <c r="A719" s="40">
        <v>3</v>
      </c>
      <c r="B719" s="40" t="s">
        <v>170</v>
      </c>
      <c r="C719" s="40">
        <v>7</v>
      </c>
      <c r="D719" s="40" t="s">
        <v>178</v>
      </c>
      <c r="E719" s="40">
        <v>2</v>
      </c>
      <c r="F719" s="55">
        <v>40773</v>
      </c>
      <c r="G719" s="56">
        <v>30</v>
      </c>
      <c r="H719" s="56">
        <v>5</v>
      </c>
      <c r="I719" s="40" t="s">
        <v>142</v>
      </c>
      <c r="J719" s="37" t="str">
        <f>VLOOKUP(I719,spp!A:B,2,FALSE)</f>
        <v>Holacanthus passer</v>
      </c>
      <c r="K719" s="39">
        <f t="shared" ref="K719:K720" si="1285">SUM(L719:AD719)</f>
        <v>7</v>
      </c>
      <c r="L719" s="40"/>
      <c r="M719" s="40"/>
      <c r="N719" s="40">
        <v>4</v>
      </c>
      <c r="O719" s="40">
        <v>3</v>
      </c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37">
        <f>VLOOKUP(I719,spp!A:C,3,FALSE)</f>
        <v>2.7130000000000001E-2</v>
      </c>
      <c r="AF719" s="37">
        <f>VLOOKUP(I719,spp!A:D,4,FALSE)</f>
        <v>3.0842299999999998</v>
      </c>
      <c r="AG719" s="37">
        <f t="shared" ref="AG719:AG720" si="1286">((AE719*$L$2^AF719)*L719)+((AE719*$M$2^AF719)*M719)+((AE719*$N$2^AF719)*N719)+((AE719*$O$2^AF719)*O719)+((AE719*$P$2^AF719)*P719)+((AE719*$Q$2^AF719)*Q719)+((AE719*$R$2^AF719)*R719)+((AE719*$S$2^AF719)*S719)+((AE719*$T$2^AF719)*T719)+((AE719*$U$2^AF719)*U719)+((AE719*$V$2^AF719)*V719)+((AE719*$W$2^AF719)*W719)+((AE719*$X$2^AF719)*X719)+((AE719*$Y$2^AF719)*Y719)+ ((AE719*$Z$2^AF719)*Z719)+((AE719*$AA$2^AF719)*AA719)+((AE719*$AB$2^AF719)*AB719)+((AE719*$AC$2^AF719)*AC719+((AE719*$AD$2^AF719)*AD719))</f>
        <v>817.31917191430762</v>
      </c>
      <c r="AH719" s="37">
        <f t="shared" ref="AH719:AH720" si="1287">K719/100</f>
        <v>7.0000000000000007E-2</v>
      </c>
      <c r="AI719" s="37">
        <f t="shared" ref="AI719:AI720" si="1288">AG719/100</f>
        <v>8.1731917191430767</v>
      </c>
      <c r="AJ719" s="7">
        <f t="shared" si="1277"/>
        <v>6.7060296818687712</v>
      </c>
      <c r="AK719" s="7">
        <f t="shared" si="1278"/>
        <v>-3.6071151523112968</v>
      </c>
      <c r="AL719" s="7">
        <f t="shared" si="1279"/>
        <v>3.3438313077105368</v>
      </c>
      <c r="AM719" s="7">
        <f t="shared" si="1280"/>
        <v>28.327450241032295</v>
      </c>
      <c r="AN719" s="37" t="str">
        <f>VLOOKUP(I719,spp!A:L,10,FALSE)</f>
        <v>Pomacanthidae</v>
      </c>
    </row>
    <row r="720" spans="1:40" x14ac:dyDescent="0.2">
      <c r="A720" s="40">
        <v>3</v>
      </c>
      <c r="B720" s="40" t="s">
        <v>170</v>
      </c>
      <c r="C720" s="40">
        <v>7</v>
      </c>
      <c r="D720" s="40" t="s">
        <v>178</v>
      </c>
      <c r="E720" s="40">
        <v>2</v>
      </c>
      <c r="F720" s="55">
        <v>40773</v>
      </c>
      <c r="G720" s="56">
        <v>30</v>
      </c>
      <c r="H720" s="56">
        <v>5</v>
      </c>
      <c r="I720" s="40" t="s">
        <v>141</v>
      </c>
      <c r="J720" s="37" t="str">
        <f>VLOOKUP(I720,spp!A:B,2,FALSE)</f>
        <v>Stegastes rectrifaenum</v>
      </c>
      <c r="K720" s="39">
        <f t="shared" si="1285"/>
        <v>40</v>
      </c>
      <c r="L720" s="40">
        <v>15</v>
      </c>
      <c r="M720" s="40">
        <v>25</v>
      </c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37">
        <f>VLOOKUP(I720,spp!A:C,3,FALSE)</f>
        <v>1.813E-2</v>
      </c>
      <c r="AF720" s="37">
        <f>VLOOKUP(I720,spp!A:D,4,FALSE)</f>
        <v>3.07552</v>
      </c>
      <c r="AG720" s="37">
        <f t="shared" si="1286"/>
        <v>227.19522614383209</v>
      </c>
      <c r="AH720" s="37">
        <f t="shared" si="1287"/>
        <v>0.4</v>
      </c>
      <c r="AI720" s="37">
        <f t="shared" si="1288"/>
        <v>2.271952261438321</v>
      </c>
      <c r="AJ720" s="7">
        <f t="shared" ref="AJ720:AJ727" si="1289">LN(AG720)</f>
        <v>5.4258096749353681</v>
      </c>
      <c r="AK720" s="7">
        <f t="shared" ref="AK720:AK727" si="1290">LN(AE720)</f>
        <v>-4.0101872542153769</v>
      </c>
      <c r="AL720" s="7">
        <f t="shared" ref="AL720:AL727" si="1291">(AJ720-AK720)/AF720</f>
        <v>3.0680980546869292</v>
      </c>
      <c r="AM720" s="7">
        <f t="shared" ref="AM720:AM727" si="1292">EXP(AL720)</f>
        <v>21.500970092281111</v>
      </c>
      <c r="AN720" s="37" t="str">
        <f>VLOOKUP(I720,spp!A:L,10,FALSE)</f>
        <v>Pomacentridae</v>
      </c>
    </row>
    <row r="721" spans="1:40" x14ac:dyDescent="0.2">
      <c r="A721" s="43">
        <v>3</v>
      </c>
      <c r="B721" s="43" t="s">
        <v>170</v>
      </c>
      <c r="C721" s="43">
        <v>7</v>
      </c>
      <c r="D721" s="43" t="s">
        <v>178</v>
      </c>
      <c r="E721" s="43">
        <v>2</v>
      </c>
      <c r="F721" s="57">
        <v>40773</v>
      </c>
      <c r="G721" s="58">
        <v>30</v>
      </c>
      <c r="H721" s="58">
        <v>5</v>
      </c>
      <c r="I721" s="43" t="s">
        <v>148</v>
      </c>
      <c r="J721" s="37" t="str">
        <f>VLOOKUP(I721,spp!A:B,2,FALSE)</f>
        <v>Diadema mexicanum</v>
      </c>
      <c r="K721" s="43">
        <v>5</v>
      </c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37"/>
      <c r="AF721" s="37">
        <f>VLOOKUP(I721,spp!A:E,5,FALSE)</f>
        <v>20.71</v>
      </c>
      <c r="AG721" s="43">
        <f>AF721*K721</f>
        <v>103.55000000000001</v>
      </c>
      <c r="AH721" s="43">
        <f>K721/50</f>
        <v>0.1</v>
      </c>
      <c r="AI721" s="43">
        <f>AG721/50</f>
        <v>2.0710000000000002</v>
      </c>
      <c r="AJ721" s="7">
        <f t="shared" si="1289"/>
        <v>4.6400545878415933</v>
      </c>
      <c r="AK721" s="7" t="e">
        <f t="shared" si="1290"/>
        <v>#NUM!</v>
      </c>
      <c r="AL721" s="7" t="e">
        <f t="shared" si="1291"/>
        <v>#NUM!</v>
      </c>
      <c r="AM721" s="7" t="e">
        <f t="shared" si="1292"/>
        <v>#NUM!</v>
      </c>
      <c r="AN721" s="37" t="str">
        <f>VLOOKUP(I721,spp!A:L,10,FALSE)</f>
        <v>Diadematidae</v>
      </c>
    </row>
    <row r="722" spans="1:40" x14ac:dyDescent="0.2">
      <c r="A722" s="40">
        <v>3</v>
      </c>
      <c r="B722" s="40" t="s">
        <v>170</v>
      </c>
      <c r="C722" s="40">
        <v>7</v>
      </c>
      <c r="D722" s="40" t="s">
        <v>178</v>
      </c>
      <c r="E722" s="40">
        <v>3</v>
      </c>
      <c r="F722" s="55">
        <v>40773</v>
      </c>
      <c r="G722" s="56">
        <v>30</v>
      </c>
      <c r="H722" s="40">
        <v>5</v>
      </c>
      <c r="I722" s="56" t="s">
        <v>141</v>
      </c>
      <c r="J722" s="37" t="str">
        <f>VLOOKUP(I722,spp!A:B,2,FALSE)</f>
        <v>Stegastes rectrifaenum</v>
      </c>
      <c r="K722" s="39">
        <f t="shared" ref="K722" si="1293">SUM(L722:AD722)</f>
        <v>5</v>
      </c>
      <c r="L722" s="40"/>
      <c r="M722" s="40">
        <v>5</v>
      </c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37">
        <f>VLOOKUP(I722,spp!A:C,3,FALSE)</f>
        <v>1.813E-2</v>
      </c>
      <c r="AF722" s="37">
        <f>VLOOKUP(I722,spp!A:D,4,FALSE)</f>
        <v>3.07552</v>
      </c>
      <c r="AG722" s="37">
        <f t="shared" ref="AG722" si="1294">((AE722*$L$2^AF722)*L722)+((AE722*$M$2^AF722)*M722)+((AE722*$N$2^AF722)*N722)+((AE722*$O$2^AF722)*O722)+((AE722*$P$2^AF722)*P722)+((AE722*$Q$2^AF722)*Q722)+((AE722*$R$2^AF722)*R722)+((AE722*$S$2^AF722)*S722)+((AE722*$T$2^AF722)*T722)+((AE722*$U$2^AF722)*U722)+((AE722*$V$2^AF722)*V722)+((AE722*$W$2^AF722)*W722)+((AE722*$X$2^AF722)*X722)+((AE722*$Y$2^AF722)*Y722)+ ((AE722*$Z$2^AF722)*Z722)+((AE722*$AA$2^AF722)*AA722)+((AE722*$AB$2^AF722)*AB722)+((AE722*$AC$2^AF722)*AC722+((AE722*$AD$2^AF722)*AD722))</f>
        <v>44.528311304054398</v>
      </c>
      <c r="AH722" s="37">
        <f t="shared" ref="AH722" si="1295">K722/100</f>
        <v>0.05</v>
      </c>
      <c r="AI722" s="37">
        <f t="shared" ref="AI722" si="1296">AG722/100</f>
        <v>0.44528311304054397</v>
      </c>
      <c r="AJ722" s="7">
        <f t="shared" si="1289"/>
        <v>3.7961251959568689</v>
      </c>
      <c r="AK722" s="7">
        <f t="shared" si="1290"/>
        <v>-4.0101872542153769</v>
      </c>
      <c r="AL722" s="7">
        <f t="shared" si="1291"/>
        <v>2.5382089695961159</v>
      </c>
      <c r="AM722" s="7">
        <f t="shared" si="1292"/>
        <v>12.656981619338275</v>
      </c>
      <c r="AN722" s="37" t="str">
        <f>VLOOKUP(I722,spp!A:L,10,FALSE)</f>
        <v>Pomacentridae</v>
      </c>
    </row>
    <row r="723" spans="1:40" x14ac:dyDescent="0.2">
      <c r="A723" s="43">
        <v>3</v>
      </c>
      <c r="B723" s="43" t="s">
        <v>170</v>
      </c>
      <c r="C723" s="43">
        <v>7</v>
      </c>
      <c r="D723" s="43" t="s">
        <v>178</v>
      </c>
      <c r="E723" s="43">
        <v>3</v>
      </c>
      <c r="F723" s="57">
        <v>40773</v>
      </c>
      <c r="G723" s="58">
        <v>30</v>
      </c>
      <c r="H723" s="58">
        <v>7.6</v>
      </c>
      <c r="I723" s="43" t="s">
        <v>148</v>
      </c>
      <c r="J723" s="37" t="str">
        <f>VLOOKUP(I723,spp!A:B,2,FALSE)</f>
        <v>Diadema mexicanum</v>
      </c>
      <c r="K723" s="43">
        <v>4</v>
      </c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37"/>
      <c r="AF723" s="37">
        <f>VLOOKUP(I723,spp!A:E,5,FALSE)</f>
        <v>20.71</v>
      </c>
      <c r="AG723" s="43">
        <f t="shared" ref="AG723:AG724" si="1297">AF723*K723</f>
        <v>82.84</v>
      </c>
      <c r="AH723" s="43">
        <f t="shared" ref="AH723:AH724" si="1298">K723/50</f>
        <v>0.08</v>
      </c>
      <c r="AI723" s="43">
        <f t="shared" ref="AI723:AI724" si="1299">AG723/50</f>
        <v>1.6568000000000001</v>
      </c>
      <c r="AJ723" s="7">
        <f t="shared" si="1289"/>
        <v>4.4169110365273836</v>
      </c>
      <c r="AK723" s="7" t="e">
        <f t="shared" si="1290"/>
        <v>#NUM!</v>
      </c>
      <c r="AL723" s="7" t="e">
        <f t="shared" si="1291"/>
        <v>#NUM!</v>
      </c>
      <c r="AM723" s="7" t="e">
        <f t="shared" si="1292"/>
        <v>#NUM!</v>
      </c>
      <c r="AN723" s="37" t="str">
        <f>VLOOKUP(I723,spp!A:L,10,FALSE)</f>
        <v>Diadematidae</v>
      </c>
    </row>
    <row r="724" spans="1:40" x14ac:dyDescent="0.2">
      <c r="A724" s="43">
        <v>3</v>
      </c>
      <c r="B724" s="43" t="s">
        <v>170</v>
      </c>
      <c r="C724" s="43">
        <v>7</v>
      </c>
      <c r="D724" s="43" t="s">
        <v>178</v>
      </c>
      <c r="E724" s="43">
        <v>3</v>
      </c>
      <c r="F724" s="57">
        <v>40773</v>
      </c>
      <c r="G724" s="58">
        <v>30</v>
      </c>
      <c r="H724" s="43">
        <v>7.6</v>
      </c>
      <c r="I724" s="43" t="s">
        <v>149</v>
      </c>
      <c r="J724" s="37" t="str">
        <f>VLOOKUP(I724,spp!A:B,2,FALSE)</f>
        <v>Pinctada mazatlanica</v>
      </c>
      <c r="K724" s="43">
        <v>1</v>
      </c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37"/>
      <c r="AF724" s="37">
        <f>VLOOKUP(I724,spp!A:E,5,FALSE)</f>
        <v>33.238461538461536</v>
      </c>
      <c r="AG724" s="43">
        <f t="shared" si="1297"/>
        <v>33.238461538461536</v>
      </c>
      <c r="AH724" s="43">
        <f t="shared" si="1298"/>
        <v>0.02</v>
      </c>
      <c r="AI724" s="43">
        <f t="shared" si="1299"/>
        <v>0.66476923076923067</v>
      </c>
      <c r="AJ724" s="7">
        <f t="shared" si="1289"/>
        <v>3.5037076854763507</v>
      </c>
      <c r="AK724" s="7" t="e">
        <f t="shared" si="1290"/>
        <v>#NUM!</v>
      </c>
      <c r="AL724" s="7" t="e">
        <f t="shared" si="1291"/>
        <v>#NUM!</v>
      </c>
      <c r="AM724" s="7" t="e">
        <f t="shared" si="1292"/>
        <v>#NUM!</v>
      </c>
      <c r="AN724" s="37" t="str">
        <f>VLOOKUP(I724,spp!A:L,10,FALSE)</f>
        <v>Pteriidae</v>
      </c>
    </row>
    <row r="725" spans="1:40" x14ac:dyDescent="0.2">
      <c r="A725" s="40">
        <v>3</v>
      </c>
      <c r="B725" s="40" t="s">
        <v>170</v>
      </c>
      <c r="C725" s="40">
        <v>7</v>
      </c>
      <c r="D725" s="40" t="s">
        <v>178</v>
      </c>
      <c r="E725" s="40">
        <v>4</v>
      </c>
      <c r="F725" s="55">
        <v>40773</v>
      </c>
      <c r="G725" s="56">
        <v>30</v>
      </c>
      <c r="H725" s="56">
        <v>7.5</v>
      </c>
      <c r="I725" s="56" t="s">
        <v>142</v>
      </c>
      <c r="J725" s="37" t="str">
        <f>VLOOKUP(I725,spp!A:B,2,FALSE)</f>
        <v>Holacanthus passer</v>
      </c>
      <c r="K725" s="39">
        <f t="shared" ref="K725:K726" si="1300">SUM(L725:AD725)</f>
        <v>1</v>
      </c>
      <c r="L725" s="40"/>
      <c r="M725" s="40">
        <v>1</v>
      </c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37">
        <f>VLOOKUP(I725,spp!A:C,3,FALSE)</f>
        <v>2.7130000000000001E-2</v>
      </c>
      <c r="AF725" s="37">
        <f>VLOOKUP(I725,spp!A:D,4,FALSE)</f>
        <v>3.0842299999999998</v>
      </c>
      <c r="AG725" s="37">
        <f t="shared" ref="AG725:AG726" si="1301">((AE725*$L$2^AF725)*L725)+((AE725*$M$2^AF725)*M725)+((AE725*$N$2^AF725)*N725)+((AE725*$O$2^AF725)*O725)+((AE725*$P$2^AF725)*P725)+((AE725*$Q$2^AF725)*Q725)+((AE725*$R$2^AF725)*R725)+((AE725*$S$2^AF725)*S725)+((AE725*$T$2^AF725)*T725)+((AE725*$U$2^AF725)*U725)+((AE725*$V$2^AF725)*V725)+((AE725*$W$2^AF725)*W725)+((AE725*$X$2^AF725)*X725)+((AE725*$Y$2^AF725)*Y725)+ ((AE725*$Z$2^AF725)*Z725)+((AE725*$AA$2^AF725)*AA725)+((AE725*$AB$2^AF725)*AB725)+((AE725*$AC$2^AF725)*AC725+((AE725*$AD$2^AF725)*AD725))</f>
        <v>13.562507587340574</v>
      </c>
      <c r="AH725" s="37">
        <f t="shared" ref="AH725:AH726" si="1302">K725/100</f>
        <v>0.01</v>
      </c>
      <c r="AI725" s="37">
        <f t="shared" ref="AI725:AI726" si="1303">AG725/100</f>
        <v>0.13562507587340575</v>
      </c>
      <c r="AJ725" s="7">
        <f t="shared" si="1289"/>
        <v>2.6073091907357715</v>
      </c>
      <c r="AK725" s="7">
        <f t="shared" si="1290"/>
        <v>-3.6071151523112968</v>
      </c>
      <c r="AL725" s="7">
        <f t="shared" si="1291"/>
        <v>2.0149030205422647</v>
      </c>
      <c r="AM725" s="7">
        <f t="shared" si="1292"/>
        <v>7.4999999999999991</v>
      </c>
      <c r="AN725" s="37" t="str">
        <f>VLOOKUP(I725,spp!A:L,10,FALSE)</f>
        <v>Pomacanthidae</v>
      </c>
    </row>
    <row r="726" spans="1:40" x14ac:dyDescent="0.2">
      <c r="A726" s="40">
        <v>3</v>
      </c>
      <c r="B726" s="40" t="s">
        <v>170</v>
      </c>
      <c r="C726" s="40">
        <v>7</v>
      </c>
      <c r="D726" s="40" t="s">
        <v>178</v>
      </c>
      <c r="E726" s="40">
        <v>4</v>
      </c>
      <c r="F726" s="55">
        <v>40773</v>
      </c>
      <c r="G726" s="56">
        <v>30</v>
      </c>
      <c r="H726" s="56">
        <v>7.5</v>
      </c>
      <c r="I726" s="56" t="s">
        <v>146</v>
      </c>
      <c r="J726" s="37" t="str">
        <f>VLOOKUP(I726,spp!A:B,2,FALSE)</f>
        <v>Mycteroperca rosacea</v>
      </c>
      <c r="K726" s="39">
        <f t="shared" si="1300"/>
        <v>2</v>
      </c>
      <c r="L726" s="40"/>
      <c r="M726" s="40"/>
      <c r="N726" s="40">
        <v>2</v>
      </c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37">
        <f>VLOOKUP(I726,spp!A:C,3,FALSE)</f>
        <v>1.3299999999999999E-2</v>
      </c>
      <c r="AF726" s="37">
        <f>VLOOKUP(I726,spp!A:D,4,FALSE)</f>
        <v>2.97</v>
      </c>
      <c r="AG726" s="37">
        <f t="shared" si="1301"/>
        <v>48.161984685620219</v>
      </c>
      <c r="AH726" s="37">
        <f t="shared" si="1302"/>
        <v>0.02</v>
      </c>
      <c r="AI726" s="37">
        <f t="shared" si="1303"/>
        <v>0.48161984685620218</v>
      </c>
      <c r="AJ726" s="7">
        <f t="shared" si="1289"/>
        <v>3.8745700104010359</v>
      </c>
      <c r="AK726" s="7">
        <f t="shared" si="1290"/>
        <v>-4.319991243754429</v>
      </c>
      <c r="AL726" s="7">
        <f t="shared" si="1291"/>
        <v>2.7591115333856782</v>
      </c>
      <c r="AM726" s="7">
        <f t="shared" si="1292"/>
        <v>15.785811549427049</v>
      </c>
      <c r="AN726" s="37" t="str">
        <f>VLOOKUP(I726,spp!A:L,10,FALSE)</f>
        <v>Serranidae</v>
      </c>
    </row>
    <row r="727" spans="1:40" x14ac:dyDescent="0.2">
      <c r="A727" s="43">
        <v>3</v>
      </c>
      <c r="B727" s="43" t="s">
        <v>170</v>
      </c>
      <c r="C727" s="43">
        <v>7</v>
      </c>
      <c r="D727" s="43" t="s">
        <v>178</v>
      </c>
      <c r="E727" s="43">
        <v>4</v>
      </c>
      <c r="F727" s="57">
        <v>40773</v>
      </c>
      <c r="G727" s="58">
        <v>30</v>
      </c>
      <c r="H727" s="43">
        <v>5</v>
      </c>
      <c r="I727" s="43" t="s">
        <v>148</v>
      </c>
      <c r="J727" s="37" t="str">
        <f>VLOOKUP(I727,spp!A:B,2,FALSE)</f>
        <v>Diadema mexicanum</v>
      </c>
      <c r="K727" s="43">
        <v>1</v>
      </c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37"/>
      <c r="AF727" s="37">
        <f>VLOOKUP(I727,spp!A:E,5,FALSE)</f>
        <v>20.71</v>
      </c>
      <c r="AG727" s="43">
        <f>AF727*K727</f>
        <v>20.71</v>
      </c>
      <c r="AH727" s="43">
        <f>K727/50</f>
        <v>0.02</v>
      </c>
      <c r="AI727" s="43">
        <f>AG727/50</f>
        <v>0.41420000000000001</v>
      </c>
      <c r="AJ727" s="7">
        <f t="shared" si="1289"/>
        <v>3.0306166754074928</v>
      </c>
      <c r="AK727" s="7" t="e">
        <f t="shared" si="1290"/>
        <v>#NUM!</v>
      </c>
      <c r="AL727" s="7" t="e">
        <f t="shared" si="1291"/>
        <v>#NUM!</v>
      </c>
      <c r="AM727" s="7" t="e">
        <f t="shared" si="1292"/>
        <v>#NUM!</v>
      </c>
      <c r="AN727" s="37" t="str">
        <f>VLOOKUP(I727,spp!A:L,10,FALSE)</f>
        <v>Diadematidae</v>
      </c>
    </row>
    <row r="728" spans="1:40" x14ac:dyDescent="0.2">
      <c r="A728" s="40">
        <v>3</v>
      </c>
      <c r="B728" s="40" t="s">
        <v>170</v>
      </c>
      <c r="C728" s="40">
        <v>7</v>
      </c>
      <c r="D728" s="40" t="s">
        <v>178</v>
      </c>
      <c r="E728" s="40">
        <v>5</v>
      </c>
      <c r="F728" s="55">
        <v>40773</v>
      </c>
      <c r="G728" s="56">
        <v>30</v>
      </c>
      <c r="H728" s="40">
        <v>4</v>
      </c>
      <c r="I728" s="40" t="s">
        <v>141</v>
      </c>
      <c r="J728" s="37" t="str">
        <f>VLOOKUP(I728,spp!A:B,2,FALSE)</f>
        <v>Stegastes rectrifaenum</v>
      </c>
      <c r="K728" s="39">
        <f t="shared" ref="K728" si="1304">SUM(L728:AD728)</f>
        <v>18</v>
      </c>
      <c r="L728" s="40">
        <v>1</v>
      </c>
      <c r="M728" s="40">
        <v>17</v>
      </c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37">
        <f>VLOOKUP(I728,spp!A:C,3,FALSE)</f>
        <v>1.813E-2</v>
      </c>
      <c r="AF728" s="37">
        <f>VLOOKUP(I728,spp!A:D,4,FALSE)</f>
        <v>3.07552</v>
      </c>
      <c r="AG728" s="37">
        <f t="shared" ref="AG728" si="1305">((AE728*$L$2^AF728)*L728)+((AE728*$M$2^AF728)*M728)+((AE728*$N$2^AF728)*N728)+((AE728*$O$2^AF728)*O728)+((AE728*$P$2^AF728)*P728)+((AE728*$Q$2^AF728)*Q728)+((AE728*$R$2^AF728)*R728)+((AE728*$S$2^AF728)*S728)+((AE728*$T$2^AF728)*T728)+((AE728*$U$2^AF728)*U728)+((AE728*$V$2^AF728)*V728)+((AE728*$W$2^AF728)*W728)+((AE728*$X$2^AF728)*X728)+((AE728*$Y$2^AF728)*Y728)+ ((AE728*$Z$2^AF728)*Z728)+((AE728*$AA$2^AF728)*AA728)+((AE728*$AB$2^AF728)*AB728)+((AE728*$AC$2^AF728)*AC728+((AE728*$AD$2^AF728)*AD728))</f>
        <v>151.69983640868898</v>
      </c>
      <c r="AH728" s="37">
        <f t="shared" ref="AH728" si="1306">K728/100</f>
        <v>0.18</v>
      </c>
      <c r="AI728" s="37">
        <f t="shared" ref="AI728" si="1307">AG728/100</f>
        <v>1.5169983640868898</v>
      </c>
      <c r="AJ728" s="7">
        <f t="shared" ref="AJ728:AJ737" si="1308">LN(AG728)</f>
        <v>5.0219038079668845</v>
      </c>
      <c r="AK728" s="7">
        <f t="shared" ref="AK728:AK737" si="1309">LN(AE728)</f>
        <v>-4.0101872542153769</v>
      </c>
      <c r="AL728" s="7">
        <f t="shared" ref="AL728:AL737" si="1310">(AJ728-AK728)/AF728</f>
        <v>2.9367687617645992</v>
      </c>
      <c r="AM728" s="7">
        <f t="shared" ref="AM728:AM737" si="1311">EXP(AL728)</f>
        <v>18.854823349355943</v>
      </c>
      <c r="AN728" s="37" t="str">
        <f>VLOOKUP(I728,spp!A:L,10,FALSE)</f>
        <v>Pomacentridae</v>
      </c>
    </row>
    <row r="729" spans="1:40" x14ac:dyDescent="0.2">
      <c r="A729" s="43">
        <v>3</v>
      </c>
      <c r="B729" s="43" t="s">
        <v>170</v>
      </c>
      <c r="C729" s="43">
        <v>7</v>
      </c>
      <c r="D729" s="43" t="s">
        <v>178</v>
      </c>
      <c r="E729" s="43">
        <v>5</v>
      </c>
      <c r="F729" s="57">
        <v>40773</v>
      </c>
      <c r="G729" s="58">
        <v>30</v>
      </c>
      <c r="H729" s="43">
        <v>5</v>
      </c>
      <c r="I729" s="43" t="s">
        <v>148</v>
      </c>
      <c r="J729" s="37" t="str">
        <f>VLOOKUP(I729,spp!A:B,2,FALSE)</f>
        <v>Diadema mexicanum</v>
      </c>
      <c r="K729" s="43">
        <v>2</v>
      </c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37"/>
      <c r="AF729" s="37">
        <f>VLOOKUP(I729,spp!A:E,5,FALSE)</f>
        <v>20.71</v>
      </c>
      <c r="AG729" s="43">
        <f>AF729*K729</f>
        <v>41.42</v>
      </c>
      <c r="AH729" s="43">
        <f>K729/50</f>
        <v>0.04</v>
      </c>
      <c r="AI729" s="43">
        <f>AG729/50</f>
        <v>0.82840000000000003</v>
      </c>
      <c r="AJ729" s="7">
        <f t="shared" si="1308"/>
        <v>3.7237638559674382</v>
      </c>
      <c r="AK729" s="7" t="e">
        <f t="shared" si="1309"/>
        <v>#NUM!</v>
      </c>
      <c r="AL729" s="7" t="e">
        <f t="shared" si="1310"/>
        <v>#NUM!</v>
      </c>
      <c r="AM729" s="7" t="e">
        <f t="shared" si="1311"/>
        <v>#NUM!</v>
      </c>
      <c r="AN729" s="37" t="str">
        <f>VLOOKUP(I729,spp!A:L,10,FALSE)</f>
        <v>Diadematidae</v>
      </c>
    </row>
    <row r="730" spans="1:40" x14ac:dyDescent="0.2">
      <c r="A730" s="40">
        <v>3</v>
      </c>
      <c r="B730" s="40" t="s">
        <v>170</v>
      </c>
      <c r="C730" s="40">
        <v>7</v>
      </c>
      <c r="D730" s="40" t="s">
        <v>178</v>
      </c>
      <c r="E730" s="40">
        <v>6</v>
      </c>
      <c r="F730" s="55">
        <v>40773</v>
      </c>
      <c r="G730" s="56">
        <v>30</v>
      </c>
      <c r="H730" s="40">
        <v>5.4</v>
      </c>
      <c r="I730" s="40" t="s">
        <v>142</v>
      </c>
      <c r="J730" s="37" t="str">
        <f>VLOOKUP(I730,spp!A:B,2,FALSE)</f>
        <v>Holacanthus passer</v>
      </c>
      <c r="K730" s="39">
        <f t="shared" ref="K730:K732" si="1312">SUM(L730:AD730)</f>
        <v>1</v>
      </c>
      <c r="L730" s="40"/>
      <c r="M730" s="40"/>
      <c r="N730" s="40"/>
      <c r="O730" s="40">
        <v>1</v>
      </c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37">
        <f>VLOOKUP(I730,spp!A:C,3,FALSE)</f>
        <v>2.7130000000000001E-2</v>
      </c>
      <c r="AF730" s="37">
        <f>VLOOKUP(I730,spp!A:D,4,FALSE)</f>
        <v>3.0842299999999998</v>
      </c>
      <c r="AG730" s="37">
        <f t="shared" ref="AG730:AG732" si="1313">((AE730*$L$2^AF730)*L730)+((AE730*$M$2^AF730)*M730)+((AE730*$N$2^AF730)*N730)+((AE730*$O$2^AF730)*O730)+((AE730*$P$2^AF730)*P730)+((AE730*$Q$2^AF730)*Q730)+((AE730*$R$2^AF730)*R730)+((AE730*$S$2^AF730)*S730)+((AE730*$T$2^AF730)*T730)+((AE730*$U$2^AF730)*U730)+((AE730*$V$2^AF730)*V730)+((AE730*$W$2^AF730)*W730)+((AE730*$X$2^AF730)*X730)+((AE730*$Y$2^AF730)*Y730)+ ((AE730*$Z$2^AF730)*Z730)+((AE730*$AA$2^AF730)*AA730)+((AE730*$AB$2^AF730)*AB730)+((AE730*$AC$2^AF730)*AC730+((AE730*$AD$2^AF730)*AD730))</f>
        <v>185.03975070588172</v>
      </c>
      <c r="AH730" s="37">
        <f t="shared" ref="AH730:AH732" si="1314">K730/100</f>
        <v>0.01</v>
      </c>
      <c r="AI730" s="37">
        <f t="shared" ref="AI730:AI732" si="1315">AG730/100</f>
        <v>1.8503975070588172</v>
      </c>
      <c r="AJ730" s="7">
        <f t="shared" si="1308"/>
        <v>5.2205706706777981</v>
      </c>
      <c r="AK730" s="7">
        <f t="shared" si="1309"/>
        <v>-3.6071151523112968</v>
      </c>
      <c r="AL730" s="7">
        <f t="shared" si="1310"/>
        <v>2.8622008809294686</v>
      </c>
      <c r="AM730" s="7">
        <f t="shared" si="1311"/>
        <v>17.500000000000004</v>
      </c>
      <c r="AN730" s="37" t="str">
        <f>VLOOKUP(I730,spp!A:L,10,FALSE)</f>
        <v>Pomacanthidae</v>
      </c>
    </row>
    <row r="731" spans="1:40" x14ac:dyDescent="0.2">
      <c r="A731" s="40">
        <v>3</v>
      </c>
      <c r="B731" s="40" t="s">
        <v>170</v>
      </c>
      <c r="C731" s="40">
        <v>7</v>
      </c>
      <c r="D731" s="40" t="s">
        <v>178</v>
      </c>
      <c r="E731" s="40">
        <v>6</v>
      </c>
      <c r="F731" s="55">
        <v>40773</v>
      </c>
      <c r="G731" s="56">
        <v>30</v>
      </c>
      <c r="H731" s="40">
        <v>5.4</v>
      </c>
      <c r="I731" s="40" t="s">
        <v>146</v>
      </c>
      <c r="J731" s="37" t="str">
        <f>VLOOKUP(I731,spp!A:B,2,FALSE)</f>
        <v>Mycteroperca rosacea</v>
      </c>
      <c r="K731" s="39">
        <f t="shared" si="1312"/>
        <v>1</v>
      </c>
      <c r="L731" s="40"/>
      <c r="M731" s="40"/>
      <c r="N731" s="40"/>
      <c r="O731" s="40">
        <v>1</v>
      </c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37">
        <f>VLOOKUP(I731,spp!A:C,3,FALSE)</f>
        <v>1.3299999999999999E-2</v>
      </c>
      <c r="AF731" s="37">
        <f>VLOOKUP(I731,spp!A:D,4,FALSE)</f>
        <v>2.97</v>
      </c>
      <c r="AG731" s="37">
        <f t="shared" si="1313"/>
        <v>65.414593292872723</v>
      </c>
      <c r="AH731" s="37">
        <f t="shared" si="1314"/>
        <v>0.01</v>
      </c>
      <c r="AI731" s="37">
        <f t="shared" si="1315"/>
        <v>0.65414593292872725</v>
      </c>
      <c r="AJ731" s="7">
        <f t="shared" si="1308"/>
        <v>4.1807453726060926</v>
      </c>
      <c r="AK731" s="7">
        <f t="shared" si="1309"/>
        <v>-4.319991243754429</v>
      </c>
      <c r="AL731" s="7">
        <f t="shared" si="1310"/>
        <v>2.8622008809294686</v>
      </c>
      <c r="AM731" s="7">
        <f t="shared" si="1311"/>
        <v>17.500000000000004</v>
      </c>
      <c r="AN731" s="37" t="str">
        <f>VLOOKUP(I731,spp!A:L,10,FALSE)</f>
        <v>Serranidae</v>
      </c>
    </row>
    <row r="732" spans="1:40" x14ac:dyDescent="0.2">
      <c r="A732" s="40">
        <v>3</v>
      </c>
      <c r="B732" s="40" t="s">
        <v>170</v>
      </c>
      <c r="C732" s="40">
        <v>7</v>
      </c>
      <c r="D732" s="40" t="s">
        <v>178</v>
      </c>
      <c r="E732" s="40">
        <v>6</v>
      </c>
      <c r="F732" s="55">
        <v>40773</v>
      </c>
      <c r="G732" s="56">
        <v>30</v>
      </c>
      <c r="H732" s="40">
        <v>5.4</v>
      </c>
      <c r="I732" s="40" t="s">
        <v>141</v>
      </c>
      <c r="J732" s="37" t="str">
        <f>VLOOKUP(I732,spp!A:B,2,FALSE)</f>
        <v>Stegastes rectrifaenum</v>
      </c>
      <c r="K732" s="39">
        <f t="shared" si="1312"/>
        <v>24</v>
      </c>
      <c r="L732" s="40">
        <v>24</v>
      </c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37">
        <f>VLOOKUP(I732,spp!A:C,3,FALSE)</f>
        <v>1.813E-2</v>
      </c>
      <c r="AF732" s="37">
        <f>VLOOKUP(I732,spp!A:D,4,FALSE)</f>
        <v>3.07552</v>
      </c>
      <c r="AG732" s="37">
        <f t="shared" si="1313"/>
        <v>7.2858713976961349</v>
      </c>
      <c r="AH732" s="37">
        <f t="shared" si="1314"/>
        <v>0.24</v>
      </c>
      <c r="AI732" s="37">
        <f t="shared" si="1315"/>
        <v>7.2858713976961351E-2</v>
      </c>
      <c r="AJ732" s="7">
        <f t="shared" si="1308"/>
        <v>1.98593704782617</v>
      </c>
      <c r="AK732" s="7">
        <f t="shared" si="1309"/>
        <v>-4.0101872542153769</v>
      </c>
      <c r="AL732" s="7">
        <f t="shared" si="1310"/>
        <v>1.9496294291832104</v>
      </c>
      <c r="AM732" s="7">
        <f t="shared" si="1311"/>
        <v>7.0260834366312723</v>
      </c>
      <c r="AN732" s="37" t="str">
        <f>VLOOKUP(I732,spp!A:L,10,FALSE)</f>
        <v>Pomacentridae</v>
      </c>
    </row>
    <row r="733" spans="1:40" x14ac:dyDescent="0.2">
      <c r="A733" s="43">
        <v>3</v>
      </c>
      <c r="B733" s="43" t="s">
        <v>170</v>
      </c>
      <c r="C733" s="43">
        <v>7</v>
      </c>
      <c r="D733" s="43" t="s">
        <v>178</v>
      </c>
      <c r="E733" s="43">
        <v>6</v>
      </c>
      <c r="F733" s="57">
        <v>40863</v>
      </c>
      <c r="G733" s="58">
        <v>27</v>
      </c>
      <c r="H733" s="58">
        <v>6</v>
      </c>
      <c r="I733" s="43" t="s">
        <v>149</v>
      </c>
      <c r="J733" s="37" t="str">
        <f>VLOOKUP(I733,spp!A:B,2,FALSE)</f>
        <v>Pinctada mazatlanica</v>
      </c>
      <c r="K733" s="43">
        <v>5</v>
      </c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37"/>
      <c r="AF733" s="37">
        <f>VLOOKUP(I733,spp!A:E,5,FALSE)</f>
        <v>33.238461538461536</v>
      </c>
      <c r="AG733" s="43">
        <f>AF733*K733</f>
        <v>166.19230769230768</v>
      </c>
      <c r="AH733" s="43">
        <f>K733/50</f>
        <v>0.1</v>
      </c>
      <c r="AI733" s="43">
        <f>AG733/50</f>
        <v>3.3238461538461537</v>
      </c>
      <c r="AJ733" s="7">
        <f t="shared" si="1308"/>
        <v>5.1131455979104512</v>
      </c>
      <c r="AK733" s="7" t="e">
        <f t="shared" si="1309"/>
        <v>#NUM!</v>
      </c>
      <c r="AL733" s="7" t="e">
        <f t="shared" si="1310"/>
        <v>#NUM!</v>
      </c>
      <c r="AM733" s="7" t="e">
        <f t="shared" si="1311"/>
        <v>#NUM!</v>
      </c>
      <c r="AN733" s="37" t="str">
        <f>VLOOKUP(I733,spp!A:L,10,FALSE)</f>
        <v>Pteriidae</v>
      </c>
    </row>
    <row r="734" spans="1:40" x14ac:dyDescent="0.2">
      <c r="A734" s="40">
        <v>3</v>
      </c>
      <c r="B734" s="40" t="s">
        <v>170</v>
      </c>
      <c r="C734" s="40">
        <v>7</v>
      </c>
      <c r="D734" s="40" t="s">
        <v>178</v>
      </c>
      <c r="E734" s="40">
        <v>7</v>
      </c>
      <c r="F734" s="55">
        <v>40863</v>
      </c>
      <c r="G734" s="56">
        <v>27</v>
      </c>
      <c r="H734" s="56">
        <v>6</v>
      </c>
      <c r="I734" s="40" t="s">
        <v>141</v>
      </c>
      <c r="J734" s="37" t="str">
        <f>VLOOKUP(I734,spp!A:B,2,FALSE)</f>
        <v>Stegastes rectrifaenum</v>
      </c>
      <c r="K734" s="39">
        <f t="shared" ref="K734" si="1316">SUM(L734:AD734)</f>
        <v>75</v>
      </c>
      <c r="L734" s="40">
        <v>50</v>
      </c>
      <c r="M734" s="40">
        <v>25</v>
      </c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37">
        <f>VLOOKUP(I734,spp!A:C,3,FALSE)</f>
        <v>1.813E-2</v>
      </c>
      <c r="AF734" s="37">
        <f>VLOOKUP(I734,spp!A:D,4,FALSE)</f>
        <v>3.07552</v>
      </c>
      <c r="AG734" s="37">
        <f t="shared" ref="AG734" si="1317">((AE734*$L$2^AF734)*L734)+((AE734*$M$2^AF734)*M734)+((AE734*$N$2^AF734)*N734)+((AE734*$O$2^AF734)*O734)+((AE734*$P$2^AF734)*P734)+((AE734*$Q$2^AF734)*Q734)+((AE734*$R$2^AF734)*R734)+((AE734*$S$2^AF734)*S734)+((AE734*$T$2^AF734)*T734)+((AE734*$U$2^AF734)*U734)+((AE734*$V$2^AF734)*V734)+((AE734*$W$2^AF734)*W734)+((AE734*$X$2^AF734)*X734)+((AE734*$Y$2^AF734)*Y734)+ ((AE734*$Z$2^AF734)*Z734)+((AE734*$AA$2^AF734)*AA734)+((AE734*$AB$2^AF734)*AB734)+((AE734*$AC$2^AF734)*AC734+((AE734*$AD$2^AF734)*AD734))</f>
        <v>237.82045526547228</v>
      </c>
      <c r="AH734" s="37">
        <f t="shared" ref="AH734" si="1318">K734/100</f>
        <v>0.75</v>
      </c>
      <c r="AI734" s="37">
        <f t="shared" ref="AI734" si="1319">AG734/100</f>
        <v>2.3782045526547226</v>
      </c>
      <c r="AJ734" s="7">
        <f t="shared" si="1308"/>
        <v>5.4715159993355469</v>
      </c>
      <c r="AK734" s="7">
        <f t="shared" si="1309"/>
        <v>-4.0101872542153769</v>
      </c>
      <c r="AL734" s="7">
        <f t="shared" si="1310"/>
        <v>3.0829593868844696</v>
      </c>
      <c r="AM734" s="7">
        <f t="shared" si="1311"/>
        <v>21.82288930066051</v>
      </c>
      <c r="AN734" s="37" t="str">
        <f>VLOOKUP(I734,spp!A:L,10,FALSE)</f>
        <v>Pomacentridae</v>
      </c>
    </row>
    <row r="735" spans="1:40" x14ac:dyDescent="0.2">
      <c r="A735" s="43">
        <v>3</v>
      </c>
      <c r="B735" s="43" t="s">
        <v>170</v>
      </c>
      <c r="C735" s="43">
        <v>7</v>
      </c>
      <c r="D735" s="43" t="s">
        <v>178</v>
      </c>
      <c r="E735" s="43">
        <v>7</v>
      </c>
      <c r="F735" s="57">
        <v>40863</v>
      </c>
      <c r="G735" s="58">
        <v>27</v>
      </c>
      <c r="H735" s="58">
        <v>6</v>
      </c>
      <c r="I735" s="43" t="s">
        <v>149</v>
      </c>
      <c r="J735" s="37" t="str">
        <f>VLOOKUP(I735,spp!A:B,2,FALSE)</f>
        <v>Pinctada mazatlanica</v>
      </c>
      <c r="K735" s="43">
        <v>1</v>
      </c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37"/>
      <c r="AF735" s="37">
        <f>VLOOKUP(I735,spp!A:E,5,FALSE)</f>
        <v>33.238461538461536</v>
      </c>
      <c r="AG735" s="43">
        <f>AF735*K735</f>
        <v>33.238461538461536</v>
      </c>
      <c r="AH735" s="43">
        <f>K735/50</f>
        <v>0.02</v>
      </c>
      <c r="AI735" s="43">
        <f>AG735/50</f>
        <v>0.66476923076923067</v>
      </c>
      <c r="AJ735" s="7">
        <f t="shared" si="1308"/>
        <v>3.5037076854763507</v>
      </c>
      <c r="AK735" s="7" t="e">
        <f t="shared" si="1309"/>
        <v>#NUM!</v>
      </c>
      <c r="AL735" s="7" t="e">
        <f t="shared" si="1310"/>
        <v>#NUM!</v>
      </c>
      <c r="AM735" s="7" t="e">
        <f t="shared" si="1311"/>
        <v>#NUM!</v>
      </c>
      <c r="AN735" s="37" t="str">
        <f>VLOOKUP(I735,spp!A:L,10,FALSE)</f>
        <v>Pteriidae</v>
      </c>
    </row>
    <row r="736" spans="1:40" x14ac:dyDescent="0.2">
      <c r="A736" s="40">
        <v>3</v>
      </c>
      <c r="B736" s="40" t="s">
        <v>170</v>
      </c>
      <c r="C736" s="40">
        <v>7</v>
      </c>
      <c r="D736" s="40" t="s">
        <v>178</v>
      </c>
      <c r="E736" s="40">
        <v>8</v>
      </c>
      <c r="F736" s="55">
        <v>40863</v>
      </c>
      <c r="G736" s="56">
        <v>27</v>
      </c>
      <c r="H736" s="56">
        <v>6</v>
      </c>
      <c r="I736" s="40" t="s">
        <v>142</v>
      </c>
      <c r="J736" s="37" t="str">
        <f>VLOOKUP(I736,spp!A:B,2,FALSE)</f>
        <v>Holacanthus passer</v>
      </c>
      <c r="K736" s="39">
        <f t="shared" ref="K736:K737" si="1320">SUM(L736:AD736)</f>
        <v>3</v>
      </c>
      <c r="L736" s="40"/>
      <c r="M736" s="40"/>
      <c r="N736" s="40"/>
      <c r="O736" s="40">
        <v>1</v>
      </c>
      <c r="P736" s="40">
        <v>2</v>
      </c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37">
        <f>VLOOKUP(I736,spp!A:C,3,FALSE)</f>
        <v>2.7130000000000001E-2</v>
      </c>
      <c r="AF736" s="37">
        <f>VLOOKUP(I736,spp!A:D,4,FALSE)</f>
        <v>3.0842299999999998</v>
      </c>
      <c r="AG736" s="37">
        <f t="shared" ref="AG736:AG737" si="1321">((AE736*$L$2^AF736)*L736)+((AE736*$M$2^AF736)*M736)+((AE736*$N$2^AF736)*N736)+((AE736*$O$2^AF736)*O736)+((AE736*$P$2^AF736)*P736)+((AE736*$Q$2^AF736)*Q736)+((AE736*$R$2^AF736)*R736)+((AE736*$S$2^AF736)*S736)+((AE736*$T$2^AF736)*T736)+((AE736*$U$2^AF736)*U736)+((AE736*$V$2^AF736)*V736)+((AE736*$W$2^AF736)*W736)+((AE736*$X$2^AF736)*X736)+((AE736*$Y$2^AF736)*Y736)+ ((AE736*$Z$2^AF736)*Z736)+((AE736*$AA$2^AF736)*AA736)+((AE736*$AB$2^AF736)*AB736)+((AE736*$AC$2^AF736)*AC736+((AE736*$AD$2^AF736)*AD736))</f>
        <v>1296.8951320244907</v>
      </c>
      <c r="AH736" s="37">
        <f t="shared" ref="AH736:AH737" si="1322">K736/100</f>
        <v>0.03</v>
      </c>
      <c r="AI736" s="37">
        <f t="shared" ref="AI736:AI737" si="1323">AG736/100</f>
        <v>12.968951320244907</v>
      </c>
      <c r="AJ736" s="7">
        <f t="shared" si="1308"/>
        <v>7.1677283267873388</v>
      </c>
      <c r="AK736" s="7">
        <f t="shared" si="1309"/>
        <v>-3.6071151523112968</v>
      </c>
      <c r="AL736" s="7">
        <f t="shared" si="1310"/>
        <v>3.4935278753849861</v>
      </c>
      <c r="AM736" s="7">
        <f t="shared" si="1311"/>
        <v>32.901816709646134</v>
      </c>
      <c r="AN736" s="37" t="str">
        <f>VLOOKUP(I736,spp!A:L,10,FALSE)</f>
        <v>Pomacanthidae</v>
      </c>
    </row>
    <row r="737" spans="1:40" x14ac:dyDescent="0.2">
      <c r="A737" s="40">
        <v>3</v>
      </c>
      <c r="B737" s="40" t="s">
        <v>170</v>
      </c>
      <c r="C737" s="40">
        <v>7</v>
      </c>
      <c r="D737" s="40" t="s">
        <v>178</v>
      </c>
      <c r="E737" s="40">
        <v>8</v>
      </c>
      <c r="F737" s="55">
        <v>40863</v>
      </c>
      <c r="G737" s="56">
        <v>27</v>
      </c>
      <c r="H737" s="56">
        <v>6</v>
      </c>
      <c r="I737" s="40" t="s">
        <v>141</v>
      </c>
      <c r="J737" s="37" t="str">
        <f>VLOOKUP(I737,spp!A:B,2,FALSE)</f>
        <v>Stegastes rectrifaenum</v>
      </c>
      <c r="K737" s="39">
        <f t="shared" si="1320"/>
        <v>50</v>
      </c>
      <c r="L737" s="40">
        <v>25</v>
      </c>
      <c r="M737" s="40">
        <v>25</v>
      </c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37">
        <f>VLOOKUP(I737,spp!A:C,3,FALSE)</f>
        <v>1.813E-2</v>
      </c>
      <c r="AF737" s="37">
        <f>VLOOKUP(I737,spp!A:D,4,FALSE)</f>
        <v>3.07552</v>
      </c>
      <c r="AG737" s="37">
        <f t="shared" si="1321"/>
        <v>230.23100589287213</v>
      </c>
      <c r="AH737" s="37">
        <f t="shared" si="1322"/>
        <v>0.5</v>
      </c>
      <c r="AI737" s="37">
        <f t="shared" si="1323"/>
        <v>2.3023100589287213</v>
      </c>
      <c r="AJ737" s="7">
        <f t="shared" si="1308"/>
        <v>5.4390831783249265</v>
      </c>
      <c r="AK737" s="7">
        <f t="shared" si="1309"/>
        <v>-4.0101872542153769</v>
      </c>
      <c r="AL737" s="7">
        <f t="shared" si="1310"/>
        <v>3.0724139113191598</v>
      </c>
      <c r="AM737" s="7">
        <f t="shared" si="1311"/>
        <v>21.593965730224188</v>
      </c>
      <c r="AN737" s="37" t="str">
        <f>VLOOKUP(I737,spp!A:L,10,FALSE)</f>
        <v>Pomacentridae</v>
      </c>
    </row>
    <row r="738" spans="1:40" x14ac:dyDescent="0.2">
      <c r="A738" s="43">
        <v>3</v>
      </c>
      <c r="B738" s="43" t="s">
        <v>170</v>
      </c>
      <c r="C738" s="43">
        <v>7</v>
      </c>
      <c r="D738" s="43" t="s">
        <v>178</v>
      </c>
      <c r="E738" s="43">
        <v>8</v>
      </c>
      <c r="F738" s="57">
        <v>40863</v>
      </c>
      <c r="G738" s="58">
        <v>27</v>
      </c>
      <c r="H738" s="58">
        <v>6</v>
      </c>
      <c r="I738" s="43" t="s">
        <v>149</v>
      </c>
      <c r="J738" s="37" t="str">
        <f>VLOOKUP(I738,spp!A:B,2,FALSE)</f>
        <v>Pinctada mazatlanica</v>
      </c>
      <c r="K738" s="43">
        <v>1</v>
      </c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37"/>
      <c r="AF738" s="37">
        <f>VLOOKUP(I738,spp!A:E,5,FALSE)</f>
        <v>33.238461538461536</v>
      </c>
      <c r="AG738" s="43">
        <f>AF738*K738</f>
        <v>33.238461538461536</v>
      </c>
      <c r="AH738" s="43">
        <f>K738/50</f>
        <v>0.02</v>
      </c>
      <c r="AI738" s="43">
        <f>AG738/50</f>
        <v>0.66476923076923067</v>
      </c>
      <c r="AJ738" s="7">
        <f t="shared" ref="AJ738:AJ750" si="1324">LN(AG738)</f>
        <v>3.5037076854763507</v>
      </c>
      <c r="AK738" s="7" t="e">
        <f t="shared" ref="AK738:AK750" si="1325">LN(AE738)</f>
        <v>#NUM!</v>
      </c>
      <c r="AL738" s="7" t="e">
        <f t="shared" ref="AL738:AL750" si="1326">(AJ738-AK738)/AF738</f>
        <v>#NUM!</v>
      </c>
      <c r="AM738" s="7" t="e">
        <f t="shared" ref="AM738:AM750" si="1327">EXP(AL738)</f>
        <v>#NUM!</v>
      </c>
      <c r="AN738" s="37" t="str">
        <f>VLOOKUP(I738,spp!A:L,10,FALSE)</f>
        <v>Pteriidae</v>
      </c>
    </row>
    <row r="739" spans="1:40" x14ac:dyDescent="0.2">
      <c r="A739" s="40">
        <v>3</v>
      </c>
      <c r="B739" s="40" t="s">
        <v>170</v>
      </c>
      <c r="C739" s="40">
        <v>7</v>
      </c>
      <c r="D739" s="40" t="s">
        <v>178</v>
      </c>
      <c r="E739" s="40">
        <v>9</v>
      </c>
      <c r="F739" s="55">
        <v>40863</v>
      </c>
      <c r="G739" s="56">
        <v>27</v>
      </c>
      <c r="H739" s="56">
        <v>5</v>
      </c>
      <c r="I739" s="40" t="s">
        <v>142</v>
      </c>
      <c r="J739" s="37" t="str">
        <f>VLOOKUP(I739,spp!A:B,2,FALSE)</f>
        <v>Holacanthus passer</v>
      </c>
      <c r="K739" s="39">
        <f t="shared" ref="K739:K741" si="1328">SUM(L739:AD739)</f>
        <v>5</v>
      </c>
      <c r="L739" s="40"/>
      <c r="M739" s="40">
        <v>1</v>
      </c>
      <c r="N739" s="40"/>
      <c r="O739" s="40">
        <v>4</v>
      </c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37">
        <f>VLOOKUP(I739,spp!A:C,3,FALSE)</f>
        <v>2.7130000000000001E-2</v>
      </c>
      <c r="AF739" s="37">
        <f>VLOOKUP(I739,spp!A:D,4,FALSE)</f>
        <v>3.0842299999999998</v>
      </c>
      <c r="AG739" s="37">
        <f t="shared" ref="AG739:AG741" si="1329">((AE739*$L$2^AF739)*L739)+((AE739*$M$2^AF739)*M739)+((AE739*$N$2^AF739)*N739)+((AE739*$O$2^AF739)*O739)+((AE739*$P$2^AF739)*P739)+((AE739*$Q$2^AF739)*Q739)+((AE739*$R$2^AF739)*R739)+((AE739*$S$2^AF739)*S739)+((AE739*$T$2^AF739)*T739)+((AE739*$U$2^AF739)*U739)+((AE739*$V$2^AF739)*V739)+((AE739*$W$2^AF739)*W739)+((AE739*$X$2^AF739)*X739)+((AE739*$Y$2^AF739)*Y739)+ ((AE739*$Z$2^AF739)*Z739)+((AE739*$AA$2^AF739)*AA739)+((AE739*$AB$2^AF739)*AB739)+((AE739*$AC$2^AF739)*AC739+((AE739*$AD$2^AF739)*AD739))</f>
        <v>753.72151041086738</v>
      </c>
      <c r="AH739" s="37">
        <f t="shared" ref="AH739:AH741" si="1330">K739/100</f>
        <v>0.05</v>
      </c>
      <c r="AI739" s="37">
        <f t="shared" ref="AI739:AI741" si="1331">AG739/100</f>
        <v>7.5372151041086735</v>
      </c>
      <c r="AJ739" s="7">
        <f t="shared" si="1324"/>
        <v>6.6250229501938875</v>
      </c>
      <c r="AK739" s="7">
        <f t="shared" si="1325"/>
        <v>-3.6071151523112968</v>
      </c>
      <c r="AL739" s="7">
        <f t="shared" si="1326"/>
        <v>3.3175664922866273</v>
      </c>
      <c r="AM739" s="7">
        <f t="shared" si="1327"/>
        <v>27.593120717424139</v>
      </c>
      <c r="AN739" s="37" t="str">
        <f>VLOOKUP(I739,spp!A:L,10,FALSE)</f>
        <v>Pomacanthidae</v>
      </c>
    </row>
    <row r="740" spans="1:40" x14ac:dyDescent="0.2">
      <c r="A740" s="40">
        <v>3</v>
      </c>
      <c r="B740" s="40" t="s">
        <v>170</v>
      </c>
      <c r="C740" s="40">
        <v>7</v>
      </c>
      <c r="D740" s="40" t="s">
        <v>178</v>
      </c>
      <c r="E740" s="40">
        <v>9</v>
      </c>
      <c r="F740" s="55">
        <v>40863</v>
      </c>
      <c r="G740" s="56">
        <v>27</v>
      </c>
      <c r="H740" s="56">
        <v>5</v>
      </c>
      <c r="I740" s="40" t="s">
        <v>146</v>
      </c>
      <c r="J740" s="37" t="str">
        <f>VLOOKUP(I740,spp!A:B,2,FALSE)</f>
        <v>Mycteroperca rosacea</v>
      </c>
      <c r="K740" s="39">
        <f t="shared" si="1328"/>
        <v>8</v>
      </c>
      <c r="L740" s="40"/>
      <c r="M740" s="40"/>
      <c r="N740" s="40"/>
      <c r="O740" s="40">
        <v>3</v>
      </c>
      <c r="P740" s="40">
        <v>5</v>
      </c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37">
        <f>VLOOKUP(I740,spp!A:C,3,FALSE)</f>
        <v>1.3299999999999999E-2</v>
      </c>
      <c r="AF740" s="37">
        <f>VLOOKUP(I740,spp!A:D,4,FALSE)</f>
        <v>2.97</v>
      </c>
      <c r="AG740" s="37">
        <f t="shared" si="1329"/>
        <v>1139.6602873419602</v>
      </c>
      <c r="AH740" s="37">
        <f t="shared" si="1330"/>
        <v>0.08</v>
      </c>
      <c r="AI740" s="37">
        <f t="shared" si="1331"/>
        <v>11.396602873419601</v>
      </c>
      <c r="AJ740" s="7">
        <f t="shared" si="1324"/>
        <v>7.0384855034199534</v>
      </c>
      <c r="AK740" s="7">
        <f t="shared" si="1325"/>
        <v>-4.319991243754429</v>
      </c>
      <c r="AL740" s="7">
        <f t="shared" si="1326"/>
        <v>3.8244029451765593</v>
      </c>
      <c r="AM740" s="7">
        <f t="shared" si="1327"/>
        <v>45.80544383928882</v>
      </c>
      <c r="AN740" s="37" t="str">
        <f>VLOOKUP(I740,spp!A:L,10,FALSE)</f>
        <v>Serranidae</v>
      </c>
    </row>
    <row r="741" spans="1:40" x14ac:dyDescent="0.2">
      <c r="A741" s="40">
        <v>3</v>
      </c>
      <c r="B741" s="40" t="s">
        <v>170</v>
      </c>
      <c r="C741" s="40">
        <v>7</v>
      </c>
      <c r="D741" s="40" t="s">
        <v>178</v>
      </c>
      <c r="E741" s="40">
        <v>9</v>
      </c>
      <c r="F741" s="55">
        <v>40863</v>
      </c>
      <c r="G741" s="56">
        <v>27</v>
      </c>
      <c r="H741" s="56">
        <v>5</v>
      </c>
      <c r="I741" s="40" t="s">
        <v>141</v>
      </c>
      <c r="J741" s="37" t="str">
        <f>VLOOKUP(I741,spp!A:B,2,FALSE)</f>
        <v>Stegastes rectrifaenum</v>
      </c>
      <c r="K741" s="39">
        <f t="shared" si="1328"/>
        <v>73</v>
      </c>
      <c r="L741" s="40">
        <v>50</v>
      </c>
      <c r="M741" s="40">
        <v>23</v>
      </c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37">
        <f>VLOOKUP(I741,spp!A:C,3,FALSE)</f>
        <v>1.813E-2</v>
      </c>
      <c r="AF741" s="37">
        <f>VLOOKUP(I741,spp!A:D,4,FALSE)</f>
        <v>3.07552</v>
      </c>
      <c r="AG741" s="37">
        <f t="shared" si="1329"/>
        <v>220.00913074385053</v>
      </c>
      <c r="AH741" s="37">
        <f t="shared" si="1330"/>
        <v>0.73</v>
      </c>
      <c r="AI741" s="37">
        <f t="shared" si="1331"/>
        <v>2.2000913074385053</v>
      </c>
      <c r="AJ741" s="7">
        <f t="shared" si="1324"/>
        <v>5.3936690488722592</v>
      </c>
      <c r="AK741" s="7">
        <f t="shared" si="1325"/>
        <v>-4.0101872542153769</v>
      </c>
      <c r="AL741" s="7">
        <f t="shared" si="1326"/>
        <v>3.0576475858026075</v>
      </c>
      <c r="AM741" s="7">
        <f t="shared" si="1327"/>
        <v>21.277444879295427</v>
      </c>
      <c r="AN741" s="37" t="str">
        <f>VLOOKUP(I741,spp!A:L,10,FALSE)</f>
        <v>Pomacentridae</v>
      </c>
    </row>
    <row r="742" spans="1:40" x14ac:dyDescent="0.2">
      <c r="A742" s="43">
        <v>3</v>
      </c>
      <c r="B742" s="43" t="s">
        <v>170</v>
      </c>
      <c r="C742" s="43">
        <v>7</v>
      </c>
      <c r="D742" s="43" t="s">
        <v>179</v>
      </c>
      <c r="E742" s="43">
        <v>9</v>
      </c>
      <c r="F742" s="59">
        <v>40863</v>
      </c>
      <c r="G742" s="58">
        <v>22</v>
      </c>
      <c r="H742" s="58">
        <v>19</v>
      </c>
      <c r="I742" s="43" t="s">
        <v>149</v>
      </c>
      <c r="J742" s="37" t="str">
        <f>VLOOKUP(I742,spp!A:B,2,FALSE)</f>
        <v>Pinctada mazatlanica</v>
      </c>
      <c r="K742" s="43">
        <v>2</v>
      </c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37"/>
      <c r="AF742" s="37">
        <f>VLOOKUP(I742,spp!A:E,5,FALSE)</f>
        <v>33.238461538461536</v>
      </c>
      <c r="AG742" s="43">
        <f>AF742*K742</f>
        <v>66.476923076923072</v>
      </c>
      <c r="AH742" s="43">
        <f>K742/50</f>
        <v>0.04</v>
      </c>
      <c r="AI742" s="43">
        <f>AG742/50</f>
        <v>1.3295384615384613</v>
      </c>
      <c r="AJ742" s="7">
        <f t="shared" si="1324"/>
        <v>4.1968548660362961</v>
      </c>
      <c r="AK742" s="7" t="e">
        <f t="shared" si="1325"/>
        <v>#NUM!</v>
      </c>
      <c r="AL742" s="7" t="e">
        <f t="shared" si="1326"/>
        <v>#NUM!</v>
      </c>
      <c r="AM742" s="7" t="e">
        <f t="shared" si="1327"/>
        <v>#NUM!</v>
      </c>
      <c r="AN742" s="37" t="str">
        <f>VLOOKUP(I742,spp!A:L,10,FALSE)</f>
        <v>Pteriidae</v>
      </c>
    </row>
    <row r="743" spans="1:40" x14ac:dyDescent="0.2">
      <c r="A743" s="40">
        <v>3</v>
      </c>
      <c r="B743" s="40" t="s">
        <v>170</v>
      </c>
      <c r="C743" s="40">
        <v>7</v>
      </c>
      <c r="D743" s="40" t="s">
        <v>178</v>
      </c>
      <c r="E743" s="40">
        <v>10</v>
      </c>
      <c r="F743" s="55">
        <v>40863</v>
      </c>
      <c r="G743" s="56">
        <v>22</v>
      </c>
      <c r="H743" s="56">
        <v>19</v>
      </c>
      <c r="I743" s="40" t="s">
        <v>142</v>
      </c>
      <c r="J743" s="37" t="str">
        <f>VLOOKUP(I743,spp!A:B,2,FALSE)</f>
        <v>Holacanthus passer</v>
      </c>
      <c r="K743" s="39">
        <f t="shared" ref="K743:K744" si="1332">SUM(L743:AD743)</f>
        <v>1</v>
      </c>
      <c r="L743" s="40"/>
      <c r="M743" s="40"/>
      <c r="N743" s="40"/>
      <c r="O743" s="40">
        <v>1</v>
      </c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37">
        <f>VLOOKUP(I743,spp!A:C,3,FALSE)</f>
        <v>2.7130000000000001E-2</v>
      </c>
      <c r="AF743" s="37">
        <f>VLOOKUP(I743,spp!A:D,4,FALSE)</f>
        <v>3.0842299999999998</v>
      </c>
      <c r="AG743" s="37">
        <f t="shared" ref="AG743:AG744" si="1333">((AE743*$L$2^AF743)*L743)+((AE743*$M$2^AF743)*M743)+((AE743*$N$2^AF743)*N743)+((AE743*$O$2^AF743)*O743)+((AE743*$P$2^AF743)*P743)+((AE743*$Q$2^AF743)*Q743)+((AE743*$R$2^AF743)*R743)+((AE743*$S$2^AF743)*S743)+((AE743*$T$2^AF743)*T743)+((AE743*$U$2^AF743)*U743)+((AE743*$V$2^AF743)*V743)+((AE743*$W$2^AF743)*W743)+((AE743*$X$2^AF743)*X743)+((AE743*$Y$2^AF743)*Y743)+ ((AE743*$Z$2^AF743)*Z743)+((AE743*$AA$2^AF743)*AA743)+((AE743*$AB$2^AF743)*AB743)+((AE743*$AC$2^AF743)*AC743+((AE743*$AD$2^AF743)*AD743))</f>
        <v>185.03975070588172</v>
      </c>
      <c r="AH743" s="37">
        <f t="shared" ref="AH743:AH744" si="1334">K743/100</f>
        <v>0.01</v>
      </c>
      <c r="AI743" s="37">
        <f t="shared" ref="AI743:AI744" si="1335">AG743/100</f>
        <v>1.8503975070588172</v>
      </c>
      <c r="AJ743" s="7">
        <f t="shared" si="1324"/>
        <v>5.2205706706777981</v>
      </c>
      <c r="AK743" s="7">
        <f t="shared" si="1325"/>
        <v>-3.6071151523112968</v>
      </c>
      <c r="AL743" s="7">
        <f t="shared" si="1326"/>
        <v>2.8622008809294686</v>
      </c>
      <c r="AM743" s="7">
        <f t="shared" si="1327"/>
        <v>17.500000000000004</v>
      </c>
      <c r="AN743" s="37" t="str">
        <f>VLOOKUP(I743,spp!A:L,10,FALSE)</f>
        <v>Pomacanthidae</v>
      </c>
    </row>
    <row r="744" spans="1:40" x14ac:dyDescent="0.2">
      <c r="A744" s="40">
        <v>3</v>
      </c>
      <c r="B744" s="40" t="s">
        <v>170</v>
      </c>
      <c r="C744" s="40">
        <v>7</v>
      </c>
      <c r="D744" s="40" t="s">
        <v>178</v>
      </c>
      <c r="E744" s="40">
        <v>10</v>
      </c>
      <c r="F744" s="55">
        <v>40863</v>
      </c>
      <c r="G744" s="56">
        <v>22</v>
      </c>
      <c r="H744" s="56">
        <v>19</v>
      </c>
      <c r="I744" s="40" t="s">
        <v>141</v>
      </c>
      <c r="J744" s="37" t="str">
        <f>VLOOKUP(I744,spp!A:B,2,FALSE)</f>
        <v>Stegastes rectrifaenum</v>
      </c>
      <c r="K744" s="39">
        <f t="shared" si="1332"/>
        <v>15</v>
      </c>
      <c r="L744" s="40">
        <v>15</v>
      </c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37">
        <f>VLOOKUP(I744,spp!A:C,3,FALSE)</f>
        <v>1.813E-2</v>
      </c>
      <c r="AF744" s="37">
        <f>VLOOKUP(I744,spp!A:D,4,FALSE)</f>
        <v>3.07552</v>
      </c>
      <c r="AG744" s="37">
        <f t="shared" si="1333"/>
        <v>4.5536696235600846</v>
      </c>
      <c r="AH744" s="37">
        <f t="shared" si="1334"/>
        <v>0.15</v>
      </c>
      <c r="AI744" s="37">
        <f t="shared" si="1335"/>
        <v>4.5536696235600846E-2</v>
      </c>
      <c r="AJ744" s="7">
        <f t="shared" si="1324"/>
        <v>1.5159334185804345</v>
      </c>
      <c r="AK744" s="7">
        <f t="shared" si="1325"/>
        <v>-4.0101872542153769</v>
      </c>
      <c r="AL744" s="7">
        <f t="shared" si="1326"/>
        <v>1.7968085633635325</v>
      </c>
      <c r="AM744" s="7">
        <f t="shared" si="1327"/>
        <v>6.0303711737486054</v>
      </c>
      <c r="AN744" s="37" t="str">
        <f>VLOOKUP(I744,spp!A:L,10,FALSE)</f>
        <v>Pomacentridae</v>
      </c>
    </row>
    <row r="745" spans="1:40" x14ac:dyDescent="0.2">
      <c r="A745" s="43">
        <v>3</v>
      </c>
      <c r="B745" s="43" t="s">
        <v>170</v>
      </c>
      <c r="C745" s="43">
        <v>7</v>
      </c>
      <c r="D745" s="43" t="s">
        <v>179</v>
      </c>
      <c r="E745" s="43">
        <v>10</v>
      </c>
      <c r="F745" s="59">
        <v>40863</v>
      </c>
      <c r="G745" s="58">
        <v>22</v>
      </c>
      <c r="H745" s="58">
        <v>19</v>
      </c>
      <c r="I745" s="43" t="s">
        <v>149</v>
      </c>
      <c r="J745" s="37" t="str">
        <f>VLOOKUP(I745,spp!A:B,2,FALSE)</f>
        <v>Pinctada mazatlanica</v>
      </c>
      <c r="K745" s="43">
        <v>4</v>
      </c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37"/>
      <c r="AF745" s="37">
        <f>VLOOKUP(I745,spp!A:E,5,FALSE)</f>
        <v>33.238461538461536</v>
      </c>
      <c r="AG745" s="43">
        <f>AF745*K745</f>
        <v>132.95384615384614</v>
      </c>
      <c r="AH745" s="43">
        <f>K745/50</f>
        <v>0.08</v>
      </c>
      <c r="AI745" s="43">
        <f>AG745/50</f>
        <v>2.6590769230769227</v>
      </c>
      <c r="AJ745" s="7">
        <f t="shared" si="1324"/>
        <v>4.8900020465962415</v>
      </c>
      <c r="AK745" s="7" t="e">
        <f t="shared" si="1325"/>
        <v>#NUM!</v>
      </c>
      <c r="AL745" s="7" t="e">
        <f t="shared" si="1326"/>
        <v>#NUM!</v>
      </c>
      <c r="AM745" s="7" t="e">
        <f t="shared" si="1327"/>
        <v>#NUM!</v>
      </c>
      <c r="AN745" s="37" t="str">
        <f>VLOOKUP(I745,spp!A:L,10,FALSE)</f>
        <v>Pteriidae</v>
      </c>
    </row>
    <row r="746" spans="1:40" x14ac:dyDescent="0.2">
      <c r="A746" s="40">
        <v>3</v>
      </c>
      <c r="B746" s="40" t="s">
        <v>170</v>
      </c>
      <c r="C746" s="40">
        <v>7</v>
      </c>
      <c r="D746" s="40" t="s">
        <v>178</v>
      </c>
      <c r="E746" s="40">
        <v>11</v>
      </c>
      <c r="F746" s="55">
        <v>40863</v>
      </c>
      <c r="G746" s="56">
        <v>22</v>
      </c>
      <c r="H746" s="56">
        <v>19</v>
      </c>
      <c r="I746" s="40" t="s">
        <v>146</v>
      </c>
      <c r="J746" s="37" t="str">
        <f>VLOOKUP(I746,spp!A:B,2,FALSE)</f>
        <v>Mycteroperca rosacea</v>
      </c>
      <c r="K746" s="39">
        <f t="shared" ref="K746:K747" si="1336">SUM(L746:AD746)</f>
        <v>1</v>
      </c>
      <c r="L746" s="40"/>
      <c r="M746" s="40"/>
      <c r="N746" s="40"/>
      <c r="O746" s="40"/>
      <c r="P746" s="40">
        <v>1</v>
      </c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37">
        <f>VLOOKUP(I746,spp!A:C,3,FALSE)</f>
        <v>1.3299999999999999E-2</v>
      </c>
      <c r="AF746" s="37">
        <f>VLOOKUP(I746,spp!A:D,4,FALSE)</f>
        <v>2.97</v>
      </c>
      <c r="AG746" s="37">
        <f t="shared" ref="AG746:AG747" si="1337">((AE746*$L$2^AF746)*L746)+((AE746*$M$2^AF746)*M746)+((AE746*$N$2^AF746)*N746)+((AE746*$O$2^AF746)*O746)+((AE746*$P$2^AF746)*P746)+((AE746*$Q$2^AF746)*Q746)+((AE746*$R$2^AF746)*R746)+((AE746*$S$2^AF746)*S746)+((AE746*$T$2^AF746)*T746)+((AE746*$U$2^AF746)*U746)+((AE746*$V$2^AF746)*V746)+((AE746*$W$2^AF746)*W746)+((AE746*$X$2^AF746)*X746)+((AE746*$Y$2^AF746)*Y746)+ ((AE746*$Z$2^AF746)*Z746)+((AE746*$AA$2^AF746)*AA746)+((AE746*$AB$2^AF746)*AB746)+((AE746*$AC$2^AF746)*AC746+((AE746*$AD$2^AF746)*AD746))</f>
        <v>188.68330149266839</v>
      </c>
      <c r="AH746" s="37">
        <f t="shared" ref="AH746:AH747" si="1338">K746/100</f>
        <v>0.01</v>
      </c>
      <c r="AI746" s="37">
        <f t="shared" ref="AI746:AI747" si="1339">AG746/100</f>
        <v>1.8868330149266839</v>
      </c>
      <c r="AJ746" s="7">
        <f t="shared" si="1324"/>
        <v>5.2400699561041266</v>
      </c>
      <c r="AK746" s="7">
        <f t="shared" si="1325"/>
        <v>-4.319991243754429</v>
      </c>
      <c r="AL746" s="7">
        <f t="shared" si="1326"/>
        <v>3.2188758248682001</v>
      </c>
      <c r="AM746" s="7">
        <f t="shared" si="1327"/>
        <v>24.999999999999986</v>
      </c>
      <c r="AN746" s="37" t="str">
        <f>VLOOKUP(I746,spp!A:L,10,FALSE)</f>
        <v>Serranidae</v>
      </c>
    </row>
    <row r="747" spans="1:40" x14ac:dyDescent="0.2">
      <c r="A747" s="40">
        <v>3</v>
      </c>
      <c r="B747" s="40" t="s">
        <v>170</v>
      </c>
      <c r="C747" s="40">
        <v>7</v>
      </c>
      <c r="D747" s="40" t="s">
        <v>178</v>
      </c>
      <c r="E747" s="40">
        <v>11</v>
      </c>
      <c r="F747" s="55">
        <v>40863</v>
      </c>
      <c r="G747" s="56">
        <v>22</v>
      </c>
      <c r="H747" s="56">
        <v>19</v>
      </c>
      <c r="I747" s="40" t="s">
        <v>141</v>
      </c>
      <c r="J747" s="37" t="str">
        <f>VLOOKUP(I747,spp!A:B,2,FALSE)</f>
        <v>Stegastes rectrifaenum</v>
      </c>
      <c r="K747" s="39">
        <f t="shared" si="1336"/>
        <v>40</v>
      </c>
      <c r="L747" s="40">
        <v>40</v>
      </c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37">
        <f>VLOOKUP(I747,spp!A:C,3,FALSE)</f>
        <v>1.813E-2</v>
      </c>
      <c r="AF747" s="37">
        <f>VLOOKUP(I747,spp!A:D,4,FALSE)</f>
        <v>3.07552</v>
      </c>
      <c r="AG747" s="37">
        <f t="shared" si="1337"/>
        <v>12.143118996160226</v>
      </c>
      <c r="AH747" s="37">
        <f t="shared" si="1338"/>
        <v>0.4</v>
      </c>
      <c r="AI747" s="37">
        <f t="shared" si="1339"/>
        <v>0.12143118996160225</v>
      </c>
      <c r="AJ747" s="7">
        <f t="shared" si="1324"/>
        <v>2.4967626715921605</v>
      </c>
      <c r="AK747" s="7">
        <f t="shared" si="1325"/>
        <v>-4.0101872542153769</v>
      </c>
      <c r="AL747" s="7">
        <f t="shared" si="1326"/>
        <v>2.1157234958015354</v>
      </c>
      <c r="AM747" s="7">
        <f t="shared" si="1327"/>
        <v>8.2955854167167811</v>
      </c>
      <c r="AN747" s="37" t="str">
        <f>VLOOKUP(I747,spp!A:L,10,FALSE)</f>
        <v>Pomacentridae</v>
      </c>
    </row>
    <row r="748" spans="1:40" x14ac:dyDescent="0.2">
      <c r="A748" s="43">
        <v>3</v>
      </c>
      <c r="B748" s="43" t="s">
        <v>170</v>
      </c>
      <c r="C748" s="43">
        <v>7</v>
      </c>
      <c r="D748" s="43" t="s">
        <v>179</v>
      </c>
      <c r="E748" s="43">
        <v>11</v>
      </c>
      <c r="F748" s="59">
        <v>40863</v>
      </c>
      <c r="G748" s="58">
        <v>22</v>
      </c>
      <c r="H748" s="58">
        <v>19</v>
      </c>
      <c r="I748" s="43" t="s">
        <v>149</v>
      </c>
      <c r="J748" s="37" t="str">
        <f>VLOOKUP(I748,spp!A:B,2,FALSE)</f>
        <v>Pinctada mazatlanica</v>
      </c>
      <c r="K748" s="43">
        <v>2</v>
      </c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37"/>
      <c r="AF748" s="37">
        <f>VLOOKUP(I748,spp!A:E,5,FALSE)</f>
        <v>33.238461538461536</v>
      </c>
      <c r="AG748" s="43">
        <f>AF748*K748</f>
        <v>66.476923076923072</v>
      </c>
      <c r="AH748" s="43">
        <f>K748/50</f>
        <v>0.04</v>
      </c>
      <c r="AI748" s="43">
        <f>AG748/50</f>
        <v>1.3295384615384613</v>
      </c>
      <c r="AJ748" s="7">
        <f t="shared" si="1324"/>
        <v>4.1968548660362961</v>
      </c>
      <c r="AK748" s="7" t="e">
        <f t="shared" si="1325"/>
        <v>#NUM!</v>
      </c>
      <c r="AL748" s="7" t="e">
        <f t="shared" si="1326"/>
        <v>#NUM!</v>
      </c>
      <c r="AM748" s="7" t="e">
        <f t="shared" si="1327"/>
        <v>#NUM!</v>
      </c>
      <c r="AN748" s="37" t="str">
        <f>VLOOKUP(I748,spp!A:L,10,FALSE)</f>
        <v>Pteriidae</v>
      </c>
    </row>
    <row r="749" spans="1:40" x14ac:dyDescent="0.2">
      <c r="A749" s="40">
        <v>3</v>
      </c>
      <c r="B749" s="40" t="s">
        <v>170</v>
      </c>
      <c r="C749" s="40">
        <v>8</v>
      </c>
      <c r="D749" s="40" t="s">
        <v>180</v>
      </c>
      <c r="E749" s="40">
        <v>1</v>
      </c>
      <c r="F749" s="55">
        <v>40773</v>
      </c>
      <c r="G749" s="56">
        <v>30</v>
      </c>
      <c r="H749" s="56">
        <v>12</v>
      </c>
      <c r="I749" s="40" t="s">
        <v>142</v>
      </c>
      <c r="J749" s="37" t="str">
        <f>VLOOKUP(I749,spp!A:B,2,FALSE)</f>
        <v>Holacanthus passer</v>
      </c>
      <c r="K749" s="39">
        <f t="shared" ref="K749:K752" si="1340">SUM(L749:AD749)</f>
        <v>8</v>
      </c>
      <c r="L749" s="40">
        <v>1</v>
      </c>
      <c r="M749" s="40">
        <v>1</v>
      </c>
      <c r="N749" s="40"/>
      <c r="O749" s="40">
        <v>2</v>
      </c>
      <c r="P749" s="40">
        <v>4</v>
      </c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37">
        <f>VLOOKUP(I749,spp!A:C,3,FALSE)</f>
        <v>2.7130000000000001E-2</v>
      </c>
      <c r="AF749" s="37">
        <f>VLOOKUP(I749,spp!A:D,4,FALSE)</f>
        <v>3.0842299999999998</v>
      </c>
      <c r="AG749" s="37">
        <f t="shared" ref="AG749:AG752" si="1341">((AE749*$L$2^AF749)*L749)+((AE749*$M$2^AF749)*M749)+((AE749*$N$2^AF749)*N749)+((AE749*$O$2^AF749)*O749)+((AE749*$P$2^AF749)*P749)+((AE749*$Q$2^AF749)*Q749)+((AE749*$R$2^AF749)*R749)+((AE749*$S$2^AF749)*S749)+((AE749*$T$2^AF749)*T749)+((AE749*$U$2^AF749)*U749)+((AE749*$V$2^AF749)*V749)+((AE749*$W$2^AF749)*W749)+((AE749*$X$2^AF749)*X749)+((AE749*$Y$2^AF749)*Y749)+ ((AE749*$Z$2^AF749)*Z749)+((AE749*$AA$2^AF749)*AA749)+((AE749*$AB$2^AF749)*AB749)+((AE749*$AC$2^AF749)*AC749+((AE749*$AD$2^AF749)*AD749))</f>
        <v>2607.8106902599407</v>
      </c>
      <c r="AH749" s="37">
        <f t="shared" ref="AH749:AH752" si="1342">K749/100</f>
        <v>0.08</v>
      </c>
      <c r="AI749" s="37">
        <f t="shared" ref="AI749:AI752" si="1343">AG749/100</f>
        <v>26.078106902599405</v>
      </c>
      <c r="AJ749" s="7">
        <f t="shared" si="1324"/>
        <v>7.8662663323213868</v>
      </c>
      <c r="AK749" s="7">
        <f t="shared" si="1325"/>
        <v>-3.6071151523112968</v>
      </c>
      <c r="AL749" s="7">
        <f t="shared" si="1326"/>
        <v>3.7200148771760486</v>
      </c>
      <c r="AM749" s="7">
        <f t="shared" si="1327"/>
        <v>41.265008010833043</v>
      </c>
      <c r="AN749" s="37" t="str">
        <f>VLOOKUP(I749,spp!A:L,10,FALSE)</f>
        <v>Pomacanthidae</v>
      </c>
    </row>
    <row r="750" spans="1:40" x14ac:dyDescent="0.2">
      <c r="A750" s="40">
        <v>3</v>
      </c>
      <c r="B750" s="40" t="s">
        <v>170</v>
      </c>
      <c r="C750" s="40">
        <v>8</v>
      </c>
      <c r="D750" s="40" t="s">
        <v>180</v>
      </c>
      <c r="E750" s="40">
        <v>1</v>
      </c>
      <c r="F750" s="55">
        <v>40773</v>
      </c>
      <c r="G750" s="56">
        <v>30</v>
      </c>
      <c r="H750" s="56">
        <v>12</v>
      </c>
      <c r="I750" s="40" t="s">
        <v>150</v>
      </c>
      <c r="J750" s="37" t="str">
        <f>VLOOKUP(I750,spp!A:B,2,FALSE)</f>
        <v>Lutjanus argentiventris</v>
      </c>
      <c r="K750" s="39">
        <f t="shared" si="1340"/>
        <v>50</v>
      </c>
      <c r="L750" s="40"/>
      <c r="M750" s="40"/>
      <c r="N750" s="40"/>
      <c r="O750" s="40"/>
      <c r="P750" s="40"/>
      <c r="Q750" s="40">
        <v>50</v>
      </c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37">
        <f>VLOOKUP(I750,spp!A:C,3,FALSE)</f>
        <v>1.7299999999999999E-2</v>
      </c>
      <c r="AF750" s="37">
        <f>VLOOKUP(I750,spp!A:D,4,FALSE)</f>
        <v>3</v>
      </c>
      <c r="AG750" s="37">
        <f t="shared" si="1341"/>
        <v>37086.875</v>
      </c>
      <c r="AH750" s="37">
        <f t="shared" si="1342"/>
        <v>0.5</v>
      </c>
      <c r="AI750" s="37">
        <f t="shared" si="1343"/>
        <v>370.86874999999998</v>
      </c>
      <c r="AJ750" s="7">
        <f t="shared" si="1324"/>
        <v>10.521018412417984</v>
      </c>
      <c r="AK750" s="7">
        <f t="shared" si="1325"/>
        <v>-4.0570487774784034</v>
      </c>
      <c r="AL750" s="7">
        <f t="shared" si="1326"/>
        <v>4.8593557299654622</v>
      </c>
      <c r="AM750" s="7">
        <f t="shared" si="1327"/>
        <v>128.9411024524135</v>
      </c>
      <c r="AN750" s="37" t="str">
        <f>VLOOKUP(I750,spp!A:L,10,FALSE)</f>
        <v>Lutjanidae</v>
      </c>
    </row>
    <row r="751" spans="1:40" x14ac:dyDescent="0.2">
      <c r="A751" s="40">
        <v>3</v>
      </c>
      <c r="B751" s="40" t="s">
        <v>170</v>
      </c>
      <c r="C751" s="40">
        <v>8</v>
      </c>
      <c r="D751" s="40" t="s">
        <v>180</v>
      </c>
      <c r="E751" s="40">
        <v>1</v>
      </c>
      <c r="F751" s="55">
        <v>40773</v>
      </c>
      <c r="G751" s="56">
        <v>30</v>
      </c>
      <c r="H751" s="56">
        <v>12</v>
      </c>
      <c r="I751" s="40" t="s">
        <v>146</v>
      </c>
      <c r="J751" s="37" t="str">
        <f>VLOOKUP(I751,spp!A:B,2,FALSE)</f>
        <v>Mycteroperca rosacea</v>
      </c>
      <c r="K751" s="39">
        <f t="shared" si="1340"/>
        <v>14</v>
      </c>
      <c r="L751" s="40"/>
      <c r="M751" s="40"/>
      <c r="N751" s="40"/>
      <c r="O751" s="40"/>
      <c r="P751" s="40">
        <v>1</v>
      </c>
      <c r="Q751" s="40">
        <v>7</v>
      </c>
      <c r="R751" s="40">
        <v>4</v>
      </c>
      <c r="S751" s="40">
        <v>2</v>
      </c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37">
        <f>VLOOKUP(I751,spp!A:C,3,FALSE)</f>
        <v>1.3299999999999999E-2</v>
      </c>
      <c r="AF751" s="37">
        <f>VLOOKUP(I751,spp!A:D,4,FALSE)</f>
        <v>2.97</v>
      </c>
      <c r="AG751" s="37">
        <f t="shared" si="1341"/>
        <v>12025.450353735607</v>
      </c>
      <c r="AH751" s="37">
        <f t="shared" si="1342"/>
        <v>0.14000000000000001</v>
      </c>
      <c r="AI751" s="37">
        <f t="shared" si="1343"/>
        <v>120.25450353735607</v>
      </c>
      <c r="AJ751" s="7">
        <f t="shared" ref="AJ751:AJ761" si="1344">LN(AG751)</f>
        <v>9.3947805457267783</v>
      </c>
      <c r="AK751" s="7">
        <f t="shared" ref="AK751:AK761" si="1345">LN(AE751)</f>
        <v>-4.319991243754429</v>
      </c>
      <c r="AL751" s="7">
        <f t="shared" ref="AL751:AL761" si="1346">(AJ751-AK751)/AF751</f>
        <v>4.6177682792866017</v>
      </c>
      <c r="AM751" s="7">
        <f t="shared" ref="AM751:AM761" si="1347">EXP(AL751)</f>
        <v>101.26777835727702</v>
      </c>
      <c r="AN751" s="37" t="str">
        <f>VLOOKUP(I751,spp!A:L,10,FALSE)</f>
        <v>Serranidae</v>
      </c>
    </row>
    <row r="752" spans="1:40" x14ac:dyDescent="0.2">
      <c r="A752" s="40">
        <v>3</v>
      </c>
      <c r="B752" s="40" t="s">
        <v>170</v>
      </c>
      <c r="C752" s="40">
        <v>8</v>
      </c>
      <c r="D752" s="40" t="s">
        <v>180</v>
      </c>
      <c r="E752" s="40">
        <v>1</v>
      </c>
      <c r="F752" s="55">
        <v>40773</v>
      </c>
      <c r="G752" s="56">
        <v>30</v>
      </c>
      <c r="H752" s="56">
        <v>12</v>
      </c>
      <c r="I752" s="40" t="s">
        <v>143</v>
      </c>
      <c r="J752" s="37" t="str">
        <f>VLOOKUP(I752,spp!A:B,2,FALSE)</f>
        <v>Scarus ghobban</v>
      </c>
      <c r="K752" s="39">
        <f t="shared" si="1340"/>
        <v>1</v>
      </c>
      <c r="L752" s="40"/>
      <c r="M752" s="40"/>
      <c r="N752" s="40"/>
      <c r="O752" s="40"/>
      <c r="P752" s="40">
        <v>1</v>
      </c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37">
        <f>VLOOKUP(I752,spp!A:C,3,FALSE)</f>
        <v>2.3300000000000001E-2</v>
      </c>
      <c r="AF752" s="37">
        <f>VLOOKUP(I752,spp!A:D,4,FALSE)</f>
        <v>2.919</v>
      </c>
      <c r="AG752" s="37">
        <f t="shared" si="1341"/>
        <v>280.50642055496235</v>
      </c>
      <c r="AH752" s="37">
        <f t="shared" si="1342"/>
        <v>0.01</v>
      </c>
      <c r="AI752" s="37">
        <f t="shared" si="1343"/>
        <v>2.8050642055496233</v>
      </c>
      <c r="AJ752" s="7">
        <f t="shared" si="1344"/>
        <v>5.6365966143797968</v>
      </c>
      <c r="AK752" s="7">
        <f t="shared" si="1345"/>
        <v>-3.7593019184104821</v>
      </c>
      <c r="AL752" s="7">
        <f t="shared" si="1346"/>
        <v>3.218875824868201</v>
      </c>
      <c r="AM752" s="7">
        <f t="shared" si="1347"/>
        <v>25.000000000000007</v>
      </c>
      <c r="AN752" s="37" t="str">
        <f>VLOOKUP(I752,spp!A:L,10,FALSE)</f>
        <v>Scaridae </v>
      </c>
    </row>
    <row r="753" spans="1:40" x14ac:dyDescent="0.2">
      <c r="A753" s="43">
        <v>3</v>
      </c>
      <c r="B753" s="43" t="s">
        <v>170</v>
      </c>
      <c r="C753" s="43">
        <v>8</v>
      </c>
      <c r="D753" s="43" t="s">
        <v>180</v>
      </c>
      <c r="E753" s="43">
        <v>1</v>
      </c>
      <c r="F753" s="57">
        <v>40773</v>
      </c>
      <c r="G753" s="58">
        <v>30</v>
      </c>
      <c r="H753" s="58">
        <v>12</v>
      </c>
      <c r="I753" s="43" t="s">
        <v>149</v>
      </c>
      <c r="J753" s="37" t="str">
        <f>VLOOKUP(I753,spp!A:B,2,FALSE)</f>
        <v>Pinctada mazatlanica</v>
      </c>
      <c r="K753" s="43">
        <v>4</v>
      </c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37"/>
      <c r="AF753" s="37">
        <f>VLOOKUP(I753,spp!A:E,5,FALSE)</f>
        <v>33.238461538461536</v>
      </c>
      <c r="AG753" s="43">
        <f>AF753*K753</f>
        <v>132.95384615384614</v>
      </c>
      <c r="AH753" s="43">
        <f>K753/50</f>
        <v>0.08</v>
      </c>
      <c r="AI753" s="43">
        <f>AG753/50</f>
        <v>2.6590769230769227</v>
      </c>
      <c r="AJ753" s="7">
        <f t="shared" si="1344"/>
        <v>4.8900020465962415</v>
      </c>
      <c r="AK753" s="7" t="e">
        <f t="shared" si="1345"/>
        <v>#NUM!</v>
      </c>
      <c r="AL753" s="7" t="e">
        <f t="shared" si="1346"/>
        <v>#NUM!</v>
      </c>
      <c r="AM753" s="7" t="e">
        <f t="shared" si="1347"/>
        <v>#NUM!</v>
      </c>
      <c r="AN753" s="37" t="str">
        <f>VLOOKUP(I753,spp!A:L,10,FALSE)</f>
        <v>Pteriidae</v>
      </c>
    </row>
    <row r="754" spans="1:40" x14ac:dyDescent="0.2">
      <c r="A754" s="40">
        <v>3</v>
      </c>
      <c r="B754" s="40" t="s">
        <v>170</v>
      </c>
      <c r="C754" s="40">
        <v>8</v>
      </c>
      <c r="D754" s="40" t="s">
        <v>180</v>
      </c>
      <c r="E754" s="40">
        <v>2</v>
      </c>
      <c r="F754" s="55">
        <v>40773</v>
      </c>
      <c r="G754" s="56">
        <v>30</v>
      </c>
      <c r="H754" s="56">
        <v>12</v>
      </c>
      <c r="I754" s="40" t="s">
        <v>142</v>
      </c>
      <c r="J754" s="37" t="str">
        <f>VLOOKUP(I754,spp!A:B,2,FALSE)</f>
        <v>Holacanthus passer</v>
      </c>
      <c r="K754" s="39">
        <f t="shared" ref="K754:K756" si="1348">SUM(L754:AD754)</f>
        <v>1</v>
      </c>
      <c r="L754" s="40"/>
      <c r="M754" s="40"/>
      <c r="N754" s="40"/>
      <c r="O754" s="40">
        <v>1</v>
      </c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37">
        <f>VLOOKUP(I754,spp!A:C,3,FALSE)</f>
        <v>2.7130000000000001E-2</v>
      </c>
      <c r="AF754" s="37">
        <f>VLOOKUP(I754,spp!A:D,4,FALSE)</f>
        <v>3.0842299999999998</v>
      </c>
      <c r="AG754" s="37">
        <f t="shared" ref="AG754:AG756" si="1349">((AE754*$L$2^AF754)*L754)+((AE754*$M$2^AF754)*M754)+((AE754*$N$2^AF754)*N754)+((AE754*$O$2^AF754)*O754)+((AE754*$P$2^AF754)*P754)+((AE754*$Q$2^AF754)*Q754)+((AE754*$R$2^AF754)*R754)+((AE754*$S$2^AF754)*S754)+((AE754*$T$2^AF754)*T754)+((AE754*$U$2^AF754)*U754)+((AE754*$V$2^AF754)*V754)+((AE754*$W$2^AF754)*W754)+((AE754*$X$2^AF754)*X754)+((AE754*$Y$2^AF754)*Y754)+ ((AE754*$Z$2^AF754)*Z754)+((AE754*$AA$2^AF754)*AA754)+((AE754*$AB$2^AF754)*AB754)+((AE754*$AC$2^AF754)*AC754+((AE754*$AD$2^AF754)*AD754))</f>
        <v>185.03975070588172</v>
      </c>
      <c r="AH754" s="37">
        <f t="shared" ref="AH754:AH756" si="1350">K754/100</f>
        <v>0.01</v>
      </c>
      <c r="AI754" s="37">
        <f t="shared" ref="AI754:AI756" si="1351">AG754/100</f>
        <v>1.8503975070588172</v>
      </c>
      <c r="AJ754" s="7">
        <f t="shared" si="1344"/>
        <v>5.2205706706777981</v>
      </c>
      <c r="AK754" s="7">
        <f t="shared" si="1345"/>
        <v>-3.6071151523112968</v>
      </c>
      <c r="AL754" s="7">
        <f t="shared" si="1346"/>
        <v>2.8622008809294686</v>
      </c>
      <c r="AM754" s="7">
        <f t="shared" si="1347"/>
        <v>17.500000000000004</v>
      </c>
      <c r="AN754" s="37" t="str">
        <f>VLOOKUP(I754,spp!A:L,10,FALSE)</f>
        <v>Pomacanthidae</v>
      </c>
    </row>
    <row r="755" spans="1:40" x14ac:dyDescent="0.2">
      <c r="A755" s="40">
        <v>3</v>
      </c>
      <c r="B755" s="40" t="s">
        <v>170</v>
      </c>
      <c r="C755" s="40">
        <v>8</v>
      </c>
      <c r="D755" s="40" t="s">
        <v>180</v>
      </c>
      <c r="E755" s="40">
        <v>2</v>
      </c>
      <c r="F755" s="55">
        <v>40773</v>
      </c>
      <c r="G755" s="56">
        <v>30</v>
      </c>
      <c r="H755" s="56">
        <v>12</v>
      </c>
      <c r="I755" s="40" t="s">
        <v>146</v>
      </c>
      <c r="J755" s="37" t="str">
        <f>VLOOKUP(I755,spp!A:B,2,FALSE)</f>
        <v>Mycteroperca rosacea</v>
      </c>
      <c r="K755" s="39">
        <f t="shared" si="1348"/>
        <v>4</v>
      </c>
      <c r="L755" s="40"/>
      <c r="M755" s="40"/>
      <c r="N755" s="40"/>
      <c r="O755" s="40"/>
      <c r="P755" s="40">
        <v>1</v>
      </c>
      <c r="Q755" s="40"/>
      <c r="R755" s="40">
        <v>3</v>
      </c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37">
        <f>VLOOKUP(I755,spp!A:C,3,FALSE)</f>
        <v>1.3299999999999999E-2</v>
      </c>
      <c r="AF755" s="37">
        <f>VLOOKUP(I755,spp!A:D,4,FALSE)</f>
        <v>2.97</v>
      </c>
      <c r="AG755" s="37">
        <f t="shared" si="1349"/>
        <v>3432.1844914630451</v>
      </c>
      <c r="AH755" s="37">
        <f t="shared" si="1350"/>
        <v>0.04</v>
      </c>
      <c r="AI755" s="37">
        <f t="shared" si="1351"/>
        <v>34.321844914630454</v>
      </c>
      <c r="AJ755" s="7">
        <f t="shared" si="1344"/>
        <v>8.1409522154168386</v>
      </c>
      <c r="AK755" s="7">
        <f t="shared" si="1345"/>
        <v>-4.319991243754429</v>
      </c>
      <c r="AL755" s="7">
        <f t="shared" si="1346"/>
        <v>4.195603858306824</v>
      </c>
      <c r="AM755" s="7">
        <f t="shared" si="1347"/>
        <v>66.393811929505461</v>
      </c>
      <c r="AN755" s="37" t="str">
        <f>VLOOKUP(I755,spp!A:L,10,FALSE)</f>
        <v>Serranidae</v>
      </c>
    </row>
    <row r="756" spans="1:40" x14ac:dyDescent="0.2">
      <c r="A756" s="40">
        <v>3</v>
      </c>
      <c r="B756" s="40" t="s">
        <v>170</v>
      </c>
      <c r="C756" s="40">
        <v>8</v>
      </c>
      <c r="D756" s="40" t="s">
        <v>180</v>
      </c>
      <c r="E756" s="40">
        <v>2</v>
      </c>
      <c r="F756" s="55">
        <v>40773</v>
      </c>
      <c r="G756" s="56">
        <v>30</v>
      </c>
      <c r="H756" s="56">
        <v>12</v>
      </c>
      <c r="I756" s="40" t="s">
        <v>143</v>
      </c>
      <c r="J756" s="37" t="str">
        <f>VLOOKUP(I756,spp!A:B,2,FALSE)</f>
        <v>Scarus ghobban</v>
      </c>
      <c r="K756" s="39">
        <f t="shared" si="1348"/>
        <v>1</v>
      </c>
      <c r="L756" s="40"/>
      <c r="M756" s="40"/>
      <c r="N756" s="40"/>
      <c r="O756" s="40"/>
      <c r="P756" s="40">
        <v>1</v>
      </c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37">
        <f>VLOOKUP(I756,spp!A:C,3,FALSE)</f>
        <v>2.3300000000000001E-2</v>
      </c>
      <c r="AF756" s="37">
        <f>VLOOKUP(I756,spp!A:D,4,FALSE)</f>
        <v>2.919</v>
      </c>
      <c r="AG756" s="37">
        <f t="shared" si="1349"/>
        <v>280.50642055496235</v>
      </c>
      <c r="AH756" s="37">
        <f t="shared" si="1350"/>
        <v>0.01</v>
      </c>
      <c r="AI756" s="37">
        <f t="shared" si="1351"/>
        <v>2.8050642055496233</v>
      </c>
      <c r="AJ756" s="7">
        <f t="shared" si="1344"/>
        <v>5.6365966143797968</v>
      </c>
      <c r="AK756" s="7">
        <f t="shared" si="1345"/>
        <v>-3.7593019184104821</v>
      </c>
      <c r="AL756" s="7">
        <f t="shared" si="1346"/>
        <v>3.218875824868201</v>
      </c>
      <c r="AM756" s="7">
        <f t="shared" si="1347"/>
        <v>25.000000000000007</v>
      </c>
      <c r="AN756" s="37" t="str">
        <f>VLOOKUP(I756,spp!A:L,10,FALSE)</f>
        <v>Scaridae </v>
      </c>
    </row>
    <row r="757" spans="1:40" x14ac:dyDescent="0.2">
      <c r="A757" s="43">
        <v>3</v>
      </c>
      <c r="B757" s="43" t="s">
        <v>170</v>
      </c>
      <c r="C757" s="43">
        <v>8</v>
      </c>
      <c r="D757" s="43" t="s">
        <v>180</v>
      </c>
      <c r="E757" s="43">
        <v>2</v>
      </c>
      <c r="F757" s="57">
        <v>40773</v>
      </c>
      <c r="G757" s="58">
        <v>30</v>
      </c>
      <c r="H757" s="58">
        <v>12</v>
      </c>
      <c r="I757" s="43" t="s">
        <v>149</v>
      </c>
      <c r="J757" s="37" t="str">
        <f>VLOOKUP(I757,spp!A:B,2,FALSE)</f>
        <v>Pinctada mazatlanica</v>
      </c>
      <c r="K757" s="43">
        <v>2</v>
      </c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37"/>
      <c r="AF757" s="37">
        <f>VLOOKUP(I757,spp!A:E,5,FALSE)</f>
        <v>33.238461538461536</v>
      </c>
      <c r="AG757" s="43">
        <f>AF757*K757</f>
        <v>66.476923076923072</v>
      </c>
      <c r="AH757" s="43">
        <f>K757/50</f>
        <v>0.04</v>
      </c>
      <c r="AI757" s="43">
        <f>AG757/50</f>
        <v>1.3295384615384613</v>
      </c>
      <c r="AJ757" s="7">
        <f t="shared" si="1344"/>
        <v>4.1968548660362961</v>
      </c>
      <c r="AK757" s="7" t="e">
        <f t="shared" si="1345"/>
        <v>#NUM!</v>
      </c>
      <c r="AL757" s="7" t="e">
        <f t="shared" si="1346"/>
        <v>#NUM!</v>
      </c>
      <c r="AM757" s="7" t="e">
        <f t="shared" si="1347"/>
        <v>#NUM!</v>
      </c>
      <c r="AN757" s="37" t="str">
        <f>VLOOKUP(I757,spp!A:L,10,FALSE)</f>
        <v>Pteriidae</v>
      </c>
    </row>
    <row r="758" spans="1:40" x14ac:dyDescent="0.2">
      <c r="A758" s="40">
        <v>3</v>
      </c>
      <c r="B758" s="40" t="s">
        <v>170</v>
      </c>
      <c r="C758" s="40">
        <v>8</v>
      </c>
      <c r="D758" s="40" t="s">
        <v>180</v>
      </c>
      <c r="E758" s="40">
        <v>3</v>
      </c>
      <c r="F758" s="55">
        <v>40773</v>
      </c>
      <c r="G758" s="56">
        <v>30</v>
      </c>
      <c r="H758" s="40">
        <v>14.5</v>
      </c>
      <c r="I758" s="56" t="s">
        <v>142</v>
      </c>
      <c r="J758" s="37" t="str">
        <f>VLOOKUP(I758,spp!A:B,2,FALSE)</f>
        <v>Holacanthus passer</v>
      </c>
      <c r="K758" s="39">
        <f t="shared" ref="K758" si="1352">SUM(L758:AD758)</f>
        <v>3</v>
      </c>
      <c r="L758" s="40"/>
      <c r="M758" s="40">
        <v>1</v>
      </c>
      <c r="N758" s="40">
        <v>2</v>
      </c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37">
        <f>VLOOKUP(I758,spp!A:C,3,FALSE)</f>
        <v>2.7130000000000001E-2</v>
      </c>
      <c r="AF758" s="37">
        <f>VLOOKUP(I758,spp!A:D,4,FALSE)</f>
        <v>3.0842299999999998</v>
      </c>
      <c r="AG758" s="37">
        <f t="shared" ref="AG758" si="1353">((AE758*$L$2^AF758)*L758)+((AE758*$M$2^AF758)*M758)+((AE758*$N$2^AF758)*N758)+((AE758*$O$2^AF758)*O758)+((AE758*$P$2^AF758)*P758)+((AE758*$Q$2^AF758)*Q758)+((AE758*$R$2^AF758)*R758)+((AE758*$S$2^AF758)*S758)+((AE758*$T$2^AF758)*T758)+((AE758*$U$2^AF758)*U758)+((AE758*$V$2^AF758)*V758)+((AE758*$W$2^AF758)*W758)+((AE758*$X$2^AF758)*X758)+((AE758*$Y$2^AF758)*Y758)+ ((AE758*$Z$2^AF758)*Z758)+((AE758*$AA$2^AF758)*AA758)+((AE758*$AB$2^AF758)*AB758)+((AE758*$AC$2^AF758)*AC758+((AE758*$AD$2^AF758)*AD758))</f>
        <v>144.66246748567178</v>
      </c>
      <c r="AH758" s="37">
        <f t="shared" ref="AH758" si="1354">K758/100</f>
        <v>0.03</v>
      </c>
      <c r="AI758" s="37">
        <f t="shared" ref="AI758" si="1355">AG758/100</f>
        <v>1.4466246748567178</v>
      </c>
      <c r="AJ758" s="7">
        <f t="shared" si="1344"/>
        <v>4.9744032184142766</v>
      </c>
      <c r="AK758" s="7">
        <f t="shared" si="1345"/>
        <v>-3.6071151523112968</v>
      </c>
      <c r="AL758" s="7">
        <f t="shared" si="1346"/>
        <v>2.7823859993338935</v>
      </c>
      <c r="AM758" s="7">
        <f t="shared" si="1347"/>
        <v>16.157526840521665</v>
      </c>
      <c r="AN758" s="37" t="str">
        <f>VLOOKUP(I758,spp!A:L,10,FALSE)</f>
        <v>Pomacanthidae</v>
      </c>
    </row>
    <row r="759" spans="1:40" x14ac:dyDescent="0.2">
      <c r="A759" s="43">
        <v>3</v>
      </c>
      <c r="B759" s="43" t="s">
        <v>170</v>
      </c>
      <c r="C759" s="43">
        <v>8</v>
      </c>
      <c r="D759" s="43" t="s">
        <v>180</v>
      </c>
      <c r="E759" s="43">
        <v>3</v>
      </c>
      <c r="F759" s="57">
        <v>40773</v>
      </c>
      <c r="G759" s="58">
        <v>30</v>
      </c>
      <c r="H759" s="58">
        <v>14</v>
      </c>
      <c r="I759" s="43" t="s">
        <v>149</v>
      </c>
      <c r="J759" s="37" t="str">
        <f>VLOOKUP(I759,spp!A:B,2,FALSE)</f>
        <v>Pinctada mazatlanica</v>
      </c>
      <c r="K759" s="43">
        <v>4</v>
      </c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37"/>
      <c r="AF759" s="37">
        <f>VLOOKUP(I759,spp!A:E,5,FALSE)</f>
        <v>33.238461538461536</v>
      </c>
      <c r="AG759" s="43">
        <f>AF759*K759</f>
        <v>132.95384615384614</v>
      </c>
      <c r="AH759" s="43">
        <f>K759/50</f>
        <v>0.08</v>
      </c>
      <c r="AI759" s="43">
        <f>AG759/50</f>
        <v>2.6590769230769227</v>
      </c>
      <c r="AJ759" s="7">
        <f t="shared" si="1344"/>
        <v>4.8900020465962415</v>
      </c>
      <c r="AK759" s="7" t="e">
        <f t="shared" si="1345"/>
        <v>#NUM!</v>
      </c>
      <c r="AL759" s="7" t="e">
        <f t="shared" si="1346"/>
        <v>#NUM!</v>
      </c>
      <c r="AM759" s="7" t="e">
        <f t="shared" si="1347"/>
        <v>#NUM!</v>
      </c>
      <c r="AN759" s="37" t="str">
        <f>VLOOKUP(I759,spp!A:L,10,FALSE)</f>
        <v>Pteriidae</v>
      </c>
    </row>
    <row r="760" spans="1:40" x14ac:dyDescent="0.2">
      <c r="A760" s="40">
        <v>3</v>
      </c>
      <c r="B760" s="40" t="s">
        <v>170</v>
      </c>
      <c r="C760" s="40">
        <v>8</v>
      </c>
      <c r="D760" s="40" t="s">
        <v>180</v>
      </c>
      <c r="E760" s="40">
        <v>4</v>
      </c>
      <c r="F760" s="55">
        <v>40773</v>
      </c>
      <c r="G760" s="56">
        <v>30</v>
      </c>
      <c r="H760" s="40">
        <v>13.8</v>
      </c>
      <c r="I760" s="56" t="s">
        <v>142</v>
      </c>
      <c r="J760" s="37" t="str">
        <f>VLOOKUP(I760,spp!A:B,2,FALSE)</f>
        <v>Holacanthus passer</v>
      </c>
      <c r="K760" s="39">
        <f t="shared" ref="K760:K761" si="1356">SUM(L760:AD760)</f>
        <v>1</v>
      </c>
      <c r="L760" s="40"/>
      <c r="M760" s="40">
        <v>1</v>
      </c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37">
        <f>VLOOKUP(I760,spp!A:C,3,FALSE)</f>
        <v>2.7130000000000001E-2</v>
      </c>
      <c r="AF760" s="37">
        <f>VLOOKUP(I760,spp!A:D,4,FALSE)</f>
        <v>3.0842299999999998</v>
      </c>
      <c r="AG760" s="37">
        <f t="shared" ref="AG760:AG761" si="1357">((AE760*$L$2^AF760)*L760)+((AE760*$M$2^AF760)*M760)+((AE760*$N$2^AF760)*N760)+((AE760*$O$2^AF760)*O760)+((AE760*$P$2^AF760)*P760)+((AE760*$Q$2^AF760)*Q760)+((AE760*$R$2^AF760)*R760)+((AE760*$S$2^AF760)*S760)+((AE760*$T$2^AF760)*T760)+((AE760*$U$2^AF760)*U760)+((AE760*$V$2^AF760)*V760)+((AE760*$W$2^AF760)*W760)+((AE760*$X$2^AF760)*X760)+((AE760*$Y$2^AF760)*Y760)+ ((AE760*$Z$2^AF760)*Z760)+((AE760*$AA$2^AF760)*AA760)+((AE760*$AB$2^AF760)*AB760)+((AE760*$AC$2^AF760)*AC760+((AE760*$AD$2^AF760)*AD760))</f>
        <v>13.562507587340574</v>
      </c>
      <c r="AH760" s="37">
        <f t="shared" ref="AH760:AH761" si="1358">K760/100</f>
        <v>0.01</v>
      </c>
      <c r="AI760" s="37">
        <f t="shared" ref="AI760:AI761" si="1359">AG760/100</f>
        <v>0.13562507587340575</v>
      </c>
      <c r="AJ760" s="7">
        <f t="shared" si="1344"/>
        <v>2.6073091907357715</v>
      </c>
      <c r="AK760" s="7">
        <f t="shared" si="1345"/>
        <v>-3.6071151523112968</v>
      </c>
      <c r="AL760" s="7">
        <f t="shared" si="1346"/>
        <v>2.0149030205422647</v>
      </c>
      <c r="AM760" s="7">
        <f t="shared" si="1347"/>
        <v>7.4999999999999991</v>
      </c>
      <c r="AN760" s="37" t="str">
        <f>VLOOKUP(I760,spp!A:L,10,FALSE)</f>
        <v>Pomacanthidae</v>
      </c>
    </row>
    <row r="761" spans="1:40" x14ac:dyDescent="0.2">
      <c r="A761" s="40">
        <v>3</v>
      </c>
      <c r="B761" s="40" t="s">
        <v>170</v>
      </c>
      <c r="C761" s="40">
        <v>8</v>
      </c>
      <c r="D761" s="40" t="s">
        <v>180</v>
      </c>
      <c r="E761" s="40">
        <v>4</v>
      </c>
      <c r="F761" s="55">
        <v>40773</v>
      </c>
      <c r="G761" s="56">
        <v>30</v>
      </c>
      <c r="H761" s="56">
        <v>13.8</v>
      </c>
      <c r="I761" s="56" t="s">
        <v>146</v>
      </c>
      <c r="J761" s="37" t="str">
        <f>VLOOKUP(I761,spp!A:B,2,FALSE)</f>
        <v>Mycteroperca rosacea</v>
      </c>
      <c r="K761" s="39">
        <f t="shared" si="1356"/>
        <v>8</v>
      </c>
      <c r="L761" s="40"/>
      <c r="M761" s="40"/>
      <c r="N761" s="40">
        <v>8</v>
      </c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37">
        <f>VLOOKUP(I761,spp!A:C,3,FALSE)</f>
        <v>1.3299999999999999E-2</v>
      </c>
      <c r="AF761" s="37">
        <f>VLOOKUP(I761,spp!A:D,4,FALSE)</f>
        <v>2.97</v>
      </c>
      <c r="AG761" s="37">
        <f t="shared" si="1357"/>
        <v>192.64793874248087</v>
      </c>
      <c r="AH761" s="37">
        <f t="shared" si="1358"/>
        <v>0.08</v>
      </c>
      <c r="AI761" s="37">
        <f t="shared" si="1359"/>
        <v>1.9264793874248087</v>
      </c>
      <c r="AJ761" s="7">
        <f t="shared" si="1344"/>
        <v>5.2608643715209267</v>
      </c>
      <c r="AK761" s="7">
        <f t="shared" si="1345"/>
        <v>-4.319991243754429</v>
      </c>
      <c r="AL761" s="7">
        <f t="shared" si="1346"/>
        <v>3.2258773115405237</v>
      </c>
      <c r="AM761" s="7">
        <f t="shared" si="1347"/>
        <v>25.17565135958748</v>
      </c>
      <c r="AN761" s="37" t="str">
        <f>VLOOKUP(I761,spp!A:L,10,FALSE)</f>
        <v>Serranidae</v>
      </c>
    </row>
    <row r="762" spans="1:40" x14ac:dyDescent="0.2">
      <c r="A762" s="40">
        <v>3</v>
      </c>
      <c r="B762" s="40" t="s">
        <v>170</v>
      </c>
      <c r="C762" s="40">
        <v>8</v>
      </c>
      <c r="D762" s="40" t="s">
        <v>180</v>
      </c>
      <c r="E762" s="40">
        <v>5</v>
      </c>
      <c r="F762" s="55">
        <v>40773</v>
      </c>
      <c r="G762" s="56">
        <v>30</v>
      </c>
      <c r="H762" s="40">
        <v>13.4</v>
      </c>
      <c r="I762" s="40" t="s">
        <v>142</v>
      </c>
      <c r="J762" s="37" t="str">
        <f>VLOOKUP(I762,spp!A:B,2,FALSE)</f>
        <v>Holacanthus passer</v>
      </c>
      <c r="K762" s="39">
        <f t="shared" ref="K762" si="1360">SUM(L762:AD762)</f>
        <v>5</v>
      </c>
      <c r="L762" s="40"/>
      <c r="M762" s="40"/>
      <c r="N762" s="40"/>
      <c r="O762" s="40">
        <v>5</v>
      </c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37">
        <f>VLOOKUP(I762,spp!A:C,3,FALSE)</f>
        <v>2.7130000000000001E-2</v>
      </c>
      <c r="AF762" s="37">
        <f>VLOOKUP(I762,spp!A:D,4,FALSE)</f>
        <v>3.0842299999999998</v>
      </c>
      <c r="AG762" s="37">
        <f t="shared" ref="AG762" si="1361">((AE762*$L$2^AF762)*L762)+((AE762*$M$2^AF762)*M762)+((AE762*$N$2^AF762)*N762)+((AE762*$O$2^AF762)*O762)+((AE762*$P$2^AF762)*P762)+((AE762*$Q$2^AF762)*Q762)+((AE762*$R$2^AF762)*R762)+((AE762*$S$2^AF762)*S762)+((AE762*$T$2^AF762)*T762)+((AE762*$U$2^AF762)*U762)+((AE762*$V$2^AF762)*V762)+((AE762*$W$2^AF762)*W762)+((AE762*$X$2^AF762)*X762)+((AE762*$Y$2^AF762)*Y762)+ ((AE762*$Z$2^AF762)*Z762)+((AE762*$AA$2^AF762)*AA762)+((AE762*$AB$2^AF762)*AB762)+((AE762*$AC$2^AF762)*AC762+((AE762*$AD$2^AF762)*AD762))</f>
        <v>925.19875352940858</v>
      </c>
      <c r="AH762" s="37">
        <f t="shared" ref="AH762" si="1362">K762/100</f>
        <v>0.05</v>
      </c>
      <c r="AI762" s="37">
        <f t="shared" ref="AI762" si="1363">AG762/100</f>
        <v>9.2519875352940861</v>
      </c>
      <c r="AJ762" s="7">
        <f t="shared" ref="AJ762:AJ769" si="1364">LN(AG762)</f>
        <v>6.8300085831118977</v>
      </c>
      <c r="AK762" s="7">
        <f t="shared" ref="AK762:AK769" si="1365">LN(AE762)</f>
        <v>-3.6071151523112968</v>
      </c>
      <c r="AL762" s="7">
        <f t="shared" ref="AL762:AL769" si="1366">(AJ762-AK762)/AF762</f>
        <v>3.3840289911657675</v>
      </c>
      <c r="AM762" s="7">
        <f t="shared" ref="AM762:AM769" si="1367">EXP(AL762)</f>
        <v>29.489344395592415</v>
      </c>
      <c r="AN762" s="37" t="str">
        <f>VLOOKUP(I762,spp!A:L,10,FALSE)</f>
        <v>Pomacanthidae</v>
      </c>
    </row>
    <row r="763" spans="1:40" x14ac:dyDescent="0.2">
      <c r="A763" s="40">
        <v>3</v>
      </c>
      <c r="B763" s="40" t="s">
        <v>170</v>
      </c>
      <c r="C763" s="40">
        <v>8</v>
      </c>
      <c r="D763" s="40" t="s">
        <v>180</v>
      </c>
      <c r="E763" s="40">
        <v>6</v>
      </c>
      <c r="F763" s="55">
        <v>40773</v>
      </c>
      <c r="G763" s="56">
        <v>30</v>
      </c>
      <c r="H763" s="40">
        <v>13.5</v>
      </c>
      <c r="I763" s="40" t="s">
        <v>142</v>
      </c>
      <c r="J763" s="37" t="str">
        <f>VLOOKUP(I763,spp!A:B,2,FALSE)</f>
        <v>Holacanthus passer</v>
      </c>
      <c r="K763" s="39">
        <f t="shared" ref="K763" si="1368">SUM(L763:AD763)</f>
        <v>1</v>
      </c>
      <c r="L763" s="40"/>
      <c r="M763" s="40"/>
      <c r="N763" s="40"/>
      <c r="O763" s="40">
        <v>1</v>
      </c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37">
        <f>VLOOKUP(I763,spp!A:C,3,FALSE)</f>
        <v>2.7130000000000001E-2</v>
      </c>
      <c r="AF763" s="37">
        <f>VLOOKUP(I763,spp!A:D,4,FALSE)</f>
        <v>3.0842299999999998</v>
      </c>
      <c r="AG763" s="37">
        <f t="shared" ref="AG763" si="1369">((AE763*$L$2^AF763)*L763)+((AE763*$M$2^AF763)*M763)+((AE763*$N$2^AF763)*N763)+((AE763*$O$2^AF763)*O763)+((AE763*$P$2^AF763)*P763)+((AE763*$Q$2^AF763)*Q763)+((AE763*$R$2^AF763)*R763)+((AE763*$S$2^AF763)*S763)+((AE763*$T$2^AF763)*T763)+((AE763*$U$2^AF763)*U763)+((AE763*$V$2^AF763)*V763)+((AE763*$W$2^AF763)*W763)+((AE763*$X$2^AF763)*X763)+((AE763*$Y$2^AF763)*Y763)+ ((AE763*$Z$2^AF763)*Z763)+((AE763*$AA$2^AF763)*AA763)+((AE763*$AB$2^AF763)*AB763)+((AE763*$AC$2^AF763)*AC763+((AE763*$AD$2^AF763)*AD763))</f>
        <v>185.03975070588172</v>
      </c>
      <c r="AH763" s="37">
        <f t="shared" ref="AH763" si="1370">K763/100</f>
        <v>0.01</v>
      </c>
      <c r="AI763" s="37">
        <f t="shared" ref="AI763" si="1371">AG763/100</f>
        <v>1.8503975070588172</v>
      </c>
      <c r="AJ763" s="7">
        <f t="shared" si="1364"/>
        <v>5.2205706706777981</v>
      </c>
      <c r="AK763" s="7">
        <f t="shared" si="1365"/>
        <v>-3.6071151523112968</v>
      </c>
      <c r="AL763" s="7">
        <f t="shared" si="1366"/>
        <v>2.8622008809294686</v>
      </c>
      <c r="AM763" s="7">
        <f t="shared" si="1367"/>
        <v>17.500000000000004</v>
      </c>
      <c r="AN763" s="37" t="str">
        <f>VLOOKUP(I763,spp!A:L,10,FALSE)</f>
        <v>Pomacanthidae</v>
      </c>
    </row>
    <row r="764" spans="1:40" x14ac:dyDescent="0.2">
      <c r="A764" s="43">
        <v>3</v>
      </c>
      <c r="B764" s="43" t="s">
        <v>170</v>
      </c>
      <c r="C764" s="43">
        <v>8</v>
      </c>
      <c r="D764" s="43" t="s">
        <v>180</v>
      </c>
      <c r="E764" s="43">
        <v>6</v>
      </c>
      <c r="F764" s="57">
        <v>40773</v>
      </c>
      <c r="G764" s="58">
        <v>30</v>
      </c>
      <c r="H764" s="43">
        <v>13.8</v>
      </c>
      <c r="I764" s="43" t="s">
        <v>149</v>
      </c>
      <c r="J764" s="37" t="str">
        <f>VLOOKUP(I764,spp!A:B,2,FALSE)</f>
        <v>Pinctada mazatlanica</v>
      </c>
      <c r="K764" s="43">
        <v>4</v>
      </c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37"/>
      <c r="AF764" s="37">
        <f>VLOOKUP(I764,spp!A:E,5,FALSE)</f>
        <v>33.238461538461536</v>
      </c>
      <c r="AG764" s="43">
        <f>AF764*K764</f>
        <v>132.95384615384614</v>
      </c>
      <c r="AH764" s="43">
        <f>K764/50</f>
        <v>0.08</v>
      </c>
      <c r="AI764" s="43">
        <f>AG764/50</f>
        <v>2.6590769230769227</v>
      </c>
      <c r="AJ764" s="7">
        <f t="shared" si="1364"/>
        <v>4.8900020465962415</v>
      </c>
      <c r="AK764" s="7" t="e">
        <f t="shared" si="1365"/>
        <v>#NUM!</v>
      </c>
      <c r="AL764" s="7" t="e">
        <f t="shared" si="1366"/>
        <v>#NUM!</v>
      </c>
      <c r="AM764" s="7" t="e">
        <f t="shared" si="1367"/>
        <v>#NUM!</v>
      </c>
      <c r="AN764" s="37" t="str">
        <f>VLOOKUP(I764,spp!A:L,10,FALSE)</f>
        <v>Pteriidae</v>
      </c>
    </row>
    <row r="765" spans="1:40" x14ac:dyDescent="0.2">
      <c r="A765" s="40">
        <v>3</v>
      </c>
      <c r="B765" s="40" t="s">
        <v>170</v>
      </c>
      <c r="C765" s="40">
        <v>8</v>
      </c>
      <c r="D765" s="40" t="s">
        <v>180</v>
      </c>
      <c r="E765" s="40">
        <v>7</v>
      </c>
      <c r="F765" s="55">
        <v>40862</v>
      </c>
      <c r="G765" s="56">
        <v>27</v>
      </c>
      <c r="H765" s="56">
        <v>14</v>
      </c>
      <c r="I765" s="40" t="s">
        <v>142</v>
      </c>
      <c r="J765" s="37" t="str">
        <f>VLOOKUP(I765,spp!A:B,2,FALSE)</f>
        <v>Holacanthus passer</v>
      </c>
      <c r="K765" s="39">
        <f t="shared" ref="K765:K767" si="1372">SUM(L765:AD765)</f>
        <v>6</v>
      </c>
      <c r="L765" s="40"/>
      <c r="M765" s="40"/>
      <c r="N765" s="40"/>
      <c r="O765" s="40">
        <v>3</v>
      </c>
      <c r="P765" s="40">
        <v>3</v>
      </c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37">
        <f>VLOOKUP(I765,spp!A:C,3,FALSE)</f>
        <v>2.7130000000000001E-2</v>
      </c>
      <c r="AF765" s="37">
        <f>VLOOKUP(I765,spp!A:D,4,FALSE)</f>
        <v>3.0842299999999998</v>
      </c>
      <c r="AG765" s="37">
        <f t="shared" ref="AG765:AG767" si="1373">((AE765*$L$2^AF765)*L765)+((AE765*$M$2^AF765)*M765)+((AE765*$N$2^AF765)*N765)+((AE765*$O$2^AF765)*O765)+((AE765*$P$2^AF765)*P765)+((AE765*$Q$2^AF765)*Q765)+((AE765*$R$2^AF765)*R765)+((AE765*$S$2^AF765)*S765)+((AE765*$T$2^AF765)*T765)+((AE765*$U$2^AF765)*U765)+((AE765*$V$2^AF765)*V765)+((AE765*$W$2^AF765)*W765)+((AE765*$X$2^AF765)*X765)+((AE765*$Y$2^AF765)*Y765)+ ((AE765*$Z$2^AF765)*Z765)+((AE765*$AA$2^AF765)*AA765)+((AE765*$AB$2^AF765)*AB765)+((AE765*$AC$2^AF765)*AC765+((AE765*$AD$2^AF765)*AD765))</f>
        <v>2222.9023240955585</v>
      </c>
      <c r="AH765" s="37">
        <f t="shared" ref="AH765:AH767" si="1374">K765/100</f>
        <v>0.06</v>
      </c>
      <c r="AI765" s="37">
        <f t="shared" ref="AI765:AI767" si="1375">AG765/100</f>
        <v>22.229023240955584</v>
      </c>
      <c r="AJ765" s="7">
        <f t="shared" si="1364"/>
        <v>7.706568974220434</v>
      </c>
      <c r="AK765" s="7">
        <f t="shared" si="1365"/>
        <v>-3.6071151523112968</v>
      </c>
      <c r="AL765" s="7">
        <f t="shared" si="1366"/>
        <v>3.66823619721348</v>
      </c>
      <c r="AM765" s="7">
        <f t="shared" si="1367"/>
        <v>39.182734259835442</v>
      </c>
      <c r="AN765" s="37" t="str">
        <f>VLOOKUP(I765,spp!A:L,10,FALSE)</f>
        <v>Pomacanthidae</v>
      </c>
    </row>
    <row r="766" spans="1:40" x14ac:dyDescent="0.2">
      <c r="A766" s="40">
        <v>3</v>
      </c>
      <c r="B766" s="40" t="s">
        <v>170</v>
      </c>
      <c r="C766" s="40">
        <v>8</v>
      </c>
      <c r="D766" s="40" t="s">
        <v>180</v>
      </c>
      <c r="E766" s="40">
        <v>7</v>
      </c>
      <c r="F766" s="55">
        <v>40862</v>
      </c>
      <c r="G766" s="56">
        <v>27</v>
      </c>
      <c r="H766" s="56">
        <v>14</v>
      </c>
      <c r="I766" s="40" t="s">
        <v>150</v>
      </c>
      <c r="J766" s="37" t="str">
        <f>VLOOKUP(I766,spp!A:B,2,FALSE)</f>
        <v>Lutjanus argentiventris</v>
      </c>
      <c r="K766" s="39">
        <f t="shared" si="1372"/>
        <v>350</v>
      </c>
      <c r="L766" s="40"/>
      <c r="M766" s="40"/>
      <c r="N766" s="40"/>
      <c r="O766" s="40"/>
      <c r="P766" s="40"/>
      <c r="Q766" s="40">
        <v>350</v>
      </c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37">
        <f>VLOOKUP(I766,spp!A:C,3,FALSE)</f>
        <v>1.7299999999999999E-2</v>
      </c>
      <c r="AF766" s="37">
        <f>VLOOKUP(I766,spp!A:D,4,FALSE)</f>
        <v>3</v>
      </c>
      <c r="AG766" s="37">
        <f t="shared" si="1373"/>
        <v>259608.12499999997</v>
      </c>
      <c r="AH766" s="37">
        <f t="shared" si="1374"/>
        <v>3.5</v>
      </c>
      <c r="AI766" s="37">
        <f t="shared" si="1375"/>
        <v>2596.0812499999997</v>
      </c>
      <c r="AJ766" s="7">
        <f t="shared" si="1364"/>
        <v>12.466928561473296</v>
      </c>
      <c r="AK766" s="7">
        <f t="shared" si="1365"/>
        <v>-4.0570487774784034</v>
      </c>
      <c r="AL766" s="7">
        <f t="shared" si="1366"/>
        <v>5.5079924463172327</v>
      </c>
      <c r="AM766" s="7">
        <f t="shared" si="1367"/>
        <v>246.65545562227103</v>
      </c>
      <c r="AN766" s="37" t="str">
        <f>VLOOKUP(I766,spp!A:L,10,FALSE)</f>
        <v>Lutjanidae</v>
      </c>
    </row>
    <row r="767" spans="1:40" x14ac:dyDescent="0.2">
      <c r="A767" s="40">
        <v>3</v>
      </c>
      <c r="B767" s="40" t="s">
        <v>170</v>
      </c>
      <c r="C767" s="40">
        <v>8</v>
      </c>
      <c r="D767" s="40" t="s">
        <v>180</v>
      </c>
      <c r="E767" s="40">
        <v>7</v>
      </c>
      <c r="F767" s="55">
        <v>40862</v>
      </c>
      <c r="G767" s="56">
        <v>27</v>
      </c>
      <c r="H767" s="56">
        <v>14</v>
      </c>
      <c r="I767" s="40" t="s">
        <v>146</v>
      </c>
      <c r="J767" s="37" t="str">
        <f>VLOOKUP(I767,spp!A:B,2,FALSE)</f>
        <v>Mycteroperca rosacea</v>
      </c>
      <c r="K767" s="39">
        <f t="shared" si="1372"/>
        <v>5</v>
      </c>
      <c r="L767" s="40"/>
      <c r="M767" s="40"/>
      <c r="N767" s="40"/>
      <c r="O767" s="40"/>
      <c r="P767" s="40">
        <v>3</v>
      </c>
      <c r="Q767" s="40"/>
      <c r="R767" s="40">
        <v>2</v>
      </c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37">
        <f>VLOOKUP(I767,spp!A:C,3,FALSE)</f>
        <v>1.3299999999999999E-2</v>
      </c>
      <c r="AF767" s="37">
        <f>VLOOKUP(I767,spp!A:D,4,FALSE)</f>
        <v>2.97</v>
      </c>
      <c r="AG767" s="37">
        <f t="shared" si="1373"/>
        <v>2728.3840311249232</v>
      </c>
      <c r="AH767" s="37">
        <f t="shared" si="1374"/>
        <v>0.05</v>
      </c>
      <c r="AI767" s="37">
        <f t="shared" si="1375"/>
        <v>27.283840311249232</v>
      </c>
      <c r="AJ767" s="7">
        <f t="shared" si="1364"/>
        <v>7.9114647829284133</v>
      </c>
      <c r="AK767" s="7">
        <f t="shared" si="1365"/>
        <v>-4.319991243754429</v>
      </c>
      <c r="AL767" s="7">
        <f t="shared" si="1366"/>
        <v>4.118335362519475</v>
      </c>
      <c r="AM767" s="7">
        <f t="shared" si="1367"/>
        <v>61.456853686058373</v>
      </c>
      <c r="AN767" s="37" t="str">
        <f>VLOOKUP(I767,spp!A:L,10,FALSE)</f>
        <v>Serranidae</v>
      </c>
    </row>
    <row r="768" spans="1:40" x14ac:dyDescent="0.2">
      <c r="A768" s="40">
        <v>3</v>
      </c>
      <c r="B768" s="40" t="s">
        <v>170</v>
      </c>
      <c r="C768" s="40">
        <v>8</v>
      </c>
      <c r="D768" s="40" t="s">
        <v>180</v>
      </c>
      <c r="E768" s="40">
        <v>8</v>
      </c>
      <c r="F768" s="55">
        <v>40862</v>
      </c>
      <c r="G768" s="56">
        <v>27</v>
      </c>
      <c r="H768" s="56">
        <v>14</v>
      </c>
      <c r="I768" s="40" t="s">
        <v>142</v>
      </c>
      <c r="J768" s="37" t="str">
        <f>VLOOKUP(I768,spp!A:B,2,FALSE)</f>
        <v>Holacanthus passer</v>
      </c>
      <c r="K768" s="39">
        <f t="shared" ref="K768:K770" si="1376">SUM(L768:AD768)</f>
        <v>4</v>
      </c>
      <c r="L768" s="40"/>
      <c r="M768" s="40">
        <v>1</v>
      </c>
      <c r="N768" s="40"/>
      <c r="O768" s="40">
        <v>3</v>
      </c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37">
        <f>VLOOKUP(I768,spp!A:C,3,FALSE)</f>
        <v>2.7130000000000001E-2</v>
      </c>
      <c r="AF768" s="37">
        <f>VLOOKUP(I768,spp!A:D,4,FALSE)</f>
        <v>3.0842299999999998</v>
      </c>
      <c r="AG768" s="37">
        <f t="shared" ref="AG768:AG770" si="1377">((AE768*$L$2^AF768)*L768)+((AE768*$M$2^AF768)*M768)+((AE768*$N$2^AF768)*N768)+((AE768*$O$2^AF768)*O768)+((AE768*$P$2^AF768)*P768)+((AE768*$Q$2^AF768)*Q768)+((AE768*$R$2^AF768)*R768)+((AE768*$S$2^AF768)*S768)+((AE768*$T$2^AF768)*T768)+((AE768*$U$2^AF768)*U768)+((AE768*$V$2^AF768)*V768)+((AE768*$W$2^AF768)*W768)+((AE768*$X$2^AF768)*X768)+((AE768*$Y$2^AF768)*Y768)+ ((AE768*$Z$2^AF768)*Z768)+((AE768*$AA$2^AF768)*AA768)+((AE768*$AB$2^AF768)*AB768)+((AE768*$AC$2^AF768)*AC768+((AE768*$AD$2^AF768)*AD768))</f>
        <v>568.68175970498567</v>
      </c>
      <c r="AH768" s="37">
        <f t="shared" ref="AH768:AH770" si="1378">K768/100</f>
        <v>0.04</v>
      </c>
      <c r="AI768" s="37">
        <f t="shared" ref="AI768:AI770" si="1379">AG768/100</f>
        <v>5.6868175970498562</v>
      </c>
      <c r="AJ768" s="7">
        <f t="shared" si="1364"/>
        <v>6.3433209801303425</v>
      </c>
      <c r="AK768" s="7">
        <f t="shared" si="1365"/>
        <v>-3.6071151523112968</v>
      </c>
      <c r="AL768" s="7">
        <f t="shared" si="1366"/>
        <v>3.2262302527508133</v>
      </c>
      <c r="AM768" s="7">
        <f t="shared" si="1367"/>
        <v>25.184538452666605</v>
      </c>
      <c r="AN768" s="37" t="str">
        <f>VLOOKUP(I768,spp!A:L,10,FALSE)</f>
        <v>Pomacanthidae</v>
      </c>
    </row>
    <row r="769" spans="1:40" x14ac:dyDescent="0.2">
      <c r="A769" s="40">
        <v>3</v>
      </c>
      <c r="B769" s="40" t="s">
        <v>170</v>
      </c>
      <c r="C769" s="40">
        <v>8</v>
      </c>
      <c r="D769" s="40" t="s">
        <v>180</v>
      </c>
      <c r="E769" s="40">
        <v>8</v>
      </c>
      <c r="F769" s="55">
        <v>40862</v>
      </c>
      <c r="G769" s="56">
        <v>27</v>
      </c>
      <c r="H769" s="56">
        <v>14</v>
      </c>
      <c r="I769" s="40" t="s">
        <v>150</v>
      </c>
      <c r="J769" s="37" t="str">
        <f>VLOOKUP(I769,spp!A:B,2,FALSE)</f>
        <v>Lutjanus argentiventris</v>
      </c>
      <c r="K769" s="39">
        <f t="shared" si="1376"/>
        <v>200</v>
      </c>
      <c r="L769" s="40"/>
      <c r="M769" s="40"/>
      <c r="N769" s="40"/>
      <c r="O769" s="40"/>
      <c r="P769" s="40"/>
      <c r="Q769" s="40">
        <v>200</v>
      </c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37">
        <f>VLOOKUP(I769,spp!A:C,3,FALSE)</f>
        <v>1.7299999999999999E-2</v>
      </c>
      <c r="AF769" s="37">
        <f>VLOOKUP(I769,spp!A:D,4,FALSE)</f>
        <v>3</v>
      </c>
      <c r="AG769" s="37">
        <f t="shared" si="1377"/>
        <v>148347.5</v>
      </c>
      <c r="AH769" s="37">
        <f t="shared" si="1378"/>
        <v>2</v>
      </c>
      <c r="AI769" s="37">
        <f t="shared" si="1379"/>
        <v>1483.4749999999999</v>
      </c>
      <c r="AJ769" s="7">
        <f t="shared" si="1364"/>
        <v>11.907312773537875</v>
      </c>
      <c r="AK769" s="7">
        <f t="shared" si="1365"/>
        <v>-4.0570487774784034</v>
      </c>
      <c r="AL769" s="7">
        <f t="shared" si="1366"/>
        <v>5.3214538503387594</v>
      </c>
      <c r="AM769" s="7">
        <f t="shared" si="1367"/>
        <v>204.68124167490066</v>
      </c>
      <c r="AN769" s="37" t="str">
        <f>VLOOKUP(I769,spp!A:L,10,FALSE)</f>
        <v>Lutjanidae</v>
      </c>
    </row>
    <row r="770" spans="1:40" x14ac:dyDescent="0.2">
      <c r="A770" s="40">
        <v>3</v>
      </c>
      <c r="B770" s="40" t="s">
        <v>170</v>
      </c>
      <c r="C770" s="40">
        <v>8</v>
      </c>
      <c r="D770" s="40" t="s">
        <v>180</v>
      </c>
      <c r="E770" s="40">
        <v>8</v>
      </c>
      <c r="F770" s="55">
        <v>40862</v>
      </c>
      <c r="G770" s="56">
        <v>27</v>
      </c>
      <c r="H770" s="56">
        <v>14</v>
      </c>
      <c r="I770" s="40" t="s">
        <v>146</v>
      </c>
      <c r="J770" s="37" t="str">
        <f>VLOOKUP(I770,spp!A:B,2,FALSE)</f>
        <v>Mycteroperca rosacea</v>
      </c>
      <c r="K770" s="39">
        <f t="shared" si="1376"/>
        <v>2</v>
      </c>
      <c r="L770" s="40"/>
      <c r="M770" s="40"/>
      <c r="N770" s="40"/>
      <c r="O770" s="40">
        <v>1</v>
      </c>
      <c r="P770" s="40">
        <v>1</v>
      </c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37">
        <f>VLOOKUP(I770,spp!A:C,3,FALSE)</f>
        <v>1.3299999999999999E-2</v>
      </c>
      <c r="AF770" s="37">
        <f>VLOOKUP(I770,spp!A:D,4,FALSE)</f>
        <v>2.97</v>
      </c>
      <c r="AG770" s="37">
        <f t="shared" si="1377"/>
        <v>254.09789478554111</v>
      </c>
      <c r="AH770" s="37">
        <f t="shared" si="1378"/>
        <v>0.02</v>
      </c>
      <c r="AI770" s="37">
        <f t="shared" si="1379"/>
        <v>2.540978947855411</v>
      </c>
      <c r="AJ770" s="7">
        <f t="shared" ref="AJ770:AJ785" si="1380">LN(AG770)</f>
        <v>5.5377196053077018</v>
      </c>
      <c r="AK770" s="7">
        <f t="shared" ref="AK770:AK785" si="1381">LN(AE770)</f>
        <v>-4.319991243754429</v>
      </c>
      <c r="AL770" s="7">
        <f t="shared" ref="AL770:AL785" si="1382">(AJ770-AK770)/AF770</f>
        <v>3.3190945619737811</v>
      </c>
      <c r="AM770" s="7">
        <f t="shared" ref="AM770:AM785" si="1383">EXP(AL770)</f>
        <v>27.635317160108183</v>
      </c>
      <c r="AN770" s="37" t="str">
        <f>VLOOKUP(I770,spp!A:L,10,FALSE)</f>
        <v>Serranidae</v>
      </c>
    </row>
    <row r="771" spans="1:40" x14ac:dyDescent="0.2">
      <c r="A771" s="43">
        <v>3</v>
      </c>
      <c r="B771" s="43" t="s">
        <v>170</v>
      </c>
      <c r="C771" s="43">
        <v>8</v>
      </c>
      <c r="D771" s="43" t="s">
        <v>180</v>
      </c>
      <c r="E771" s="43">
        <v>8</v>
      </c>
      <c r="F771" s="57">
        <v>40862</v>
      </c>
      <c r="G771" s="58">
        <v>27</v>
      </c>
      <c r="H771" s="58">
        <v>14</v>
      </c>
      <c r="I771" s="43" t="s">
        <v>149</v>
      </c>
      <c r="J771" s="37" t="str">
        <f>VLOOKUP(I771,spp!A:B,2,FALSE)</f>
        <v>Pinctada mazatlanica</v>
      </c>
      <c r="K771" s="43">
        <v>3</v>
      </c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37"/>
      <c r="AF771" s="37">
        <f>VLOOKUP(I771,spp!A:E,5,FALSE)</f>
        <v>33.238461538461536</v>
      </c>
      <c r="AG771" s="43">
        <f>AF771*K771</f>
        <v>99.715384615384608</v>
      </c>
      <c r="AH771" s="43">
        <f>K771/50</f>
        <v>0.06</v>
      </c>
      <c r="AI771" s="43">
        <f>AG771/50</f>
        <v>1.9943076923076921</v>
      </c>
      <c r="AJ771" s="7">
        <f t="shared" si="1380"/>
        <v>4.6023199741444607</v>
      </c>
      <c r="AK771" s="7" t="e">
        <f t="shared" si="1381"/>
        <v>#NUM!</v>
      </c>
      <c r="AL771" s="7" t="e">
        <f t="shared" si="1382"/>
        <v>#NUM!</v>
      </c>
      <c r="AM771" s="7" t="e">
        <f t="shared" si="1383"/>
        <v>#NUM!</v>
      </c>
      <c r="AN771" s="37" t="str">
        <f>VLOOKUP(I771,spp!A:L,10,FALSE)</f>
        <v>Pteriidae</v>
      </c>
    </row>
    <row r="772" spans="1:40" x14ac:dyDescent="0.2">
      <c r="A772" s="40">
        <v>3</v>
      </c>
      <c r="B772" s="40" t="s">
        <v>170</v>
      </c>
      <c r="C772" s="40">
        <v>8</v>
      </c>
      <c r="D772" s="40" t="s">
        <v>180</v>
      </c>
      <c r="E772" s="40">
        <v>9</v>
      </c>
      <c r="F772" s="55">
        <v>40862</v>
      </c>
      <c r="G772" s="56">
        <v>27</v>
      </c>
      <c r="H772" s="56">
        <v>14</v>
      </c>
      <c r="I772" s="40" t="s">
        <v>142</v>
      </c>
      <c r="J772" s="37" t="str">
        <f>VLOOKUP(I772,spp!A:B,2,FALSE)</f>
        <v>Holacanthus passer</v>
      </c>
      <c r="K772" s="39">
        <f t="shared" ref="K772:K774" si="1384">SUM(L772:AD772)</f>
        <v>5</v>
      </c>
      <c r="L772" s="40">
        <v>2</v>
      </c>
      <c r="M772" s="40">
        <v>1</v>
      </c>
      <c r="N772" s="40"/>
      <c r="O772" s="40">
        <v>2</v>
      </c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37">
        <f>VLOOKUP(I772,spp!A:C,3,FALSE)</f>
        <v>2.7130000000000001E-2</v>
      </c>
      <c r="AF772" s="37">
        <f>VLOOKUP(I772,spp!A:D,4,FALSE)</f>
        <v>3.0842299999999998</v>
      </c>
      <c r="AG772" s="37">
        <f t="shared" ref="AG772:AG774" si="1385">((AE772*$L$2^AF772)*L772)+((AE772*$M$2^AF772)*M772)+((AE772*$N$2^AF772)*N772)+((AE772*$O$2^AF772)*O772)+((AE772*$P$2^AF772)*P772)+((AE772*$Q$2^AF772)*Q772)+((AE772*$R$2^AF772)*R772)+((AE772*$S$2^AF772)*S772)+((AE772*$T$2^AF772)*T772)+((AE772*$U$2^AF772)*U772)+((AE772*$V$2^AF772)*V772)+((AE772*$W$2^AF772)*W772)+((AE772*$X$2^AF772)*X772)+((AE772*$Y$2^AF772)*Y772)+ ((AE772*$Z$2^AF772)*Z772)+((AE772*$AA$2^AF772)*AA772)+((AE772*$AB$2^AF772)*AB772)+((AE772*$AC$2^AF772)*AC772+((AE772*$AD$2^AF772)*AD772))</f>
        <v>384.55784624634128</v>
      </c>
      <c r="AH772" s="37">
        <f t="shared" ref="AH772:AH774" si="1386">K772/100</f>
        <v>0.05</v>
      </c>
      <c r="AI772" s="37">
        <f t="shared" ref="AI772:AI774" si="1387">AG772/100</f>
        <v>3.8455784624634131</v>
      </c>
      <c r="AJ772" s="7">
        <f t="shared" si="1380"/>
        <v>5.9520942230040275</v>
      </c>
      <c r="AK772" s="7">
        <f t="shared" si="1381"/>
        <v>-3.6071151523112968</v>
      </c>
      <c r="AL772" s="7">
        <f t="shared" si="1382"/>
        <v>3.0993827877023845</v>
      </c>
      <c r="AM772" s="7">
        <f t="shared" si="1383"/>
        <v>22.184254660225196</v>
      </c>
      <c r="AN772" s="37" t="str">
        <f>VLOOKUP(I772,spp!A:L,10,FALSE)</f>
        <v>Pomacanthidae</v>
      </c>
    </row>
    <row r="773" spans="1:40" x14ac:dyDescent="0.2">
      <c r="A773" s="40">
        <v>3</v>
      </c>
      <c r="B773" s="40" t="s">
        <v>170</v>
      </c>
      <c r="C773" s="40">
        <v>8</v>
      </c>
      <c r="D773" s="40" t="s">
        <v>180</v>
      </c>
      <c r="E773" s="40">
        <v>9</v>
      </c>
      <c r="F773" s="55">
        <v>40862</v>
      </c>
      <c r="G773" s="56">
        <v>27</v>
      </c>
      <c r="H773" s="56">
        <v>14</v>
      </c>
      <c r="I773" s="40" t="s">
        <v>150</v>
      </c>
      <c r="J773" s="37" t="str">
        <f>VLOOKUP(I773,spp!A:B,2,FALSE)</f>
        <v>Lutjanus argentiventris</v>
      </c>
      <c r="K773" s="39">
        <f t="shared" si="1384"/>
        <v>80</v>
      </c>
      <c r="L773" s="40"/>
      <c r="M773" s="40"/>
      <c r="N773" s="40"/>
      <c r="O773" s="40"/>
      <c r="P773" s="40"/>
      <c r="Q773" s="40">
        <v>80</v>
      </c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37">
        <f>VLOOKUP(I773,spp!A:C,3,FALSE)</f>
        <v>1.7299999999999999E-2</v>
      </c>
      <c r="AF773" s="37">
        <f>VLOOKUP(I773,spp!A:D,4,FALSE)</f>
        <v>3</v>
      </c>
      <c r="AG773" s="37">
        <f t="shared" si="1385"/>
        <v>59339</v>
      </c>
      <c r="AH773" s="37">
        <f t="shared" si="1386"/>
        <v>0.8</v>
      </c>
      <c r="AI773" s="37">
        <f t="shared" si="1387"/>
        <v>593.39</v>
      </c>
      <c r="AJ773" s="7">
        <f t="shared" si="1380"/>
        <v>10.991022041663719</v>
      </c>
      <c r="AK773" s="7">
        <f t="shared" si="1381"/>
        <v>-4.0570487774784034</v>
      </c>
      <c r="AL773" s="7">
        <f t="shared" si="1382"/>
        <v>5.0160236063807071</v>
      </c>
      <c r="AM773" s="7">
        <f t="shared" si="1383"/>
        <v>150.8104283022318</v>
      </c>
      <c r="AN773" s="37" t="str">
        <f>VLOOKUP(I773,spp!A:L,10,FALSE)</f>
        <v>Lutjanidae</v>
      </c>
    </row>
    <row r="774" spans="1:40" x14ac:dyDescent="0.2">
      <c r="A774" s="40">
        <v>3</v>
      </c>
      <c r="B774" s="40" t="s">
        <v>170</v>
      </c>
      <c r="C774" s="40">
        <v>8</v>
      </c>
      <c r="D774" s="40" t="s">
        <v>180</v>
      </c>
      <c r="E774" s="40">
        <v>9</v>
      </c>
      <c r="F774" s="55">
        <v>40862</v>
      </c>
      <c r="G774" s="56">
        <v>27</v>
      </c>
      <c r="H774" s="56">
        <v>14</v>
      </c>
      <c r="I774" s="40" t="s">
        <v>146</v>
      </c>
      <c r="J774" s="37" t="str">
        <f>VLOOKUP(I774,spp!A:B,2,FALSE)</f>
        <v>Mycteroperca rosacea</v>
      </c>
      <c r="K774" s="39">
        <f t="shared" si="1384"/>
        <v>1</v>
      </c>
      <c r="L774" s="40"/>
      <c r="M774" s="40"/>
      <c r="N774" s="40"/>
      <c r="O774" s="40"/>
      <c r="P774" s="40"/>
      <c r="Q774" s="40"/>
      <c r="R774" s="40">
        <v>1</v>
      </c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37">
        <f>VLOOKUP(I774,spp!A:C,3,FALSE)</f>
        <v>1.3299999999999999E-2</v>
      </c>
      <c r="AF774" s="37">
        <f>VLOOKUP(I774,spp!A:D,4,FALSE)</f>
        <v>2.97</v>
      </c>
      <c r="AG774" s="37">
        <f t="shared" si="1385"/>
        <v>1081.1670633234589</v>
      </c>
      <c r="AH774" s="37">
        <f t="shared" si="1386"/>
        <v>0.01</v>
      </c>
      <c r="AI774" s="37">
        <f t="shared" si="1387"/>
        <v>10.81167063323459</v>
      </c>
      <c r="AJ774" s="7">
        <f t="shared" si="1380"/>
        <v>6.9857963508634215</v>
      </c>
      <c r="AK774" s="7">
        <f t="shared" si="1381"/>
        <v>-4.319991243754429</v>
      </c>
      <c r="AL774" s="7">
        <f t="shared" si="1382"/>
        <v>3.8066624897703196</v>
      </c>
      <c r="AM774" s="7">
        <f t="shared" si="1383"/>
        <v>44.999999999999993</v>
      </c>
      <c r="AN774" s="37" t="str">
        <f>VLOOKUP(I774,spp!A:L,10,FALSE)</f>
        <v>Serranidae</v>
      </c>
    </row>
    <row r="775" spans="1:40" x14ac:dyDescent="0.2">
      <c r="A775" s="43">
        <v>3</v>
      </c>
      <c r="B775" s="43" t="s">
        <v>170</v>
      </c>
      <c r="C775" s="43">
        <v>8</v>
      </c>
      <c r="D775" s="43" t="s">
        <v>180</v>
      </c>
      <c r="E775" s="43">
        <v>9</v>
      </c>
      <c r="F775" s="57">
        <v>40862</v>
      </c>
      <c r="G775" s="58">
        <v>27</v>
      </c>
      <c r="H775" s="58">
        <v>14</v>
      </c>
      <c r="I775" s="43" t="s">
        <v>149</v>
      </c>
      <c r="J775" s="37" t="str">
        <f>VLOOKUP(I775,spp!A:B,2,FALSE)</f>
        <v>Pinctada mazatlanica</v>
      </c>
      <c r="K775" s="43">
        <v>3</v>
      </c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37"/>
      <c r="AF775" s="37">
        <f>VLOOKUP(I775,spp!A:E,5,FALSE)</f>
        <v>33.238461538461536</v>
      </c>
      <c r="AG775" s="43">
        <f>AF775*K775</f>
        <v>99.715384615384608</v>
      </c>
      <c r="AH775" s="43">
        <f>K775/50</f>
        <v>0.06</v>
      </c>
      <c r="AI775" s="43">
        <f>AG775/50</f>
        <v>1.9943076923076921</v>
      </c>
      <c r="AJ775" s="7">
        <f t="shared" si="1380"/>
        <v>4.6023199741444607</v>
      </c>
      <c r="AK775" s="7" t="e">
        <f t="shared" si="1381"/>
        <v>#NUM!</v>
      </c>
      <c r="AL775" s="7" t="e">
        <f t="shared" si="1382"/>
        <v>#NUM!</v>
      </c>
      <c r="AM775" s="7" t="e">
        <f t="shared" si="1383"/>
        <v>#NUM!</v>
      </c>
      <c r="AN775" s="37" t="str">
        <f>VLOOKUP(I775,spp!A:L,10,FALSE)</f>
        <v>Pteriidae</v>
      </c>
    </row>
    <row r="776" spans="1:40" x14ac:dyDescent="0.2">
      <c r="A776" s="40">
        <v>3</v>
      </c>
      <c r="B776" s="40" t="s">
        <v>170</v>
      </c>
      <c r="C776" s="40">
        <v>8</v>
      </c>
      <c r="D776" s="40" t="s">
        <v>180</v>
      </c>
      <c r="E776" s="40">
        <v>10</v>
      </c>
      <c r="F776" s="55">
        <v>40862</v>
      </c>
      <c r="G776" s="56">
        <v>22</v>
      </c>
      <c r="H776" s="56">
        <v>45</v>
      </c>
      <c r="I776" s="40" t="s">
        <v>150</v>
      </c>
      <c r="J776" s="37" t="str">
        <f>VLOOKUP(I776,spp!A:B,2,FALSE)</f>
        <v>Lutjanus argentiventris</v>
      </c>
      <c r="K776" s="39">
        <f>SUM(L776:AD776)</f>
        <v>120</v>
      </c>
      <c r="L776" s="40"/>
      <c r="M776" s="40"/>
      <c r="N776" s="40"/>
      <c r="O776" s="40"/>
      <c r="P776" s="40">
        <v>120</v>
      </c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37">
        <f>VLOOKUP(I776,spp!A:C,3,FALSE)</f>
        <v>1.7299999999999999E-2</v>
      </c>
      <c r="AF776" s="37">
        <f>VLOOKUP(I776,spp!A:D,4,FALSE)</f>
        <v>3</v>
      </c>
      <c r="AG776" s="37">
        <f>((AE776*$L$2^AF776)*L776)+((AE776*$M$2^AF776)*M776)+((AE776*$N$2^AF776)*N776)+((AE776*$O$2^AF776)*O776)+((AE776*$P$2^AF776)*P776)+((AE776*$Q$2^AF776)*Q776)+((AE776*$R$2^AF776)*R776)+((AE776*$S$2^AF776)*S776)+((AE776*$T$2^AF776)*T776)+((AE776*$U$2^AF776)*U776)+((AE776*$V$2^AF776)*V776)+((AE776*$W$2^AF776)*W776)+((AE776*$X$2^AF776)*X776)+((AE776*$Y$2^AF776)*Y776)+ ((AE776*$Z$2^AF776)*Z776)+((AE776*$AA$2^AF776)*AA776)+((AE776*$AB$2^AF776)*AB776)+((AE776*$AC$2^AF776)*AC776+((AE776*$AD$2^AF776)*AD776))</f>
        <v>32437.5</v>
      </c>
      <c r="AH776" s="37">
        <f>K776/100</f>
        <v>1.2</v>
      </c>
      <c r="AI776" s="37">
        <f>AG776/100</f>
        <v>324.375</v>
      </c>
      <c r="AJ776" s="7">
        <f t="shared" si="1380"/>
        <v>10.387070439908245</v>
      </c>
      <c r="AK776" s="7">
        <f t="shared" si="1381"/>
        <v>-4.0570487774784034</v>
      </c>
      <c r="AL776" s="7">
        <f t="shared" si="1382"/>
        <v>4.8147064057955493</v>
      </c>
      <c r="AM776" s="7">
        <f t="shared" si="1383"/>
        <v>123.31060371652349</v>
      </c>
      <c r="AN776" s="37" t="str">
        <f>VLOOKUP(I776,spp!A:L,10,FALSE)</f>
        <v>Lutjanidae</v>
      </c>
    </row>
    <row r="777" spans="1:40" x14ac:dyDescent="0.2">
      <c r="A777" s="40">
        <v>3</v>
      </c>
      <c r="B777" s="40" t="s">
        <v>170</v>
      </c>
      <c r="C777" s="40">
        <v>8</v>
      </c>
      <c r="D777" s="40" t="s">
        <v>180</v>
      </c>
      <c r="E777" s="40">
        <v>10</v>
      </c>
      <c r="F777" s="55">
        <v>40862</v>
      </c>
      <c r="G777" s="56">
        <v>22</v>
      </c>
      <c r="H777" s="56">
        <v>45</v>
      </c>
      <c r="I777" s="40" t="s">
        <v>146</v>
      </c>
      <c r="J777" s="37" t="str">
        <f>VLOOKUP(I777,spp!A:B,2,FALSE)</f>
        <v>Mycteroperca rosacea</v>
      </c>
      <c r="K777" s="39">
        <f>SUM(L777:AD777)</f>
        <v>2</v>
      </c>
      <c r="L777" s="40"/>
      <c r="M777" s="40"/>
      <c r="N777" s="40"/>
      <c r="O777" s="40"/>
      <c r="P777" s="40"/>
      <c r="Q777" s="40"/>
      <c r="R777" s="40">
        <v>2</v>
      </c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37">
        <f>VLOOKUP(I777,spp!A:C,3,FALSE)</f>
        <v>1.3299999999999999E-2</v>
      </c>
      <c r="AF777" s="37">
        <f>VLOOKUP(I777,spp!A:D,4,FALSE)</f>
        <v>2.97</v>
      </c>
      <c r="AG777" s="37">
        <f>((AE777*$L$2^AF777)*L777)+((AE777*$M$2^AF777)*M777)+((AE777*$N$2^AF777)*N777)+((AE777*$O$2^AF777)*O777)+((AE777*$P$2^AF777)*P777)+((AE777*$Q$2^AF777)*Q777)+((AE777*$R$2^AF777)*R777)+((AE777*$S$2^AF777)*S777)+((AE777*$T$2^AF777)*T777)+((AE777*$U$2^AF777)*U777)+((AE777*$V$2^AF777)*V777)+((AE777*$W$2^AF777)*W777)+((AE777*$X$2^AF777)*X777)+((AE777*$Y$2^AF777)*Y777)+ ((AE777*$Z$2^AF777)*Z777)+((AE777*$AA$2^AF777)*AA777)+((AE777*$AB$2^AF777)*AB777)+((AE777*$AC$2^AF777)*AC777+((AE777*$AD$2^AF777)*AD777))</f>
        <v>2162.3341266469179</v>
      </c>
      <c r="AH777" s="37">
        <f>K777/100</f>
        <v>0.02</v>
      </c>
      <c r="AI777" s="37">
        <f>AG777/100</f>
        <v>21.623341266469179</v>
      </c>
      <c r="AJ777" s="7">
        <f t="shared" si="1380"/>
        <v>7.6789435314233669</v>
      </c>
      <c r="AK777" s="7">
        <f t="shared" si="1381"/>
        <v>-4.319991243754429</v>
      </c>
      <c r="AL777" s="7">
        <f t="shared" si="1382"/>
        <v>4.0400453788477426</v>
      </c>
      <c r="AM777" s="7">
        <f t="shared" si="1383"/>
        <v>56.828921577937379</v>
      </c>
      <c r="AN777" s="37" t="str">
        <f>VLOOKUP(I777,spp!A:L,10,FALSE)</f>
        <v>Serranidae</v>
      </c>
    </row>
    <row r="778" spans="1:40" x14ac:dyDescent="0.2">
      <c r="A778" s="43">
        <v>3</v>
      </c>
      <c r="B778" s="43" t="s">
        <v>170</v>
      </c>
      <c r="C778" s="43">
        <v>8</v>
      </c>
      <c r="D778" s="43" t="s">
        <v>180</v>
      </c>
      <c r="E778" s="43">
        <v>10</v>
      </c>
      <c r="F778" s="59">
        <v>40862</v>
      </c>
      <c r="G778" s="58">
        <v>22</v>
      </c>
      <c r="H778" s="58">
        <v>45</v>
      </c>
      <c r="I778" s="43" t="s">
        <v>149</v>
      </c>
      <c r="J778" s="37" t="str">
        <f>VLOOKUP(I778,spp!A:B,2,FALSE)</f>
        <v>Pinctada mazatlanica</v>
      </c>
      <c r="K778" s="43">
        <v>5</v>
      </c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37"/>
      <c r="AF778" s="37">
        <f>VLOOKUP(I778,spp!A:E,5,FALSE)</f>
        <v>33.238461538461536</v>
      </c>
      <c r="AG778" s="43">
        <f>AF778*K778</f>
        <v>166.19230769230768</v>
      </c>
      <c r="AH778" s="43">
        <f>K778/50</f>
        <v>0.1</v>
      </c>
      <c r="AI778" s="43">
        <f>AG778/50</f>
        <v>3.3238461538461537</v>
      </c>
      <c r="AJ778" s="7">
        <f t="shared" si="1380"/>
        <v>5.1131455979104512</v>
      </c>
      <c r="AK778" s="7" t="e">
        <f t="shared" si="1381"/>
        <v>#NUM!</v>
      </c>
      <c r="AL778" s="7" t="e">
        <f t="shared" si="1382"/>
        <v>#NUM!</v>
      </c>
      <c r="AM778" s="7" t="e">
        <f t="shared" si="1383"/>
        <v>#NUM!</v>
      </c>
      <c r="AN778" s="37" t="str">
        <f>VLOOKUP(I778,spp!A:L,10,FALSE)</f>
        <v>Pteriidae</v>
      </c>
    </row>
    <row r="779" spans="1:40" x14ac:dyDescent="0.2">
      <c r="A779" s="40">
        <v>3</v>
      </c>
      <c r="B779" s="40" t="s">
        <v>170</v>
      </c>
      <c r="C779" s="40">
        <v>8</v>
      </c>
      <c r="D779" s="40" t="s">
        <v>180</v>
      </c>
      <c r="E779" s="40">
        <v>11</v>
      </c>
      <c r="F779" s="55">
        <v>40862</v>
      </c>
      <c r="G779" s="56">
        <v>22</v>
      </c>
      <c r="H779" s="56">
        <v>45</v>
      </c>
      <c r="I779" s="40" t="s">
        <v>142</v>
      </c>
      <c r="J779" s="37" t="str">
        <f>VLOOKUP(I779,spp!A:B,2,FALSE)</f>
        <v>Holacanthus passer</v>
      </c>
      <c r="K779" s="39">
        <f t="shared" ref="K779:K781" si="1388">SUM(L779:AD779)</f>
        <v>1</v>
      </c>
      <c r="L779" s="40"/>
      <c r="M779" s="40"/>
      <c r="N779" s="40"/>
      <c r="O779" s="40">
        <v>1</v>
      </c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37">
        <f>VLOOKUP(I779,spp!A:C,3,FALSE)</f>
        <v>2.7130000000000001E-2</v>
      </c>
      <c r="AF779" s="37">
        <f>VLOOKUP(I779,spp!A:D,4,FALSE)</f>
        <v>3.0842299999999998</v>
      </c>
      <c r="AG779" s="37">
        <f t="shared" ref="AG779:AG781" si="1389">((AE779*$L$2^AF779)*L779)+((AE779*$M$2^AF779)*M779)+((AE779*$N$2^AF779)*N779)+((AE779*$O$2^AF779)*O779)+((AE779*$P$2^AF779)*P779)+((AE779*$Q$2^AF779)*Q779)+((AE779*$R$2^AF779)*R779)+((AE779*$S$2^AF779)*S779)+((AE779*$T$2^AF779)*T779)+((AE779*$U$2^AF779)*U779)+((AE779*$V$2^AF779)*V779)+((AE779*$W$2^AF779)*W779)+((AE779*$X$2^AF779)*X779)+((AE779*$Y$2^AF779)*Y779)+ ((AE779*$Z$2^AF779)*Z779)+((AE779*$AA$2^AF779)*AA779)+((AE779*$AB$2^AF779)*AB779)+((AE779*$AC$2^AF779)*AC779+((AE779*$AD$2^AF779)*AD779))</f>
        <v>185.03975070588172</v>
      </c>
      <c r="AH779" s="37">
        <f t="shared" ref="AH779:AH781" si="1390">K779/100</f>
        <v>0.01</v>
      </c>
      <c r="AI779" s="37">
        <f t="shared" ref="AI779:AI781" si="1391">AG779/100</f>
        <v>1.8503975070588172</v>
      </c>
      <c r="AJ779" s="7">
        <f t="shared" si="1380"/>
        <v>5.2205706706777981</v>
      </c>
      <c r="AK779" s="7">
        <f t="shared" si="1381"/>
        <v>-3.6071151523112968</v>
      </c>
      <c r="AL779" s="7">
        <f t="shared" si="1382"/>
        <v>2.8622008809294686</v>
      </c>
      <c r="AM779" s="7">
        <f t="shared" si="1383"/>
        <v>17.500000000000004</v>
      </c>
      <c r="AN779" s="37" t="str">
        <f>VLOOKUP(I779,spp!A:L,10,FALSE)</f>
        <v>Pomacanthidae</v>
      </c>
    </row>
    <row r="780" spans="1:40" x14ac:dyDescent="0.2">
      <c r="A780" s="40">
        <v>3</v>
      </c>
      <c r="B780" s="40" t="s">
        <v>170</v>
      </c>
      <c r="C780" s="40">
        <v>8</v>
      </c>
      <c r="D780" s="40" t="s">
        <v>180</v>
      </c>
      <c r="E780" s="40">
        <v>11</v>
      </c>
      <c r="F780" s="55">
        <v>40862</v>
      </c>
      <c r="G780" s="56">
        <v>22</v>
      </c>
      <c r="H780" s="56">
        <v>45</v>
      </c>
      <c r="I780" s="40" t="s">
        <v>150</v>
      </c>
      <c r="J780" s="37" t="str">
        <f>VLOOKUP(I780,spp!A:B,2,FALSE)</f>
        <v>Lutjanus argentiventris</v>
      </c>
      <c r="K780" s="39">
        <f t="shared" si="1388"/>
        <v>100</v>
      </c>
      <c r="L780" s="40"/>
      <c r="M780" s="40"/>
      <c r="N780" s="40"/>
      <c r="O780" s="40"/>
      <c r="P780" s="40">
        <v>100</v>
      </c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37">
        <f>VLOOKUP(I780,spp!A:C,3,FALSE)</f>
        <v>1.7299999999999999E-2</v>
      </c>
      <c r="AF780" s="37">
        <f>VLOOKUP(I780,spp!A:D,4,FALSE)</f>
        <v>3</v>
      </c>
      <c r="AG780" s="37">
        <f t="shared" si="1389"/>
        <v>27031.25</v>
      </c>
      <c r="AH780" s="37">
        <f t="shared" si="1390"/>
        <v>1</v>
      </c>
      <c r="AI780" s="37">
        <f t="shared" si="1391"/>
        <v>270.3125</v>
      </c>
      <c r="AJ780" s="7">
        <f t="shared" si="1380"/>
        <v>10.20474888311429</v>
      </c>
      <c r="AK780" s="7">
        <f t="shared" si="1381"/>
        <v>-4.0570487774784034</v>
      </c>
      <c r="AL780" s="7">
        <f t="shared" si="1382"/>
        <v>4.7539325535308974</v>
      </c>
      <c r="AM780" s="7">
        <f t="shared" si="1383"/>
        <v>116.03972084031942</v>
      </c>
      <c r="AN780" s="37" t="str">
        <f>VLOOKUP(I780,spp!A:L,10,FALSE)</f>
        <v>Lutjanidae</v>
      </c>
    </row>
    <row r="781" spans="1:40" x14ac:dyDescent="0.2">
      <c r="A781" s="40">
        <v>3</v>
      </c>
      <c r="B781" s="40" t="s">
        <v>170</v>
      </c>
      <c r="C781" s="40">
        <v>8</v>
      </c>
      <c r="D781" s="40" t="s">
        <v>180</v>
      </c>
      <c r="E781" s="40">
        <v>11</v>
      </c>
      <c r="F781" s="55">
        <v>40862</v>
      </c>
      <c r="G781" s="56">
        <v>22</v>
      </c>
      <c r="H781" s="56">
        <v>45</v>
      </c>
      <c r="I781" s="40" t="s">
        <v>146</v>
      </c>
      <c r="J781" s="37" t="str">
        <f>VLOOKUP(I781,spp!A:B,2,FALSE)</f>
        <v>Mycteroperca rosacea</v>
      </c>
      <c r="K781" s="39">
        <f t="shared" si="1388"/>
        <v>1</v>
      </c>
      <c r="L781" s="40"/>
      <c r="M781" s="40"/>
      <c r="N781" s="40"/>
      <c r="O781" s="40"/>
      <c r="P781" s="40"/>
      <c r="Q781" s="40">
        <v>1</v>
      </c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37">
        <f>VLOOKUP(I781,spp!A:C,3,FALSE)</f>
        <v>1.3299999999999999E-2</v>
      </c>
      <c r="AF781" s="37">
        <f>VLOOKUP(I781,spp!A:D,4,FALSE)</f>
        <v>2.97</v>
      </c>
      <c r="AG781" s="37">
        <f t="shared" si="1389"/>
        <v>512.54704343546575</v>
      </c>
      <c r="AH781" s="37">
        <f t="shared" si="1390"/>
        <v>0.01</v>
      </c>
      <c r="AI781" s="37">
        <f t="shared" si="1391"/>
        <v>5.1254704343546571</v>
      </c>
      <c r="AJ781" s="7">
        <f t="shared" si="1380"/>
        <v>6.2393924988691305</v>
      </c>
      <c r="AK781" s="7">
        <f t="shared" si="1381"/>
        <v>-4.319991243754429</v>
      </c>
      <c r="AL781" s="7">
        <f t="shared" si="1382"/>
        <v>3.555348061489414</v>
      </c>
      <c r="AM781" s="7">
        <f t="shared" si="1383"/>
        <v>35.000000000000007</v>
      </c>
      <c r="AN781" s="37" t="str">
        <f>VLOOKUP(I781,spp!A:L,10,FALSE)</f>
        <v>Serranidae</v>
      </c>
    </row>
    <row r="782" spans="1:40" x14ac:dyDescent="0.2">
      <c r="A782" s="43">
        <v>3</v>
      </c>
      <c r="B782" s="43" t="s">
        <v>170</v>
      </c>
      <c r="C782" s="43">
        <v>8</v>
      </c>
      <c r="D782" s="43" t="s">
        <v>180</v>
      </c>
      <c r="E782" s="43">
        <v>11</v>
      </c>
      <c r="F782" s="59">
        <v>40862</v>
      </c>
      <c r="G782" s="58">
        <v>22</v>
      </c>
      <c r="H782" s="58">
        <v>45</v>
      </c>
      <c r="I782" s="43" t="s">
        <v>149</v>
      </c>
      <c r="J782" s="37" t="str">
        <f>VLOOKUP(I782,spp!A:B,2,FALSE)</f>
        <v>Pinctada mazatlanica</v>
      </c>
      <c r="K782" s="43">
        <v>1</v>
      </c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37"/>
      <c r="AF782" s="37">
        <f>VLOOKUP(I782,spp!A:E,5,FALSE)</f>
        <v>33.238461538461536</v>
      </c>
      <c r="AG782" s="43">
        <f>AF782*K782</f>
        <v>33.238461538461536</v>
      </c>
      <c r="AH782" s="43">
        <f>K782/50</f>
        <v>0.02</v>
      </c>
      <c r="AI782" s="43">
        <f>AG782/50</f>
        <v>0.66476923076923067</v>
      </c>
      <c r="AJ782" s="7">
        <f t="shared" si="1380"/>
        <v>3.5037076854763507</v>
      </c>
      <c r="AK782" s="7" t="e">
        <f t="shared" si="1381"/>
        <v>#NUM!</v>
      </c>
      <c r="AL782" s="7" t="e">
        <f t="shared" si="1382"/>
        <v>#NUM!</v>
      </c>
      <c r="AM782" s="7" t="e">
        <f t="shared" si="1383"/>
        <v>#NUM!</v>
      </c>
      <c r="AN782" s="37" t="str">
        <f>VLOOKUP(I782,spp!A:L,10,FALSE)</f>
        <v>Pteriidae</v>
      </c>
    </row>
    <row r="783" spans="1:40" x14ac:dyDescent="0.2">
      <c r="A783" s="40">
        <v>3</v>
      </c>
      <c r="B783" s="40" t="s">
        <v>170</v>
      </c>
      <c r="C783" s="40">
        <v>8</v>
      </c>
      <c r="D783" s="40" t="s">
        <v>180</v>
      </c>
      <c r="E783" s="40">
        <v>12</v>
      </c>
      <c r="F783" s="55">
        <v>40862</v>
      </c>
      <c r="G783" s="56">
        <v>22</v>
      </c>
      <c r="H783" s="56">
        <v>45</v>
      </c>
      <c r="I783" s="40" t="s">
        <v>142</v>
      </c>
      <c r="J783" s="37" t="str">
        <f>VLOOKUP(I783,spp!A:B,2,FALSE)</f>
        <v>Holacanthus passer</v>
      </c>
      <c r="K783" s="39">
        <f t="shared" ref="K783:K785" si="1392">SUM(L783:AD783)</f>
        <v>2</v>
      </c>
      <c r="L783" s="40"/>
      <c r="M783" s="40"/>
      <c r="N783" s="40"/>
      <c r="O783" s="40">
        <v>2</v>
      </c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37">
        <f>VLOOKUP(I783,spp!A:C,3,FALSE)</f>
        <v>2.7130000000000001E-2</v>
      </c>
      <c r="AF783" s="37">
        <f>VLOOKUP(I783,spp!A:D,4,FALSE)</f>
        <v>3.0842299999999998</v>
      </c>
      <c r="AG783" s="37">
        <f t="shared" ref="AG783:AG785" si="1393">((AE783*$L$2^AF783)*L783)+((AE783*$M$2^AF783)*M783)+((AE783*$N$2^AF783)*N783)+((AE783*$O$2^AF783)*O783)+((AE783*$P$2^AF783)*P783)+((AE783*$Q$2^AF783)*Q783)+((AE783*$R$2^AF783)*R783)+((AE783*$S$2^AF783)*S783)+((AE783*$T$2^AF783)*T783)+((AE783*$U$2^AF783)*U783)+((AE783*$V$2^AF783)*V783)+((AE783*$W$2^AF783)*W783)+((AE783*$X$2^AF783)*X783)+((AE783*$Y$2^AF783)*Y783)+ ((AE783*$Z$2^AF783)*Z783)+((AE783*$AA$2^AF783)*AA783)+((AE783*$AB$2^AF783)*AB783)+((AE783*$AC$2^AF783)*AC783+((AE783*$AD$2^AF783)*AD783))</f>
        <v>370.07950141176343</v>
      </c>
      <c r="AH783" s="37">
        <f t="shared" ref="AH783:AH785" si="1394">K783/100</f>
        <v>0.02</v>
      </c>
      <c r="AI783" s="37">
        <f t="shared" ref="AI783:AI785" si="1395">AG783/100</f>
        <v>3.7007950141176345</v>
      </c>
      <c r="AJ783" s="7">
        <f t="shared" si="1380"/>
        <v>5.9137178512377435</v>
      </c>
      <c r="AK783" s="7">
        <f t="shared" si="1381"/>
        <v>-3.6071151523112968</v>
      </c>
      <c r="AL783" s="7">
        <f t="shared" si="1382"/>
        <v>3.0869400153519808</v>
      </c>
      <c r="AM783" s="7">
        <f t="shared" si="1383"/>
        <v>21.909931240932202</v>
      </c>
      <c r="AN783" s="37" t="str">
        <f>VLOOKUP(I783,spp!A:L,10,FALSE)</f>
        <v>Pomacanthidae</v>
      </c>
    </row>
    <row r="784" spans="1:40" x14ac:dyDescent="0.2">
      <c r="A784" s="40">
        <v>3</v>
      </c>
      <c r="B784" s="40" t="s">
        <v>170</v>
      </c>
      <c r="C784" s="40">
        <v>8</v>
      </c>
      <c r="D784" s="40" t="s">
        <v>180</v>
      </c>
      <c r="E784" s="40">
        <v>12</v>
      </c>
      <c r="F784" s="55">
        <v>40862</v>
      </c>
      <c r="G784" s="56">
        <v>22</v>
      </c>
      <c r="H784" s="56">
        <v>45</v>
      </c>
      <c r="I784" s="40" t="s">
        <v>150</v>
      </c>
      <c r="J784" s="37" t="str">
        <f>VLOOKUP(I784,spp!A:B,2,FALSE)</f>
        <v>Lutjanus argentiventris</v>
      </c>
      <c r="K784" s="39">
        <f t="shared" si="1392"/>
        <v>45</v>
      </c>
      <c r="L784" s="40"/>
      <c r="M784" s="40"/>
      <c r="N784" s="40"/>
      <c r="O784" s="40"/>
      <c r="P784" s="40">
        <v>45</v>
      </c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37">
        <f>VLOOKUP(I784,spp!A:C,3,FALSE)</f>
        <v>1.7299999999999999E-2</v>
      </c>
      <c r="AF784" s="37">
        <f>VLOOKUP(I784,spp!A:D,4,FALSE)</f>
        <v>3</v>
      </c>
      <c r="AG784" s="37">
        <f t="shared" si="1393"/>
        <v>12164.0625</v>
      </c>
      <c r="AH784" s="37">
        <f t="shared" si="1394"/>
        <v>0.45</v>
      </c>
      <c r="AI784" s="37">
        <f t="shared" si="1395"/>
        <v>121.640625</v>
      </c>
      <c r="AJ784" s="7">
        <f t="shared" si="1380"/>
        <v>9.4062411868965174</v>
      </c>
      <c r="AK784" s="7">
        <f t="shared" si="1381"/>
        <v>-4.0570487774784034</v>
      </c>
      <c r="AL784" s="7">
        <f t="shared" si="1382"/>
        <v>4.4877633214583073</v>
      </c>
      <c r="AM784" s="7">
        <f t="shared" si="1383"/>
        <v>88.922332612251566</v>
      </c>
      <c r="AN784" s="37" t="str">
        <f>VLOOKUP(I784,spp!A:L,10,FALSE)</f>
        <v>Lutjanidae</v>
      </c>
    </row>
    <row r="785" spans="1:40" x14ac:dyDescent="0.2">
      <c r="A785" s="40">
        <v>3</v>
      </c>
      <c r="B785" s="40" t="s">
        <v>170</v>
      </c>
      <c r="C785" s="40">
        <v>8</v>
      </c>
      <c r="D785" s="40" t="s">
        <v>180</v>
      </c>
      <c r="E785" s="40">
        <v>12</v>
      </c>
      <c r="F785" s="55">
        <v>40862</v>
      </c>
      <c r="G785" s="56">
        <v>22</v>
      </c>
      <c r="H785" s="56">
        <v>45</v>
      </c>
      <c r="I785" s="40" t="s">
        <v>146</v>
      </c>
      <c r="J785" s="37" t="str">
        <f>VLOOKUP(I785,spp!A:B,2,FALSE)</f>
        <v>Mycteroperca rosacea</v>
      </c>
      <c r="K785" s="39">
        <f t="shared" si="1392"/>
        <v>3</v>
      </c>
      <c r="L785" s="40"/>
      <c r="M785" s="40"/>
      <c r="N785" s="40">
        <v>3</v>
      </c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37">
        <f>VLOOKUP(I785,spp!A:C,3,FALSE)</f>
        <v>1.3299999999999999E-2</v>
      </c>
      <c r="AF785" s="37">
        <f>VLOOKUP(I785,spp!A:D,4,FALSE)</f>
        <v>2.97</v>
      </c>
      <c r="AG785" s="37">
        <f t="shared" si="1393"/>
        <v>72.242977028430332</v>
      </c>
      <c r="AH785" s="37">
        <f t="shared" si="1394"/>
        <v>0.03</v>
      </c>
      <c r="AI785" s="37">
        <f t="shared" si="1395"/>
        <v>0.72242977028430333</v>
      </c>
      <c r="AJ785" s="7">
        <f t="shared" si="1380"/>
        <v>4.2800351185092005</v>
      </c>
      <c r="AK785" s="7">
        <f t="shared" si="1381"/>
        <v>-4.319991243754429</v>
      </c>
      <c r="AL785" s="7">
        <f t="shared" si="1382"/>
        <v>2.8956317718059359</v>
      </c>
      <c r="AM785" s="7">
        <f t="shared" si="1383"/>
        <v>18.094929697265783</v>
      </c>
      <c r="AN785" s="37" t="str">
        <f>VLOOKUP(I785,spp!A:L,10,FALSE)</f>
        <v>Serranidae</v>
      </c>
    </row>
    <row r="786" spans="1:40" x14ac:dyDescent="0.2">
      <c r="A786" s="43">
        <v>3</v>
      </c>
      <c r="B786" s="43" t="s">
        <v>170</v>
      </c>
      <c r="C786" s="43">
        <v>8</v>
      </c>
      <c r="D786" s="43" t="s">
        <v>180</v>
      </c>
      <c r="E786" s="43">
        <v>12</v>
      </c>
      <c r="F786" s="59">
        <v>40862</v>
      </c>
      <c r="G786" s="58">
        <v>22</v>
      </c>
      <c r="H786" s="58">
        <v>45</v>
      </c>
      <c r="I786" s="43" t="s">
        <v>149</v>
      </c>
      <c r="J786" s="37" t="str">
        <f>VLOOKUP(I786,spp!A:B,2,FALSE)</f>
        <v>Pinctada mazatlanica</v>
      </c>
      <c r="K786" s="43">
        <v>2</v>
      </c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37"/>
      <c r="AF786" s="37">
        <f>VLOOKUP(I786,spp!A:E,5,FALSE)</f>
        <v>33.238461538461536</v>
      </c>
      <c r="AG786" s="43">
        <f>AF786*K786</f>
        <v>66.476923076923072</v>
      </c>
      <c r="AH786" s="43">
        <f>K786/50</f>
        <v>0.04</v>
      </c>
      <c r="AI786" s="43">
        <f>AG786/50</f>
        <v>1.3295384615384613</v>
      </c>
      <c r="AJ786" s="7">
        <f t="shared" ref="AJ786:AJ796" si="1396">LN(AG786)</f>
        <v>4.1968548660362961</v>
      </c>
      <c r="AK786" s="7" t="e">
        <f t="shared" ref="AK786:AK796" si="1397">LN(AE786)</f>
        <v>#NUM!</v>
      </c>
      <c r="AL786" s="7" t="e">
        <f t="shared" ref="AL786:AL796" si="1398">(AJ786-AK786)/AF786</f>
        <v>#NUM!</v>
      </c>
      <c r="AM786" s="7" t="e">
        <f t="shared" ref="AM786:AM796" si="1399">EXP(AL786)</f>
        <v>#NUM!</v>
      </c>
      <c r="AN786" s="37" t="str">
        <f>VLOOKUP(I786,spp!A:L,10,FALSE)</f>
        <v>Pteriidae</v>
      </c>
    </row>
    <row r="787" spans="1:40" x14ac:dyDescent="0.2">
      <c r="A787" s="40">
        <v>3</v>
      </c>
      <c r="B787" s="40" t="s">
        <v>170</v>
      </c>
      <c r="C787" s="40">
        <v>9</v>
      </c>
      <c r="D787" s="40" t="s">
        <v>181</v>
      </c>
      <c r="E787" s="40">
        <v>1</v>
      </c>
      <c r="F787" s="55">
        <v>40773</v>
      </c>
      <c r="G787" s="56">
        <v>30</v>
      </c>
      <c r="H787" s="56">
        <v>12</v>
      </c>
      <c r="I787" s="40" t="s">
        <v>142</v>
      </c>
      <c r="J787" s="37" t="str">
        <f>VLOOKUP(I787,spp!A:B,2,FALSE)</f>
        <v>Holacanthus passer</v>
      </c>
      <c r="K787" s="39">
        <f t="shared" ref="K787:K789" si="1400">SUM(L787:AD787)</f>
        <v>11</v>
      </c>
      <c r="L787" s="40">
        <v>2</v>
      </c>
      <c r="M787" s="40">
        <v>3</v>
      </c>
      <c r="N787" s="40"/>
      <c r="O787" s="40">
        <v>1</v>
      </c>
      <c r="P787" s="40">
        <v>5</v>
      </c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37">
        <f>VLOOKUP(I787,spp!A:C,3,FALSE)</f>
        <v>2.7130000000000001E-2</v>
      </c>
      <c r="AF787" s="37">
        <f>VLOOKUP(I787,spp!A:D,4,FALSE)</f>
        <v>3.0842299999999998</v>
      </c>
      <c r="AG787" s="37">
        <f t="shared" ref="AG787:AG789" si="1401">((AE787*$L$2^AF787)*L787)+((AE787*$M$2^AF787)*M787)+((AE787*$N$2^AF787)*N787)+((AE787*$O$2^AF787)*O787)+((AE787*$P$2^AF787)*P787)+((AE787*$Q$2^AF787)*Q787)+((AE787*$R$2^AF787)*R787)+((AE787*$S$2^AF787)*S787)+((AE787*$T$2^AF787)*T787)+((AE787*$U$2^AF787)*U787)+((AE787*$V$2^AF787)*V787)+((AE787*$W$2^AF787)*W787)+((AE787*$X$2^AF787)*X787)+((AE787*$Y$2^AF787)*Y787)+ ((AE787*$Z$2^AF787)*Z787)+((AE787*$AA$2^AF787)*AA787)+((AE787*$AB$2^AF787)*AB787)+((AE787*$AC$2^AF787)*AC787+((AE787*$AD$2^AF787)*AD787))</f>
        <v>3006.2815640116632</v>
      </c>
      <c r="AH787" s="37">
        <f t="shared" ref="AH787:AH789" si="1402">K787/100</f>
        <v>0.11</v>
      </c>
      <c r="AI787" s="37">
        <f t="shared" ref="AI787:AI789" si="1403">AG787/100</f>
        <v>30.062815640116632</v>
      </c>
      <c r="AJ787" s="7">
        <f t="shared" si="1396"/>
        <v>8.0084592332622915</v>
      </c>
      <c r="AK787" s="7">
        <f t="shared" si="1397"/>
        <v>-3.6071151523112968</v>
      </c>
      <c r="AL787" s="7">
        <f t="shared" si="1398"/>
        <v>3.7661180863857715</v>
      </c>
      <c r="AM787" s="7">
        <f t="shared" si="1399"/>
        <v>43.211993601644274</v>
      </c>
      <c r="AN787" s="37" t="str">
        <f>VLOOKUP(I787,spp!A:L,10,FALSE)</f>
        <v>Pomacanthidae</v>
      </c>
    </row>
    <row r="788" spans="1:40" x14ac:dyDescent="0.2">
      <c r="A788" s="40">
        <v>3</v>
      </c>
      <c r="B788" s="40" t="s">
        <v>170</v>
      </c>
      <c r="C788" s="40">
        <v>9</v>
      </c>
      <c r="D788" s="40" t="s">
        <v>181</v>
      </c>
      <c r="E788" s="40">
        <v>1</v>
      </c>
      <c r="F788" s="55">
        <v>40773</v>
      </c>
      <c r="G788" s="56">
        <v>30</v>
      </c>
      <c r="H788" s="56">
        <v>12</v>
      </c>
      <c r="I788" s="40" t="s">
        <v>150</v>
      </c>
      <c r="J788" s="37" t="str">
        <f>VLOOKUP(I788,spp!A:B,2,FALSE)</f>
        <v>Lutjanus argentiventris</v>
      </c>
      <c r="K788" s="39">
        <f t="shared" si="1400"/>
        <v>3</v>
      </c>
      <c r="L788" s="40"/>
      <c r="M788" s="40"/>
      <c r="N788" s="40"/>
      <c r="O788" s="40"/>
      <c r="P788" s="40">
        <v>3</v>
      </c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37">
        <f>VLOOKUP(I788,spp!A:C,3,FALSE)</f>
        <v>1.7299999999999999E-2</v>
      </c>
      <c r="AF788" s="37">
        <f>VLOOKUP(I788,spp!A:D,4,FALSE)</f>
        <v>3</v>
      </c>
      <c r="AG788" s="37">
        <f t="shared" si="1401"/>
        <v>810.9375</v>
      </c>
      <c r="AH788" s="37">
        <f t="shared" si="1402"/>
        <v>0.03</v>
      </c>
      <c r="AI788" s="37">
        <f t="shared" si="1403"/>
        <v>8.109375</v>
      </c>
      <c r="AJ788" s="7">
        <f t="shared" si="1396"/>
        <v>6.6981909857943078</v>
      </c>
      <c r="AK788" s="7">
        <f t="shared" si="1397"/>
        <v>-4.0570487774784034</v>
      </c>
      <c r="AL788" s="7">
        <f t="shared" si="1398"/>
        <v>3.5850799210909039</v>
      </c>
      <c r="AM788" s="7">
        <f t="shared" si="1399"/>
        <v>36.056239257685206</v>
      </c>
      <c r="AN788" s="37" t="str">
        <f>VLOOKUP(I788,spp!A:L,10,FALSE)</f>
        <v>Lutjanidae</v>
      </c>
    </row>
    <row r="789" spans="1:40" x14ac:dyDescent="0.2">
      <c r="A789" s="40">
        <v>3</v>
      </c>
      <c r="B789" s="40" t="s">
        <v>170</v>
      </c>
      <c r="C789" s="40">
        <v>9</v>
      </c>
      <c r="D789" s="40" t="s">
        <v>181</v>
      </c>
      <c r="E789" s="40">
        <v>1</v>
      </c>
      <c r="F789" s="55">
        <v>40773</v>
      </c>
      <c r="G789" s="56">
        <v>30</v>
      </c>
      <c r="H789" s="56">
        <v>12</v>
      </c>
      <c r="I789" s="40" t="s">
        <v>146</v>
      </c>
      <c r="J789" s="37" t="str">
        <f>VLOOKUP(I789,spp!A:B,2,FALSE)</f>
        <v>Mycteroperca rosacea</v>
      </c>
      <c r="K789" s="39">
        <f t="shared" si="1400"/>
        <v>10</v>
      </c>
      <c r="L789" s="40"/>
      <c r="M789" s="40"/>
      <c r="N789" s="40"/>
      <c r="O789" s="40"/>
      <c r="P789" s="40">
        <v>6</v>
      </c>
      <c r="Q789" s="40"/>
      <c r="R789" s="40">
        <v>4</v>
      </c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37">
        <f>VLOOKUP(I789,spp!A:C,3,FALSE)</f>
        <v>1.3299999999999999E-2</v>
      </c>
      <c r="AF789" s="37">
        <f>VLOOKUP(I789,spp!A:D,4,FALSE)</f>
        <v>2.97</v>
      </c>
      <c r="AG789" s="37">
        <f t="shared" si="1401"/>
        <v>5456.7680622498465</v>
      </c>
      <c r="AH789" s="37">
        <f t="shared" si="1402"/>
        <v>0.1</v>
      </c>
      <c r="AI789" s="37">
        <f t="shared" si="1403"/>
        <v>54.567680622498465</v>
      </c>
      <c r="AJ789" s="7">
        <f t="shared" si="1396"/>
        <v>8.6046119634883595</v>
      </c>
      <c r="AK789" s="7">
        <f t="shared" si="1397"/>
        <v>-4.319991243754429</v>
      </c>
      <c r="AL789" s="7">
        <f t="shared" si="1398"/>
        <v>4.3517182515968988</v>
      </c>
      <c r="AM789" s="7">
        <f t="shared" si="1399"/>
        <v>77.611704856706368</v>
      </c>
      <c r="AN789" s="37" t="str">
        <f>VLOOKUP(I789,spp!A:L,10,FALSE)</f>
        <v>Serranidae</v>
      </c>
    </row>
    <row r="790" spans="1:40" x14ac:dyDescent="0.2">
      <c r="A790" s="43">
        <v>3</v>
      </c>
      <c r="B790" s="43" t="s">
        <v>170</v>
      </c>
      <c r="C790" s="43">
        <v>9</v>
      </c>
      <c r="D790" s="43" t="s">
        <v>181</v>
      </c>
      <c r="E790" s="43">
        <v>1</v>
      </c>
      <c r="F790" s="57">
        <v>40773</v>
      </c>
      <c r="G790" s="58">
        <v>30</v>
      </c>
      <c r="H790" s="58">
        <v>12</v>
      </c>
      <c r="I790" s="43" t="s">
        <v>149</v>
      </c>
      <c r="J790" s="37" t="str">
        <f>VLOOKUP(I790,spp!A:B,2,FALSE)</f>
        <v>Pinctada mazatlanica</v>
      </c>
      <c r="K790" s="43">
        <v>3</v>
      </c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37"/>
      <c r="AF790" s="37">
        <f>VLOOKUP(I790,spp!A:E,5,FALSE)</f>
        <v>33.238461538461536</v>
      </c>
      <c r="AG790" s="43">
        <f>AF790*K790</f>
        <v>99.715384615384608</v>
      </c>
      <c r="AH790" s="43">
        <f>K790/50</f>
        <v>0.06</v>
      </c>
      <c r="AI790" s="43">
        <f>AG790/50</f>
        <v>1.9943076923076921</v>
      </c>
      <c r="AJ790" s="7">
        <f t="shared" si="1396"/>
        <v>4.6023199741444607</v>
      </c>
      <c r="AK790" s="7" t="e">
        <f t="shared" si="1397"/>
        <v>#NUM!</v>
      </c>
      <c r="AL790" s="7" t="e">
        <f t="shared" si="1398"/>
        <v>#NUM!</v>
      </c>
      <c r="AM790" s="7" t="e">
        <f t="shared" si="1399"/>
        <v>#NUM!</v>
      </c>
      <c r="AN790" s="37" t="str">
        <f>VLOOKUP(I790,spp!A:L,10,FALSE)</f>
        <v>Pteriidae</v>
      </c>
    </row>
    <row r="791" spans="1:40" x14ac:dyDescent="0.2">
      <c r="A791" s="40">
        <v>3</v>
      </c>
      <c r="B791" s="40" t="s">
        <v>170</v>
      </c>
      <c r="C791" s="40">
        <v>9</v>
      </c>
      <c r="D791" s="40" t="s">
        <v>181</v>
      </c>
      <c r="E791" s="40">
        <v>2</v>
      </c>
      <c r="F791" s="55">
        <v>40773</v>
      </c>
      <c r="G791" s="56">
        <v>30</v>
      </c>
      <c r="H791" s="56">
        <v>12</v>
      </c>
      <c r="I791" s="40" t="s">
        <v>142</v>
      </c>
      <c r="J791" s="37" t="str">
        <f>VLOOKUP(I791,spp!A:B,2,FALSE)</f>
        <v>Holacanthus passer</v>
      </c>
      <c r="K791" s="39">
        <f t="shared" ref="K791:K792" si="1404">SUM(L791:AD791)</f>
        <v>8</v>
      </c>
      <c r="L791" s="40"/>
      <c r="M791" s="40">
        <v>1</v>
      </c>
      <c r="N791" s="40"/>
      <c r="O791" s="40">
        <v>3</v>
      </c>
      <c r="P791" s="40">
        <v>4</v>
      </c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37">
        <f>VLOOKUP(I791,spp!A:C,3,FALSE)</f>
        <v>2.7130000000000001E-2</v>
      </c>
      <c r="AF791" s="37">
        <f>VLOOKUP(I791,spp!A:D,4,FALSE)</f>
        <v>3.0842299999999998</v>
      </c>
      <c r="AG791" s="37">
        <f t="shared" ref="AG791:AG792" si="1405">((AE791*$L$2^AF791)*L791)+((AE791*$M$2^AF791)*M791)+((AE791*$N$2^AF791)*N791)+((AE791*$O$2^AF791)*O791)+((AE791*$P$2^AF791)*P791)+((AE791*$Q$2^AF791)*Q791)+((AE791*$R$2^AF791)*R791)+((AE791*$S$2^AF791)*S791)+((AE791*$T$2^AF791)*T791)+((AE791*$U$2^AF791)*U791)+((AE791*$V$2^AF791)*V791)+((AE791*$W$2^AF791)*W791)+((AE791*$X$2^AF791)*X791)+((AE791*$Y$2^AF791)*Y791)+ ((AE791*$Z$2^AF791)*Z791)+((AE791*$AA$2^AF791)*AA791)+((AE791*$AB$2^AF791)*AB791)+((AE791*$AC$2^AF791)*AC791+((AE791*$AD$2^AF791)*AD791))</f>
        <v>2792.3925223422038</v>
      </c>
      <c r="AH791" s="37">
        <f t="shared" ref="AH791:AH792" si="1406">K791/100</f>
        <v>0.08</v>
      </c>
      <c r="AI791" s="37">
        <f t="shared" ref="AI791:AI792" si="1407">AG791/100</f>
        <v>27.923925223422039</v>
      </c>
      <c r="AJ791" s="7">
        <f t="shared" si="1396"/>
        <v>7.9346540422321121</v>
      </c>
      <c r="AK791" s="7">
        <f t="shared" si="1397"/>
        <v>-3.6071151523112968</v>
      </c>
      <c r="AL791" s="7">
        <f t="shared" si="1398"/>
        <v>3.7421882267351689</v>
      </c>
      <c r="AM791" s="7">
        <f t="shared" si="1399"/>
        <v>42.190210975796006</v>
      </c>
      <c r="AN791" s="37" t="str">
        <f>VLOOKUP(I791,spp!A:L,10,FALSE)</f>
        <v>Pomacanthidae</v>
      </c>
    </row>
    <row r="792" spans="1:40" x14ac:dyDescent="0.2">
      <c r="A792" s="40">
        <v>3</v>
      </c>
      <c r="B792" s="40" t="s">
        <v>170</v>
      </c>
      <c r="C792" s="40">
        <v>9</v>
      </c>
      <c r="D792" s="40" t="s">
        <v>181</v>
      </c>
      <c r="E792" s="40">
        <v>2</v>
      </c>
      <c r="F792" s="55">
        <v>40773</v>
      </c>
      <c r="G792" s="56">
        <v>30</v>
      </c>
      <c r="H792" s="56">
        <v>12</v>
      </c>
      <c r="I792" s="40" t="s">
        <v>146</v>
      </c>
      <c r="J792" s="37" t="str">
        <f>VLOOKUP(I792,spp!A:B,2,FALSE)</f>
        <v>Mycteroperca rosacea</v>
      </c>
      <c r="K792" s="39">
        <f t="shared" si="1404"/>
        <v>10</v>
      </c>
      <c r="L792" s="40"/>
      <c r="M792" s="40"/>
      <c r="N792" s="40"/>
      <c r="O792" s="40"/>
      <c r="P792" s="40">
        <v>3</v>
      </c>
      <c r="Q792" s="40">
        <v>5</v>
      </c>
      <c r="R792" s="40">
        <v>2</v>
      </c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37">
        <f>VLOOKUP(I792,spp!A:C,3,FALSE)</f>
        <v>1.3299999999999999E-2</v>
      </c>
      <c r="AF792" s="37">
        <f>VLOOKUP(I792,spp!A:D,4,FALSE)</f>
        <v>2.97</v>
      </c>
      <c r="AG792" s="37">
        <f t="shared" si="1405"/>
        <v>5291.1192483022514</v>
      </c>
      <c r="AH792" s="37">
        <f t="shared" si="1406"/>
        <v>0.1</v>
      </c>
      <c r="AI792" s="37">
        <f t="shared" si="1407"/>
        <v>52.911192483022518</v>
      </c>
      <c r="AJ792" s="7">
        <f t="shared" si="1396"/>
        <v>8.5737850806018194</v>
      </c>
      <c r="AK792" s="7">
        <f t="shared" si="1397"/>
        <v>-4.319991243754429</v>
      </c>
      <c r="AL792" s="7">
        <f t="shared" si="1398"/>
        <v>4.3413388297495787</v>
      </c>
      <c r="AM792" s="7">
        <f t="shared" si="1399"/>
        <v>76.81030645246301</v>
      </c>
      <c r="AN792" s="37" t="str">
        <f>VLOOKUP(I792,spp!A:L,10,FALSE)</f>
        <v>Serranidae</v>
      </c>
    </row>
    <row r="793" spans="1:40" x14ac:dyDescent="0.2">
      <c r="A793" s="43">
        <v>3</v>
      </c>
      <c r="B793" s="43" t="s">
        <v>170</v>
      </c>
      <c r="C793" s="43">
        <v>9</v>
      </c>
      <c r="D793" s="43" t="s">
        <v>181</v>
      </c>
      <c r="E793" s="43">
        <v>2</v>
      </c>
      <c r="F793" s="57">
        <v>40773</v>
      </c>
      <c r="G793" s="58">
        <v>30</v>
      </c>
      <c r="H793" s="58">
        <v>12</v>
      </c>
      <c r="I793" s="43" t="s">
        <v>145</v>
      </c>
      <c r="J793" s="37" t="str">
        <f>VLOOKUP(I793,spp!A:B,2,FALSE)</f>
        <v>Isostichopus fuscus</v>
      </c>
      <c r="K793" s="43">
        <v>1</v>
      </c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37"/>
      <c r="AF793" s="37">
        <f>VLOOKUP(I793,spp!A:E,5,FALSE)</f>
        <v>375</v>
      </c>
      <c r="AG793" s="43">
        <f>AF793*K793</f>
        <v>375</v>
      </c>
      <c r="AH793" s="43">
        <f>K793/50</f>
        <v>0.02</v>
      </c>
      <c r="AI793" s="43">
        <f>AG793/50</f>
        <v>7.5</v>
      </c>
      <c r="AJ793" s="7">
        <f t="shared" si="1396"/>
        <v>5.9269260259704106</v>
      </c>
      <c r="AK793" s="7" t="e">
        <f t="shared" si="1397"/>
        <v>#NUM!</v>
      </c>
      <c r="AL793" s="7" t="e">
        <f t="shared" si="1398"/>
        <v>#NUM!</v>
      </c>
      <c r="AM793" s="7" t="e">
        <f t="shared" si="1399"/>
        <v>#NUM!</v>
      </c>
      <c r="AN793" s="37" t="str">
        <f>VLOOKUP(I793,spp!A:L,10,FALSE)</f>
        <v>Stichopodidae</v>
      </c>
    </row>
    <row r="794" spans="1:40" x14ac:dyDescent="0.2">
      <c r="A794" s="43">
        <v>3</v>
      </c>
      <c r="B794" s="43" t="s">
        <v>170</v>
      </c>
      <c r="C794" s="43">
        <v>9</v>
      </c>
      <c r="D794" s="43" t="s">
        <v>181</v>
      </c>
      <c r="E794" s="43">
        <v>2</v>
      </c>
      <c r="F794" s="57">
        <v>40773</v>
      </c>
      <c r="G794" s="58">
        <v>30</v>
      </c>
      <c r="H794" s="58">
        <v>12</v>
      </c>
      <c r="I794" s="43" t="s">
        <v>149</v>
      </c>
      <c r="J794" s="37" t="str">
        <f>VLOOKUP(I794,spp!A:B,2,FALSE)</f>
        <v>Pinctada mazatlanica</v>
      </c>
      <c r="K794" s="43">
        <v>8</v>
      </c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37"/>
      <c r="AF794" s="37">
        <f>VLOOKUP(I794,spp!A:E,5,FALSE)</f>
        <v>33.238461538461536</v>
      </c>
      <c r="AG794" s="43">
        <f>AF794*K794</f>
        <v>265.90769230769229</v>
      </c>
      <c r="AH794" s="43">
        <f>K794/50</f>
        <v>0.16</v>
      </c>
      <c r="AI794" s="43">
        <f>AG794/50</f>
        <v>5.3181538461538453</v>
      </c>
      <c r="AJ794" s="7">
        <f t="shared" si="1396"/>
        <v>5.5831492271561869</v>
      </c>
      <c r="AK794" s="7" t="e">
        <f t="shared" si="1397"/>
        <v>#NUM!</v>
      </c>
      <c r="AL794" s="7" t="e">
        <f t="shared" si="1398"/>
        <v>#NUM!</v>
      </c>
      <c r="AM794" s="7" t="e">
        <f t="shared" si="1399"/>
        <v>#NUM!</v>
      </c>
      <c r="AN794" s="37" t="str">
        <f>VLOOKUP(I794,spp!A:L,10,FALSE)</f>
        <v>Pteriidae</v>
      </c>
    </row>
    <row r="795" spans="1:40" x14ac:dyDescent="0.2">
      <c r="A795" s="40">
        <v>3</v>
      </c>
      <c r="B795" s="40" t="s">
        <v>170</v>
      </c>
      <c r="C795" s="40">
        <v>9</v>
      </c>
      <c r="D795" s="40" t="s">
        <v>181</v>
      </c>
      <c r="E795" s="40">
        <v>3</v>
      </c>
      <c r="F795" s="55">
        <v>40773</v>
      </c>
      <c r="G795" s="40">
        <v>30</v>
      </c>
      <c r="H795" s="56">
        <v>12.3</v>
      </c>
      <c r="I795" s="56" t="s">
        <v>142</v>
      </c>
      <c r="J795" s="37" t="str">
        <f>VLOOKUP(I795,spp!A:B,2,FALSE)</f>
        <v>Holacanthus passer</v>
      </c>
      <c r="K795" s="39">
        <f t="shared" ref="K795:K796" si="1408">SUM(L795:AD795)</f>
        <v>1</v>
      </c>
      <c r="L795" s="40"/>
      <c r="M795" s="40"/>
      <c r="N795" s="40">
        <v>1</v>
      </c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37">
        <f>VLOOKUP(I795,spp!A:C,3,FALSE)</f>
        <v>2.7130000000000001E-2</v>
      </c>
      <c r="AF795" s="37">
        <f>VLOOKUP(I795,spp!A:D,4,FALSE)</f>
        <v>3.0842299999999998</v>
      </c>
      <c r="AG795" s="37">
        <f t="shared" ref="AG795:AG796" si="1409">((AE795*$L$2^AF795)*L795)+((AE795*$M$2^AF795)*M795)+((AE795*$N$2^AF795)*N795)+((AE795*$O$2^AF795)*O795)+((AE795*$P$2^AF795)*P795)+((AE795*$Q$2^AF795)*Q795)+((AE795*$R$2^AF795)*R795)+((AE795*$S$2^AF795)*S795)+((AE795*$T$2^AF795)*T795)+((AE795*$U$2^AF795)*U795)+((AE795*$V$2^AF795)*V795)+((AE795*$W$2^AF795)*W795)+((AE795*$X$2^AF795)*X795)+((AE795*$Y$2^AF795)*Y795)+ ((AE795*$Z$2^AF795)*Z795)+((AE795*$AA$2^AF795)*AA795)+((AE795*$AB$2^AF795)*AB795)+((AE795*$AC$2^AF795)*AC795+((AE795*$AD$2^AF795)*AD795))</f>
        <v>65.549979949165603</v>
      </c>
      <c r="AH795" s="37">
        <f t="shared" ref="AH795:AH796" si="1410">K795/100</f>
        <v>0.01</v>
      </c>
      <c r="AI795" s="37">
        <f t="shared" ref="AI795:AI796" si="1411">AG795/100</f>
        <v>0.65549979949165604</v>
      </c>
      <c r="AJ795" s="7">
        <f t="shared" si="1396"/>
        <v>4.182812904323554</v>
      </c>
      <c r="AK795" s="7">
        <f t="shared" si="1397"/>
        <v>-3.6071151523112968</v>
      </c>
      <c r="AL795" s="7">
        <f t="shared" si="1398"/>
        <v>2.5257286443082556</v>
      </c>
      <c r="AM795" s="7">
        <f t="shared" si="1399"/>
        <v>12.500000000000002</v>
      </c>
      <c r="AN795" s="37" t="str">
        <f>VLOOKUP(I795,spp!A:L,10,FALSE)</f>
        <v>Pomacanthidae</v>
      </c>
    </row>
    <row r="796" spans="1:40" x14ac:dyDescent="0.2">
      <c r="A796" s="40">
        <v>3</v>
      </c>
      <c r="B796" s="40" t="s">
        <v>170</v>
      </c>
      <c r="C796" s="40">
        <v>9</v>
      </c>
      <c r="D796" s="40" t="s">
        <v>181</v>
      </c>
      <c r="E796" s="40">
        <v>3</v>
      </c>
      <c r="F796" s="55">
        <v>40773</v>
      </c>
      <c r="G796" s="40">
        <v>30</v>
      </c>
      <c r="H796" s="56">
        <v>12.3</v>
      </c>
      <c r="I796" s="56" t="s">
        <v>146</v>
      </c>
      <c r="J796" s="37" t="str">
        <f>VLOOKUP(I796,spp!A:B,2,FALSE)</f>
        <v>Mycteroperca rosacea</v>
      </c>
      <c r="K796" s="39">
        <f t="shared" si="1408"/>
        <v>3</v>
      </c>
      <c r="L796" s="40"/>
      <c r="M796" s="40"/>
      <c r="N796" s="40"/>
      <c r="O796" s="40">
        <v>3</v>
      </c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37">
        <f>VLOOKUP(I796,spp!A:C,3,FALSE)</f>
        <v>1.3299999999999999E-2</v>
      </c>
      <c r="AF796" s="37">
        <f>VLOOKUP(I796,spp!A:D,4,FALSE)</f>
        <v>2.97</v>
      </c>
      <c r="AG796" s="37">
        <f t="shared" si="1409"/>
        <v>196.24377987861817</v>
      </c>
      <c r="AH796" s="37">
        <f t="shared" si="1410"/>
        <v>0.03</v>
      </c>
      <c r="AI796" s="37">
        <f t="shared" si="1411"/>
        <v>1.9624377987861816</v>
      </c>
      <c r="AJ796" s="7">
        <f t="shared" si="1396"/>
        <v>5.2793576612742026</v>
      </c>
      <c r="AK796" s="7">
        <f t="shared" si="1397"/>
        <v>-4.319991243754429</v>
      </c>
      <c r="AL796" s="7">
        <f t="shared" si="1398"/>
        <v>3.232104008427148</v>
      </c>
      <c r="AM796" s="7">
        <f t="shared" si="1399"/>
        <v>25.332901576172077</v>
      </c>
      <c r="AN796" s="37" t="str">
        <f>VLOOKUP(I796,spp!A:L,10,FALSE)</f>
        <v>Serranidae</v>
      </c>
    </row>
    <row r="797" spans="1:40" x14ac:dyDescent="0.2">
      <c r="A797" s="43">
        <v>3</v>
      </c>
      <c r="B797" s="43" t="s">
        <v>170</v>
      </c>
      <c r="C797" s="43">
        <v>9</v>
      </c>
      <c r="D797" s="43" t="s">
        <v>181</v>
      </c>
      <c r="E797" s="43">
        <v>3</v>
      </c>
      <c r="F797" s="57">
        <v>40773</v>
      </c>
      <c r="G797" s="58">
        <v>30</v>
      </c>
      <c r="H797" s="58">
        <v>13.7</v>
      </c>
      <c r="I797" s="43" t="s">
        <v>148</v>
      </c>
      <c r="J797" s="37" t="str">
        <f>VLOOKUP(I797,spp!A:B,2,FALSE)</f>
        <v>Diadema mexicanum</v>
      </c>
      <c r="K797" s="43">
        <v>1</v>
      </c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37"/>
      <c r="AF797" s="37">
        <f>VLOOKUP(I797,spp!A:E,5,FALSE)</f>
        <v>20.71</v>
      </c>
      <c r="AG797" s="43">
        <f>AF797*K797</f>
        <v>20.71</v>
      </c>
      <c r="AH797" s="43">
        <f>K797/50</f>
        <v>0.02</v>
      </c>
      <c r="AI797" s="43">
        <f>AG797/50</f>
        <v>0.41420000000000001</v>
      </c>
      <c r="AJ797" s="7">
        <f t="shared" ref="AJ797:AJ803" si="1412">LN(AG797)</f>
        <v>3.0306166754074928</v>
      </c>
      <c r="AK797" s="7" t="e">
        <f t="shared" ref="AK797:AK803" si="1413">LN(AE797)</f>
        <v>#NUM!</v>
      </c>
      <c r="AL797" s="7" t="e">
        <f t="shared" ref="AL797:AL803" si="1414">(AJ797-AK797)/AF797</f>
        <v>#NUM!</v>
      </c>
      <c r="AM797" s="7" t="e">
        <f t="shared" ref="AM797:AM803" si="1415">EXP(AL797)</f>
        <v>#NUM!</v>
      </c>
      <c r="AN797" s="37" t="str">
        <f>VLOOKUP(I797,spp!A:L,10,FALSE)</f>
        <v>Diadematidae</v>
      </c>
    </row>
    <row r="798" spans="1:40" x14ac:dyDescent="0.2">
      <c r="A798" s="43">
        <v>3</v>
      </c>
      <c r="B798" s="43" t="s">
        <v>170</v>
      </c>
      <c r="C798" s="43">
        <v>9</v>
      </c>
      <c r="D798" s="43" t="s">
        <v>181</v>
      </c>
      <c r="E798" s="43">
        <v>3</v>
      </c>
      <c r="F798" s="57">
        <v>40773</v>
      </c>
      <c r="G798" s="58">
        <v>30</v>
      </c>
      <c r="H798" s="58">
        <v>13.7</v>
      </c>
      <c r="I798" s="43" t="s">
        <v>149</v>
      </c>
      <c r="J798" s="37" t="str">
        <f>VLOOKUP(I798,spp!A:B,2,FALSE)</f>
        <v>Pinctada mazatlanica</v>
      </c>
      <c r="K798" s="43">
        <v>5</v>
      </c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37"/>
      <c r="AF798" s="37">
        <f>VLOOKUP(I798,spp!A:E,5,FALSE)</f>
        <v>33.238461538461536</v>
      </c>
      <c r="AG798" s="43">
        <f>AF798*K798</f>
        <v>166.19230769230768</v>
      </c>
      <c r="AH798" s="43">
        <f>K798/50</f>
        <v>0.1</v>
      </c>
      <c r="AI798" s="43">
        <f>AG798/50</f>
        <v>3.3238461538461537</v>
      </c>
      <c r="AJ798" s="7">
        <f t="shared" si="1412"/>
        <v>5.1131455979104512</v>
      </c>
      <c r="AK798" s="7" t="e">
        <f t="shared" si="1413"/>
        <v>#NUM!</v>
      </c>
      <c r="AL798" s="7" t="e">
        <f t="shared" si="1414"/>
        <v>#NUM!</v>
      </c>
      <c r="AM798" s="7" t="e">
        <f t="shared" si="1415"/>
        <v>#NUM!</v>
      </c>
      <c r="AN798" s="37" t="str">
        <f>VLOOKUP(I798,spp!A:L,10,FALSE)</f>
        <v>Pteriidae</v>
      </c>
    </row>
    <row r="799" spans="1:40" x14ac:dyDescent="0.2">
      <c r="A799" s="40">
        <v>3</v>
      </c>
      <c r="B799" s="40" t="s">
        <v>170</v>
      </c>
      <c r="C799" s="40">
        <v>9</v>
      </c>
      <c r="D799" s="40" t="s">
        <v>181</v>
      </c>
      <c r="E799" s="40">
        <v>4</v>
      </c>
      <c r="F799" s="55">
        <v>40773</v>
      </c>
      <c r="G799" s="40">
        <v>30</v>
      </c>
      <c r="H799" s="56">
        <v>12.9</v>
      </c>
      <c r="I799" s="56" t="s">
        <v>65</v>
      </c>
      <c r="J799" s="37" t="str">
        <f>VLOOKUP(I799,spp!A:B,2,FALSE)</f>
        <v>Mycteroperca rosacea</v>
      </c>
      <c r="K799" s="39">
        <f t="shared" ref="K799" si="1416">SUM(L799:AD799)</f>
        <v>3</v>
      </c>
      <c r="L799" s="40"/>
      <c r="M799" s="40">
        <v>3</v>
      </c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37">
        <f>VLOOKUP(I799,spp!A:C,3,FALSE)</f>
        <v>1.3299999999999999E-2</v>
      </c>
      <c r="AF799" s="37">
        <f>VLOOKUP(I799,spp!A:D,4,FALSE)</f>
        <v>2.97</v>
      </c>
      <c r="AG799" s="37">
        <f t="shared" ref="AG799" si="1417">((AE799*$L$2^AF799)*L799)+((AE799*$M$2^AF799)*M799)+((AE799*$N$2^AF799)*N799)+((AE799*$O$2^AF799)*O799)+((AE799*$P$2^AF799)*P799)+((AE799*$Q$2^AF799)*Q799)+((AE799*$R$2^AF799)*R799)+((AE799*$S$2^AF799)*S799)+((AE799*$T$2^AF799)*T799)+((AE799*$U$2^AF799)*U799)+((AE799*$V$2^AF799)*V799)+((AE799*$W$2^AF799)*W799)+((AE799*$X$2^AF799)*X799)+((AE799*$Y$2^AF799)*Y799)+ ((AE799*$Z$2^AF799)*Z799)+((AE799*$AA$2^AF799)*AA799)+((AE799*$AB$2^AF799)*AB799)+((AE799*$AC$2^AF799)*AC799+((AE799*$AD$2^AF799)*AD799))</f>
        <v>15.845459872643421</v>
      </c>
      <c r="AH799" s="37">
        <f t="shared" ref="AH799" si="1418">K799/100</f>
        <v>0.03</v>
      </c>
      <c r="AI799" s="37">
        <f t="shared" ref="AI799" si="1419">AG799/100</f>
        <v>0.15845459872643419</v>
      </c>
      <c r="AJ799" s="7">
        <f t="shared" si="1412"/>
        <v>2.7628830159242068</v>
      </c>
      <c r="AK799" s="7">
        <f t="shared" si="1413"/>
        <v>-4.319991243754429</v>
      </c>
      <c r="AL799" s="7">
        <f t="shared" si="1414"/>
        <v>2.3848061480399445</v>
      </c>
      <c r="AM799" s="7">
        <f t="shared" si="1415"/>
        <v>10.856957818359463</v>
      </c>
      <c r="AN799" s="37" t="str">
        <f>VLOOKUP(I799,spp!A:L,10,FALSE)</f>
        <v>Serranidae</v>
      </c>
    </row>
    <row r="800" spans="1:40" x14ac:dyDescent="0.2">
      <c r="A800" s="43">
        <v>3</v>
      </c>
      <c r="B800" s="43" t="s">
        <v>170</v>
      </c>
      <c r="C800" s="43">
        <v>9</v>
      </c>
      <c r="D800" s="43" t="s">
        <v>181</v>
      </c>
      <c r="E800" s="43">
        <v>4</v>
      </c>
      <c r="F800" s="57">
        <v>40773</v>
      </c>
      <c r="G800" s="58">
        <v>30</v>
      </c>
      <c r="H800" s="58">
        <v>13.5</v>
      </c>
      <c r="I800" s="43" t="s">
        <v>149</v>
      </c>
      <c r="J800" s="37" t="str">
        <f>VLOOKUP(I800,spp!A:B,2,FALSE)</f>
        <v>Pinctada mazatlanica</v>
      </c>
      <c r="K800" s="43">
        <v>2</v>
      </c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37"/>
      <c r="AF800" s="37">
        <f>VLOOKUP(I800,spp!A:E,5,FALSE)</f>
        <v>33.238461538461536</v>
      </c>
      <c r="AG800" s="43">
        <f t="shared" ref="AG800" si="1420">AF800*K800</f>
        <v>66.476923076923072</v>
      </c>
      <c r="AH800" s="43">
        <f t="shared" ref="AH800" si="1421">K800/50</f>
        <v>0.04</v>
      </c>
      <c r="AI800" s="43">
        <f t="shared" ref="AI800" si="1422">AG800/50</f>
        <v>1.3295384615384613</v>
      </c>
      <c r="AJ800" s="7">
        <f t="shared" si="1412"/>
        <v>4.1968548660362961</v>
      </c>
      <c r="AK800" s="7" t="e">
        <f t="shared" si="1413"/>
        <v>#NUM!</v>
      </c>
      <c r="AL800" s="7" t="e">
        <f t="shared" si="1414"/>
        <v>#NUM!</v>
      </c>
      <c r="AM800" s="7" t="e">
        <f t="shared" si="1415"/>
        <v>#NUM!</v>
      </c>
      <c r="AN800" s="37" t="str">
        <f>VLOOKUP(I800,spp!A:L,10,FALSE)</f>
        <v>Pteriidae</v>
      </c>
    </row>
    <row r="801" spans="1:40" x14ac:dyDescent="0.2">
      <c r="A801" s="40">
        <v>3</v>
      </c>
      <c r="B801" s="40" t="s">
        <v>170</v>
      </c>
      <c r="C801" s="40">
        <v>9</v>
      </c>
      <c r="D801" s="40" t="s">
        <v>181</v>
      </c>
      <c r="E801" s="40">
        <v>5</v>
      </c>
      <c r="F801" s="55">
        <v>40773</v>
      </c>
      <c r="G801" s="56">
        <v>30</v>
      </c>
      <c r="H801" s="40">
        <v>14.3</v>
      </c>
      <c r="I801" s="40" t="s">
        <v>142</v>
      </c>
      <c r="J801" s="37" t="str">
        <f>VLOOKUP(I801,spp!A:B,2,FALSE)</f>
        <v>Holacanthus passer</v>
      </c>
      <c r="K801" s="39">
        <f t="shared" ref="K801:K802" si="1423">SUM(L801:AD801)</f>
        <v>2</v>
      </c>
      <c r="L801" s="40"/>
      <c r="M801" s="40"/>
      <c r="N801" s="40"/>
      <c r="O801" s="40">
        <v>2</v>
      </c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37">
        <f>VLOOKUP(I801,spp!A:C,3,FALSE)</f>
        <v>2.7130000000000001E-2</v>
      </c>
      <c r="AF801" s="37">
        <f>VLOOKUP(I801,spp!A:D,4,FALSE)</f>
        <v>3.0842299999999998</v>
      </c>
      <c r="AG801" s="37">
        <f t="shared" ref="AG801:AG802" si="1424">((AE801*$L$2^AF801)*L801)+((AE801*$M$2^AF801)*M801)+((AE801*$N$2^AF801)*N801)+((AE801*$O$2^AF801)*O801)+((AE801*$P$2^AF801)*P801)+((AE801*$Q$2^AF801)*Q801)+((AE801*$R$2^AF801)*R801)+((AE801*$S$2^AF801)*S801)+((AE801*$T$2^AF801)*T801)+((AE801*$U$2^AF801)*U801)+((AE801*$V$2^AF801)*V801)+((AE801*$W$2^AF801)*W801)+((AE801*$X$2^AF801)*X801)+((AE801*$Y$2^AF801)*Y801)+ ((AE801*$Z$2^AF801)*Z801)+((AE801*$AA$2^AF801)*AA801)+((AE801*$AB$2^AF801)*AB801)+((AE801*$AC$2^AF801)*AC801+((AE801*$AD$2^AF801)*AD801))</f>
        <v>370.07950141176343</v>
      </c>
      <c r="AH801" s="37">
        <f t="shared" ref="AH801:AH802" si="1425">K801/100</f>
        <v>0.02</v>
      </c>
      <c r="AI801" s="37">
        <f t="shared" ref="AI801:AI802" si="1426">AG801/100</f>
        <v>3.7007950141176345</v>
      </c>
      <c r="AJ801" s="7">
        <f t="shared" si="1412"/>
        <v>5.9137178512377435</v>
      </c>
      <c r="AK801" s="7">
        <f t="shared" si="1413"/>
        <v>-3.6071151523112968</v>
      </c>
      <c r="AL801" s="7">
        <f t="shared" si="1414"/>
        <v>3.0869400153519808</v>
      </c>
      <c r="AM801" s="7">
        <f t="shared" si="1415"/>
        <v>21.909931240932202</v>
      </c>
      <c r="AN801" s="37" t="str">
        <f>VLOOKUP(I801,spp!A:L,10,FALSE)</f>
        <v>Pomacanthidae</v>
      </c>
    </row>
    <row r="802" spans="1:40" x14ac:dyDescent="0.2">
      <c r="A802" s="40">
        <v>3</v>
      </c>
      <c r="B802" s="40" t="s">
        <v>170</v>
      </c>
      <c r="C802" s="40">
        <v>9</v>
      </c>
      <c r="D802" s="40" t="s">
        <v>181</v>
      </c>
      <c r="E802" s="40">
        <v>5</v>
      </c>
      <c r="F802" s="55">
        <v>40773</v>
      </c>
      <c r="G802" s="56">
        <v>30</v>
      </c>
      <c r="H802" s="40">
        <v>14.3</v>
      </c>
      <c r="I802" s="40" t="s">
        <v>146</v>
      </c>
      <c r="J802" s="37" t="str">
        <f>VLOOKUP(I802,spp!A:B,2,FALSE)</f>
        <v>Mycteroperca rosacea</v>
      </c>
      <c r="K802" s="39">
        <f t="shared" si="1423"/>
        <v>4</v>
      </c>
      <c r="L802" s="40"/>
      <c r="M802" s="40"/>
      <c r="N802" s="40"/>
      <c r="O802" s="40"/>
      <c r="P802" s="40">
        <v>3</v>
      </c>
      <c r="Q802" s="40"/>
      <c r="R802" s="40">
        <v>1</v>
      </c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37">
        <f>VLOOKUP(I802,spp!A:C,3,FALSE)</f>
        <v>1.3299999999999999E-2</v>
      </c>
      <c r="AF802" s="37">
        <f>VLOOKUP(I802,spp!A:D,4,FALSE)</f>
        <v>2.97</v>
      </c>
      <c r="AG802" s="37">
        <f t="shared" si="1424"/>
        <v>1647.2169678014641</v>
      </c>
      <c r="AH802" s="37">
        <f t="shared" si="1425"/>
        <v>0.04</v>
      </c>
      <c r="AI802" s="37">
        <f t="shared" si="1426"/>
        <v>16.472169678014641</v>
      </c>
      <c r="AJ802" s="7">
        <f t="shared" si="1412"/>
        <v>7.406842456657043</v>
      </c>
      <c r="AK802" s="7">
        <f t="shared" si="1413"/>
        <v>-4.319991243754429</v>
      </c>
      <c r="AL802" s="7">
        <f t="shared" si="1414"/>
        <v>3.9484288553573976</v>
      </c>
      <c r="AM802" s="7">
        <f t="shared" si="1415"/>
        <v>51.853832929019127</v>
      </c>
      <c r="AN802" s="37" t="str">
        <f>VLOOKUP(I802,spp!A:L,10,FALSE)</f>
        <v>Serranidae</v>
      </c>
    </row>
    <row r="803" spans="1:40" x14ac:dyDescent="0.2">
      <c r="A803" s="40">
        <v>3</v>
      </c>
      <c r="B803" s="40" t="s">
        <v>170</v>
      </c>
      <c r="C803" s="40">
        <v>9</v>
      </c>
      <c r="D803" s="40" t="s">
        <v>181</v>
      </c>
      <c r="E803" s="40">
        <v>6</v>
      </c>
      <c r="F803" s="55">
        <v>40773</v>
      </c>
      <c r="G803" s="56">
        <v>30</v>
      </c>
      <c r="H803" s="40">
        <v>14.3</v>
      </c>
      <c r="I803" s="40" t="s">
        <v>141</v>
      </c>
      <c r="J803" s="37" t="str">
        <f>VLOOKUP(I803,spp!A:B,2,FALSE)</f>
        <v>Stegastes rectrifaenum</v>
      </c>
      <c r="K803" s="39">
        <f t="shared" ref="K803" si="1427">SUM(L803:AD803)</f>
        <v>1</v>
      </c>
      <c r="L803" s="40">
        <v>1</v>
      </c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37">
        <f>VLOOKUP(I803,spp!A:C,3,FALSE)</f>
        <v>1.813E-2</v>
      </c>
      <c r="AF803" s="37">
        <f>VLOOKUP(I803,spp!A:D,4,FALSE)</f>
        <v>3.07552</v>
      </c>
      <c r="AG803" s="37">
        <f t="shared" ref="AG803" si="1428">((AE803*$L$2^AF803)*L803)+((AE803*$M$2^AF803)*M803)+((AE803*$N$2^AF803)*N803)+((AE803*$O$2^AF803)*O803)+((AE803*$P$2^AF803)*P803)+((AE803*$Q$2^AF803)*Q803)+((AE803*$R$2^AF803)*R803)+((AE803*$S$2^AF803)*S803)+((AE803*$T$2^AF803)*T803)+((AE803*$U$2^AF803)*U803)+((AE803*$V$2^AF803)*V803)+((AE803*$W$2^AF803)*W803)+((AE803*$X$2^AF803)*X803)+((AE803*$Y$2^AF803)*Y803)+ ((AE803*$Z$2^AF803)*Z803)+((AE803*$AA$2^AF803)*AA803)+((AE803*$AB$2^AF803)*AB803)+((AE803*$AC$2^AF803)*AC803+((AE803*$AD$2^AF803)*AD803))</f>
        <v>0.30357797490400562</v>
      </c>
      <c r="AH803" s="37">
        <f t="shared" ref="AH803" si="1429">K803/100</f>
        <v>0.01</v>
      </c>
      <c r="AI803" s="37">
        <f t="shared" ref="AI803" si="1430">AG803/100</f>
        <v>3.0357797490400563E-3</v>
      </c>
      <c r="AJ803" s="7">
        <f t="shared" si="1412"/>
        <v>-1.1921167825217758</v>
      </c>
      <c r="AK803" s="7">
        <f t="shared" si="1413"/>
        <v>-4.0101872542153769</v>
      </c>
      <c r="AL803" s="7">
        <f t="shared" si="1414"/>
        <v>0.916290731874155</v>
      </c>
      <c r="AM803" s="7">
        <f t="shared" si="1415"/>
        <v>2.5</v>
      </c>
      <c r="AN803" s="37" t="str">
        <f>VLOOKUP(I803,spp!A:L,10,FALSE)</f>
        <v>Pomacentridae</v>
      </c>
    </row>
    <row r="804" spans="1:40" x14ac:dyDescent="0.2">
      <c r="A804" s="40">
        <v>3</v>
      </c>
      <c r="B804" s="40" t="s">
        <v>170</v>
      </c>
      <c r="C804" s="40">
        <v>9</v>
      </c>
      <c r="D804" s="40" t="s">
        <v>181</v>
      </c>
      <c r="E804" s="40">
        <v>7</v>
      </c>
      <c r="F804" s="55">
        <v>40863</v>
      </c>
      <c r="G804" s="56">
        <v>27</v>
      </c>
      <c r="H804" s="56">
        <v>13</v>
      </c>
      <c r="I804" s="40" t="s">
        <v>142</v>
      </c>
      <c r="J804" s="37" t="str">
        <f>VLOOKUP(I804,spp!A:B,2,FALSE)</f>
        <v>Holacanthus passer</v>
      </c>
      <c r="K804" s="39">
        <f t="shared" ref="K804:K806" si="1431">SUM(L804:AD804)</f>
        <v>18</v>
      </c>
      <c r="L804" s="40">
        <v>2</v>
      </c>
      <c r="M804" s="40">
        <v>3</v>
      </c>
      <c r="N804" s="40"/>
      <c r="O804" s="40">
        <v>6</v>
      </c>
      <c r="P804" s="40">
        <v>7</v>
      </c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37">
        <f>VLOOKUP(I804,spp!A:C,3,FALSE)</f>
        <v>2.7130000000000001E-2</v>
      </c>
      <c r="AF804" s="37">
        <f>VLOOKUP(I804,spp!A:D,4,FALSE)</f>
        <v>3.0842299999999998</v>
      </c>
      <c r="AG804" s="37">
        <f t="shared" ref="AG804:AG806" si="1432">((AE804*$L$2^AF804)*L804)+((AE804*$M$2^AF804)*M804)+((AE804*$N$2^AF804)*N804)+((AE804*$O$2^AF804)*O804)+((AE804*$P$2^AF804)*P804)+((AE804*$Q$2^AF804)*Q804)+((AE804*$R$2^AF804)*R804)+((AE804*$S$2^AF804)*S804)+((AE804*$T$2^AF804)*T804)+((AE804*$U$2^AF804)*U804)+((AE804*$V$2^AF804)*V804)+((AE804*$W$2^AF804)*W804)+((AE804*$X$2^AF804)*X804)+((AE804*$Y$2^AF804)*Y804)+ ((AE804*$Z$2^AF804)*Z804)+((AE804*$AA$2^AF804)*AA804)+((AE804*$AB$2^AF804)*AB804)+((AE804*$AC$2^AF804)*AC804+((AE804*$AD$2^AF804)*AD804))</f>
        <v>5043.3356988596806</v>
      </c>
      <c r="AH804" s="37">
        <f t="shared" ref="AH804:AH806" si="1433">K804/100</f>
        <v>0.18</v>
      </c>
      <c r="AI804" s="37">
        <f t="shared" ref="AI804:AI806" si="1434">AG804/100</f>
        <v>50.433356988596806</v>
      </c>
      <c r="AJ804" s="7">
        <f t="shared" ref="AJ804:AJ811" si="1435">LN(AG804)</f>
        <v>8.5258229871544362</v>
      </c>
      <c r="AK804" s="7">
        <f t="shared" ref="AK804:AK811" si="1436">LN(AE804)</f>
        <v>-3.6071151523112968</v>
      </c>
      <c r="AL804" s="7">
        <f t="shared" ref="AL804:AL811" si="1437">(AJ804-AK804)/AF804</f>
        <v>3.9338629542756971</v>
      </c>
      <c r="AM804" s="7">
        <f t="shared" ref="AM804:AM811" si="1438">EXP(AL804)</f>
        <v>51.104009313351987</v>
      </c>
      <c r="AN804" s="37" t="str">
        <f>VLOOKUP(I804,spp!A:L,10,FALSE)</f>
        <v>Pomacanthidae</v>
      </c>
    </row>
    <row r="805" spans="1:40" x14ac:dyDescent="0.2">
      <c r="A805" s="40">
        <v>3</v>
      </c>
      <c r="B805" s="40" t="s">
        <v>170</v>
      </c>
      <c r="C805" s="40">
        <v>9</v>
      </c>
      <c r="D805" s="40" t="s">
        <v>181</v>
      </c>
      <c r="E805" s="40">
        <v>7</v>
      </c>
      <c r="F805" s="55">
        <v>40863</v>
      </c>
      <c r="G805" s="56">
        <v>27</v>
      </c>
      <c r="H805" s="56">
        <v>13</v>
      </c>
      <c r="I805" s="40" t="s">
        <v>150</v>
      </c>
      <c r="J805" s="37" t="str">
        <f>VLOOKUP(I805,spp!A:B,2,FALSE)</f>
        <v>Lutjanus argentiventris</v>
      </c>
      <c r="K805" s="39">
        <f t="shared" si="1431"/>
        <v>50</v>
      </c>
      <c r="L805" s="40"/>
      <c r="M805" s="40"/>
      <c r="N805" s="40"/>
      <c r="O805" s="40"/>
      <c r="P805" s="40">
        <v>50</v>
      </c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37">
        <f>VLOOKUP(I805,spp!A:C,3,FALSE)</f>
        <v>1.7299999999999999E-2</v>
      </c>
      <c r="AF805" s="37">
        <f>VLOOKUP(I805,spp!A:D,4,FALSE)</f>
        <v>3</v>
      </c>
      <c r="AG805" s="37">
        <f t="shared" si="1432"/>
        <v>13515.625</v>
      </c>
      <c r="AH805" s="37">
        <f t="shared" si="1433"/>
        <v>0.5</v>
      </c>
      <c r="AI805" s="37">
        <f t="shared" si="1434"/>
        <v>135.15625</v>
      </c>
      <c r="AJ805" s="7">
        <f t="shared" si="1435"/>
        <v>9.5116017025543442</v>
      </c>
      <c r="AK805" s="7">
        <f t="shared" si="1436"/>
        <v>-4.0570487774784034</v>
      </c>
      <c r="AL805" s="7">
        <f t="shared" si="1437"/>
        <v>4.5228834933442492</v>
      </c>
      <c r="AM805" s="7">
        <f t="shared" si="1438"/>
        <v>92.100787466009649</v>
      </c>
      <c r="AN805" s="37" t="str">
        <f>VLOOKUP(I805,spp!A:L,10,FALSE)</f>
        <v>Lutjanidae</v>
      </c>
    </row>
    <row r="806" spans="1:40" x14ac:dyDescent="0.2">
      <c r="A806" s="40">
        <v>3</v>
      </c>
      <c r="B806" s="40" t="s">
        <v>170</v>
      </c>
      <c r="C806" s="40">
        <v>9</v>
      </c>
      <c r="D806" s="40" t="s">
        <v>181</v>
      </c>
      <c r="E806" s="40">
        <v>7</v>
      </c>
      <c r="F806" s="55">
        <v>40863</v>
      </c>
      <c r="G806" s="56">
        <v>27</v>
      </c>
      <c r="H806" s="56">
        <v>13</v>
      </c>
      <c r="I806" s="40" t="s">
        <v>146</v>
      </c>
      <c r="J806" s="37" t="str">
        <f>VLOOKUP(I806,spp!A:B,2,FALSE)</f>
        <v>Mycteroperca rosacea</v>
      </c>
      <c r="K806" s="39">
        <f t="shared" si="1431"/>
        <v>4</v>
      </c>
      <c r="L806" s="40"/>
      <c r="M806" s="40"/>
      <c r="N806" s="40"/>
      <c r="O806" s="40"/>
      <c r="P806" s="40"/>
      <c r="Q806" s="40">
        <v>3</v>
      </c>
      <c r="R806" s="40">
        <v>1</v>
      </c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37">
        <f>VLOOKUP(I806,spp!A:C,3,FALSE)</f>
        <v>1.3299999999999999E-2</v>
      </c>
      <c r="AF806" s="37">
        <f>VLOOKUP(I806,spp!A:D,4,FALSE)</f>
        <v>2.97</v>
      </c>
      <c r="AG806" s="37">
        <f t="shared" si="1432"/>
        <v>2618.8081936298563</v>
      </c>
      <c r="AH806" s="37">
        <f t="shared" si="1433"/>
        <v>0.04</v>
      </c>
      <c r="AI806" s="37">
        <f t="shared" si="1434"/>
        <v>26.188081936298563</v>
      </c>
      <c r="AJ806" s="7">
        <f t="shared" si="1435"/>
        <v>7.8704746053347074</v>
      </c>
      <c r="AK806" s="7">
        <f t="shared" si="1436"/>
        <v>-4.319991243754429</v>
      </c>
      <c r="AL806" s="7">
        <f t="shared" si="1437"/>
        <v>4.1045339559222676</v>
      </c>
      <c r="AM806" s="7">
        <f t="shared" si="1438"/>
        <v>60.614488940342788</v>
      </c>
      <c r="AN806" s="37" t="str">
        <f>VLOOKUP(I806,spp!A:L,10,FALSE)</f>
        <v>Serranidae</v>
      </c>
    </row>
    <row r="807" spans="1:40" x14ac:dyDescent="0.2">
      <c r="A807" s="43">
        <v>3</v>
      </c>
      <c r="B807" s="43" t="s">
        <v>170</v>
      </c>
      <c r="C807" s="43">
        <v>9</v>
      </c>
      <c r="D807" s="43" t="s">
        <v>181</v>
      </c>
      <c r="E807" s="43">
        <v>7</v>
      </c>
      <c r="F807" s="57">
        <v>40863</v>
      </c>
      <c r="G807" s="58">
        <v>27</v>
      </c>
      <c r="H807" s="58">
        <v>14</v>
      </c>
      <c r="I807" s="43" t="s">
        <v>149</v>
      </c>
      <c r="J807" s="37" t="str">
        <f>VLOOKUP(I807,spp!A:B,2,FALSE)</f>
        <v>Pinctada mazatlanica</v>
      </c>
      <c r="K807" s="43">
        <v>12</v>
      </c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37"/>
      <c r="AF807" s="37">
        <f>VLOOKUP(I807,spp!A:E,5,FALSE)</f>
        <v>33.238461538461536</v>
      </c>
      <c r="AG807" s="43">
        <f t="shared" ref="AG807" si="1439">AF807*K807</f>
        <v>398.86153846153843</v>
      </c>
      <c r="AH807" s="43">
        <f t="shared" ref="AH807" si="1440">K807/50</f>
        <v>0.24</v>
      </c>
      <c r="AI807" s="43">
        <f t="shared" ref="AI807" si="1441">AG807/50</f>
        <v>7.9772307692307685</v>
      </c>
      <c r="AJ807" s="7">
        <f t="shared" si="1435"/>
        <v>5.9886143352643506</v>
      </c>
      <c r="AK807" s="7" t="e">
        <f t="shared" si="1436"/>
        <v>#NUM!</v>
      </c>
      <c r="AL807" s="7" t="e">
        <f t="shared" si="1437"/>
        <v>#NUM!</v>
      </c>
      <c r="AM807" s="7" t="e">
        <f t="shared" si="1438"/>
        <v>#NUM!</v>
      </c>
      <c r="AN807" s="37" t="str">
        <f>VLOOKUP(I807,spp!A:L,10,FALSE)</f>
        <v>Pteriidae</v>
      </c>
    </row>
    <row r="808" spans="1:40" x14ac:dyDescent="0.2">
      <c r="A808" s="40">
        <v>3</v>
      </c>
      <c r="B808" s="40" t="s">
        <v>170</v>
      </c>
      <c r="C808" s="40">
        <v>9</v>
      </c>
      <c r="D808" s="40" t="s">
        <v>181</v>
      </c>
      <c r="E808" s="40">
        <v>8</v>
      </c>
      <c r="F808" s="55">
        <v>40863</v>
      </c>
      <c r="G808" s="56">
        <v>27</v>
      </c>
      <c r="H808" s="56">
        <v>14</v>
      </c>
      <c r="I808" s="40" t="s">
        <v>142</v>
      </c>
      <c r="J808" s="37" t="str">
        <f>VLOOKUP(I808,spp!A:B,2,FALSE)</f>
        <v>Holacanthus passer</v>
      </c>
      <c r="K808" s="39">
        <f t="shared" ref="K808:K810" si="1442">SUM(L808:AD808)</f>
        <v>6</v>
      </c>
      <c r="L808" s="40"/>
      <c r="M808" s="40">
        <v>3</v>
      </c>
      <c r="N808" s="40"/>
      <c r="O808" s="40">
        <v>1</v>
      </c>
      <c r="P808" s="40">
        <v>2</v>
      </c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37">
        <f>VLOOKUP(I808,spp!A:C,3,FALSE)</f>
        <v>2.7130000000000001E-2</v>
      </c>
      <c r="AF808" s="37">
        <f>VLOOKUP(I808,spp!A:D,4,FALSE)</f>
        <v>3.0842299999999998</v>
      </c>
      <c r="AG808" s="37">
        <f t="shared" ref="AG808:AG810" si="1443">((AE808*$L$2^AF808)*L808)+((AE808*$M$2^AF808)*M808)+((AE808*$N$2^AF808)*N808)+((AE808*$O$2^AF808)*O808)+((AE808*$P$2^AF808)*P808)+((AE808*$Q$2^AF808)*Q808)+((AE808*$R$2^AF808)*R808)+((AE808*$S$2^AF808)*S808)+((AE808*$T$2^AF808)*T808)+((AE808*$U$2^AF808)*U808)+((AE808*$V$2^AF808)*V808)+((AE808*$W$2^AF808)*W808)+((AE808*$X$2^AF808)*X808)+((AE808*$Y$2^AF808)*Y808)+ ((AE808*$Z$2^AF808)*Z808)+((AE808*$AA$2^AF808)*AA808)+((AE808*$AB$2^AF808)*AB808)+((AE808*$AC$2^AF808)*AC808+((AE808*$AD$2^AF808)*AD808))</f>
        <v>1337.5826547865124</v>
      </c>
      <c r="AH808" s="37">
        <f t="shared" ref="AH808:AH810" si="1444">K808/100</f>
        <v>0.06</v>
      </c>
      <c r="AI808" s="37">
        <f t="shared" ref="AI808:AI810" si="1445">AG808/100</f>
        <v>13.375826547865124</v>
      </c>
      <c r="AJ808" s="7">
        <f t="shared" si="1435"/>
        <v>7.1986192748319695</v>
      </c>
      <c r="AK808" s="7">
        <f t="shared" si="1436"/>
        <v>-3.6071151523112968</v>
      </c>
      <c r="AL808" s="7">
        <f t="shared" si="1437"/>
        <v>3.5035436485421863</v>
      </c>
      <c r="AM808" s="7">
        <f t="shared" si="1438"/>
        <v>33.233009650302158</v>
      </c>
      <c r="AN808" s="37" t="str">
        <f>VLOOKUP(I808,spp!A:L,10,FALSE)</f>
        <v>Pomacanthidae</v>
      </c>
    </row>
    <row r="809" spans="1:40" x14ac:dyDescent="0.2">
      <c r="A809" s="40">
        <v>3</v>
      </c>
      <c r="B809" s="40" t="s">
        <v>170</v>
      </c>
      <c r="C809" s="40">
        <v>9</v>
      </c>
      <c r="D809" s="40" t="s">
        <v>181</v>
      </c>
      <c r="E809" s="40">
        <v>8</v>
      </c>
      <c r="F809" s="55">
        <v>40863</v>
      </c>
      <c r="G809" s="56">
        <v>27</v>
      </c>
      <c r="H809" s="56">
        <v>14</v>
      </c>
      <c r="I809" s="40" t="s">
        <v>150</v>
      </c>
      <c r="J809" s="37" t="str">
        <f>VLOOKUP(I809,spp!A:B,2,FALSE)</f>
        <v>Lutjanus argentiventris</v>
      </c>
      <c r="K809" s="39">
        <f t="shared" si="1442"/>
        <v>35</v>
      </c>
      <c r="L809" s="40"/>
      <c r="M809" s="40"/>
      <c r="N809" s="40"/>
      <c r="O809" s="40"/>
      <c r="P809" s="40">
        <v>35</v>
      </c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37">
        <f>VLOOKUP(I809,spp!A:C,3,FALSE)</f>
        <v>1.7299999999999999E-2</v>
      </c>
      <c r="AF809" s="37">
        <f>VLOOKUP(I809,spp!A:D,4,FALSE)</f>
        <v>3</v>
      </c>
      <c r="AG809" s="37">
        <f t="shared" si="1443"/>
        <v>9460.9375</v>
      </c>
      <c r="AH809" s="37">
        <f t="shared" si="1444"/>
        <v>0.35</v>
      </c>
      <c r="AI809" s="37">
        <f t="shared" si="1445"/>
        <v>94.609375</v>
      </c>
      <c r="AJ809" s="7">
        <f t="shared" si="1435"/>
        <v>9.1549267586156127</v>
      </c>
      <c r="AK809" s="7">
        <f t="shared" si="1436"/>
        <v>-4.0570487774784034</v>
      </c>
      <c r="AL809" s="7">
        <f t="shared" si="1437"/>
        <v>4.403991845364672</v>
      </c>
      <c r="AM809" s="7">
        <f t="shared" si="1438"/>
        <v>81.776657754714748</v>
      </c>
      <c r="AN809" s="37" t="str">
        <f>VLOOKUP(I809,spp!A:L,10,FALSE)</f>
        <v>Lutjanidae</v>
      </c>
    </row>
    <row r="810" spans="1:40" x14ac:dyDescent="0.2">
      <c r="A810" s="40">
        <v>3</v>
      </c>
      <c r="B810" s="40" t="s">
        <v>170</v>
      </c>
      <c r="C810" s="40">
        <v>9</v>
      </c>
      <c r="D810" s="40" t="s">
        <v>181</v>
      </c>
      <c r="E810" s="40">
        <v>8</v>
      </c>
      <c r="F810" s="55">
        <v>40863</v>
      </c>
      <c r="G810" s="56">
        <v>27</v>
      </c>
      <c r="H810" s="56">
        <v>14</v>
      </c>
      <c r="I810" s="40" t="s">
        <v>146</v>
      </c>
      <c r="J810" s="37" t="str">
        <f>VLOOKUP(I810,spp!A:B,2,FALSE)</f>
        <v>Mycteroperca rosacea</v>
      </c>
      <c r="K810" s="39">
        <f t="shared" si="1442"/>
        <v>2</v>
      </c>
      <c r="L810" s="40"/>
      <c r="M810" s="40"/>
      <c r="N810" s="40"/>
      <c r="O810" s="40"/>
      <c r="P810" s="40">
        <v>2</v>
      </c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37">
        <f>VLOOKUP(I810,spp!A:C,3,FALSE)</f>
        <v>1.3299999999999999E-2</v>
      </c>
      <c r="AF810" s="37">
        <f>VLOOKUP(I810,spp!A:D,4,FALSE)</f>
        <v>2.97</v>
      </c>
      <c r="AG810" s="37">
        <f t="shared" si="1443"/>
        <v>377.36660298533678</v>
      </c>
      <c r="AH810" s="37">
        <f t="shared" si="1444"/>
        <v>0.02</v>
      </c>
      <c r="AI810" s="37">
        <f t="shared" si="1445"/>
        <v>3.7736660298533677</v>
      </c>
      <c r="AJ810" s="7">
        <f t="shared" si="1435"/>
        <v>5.933217136664072</v>
      </c>
      <c r="AK810" s="7">
        <f t="shared" si="1436"/>
        <v>-4.319991243754429</v>
      </c>
      <c r="AL810" s="7">
        <f t="shared" si="1437"/>
        <v>3.4522587139456231</v>
      </c>
      <c r="AM810" s="7">
        <f t="shared" si="1438"/>
        <v>31.571623098854086</v>
      </c>
      <c r="AN810" s="37" t="str">
        <f>VLOOKUP(I810,spp!A:L,10,FALSE)</f>
        <v>Serranidae</v>
      </c>
    </row>
    <row r="811" spans="1:40" x14ac:dyDescent="0.2">
      <c r="A811" s="43">
        <v>3</v>
      </c>
      <c r="B811" s="43" t="s">
        <v>170</v>
      </c>
      <c r="C811" s="43">
        <v>9</v>
      </c>
      <c r="D811" s="43" t="s">
        <v>181</v>
      </c>
      <c r="E811" s="43">
        <v>8</v>
      </c>
      <c r="F811" s="57">
        <v>40863</v>
      </c>
      <c r="G811" s="58">
        <v>27</v>
      </c>
      <c r="H811" s="58">
        <v>14</v>
      </c>
      <c r="I811" s="43" t="s">
        <v>149</v>
      </c>
      <c r="J811" s="37" t="str">
        <f>VLOOKUP(I811,spp!A:B,2,FALSE)</f>
        <v>Pinctada mazatlanica</v>
      </c>
      <c r="K811" s="43">
        <v>11</v>
      </c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37"/>
      <c r="AF811" s="37">
        <f>VLOOKUP(I811,spp!A:E,5,FALSE)</f>
        <v>33.238461538461536</v>
      </c>
      <c r="AG811" s="43">
        <f t="shared" ref="AG811" si="1446">AF811*K811</f>
        <v>365.62307692307689</v>
      </c>
      <c r="AH811" s="43">
        <f t="shared" ref="AH811" si="1447">K811/50</f>
        <v>0.22</v>
      </c>
      <c r="AI811" s="43">
        <f t="shared" ref="AI811" si="1448">AG811/50</f>
        <v>7.3124615384615375</v>
      </c>
      <c r="AJ811" s="7">
        <f t="shared" si="1435"/>
        <v>5.9016029582747214</v>
      </c>
      <c r="AK811" s="7" t="e">
        <f t="shared" si="1436"/>
        <v>#NUM!</v>
      </c>
      <c r="AL811" s="7" t="e">
        <f t="shared" si="1437"/>
        <v>#NUM!</v>
      </c>
      <c r="AM811" s="7" t="e">
        <f t="shared" si="1438"/>
        <v>#NUM!</v>
      </c>
      <c r="AN811" s="37" t="str">
        <f>VLOOKUP(I811,spp!A:L,10,FALSE)</f>
        <v>Pteriidae</v>
      </c>
    </row>
    <row r="812" spans="1:40" x14ac:dyDescent="0.2">
      <c r="A812" s="40">
        <v>3</v>
      </c>
      <c r="B812" s="40" t="s">
        <v>170</v>
      </c>
      <c r="C812" s="40">
        <v>9</v>
      </c>
      <c r="D812" s="40" t="s">
        <v>181</v>
      </c>
      <c r="E812" s="40">
        <v>9</v>
      </c>
      <c r="F812" s="55">
        <v>40863</v>
      </c>
      <c r="G812" s="56">
        <v>27</v>
      </c>
      <c r="H812" s="56">
        <v>15</v>
      </c>
      <c r="I812" s="40" t="s">
        <v>142</v>
      </c>
      <c r="J812" s="37" t="str">
        <f>VLOOKUP(I812,spp!A:B,2,FALSE)</f>
        <v>Holacanthus passer</v>
      </c>
      <c r="K812" s="39">
        <f t="shared" ref="K812:K815" si="1449">SUM(L812:AD812)</f>
        <v>14</v>
      </c>
      <c r="L812" s="40">
        <v>3</v>
      </c>
      <c r="M812" s="40"/>
      <c r="N812" s="40">
        <v>2</v>
      </c>
      <c r="O812" s="40">
        <v>4</v>
      </c>
      <c r="P812" s="40">
        <v>5</v>
      </c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37">
        <f>VLOOKUP(I812,spp!A:C,3,FALSE)</f>
        <v>2.7130000000000001E-2</v>
      </c>
      <c r="AF812" s="37">
        <f>VLOOKUP(I812,spp!A:D,4,FALSE)</f>
        <v>3.0842299999999998</v>
      </c>
      <c r="AG812" s="37">
        <f t="shared" ref="AG812:AG815" si="1450">((AE812*$L$2^AF812)*L812)+((AE812*$M$2^AF812)*M812)+((AE812*$N$2^AF812)*N812)+((AE812*$O$2^AF812)*O812)+((AE812*$P$2^AF812)*P812)+((AE812*$Q$2^AF812)*Q812)+((AE812*$R$2^AF812)*R812)+((AE812*$S$2^AF812)*S812)+((AE812*$T$2^AF812)*T812)+((AE812*$U$2^AF812)*U812)+((AE812*$V$2^AF812)*V812)+((AE812*$W$2^AF812)*W812)+((AE812*$X$2^AF812)*X812)+((AE812*$Y$2^AF812)*Y812)+ ((AE812*$Z$2^AF812)*Z812)+((AE812*$AA$2^AF812)*AA812)+((AE812*$AB$2^AF812)*AB812)+((AE812*$AC$2^AF812)*AC812+((AE812*$AD$2^AF812)*AD812))</f>
        <v>3652.2711718892365</v>
      </c>
      <c r="AH812" s="37">
        <f t="shared" ref="AH812:AH815" si="1451">K812/100</f>
        <v>0.14000000000000001</v>
      </c>
      <c r="AI812" s="37">
        <f t="shared" ref="AI812:AI815" si="1452">AG812/100</f>
        <v>36.522711718892367</v>
      </c>
      <c r="AJ812" s="7">
        <f t="shared" ref="AJ812:AJ825" si="1453">LN(AG812)</f>
        <v>8.2031044919399623</v>
      </c>
      <c r="AK812" s="7">
        <f t="shared" ref="AK812:AK825" si="1454">LN(AE812)</f>
        <v>-3.6071151523112968</v>
      </c>
      <c r="AL812" s="7">
        <f t="shared" ref="AL812:AL825" si="1455">(AJ812-AK812)/AF812</f>
        <v>3.8292279253658967</v>
      </c>
      <c r="AM812" s="7">
        <f t="shared" ref="AM812:AM825" si="1456">EXP(AL812)</f>
        <v>46.026988242250887</v>
      </c>
      <c r="AN812" s="37" t="str">
        <f>VLOOKUP(I812,spp!A:L,10,FALSE)</f>
        <v>Pomacanthidae</v>
      </c>
    </row>
    <row r="813" spans="1:40" x14ac:dyDescent="0.2">
      <c r="A813" s="40">
        <v>3</v>
      </c>
      <c r="B813" s="40" t="s">
        <v>170</v>
      </c>
      <c r="C813" s="40">
        <v>9</v>
      </c>
      <c r="D813" s="40" t="s">
        <v>181</v>
      </c>
      <c r="E813" s="40">
        <v>9</v>
      </c>
      <c r="F813" s="55">
        <v>40863</v>
      </c>
      <c r="G813" s="56">
        <v>27</v>
      </c>
      <c r="H813" s="56">
        <v>15</v>
      </c>
      <c r="I813" s="40" t="s">
        <v>150</v>
      </c>
      <c r="J813" s="37" t="str">
        <f>VLOOKUP(I813,spp!A:B,2,FALSE)</f>
        <v>Lutjanus argentiventris</v>
      </c>
      <c r="K813" s="39">
        <f t="shared" si="1449"/>
        <v>50</v>
      </c>
      <c r="L813" s="40"/>
      <c r="M813" s="40"/>
      <c r="N813" s="40"/>
      <c r="O813" s="40"/>
      <c r="P813" s="40">
        <v>50</v>
      </c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37">
        <f>VLOOKUP(I813,spp!A:C,3,FALSE)</f>
        <v>1.7299999999999999E-2</v>
      </c>
      <c r="AF813" s="37">
        <f>VLOOKUP(I813,spp!A:D,4,FALSE)</f>
        <v>3</v>
      </c>
      <c r="AG813" s="37">
        <f t="shared" si="1450"/>
        <v>13515.625</v>
      </c>
      <c r="AH813" s="37">
        <f t="shared" si="1451"/>
        <v>0.5</v>
      </c>
      <c r="AI813" s="37">
        <f t="shared" si="1452"/>
        <v>135.15625</v>
      </c>
      <c r="AJ813" s="7">
        <f t="shared" si="1453"/>
        <v>9.5116017025543442</v>
      </c>
      <c r="AK813" s="7">
        <f t="shared" si="1454"/>
        <v>-4.0570487774784034</v>
      </c>
      <c r="AL813" s="7">
        <f t="shared" si="1455"/>
        <v>4.5228834933442492</v>
      </c>
      <c r="AM813" s="7">
        <f t="shared" si="1456"/>
        <v>92.100787466009649</v>
      </c>
      <c r="AN813" s="37" t="str">
        <f>VLOOKUP(I813,spp!A:L,10,FALSE)</f>
        <v>Lutjanidae</v>
      </c>
    </row>
    <row r="814" spans="1:40" x14ac:dyDescent="0.2">
      <c r="A814" s="40">
        <v>3</v>
      </c>
      <c r="B814" s="40" t="s">
        <v>170</v>
      </c>
      <c r="C814" s="40">
        <v>9</v>
      </c>
      <c r="D814" s="40" t="s">
        <v>181</v>
      </c>
      <c r="E814" s="40">
        <v>9</v>
      </c>
      <c r="F814" s="55">
        <v>40863</v>
      </c>
      <c r="G814" s="56">
        <v>27</v>
      </c>
      <c r="H814" s="56">
        <v>15</v>
      </c>
      <c r="I814" s="40" t="s">
        <v>146</v>
      </c>
      <c r="J814" s="37" t="str">
        <f>VLOOKUP(I814,spp!A:B,2,FALSE)</f>
        <v>Mycteroperca rosacea</v>
      </c>
      <c r="K814" s="39">
        <f t="shared" si="1449"/>
        <v>10</v>
      </c>
      <c r="L814" s="40"/>
      <c r="M814" s="40"/>
      <c r="N814" s="40"/>
      <c r="O814" s="40"/>
      <c r="P814" s="40">
        <v>3</v>
      </c>
      <c r="Q814" s="40">
        <v>7</v>
      </c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37">
        <f>VLOOKUP(I814,spp!A:C,3,FALSE)</f>
        <v>1.3299999999999999E-2</v>
      </c>
      <c r="AF814" s="37">
        <f>VLOOKUP(I814,spp!A:D,4,FALSE)</f>
        <v>2.97</v>
      </c>
      <c r="AG814" s="37">
        <f t="shared" si="1450"/>
        <v>4153.8792085262658</v>
      </c>
      <c r="AH814" s="37">
        <f t="shared" si="1451"/>
        <v>0.1</v>
      </c>
      <c r="AI814" s="37">
        <f t="shared" si="1452"/>
        <v>41.538792085262656</v>
      </c>
      <c r="AJ814" s="7">
        <f t="shared" si="1453"/>
        <v>8.3317979256613874</v>
      </c>
      <c r="AK814" s="7">
        <f t="shared" si="1454"/>
        <v>-4.319991243754429</v>
      </c>
      <c r="AL814" s="7">
        <f t="shared" si="1455"/>
        <v>4.2598616732039787</v>
      </c>
      <c r="AM814" s="7">
        <f t="shared" si="1456"/>
        <v>70.800189213557601</v>
      </c>
      <c r="AN814" s="37" t="str">
        <f>VLOOKUP(I814,spp!A:L,10,FALSE)</f>
        <v>Serranidae</v>
      </c>
    </row>
    <row r="815" spans="1:40" x14ac:dyDescent="0.2">
      <c r="A815" s="40">
        <v>3</v>
      </c>
      <c r="B815" s="40" t="s">
        <v>170</v>
      </c>
      <c r="C815" s="40">
        <v>9</v>
      </c>
      <c r="D815" s="40" t="s">
        <v>181</v>
      </c>
      <c r="E815" s="40">
        <v>9</v>
      </c>
      <c r="F815" s="55">
        <v>40863</v>
      </c>
      <c r="G815" s="56">
        <v>27</v>
      </c>
      <c r="H815" s="56">
        <v>15</v>
      </c>
      <c r="I815" s="40" t="s">
        <v>141</v>
      </c>
      <c r="J815" s="37" t="str">
        <f>VLOOKUP(I815,spp!A:B,2,FALSE)</f>
        <v>Stegastes rectrifaenum</v>
      </c>
      <c r="K815" s="39">
        <f t="shared" si="1449"/>
        <v>15</v>
      </c>
      <c r="L815" s="40"/>
      <c r="M815" s="40">
        <v>15</v>
      </c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37">
        <f>VLOOKUP(I815,spp!A:C,3,FALSE)</f>
        <v>1.813E-2</v>
      </c>
      <c r="AF815" s="37">
        <f>VLOOKUP(I815,spp!A:D,4,FALSE)</f>
        <v>3.07552</v>
      </c>
      <c r="AG815" s="37">
        <f t="shared" si="1450"/>
        <v>133.58493391216319</v>
      </c>
      <c r="AH815" s="37">
        <f t="shared" si="1451"/>
        <v>0.15</v>
      </c>
      <c r="AI815" s="37">
        <f t="shared" si="1452"/>
        <v>1.335849339121632</v>
      </c>
      <c r="AJ815" s="7">
        <f t="shared" si="1453"/>
        <v>4.8947374846249785</v>
      </c>
      <c r="AK815" s="7">
        <f t="shared" si="1454"/>
        <v>-4.0101872542153769</v>
      </c>
      <c r="AL815" s="7">
        <f t="shared" si="1455"/>
        <v>2.8954208520316418</v>
      </c>
      <c r="AM815" s="7">
        <f t="shared" si="1456"/>
        <v>18.091113521245809</v>
      </c>
      <c r="AN815" s="37" t="str">
        <f>VLOOKUP(I815,spp!A:L,10,FALSE)</f>
        <v>Pomacentridae</v>
      </c>
    </row>
    <row r="816" spans="1:40" x14ac:dyDescent="0.2">
      <c r="A816" s="43">
        <v>3</v>
      </c>
      <c r="B816" s="43" t="s">
        <v>170</v>
      </c>
      <c r="C816" s="43">
        <v>9</v>
      </c>
      <c r="D816" s="43" t="s">
        <v>181</v>
      </c>
      <c r="E816" s="43">
        <v>9</v>
      </c>
      <c r="F816" s="57">
        <v>40863</v>
      </c>
      <c r="G816" s="58">
        <v>27</v>
      </c>
      <c r="H816" s="58">
        <v>14</v>
      </c>
      <c r="I816" s="43" t="s">
        <v>145</v>
      </c>
      <c r="J816" s="37" t="str">
        <f>VLOOKUP(I816,spp!A:B,2,FALSE)</f>
        <v>Isostichopus fuscus</v>
      </c>
      <c r="K816" s="43">
        <v>1</v>
      </c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37"/>
      <c r="AF816" s="37">
        <f>VLOOKUP(I816,spp!A:E,5,FALSE)</f>
        <v>375</v>
      </c>
      <c r="AG816" s="43">
        <f>AF816*K816</f>
        <v>375</v>
      </c>
      <c r="AH816" s="43">
        <f>K816/50</f>
        <v>0.02</v>
      </c>
      <c r="AI816" s="43">
        <f>AG816/50</f>
        <v>7.5</v>
      </c>
      <c r="AJ816" s="7">
        <f t="shared" si="1453"/>
        <v>5.9269260259704106</v>
      </c>
      <c r="AK816" s="7" t="e">
        <f t="shared" si="1454"/>
        <v>#NUM!</v>
      </c>
      <c r="AL816" s="7" t="e">
        <f t="shared" si="1455"/>
        <v>#NUM!</v>
      </c>
      <c r="AM816" s="7" t="e">
        <f t="shared" si="1456"/>
        <v>#NUM!</v>
      </c>
      <c r="AN816" s="37" t="str">
        <f>VLOOKUP(I816,spp!A:L,10,FALSE)</f>
        <v>Stichopodidae</v>
      </c>
    </row>
    <row r="817" spans="1:40" x14ac:dyDescent="0.2">
      <c r="A817" s="43">
        <v>3</v>
      </c>
      <c r="B817" s="43" t="s">
        <v>170</v>
      </c>
      <c r="C817" s="43">
        <v>9</v>
      </c>
      <c r="D817" s="43" t="s">
        <v>181</v>
      </c>
      <c r="E817" s="43">
        <v>9</v>
      </c>
      <c r="F817" s="57">
        <v>40863</v>
      </c>
      <c r="G817" s="58">
        <v>27</v>
      </c>
      <c r="H817" s="58">
        <v>14</v>
      </c>
      <c r="I817" s="43" t="s">
        <v>149</v>
      </c>
      <c r="J817" s="37" t="str">
        <f>VLOOKUP(I817,spp!A:B,2,FALSE)</f>
        <v>Pinctada mazatlanica</v>
      </c>
      <c r="K817" s="43">
        <v>5</v>
      </c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37"/>
      <c r="AF817" s="37">
        <f>VLOOKUP(I817,spp!A:E,5,FALSE)</f>
        <v>33.238461538461536</v>
      </c>
      <c r="AG817" s="43">
        <f>AF817*K817</f>
        <v>166.19230769230768</v>
      </c>
      <c r="AH817" s="43">
        <f>K817/50</f>
        <v>0.1</v>
      </c>
      <c r="AI817" s="43">
        <f>AG817/50</f>
        <v>3.3238461538461537</v>
      </c>
      <c r="AJ817" s="7">
        <f t="shared" si="1453"/>
        <v>5.1131455979104512</v>
      </c>
      <c r="AK817" s="7" t="e">
        <f t="shared" si="1454"/>
        <v>#NUM!</v>
      </c>
      <c r="AL817" s="7" t="e">
        <f t="shared" si="1455"/>
        <v>#NUM!</v>
      </c>
      <c r="AM817" s="7" t="e">
        <f t="shared" si="1456"/>
        <v>#NUM!</v>
      </c>
      <c r="AN817" s="37" t="str">
        <f>VLOOKUP(I817,spp!A:L,10,FALSE)</f>
        <v>Pteriidae</v>
      </c>
    </row>
    <row r="818" spans="1:40" x14ac:dyDescent="0.2">
      <c r="A818" s="40">
        <v>3</v>
      </c>
      <c r="B818" s="40" t="s">
        <v>170</v>
      </c>
      <c r="C818" s="40">
        <v>9</v>
      </c>
      <c r="D818" s="40" t="s">
        <v>181</v>
      </c>
      <c r="E818" s="40">
        <v>10</v>
      </c>
      <c r="F818" s="55">
        <v>40863</v>
      </c>
      <c r="G818" s="56">
        <v>27</v>
      </c>
      <c r="H818" s="56">
        <v>37</v>
      </c>
      <c r="I818" s="40" t="s">
        <v>141</v>
      </c>
      <c r="J818" s="37" t="str">
        <f>VLOOKUP(I818,spp!A:B,2,FALSE)</f>
        <v>Stegastes rectrifaenum</v>
      </c>
      <c r="K818" s="39">
        <f t="shared" ref="K818" si="1457">SUM(L818:AD818)</f>
        <v>7</v>
      </c>
      <c r="L818" s="40">
        <v>7</v>
      </c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37">
        <f>VLOOKUP(I818,spp!A:C,3,FALSE)</f>
        <v>1.813E-2</v>
      </c>
      <c r="AF818" s="37">
        <f>VLOOKUP(I818,spp!A:D,4,FALSE)</f>
        <v>3.07552</v>
      </c>
      <c r="AG818" s="37">
        <f t="shared" ref="AG818" si="1458">((AE818*$L$2^AF818)*L818)+((AE818*$M$2^AF818)*M818)+((AE818*$N$2^AF818)*N818)+((AE818*$O$2^AF818)*O818)+((AE818*$P$2^AF818)*P818)+((AE818*$Q$2^AF818)*Q818)+((AE818*$R$2^AF818)*R818)+((AE818*$S$2^AF818)*S818)+((AE818*$T$2^AF818)*T818)+((AE818*$U$2^AF818)*U818)+((AE818*$V$2^AF818)*V818)+((AE818*$W$2^AF818)*W818)+((AE818*$X$2^AF818)*X818)+((AE818*$Y$2^AF818)*Y818)+ ((AE818*$Z$2^AF818)*Z818)+((AE818*$AA$2^AF818)*AA818)+((AE818*$AB$2^AF818)*AB818)+((AE818*$AC$2^AF818)*AC818+((AE818*$AD$2^AF818)*AD818))</f>
        <v>2.1250458243280392</v>
      </c>
      <c r="AH818" s="37">
        <f t="shared" ref="AH818" si="1459">K818/100</f>
        <v>7.0000000000000007E-2</v>
      </c>
      <c r="AI818" s="37">
        <f t="shared" ref="AI818" si="1460">AG818/100</f>
        <v>2.1250458243280392E-2</v>
      </c>
      <c r="AJ818" s="7">
        <f t="shared" si="1453"/>
        <v>0.75379336653353757</v>
      </c>
      <c r="AK818" s="7">
        <f t="shared" si="1454"/>
        <v>-4.0101872542153769</v>
      </c>
      <c r="AL818" s="7">
        <f t="shared" si="1455"/>
        <v>1.5490000457642656</v>
      </c>
      <c r="AM818" s="7">
        <f t="shared" si="1456"/>
        <v>4.7067612827596621</v>
      </c>
      <c r="AN818" s="37" t="str">
        <f>VLOOKUP(I818,spp!A:L,10,FALSE)</f>
        <v>Pomacentridae</v>
      </c>
    </row>
    <row r="819" spans="1:40" x14ac:dyDescent="0.2">
      <c r="A819" s="43">
        <v>3</v>
      </c>
      <c r="B819" s="43" t="s">
        <v>170</v>
      </c>
      <c r="C819" s="43">
        <v>9</v>
      </c>
      <c r="D819" s="43" t="s">
        <v>181</v>
      </c>
      <c r="E819" s="43">
        <v>10</v>
      </c>
      <c r="F819" s="59">
        <v>40863</v>
      </c>
      <c r="G819" s="58">
        <v>27</v>
      </c>
      <c r="H819" s="58">
        <v>37</v>
      </c>
      <c r="I819" s="43" t="s">
        <v>149</v>
      </c>
      <c r="J819" s="37" t="str">
        <f>VLOOKUP(I819,spp!A:B,2,FALSE)</f>
        <v>Pinctada mazatlanica</v>
      </c>
      <c r="K819" s="43">
        <v>2</v>
      </c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37"/>
      <c r="AF819" s="37">
        <f>VLOOKUP(I819,spp!A:E,5,FALSE)</f>
        <v>33.238461538461536</v>
      </c>
      <c r="AG819" s="43">
        <f>AF819*K819</f>
        <v>66.476923076923072</v>
      </c>
      <c r="AH819" s="43">
        <f>K819/50</f>
        <v>0.04</v>
      </c>
      <c r="AI819" s="43">
        <f>AG819/50</f>
        <v>1.3295384615384613</v>
      </c>
      <c r="AJ819" s="7">
        <f t="shared" si="1453"/>
        <v>4.1968548660362961</v>
      </c>
      <c r="AK819" s="7" t="e">
        <f t="shared" si="1454"/>
        <v>#NUM!</v>
      </c>
      <c r="AL819" s="7" t="e">
        <f t="shared" si="1455"/>
        <v>#NUM!</v>
      </c>
      <c r="AM819" s="7" t="e">
        <f t="shared" si="1456"/>
        <v>#NUM!</v>
      </c>
      <c r="AN819" s="37" t="str">
        <f>VLOOKUP(I819,spp!A:L,10,FALSE)</f>
        <v>Pteriidae</v>
      </c>
    </row>
    <row r="820" spans="1:40" x14ac:dyDescent="0.2">
      <c r="A820" s="40">
        <v>3</v>
      </c>
      <c r="B820" s="40" t="s">
        <v>170</v>
      </c>
      <c r="C820" s="40">
        <v>9</v>
      </c>
      <c r="D820" s="40" t="s">
        <v>181</v>
      </c>
      <c r="E820" s="40">
        <v>11</v>
      </c>
      <c r="F820" s="55">
        <v>40863</v>
      </c>
      <c r="G820" s="56">
        <v>27</v>
      </c>
      <c r="H820" s="56">
        <v>37</v>
      </c>
      <c r="I820" s="40" t="s">
        <v>142</v>
      </c>
      <c r="J820" s="37" t="str">
        <f>VLOOKUP(I820,spp!A:B,2,FALSE)</f>
        <v>Holacanthus passer</v>
      </c>
      <c r="K820" s="39">
        <f t="shared" ref="K820:K821" si="1461">SUM(L820:AD820)</f>
        <v>5</v>
      </c>
      <c r="L820" s="40"/>
      <c r="M820" s="40">
        <v>2</v>
      </c>
      <c r="N820" s="40"/>
      <c r="O820" s="40">
        <v>3</v>
      </c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37">
        <f>VLOOKUP(I820,spp!A:C,3,FALSE)</f>
        <v>2.7130000000000001E-2</v>
      </c>
      <c r="AF820" s="37">
        <f>VLOOKUP(I820,spp!A:D,4,FALSE)</f>
        <v>3.0842299999999998</v>
      </c>
      <c r="AG820" s="37">
        <f t="shared" ref="AG820:AG821" si="1462">((AE820*$L$2^AF820)*L820)+((AE820*$M$2^AF820)*M820)+((AE820*$N$2^AF820)*N820)+((AE820*$O$2^AF820)*O820)+((AE820*$P$2^AF820)*P820)+((AE820*$Q$2^AF820)*Q820)+((AE820*$R$2^AF820)*R820)+((AE820*$S$2^AF820)*S820)+((AE820*$T$2^AF820)*T820)+((AE820*$U$2^AF820)*U820)+((AE820*$V$2^AF820)*V820)+((AE820*$W$2^AF820)*W820)+((AE820*$X$2^AF820)*X820)+((AE820*$Y$2^AF820)*Y820)+ ((AE820*$Z$2^AF820)*Z820)+((AE820*$AA$2^AF820)*AA820)+((AE820*$AB$2^AF820)*AB820)+((AE820*$AC$2^AF820)*AC820+((AE820*$AD$2^AF820)*AD820))</f>
        <v>582.2442672923263</v>
      </c>
      <c r="AH820" s="37">
        <f t="shared" ref="AH820:AH821" si="1463">K820/100</f>
        <v>0.05</v>
      </c>
      <c r="AI820" s="37">
        <f t="shared" ref="AI820:AI821" si="1464">AG820/100</f>
        <v>5.8224426729232626</v>
      </c>
      <c r="AJ820" s="7">
        <f t="shared" si="1453"/>
        <v>6.3668900629320841</v>
      </c>
      <c r="AK820" s="7">
        <f t="shared" si="1454"/>
        <v>-3.6071151523112968</v>
      </c>
      <c r="AL820" s="7">
        <f t="shared" si="1455"/>
        <v>3.2338720572860589</v>
      </c>
      <c r="AM820" s="7">
        <f t="shared" si="1456"/>
        <v>25.377731002526733</v>
      </c>
      <c r="AN820" s="37" t="str">
        <f>VLOOKUP(I820,spp!A:L,10,FALSE)</f>
        <v>Pomacanthidae</v>
      </c>
    </row>
    <row r="821" spans="1:40" x14ac:dyDescent="0.2">
      <c r="A821" s="40">
        <v>3</v>
      </c>
      <c r="B821" s="40" t="s">
        <v>170</v>
      </c>
      <c r="C821" s="40">
        <v>9</v>
      </c>
      <c r="D821" s="40" t="s">
        <v>181</v>
      </c>
      <c r="E821" s="40">
        <v>11</v>
      </c>
      <c r="F821" s="55">
        <v>40863</v>
      </c>
      <c r="G821" s="56">
        <v>27</v>
      </c>
      <c r="H821" s="56">
        <v>37</v>
      </c>
      <c r="I821" s="40" t="s">
        <v>146</v>
      </c>
      <c r="J821" s="37" t="str">
        <f>VLOOKUP(I821,spp!A:B,2,FALSE)</f>
        <v>Mycteroperca rosacea</v>
      </c>
      <c r="K821" s="39">
        <f t="shared" si="1461"/>
        <v>7</v>
      </c>
      <c r="L821" s="40"/>
      <c r="M821" s="40"/>
      <c r="N821" s="40"/>
      <c r="O821" s="40">
        <v>7</v>
      </c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37">
        <f>VLOOKUP(I821,spp!A:C,3,FALSE)</f>
        <v>1.3299999999999999E-2</v>
      </c>
      <c r="AF821" s="37">
        <f>VLOOKUP(I821,spp!A:D,4,FALSE)</f>
        <v>2.97</v>
      </c>
      <c r="AG821" s="37">
        <f t="shared" si="1462"/>
        <v>457.90215305010906</v>
      </c>
      <c r="AH821" s="37">
        <f t="shared" si="1463"/>
        <v>7.0000000000000007E-2</v>
      </c>
      <c r="AI821" s="37">
        <f t="shared" si="1464"/>
        <v>4.5790215305010911</v>
      </c>
      <c r="AJ821" s="7">
        <f t="shared" si="1453"/>
        <v>6.126655521661406</v>
      </c>
      <c r="AK821" s="7">
        <f t="shared" si="1454"/>
        <v>-4.319991243754429</v>
      </c>
      <c r="AL821" s="7">
        <f t="shared" si="1455"/>
        <v>3.5173894833049948</v>
      </c>
      <c r="AM821" s="7">
        <f t="shared" si="1456"/>
        <v>33.696348666225056</v>
      </c>
      <c r="AN821" s="37" t="str">
        <f>VLOOKUP(I821,spp!A:L,10,FALSE)</f>
        <v>Serranidae</v>
      </c>
    </row>
    <row r="822" spans="1:40" x14ac:dyDescent="0.2">
      <c r="A822" s="43">
        <v>3</v>
      </c>
      <c r="B822" s="43" t="s">
        <v>170</v>
      </c>
      <c r="C822" s="43">
        <v>9</v>
      </c>
      <c r="D822" s="43" t="s">
        <v>181</v>
      </c>
      <c r="E822" s="43">
        <v>11</v>
      </c>
      <c r="F822" s="59">
        <v>40863</v>
      </c>
      <c r="G822" s="58">
        <v>27</v>
      </c>
      <c r="H822" s="58">
        <v>37</v>
      </c>
      <c r="I822" s="43" t="s">
        <v>145</v>
      </c>
      <c r="J822" s="37" t="str">
        <f>VLOOKUP(I822,spp!A:B,2,FALSE)</f>
        <v>Isostichopus fuscus</v>
      </c>
      <c r="K822" s="43">
        <v>2</v>
      </c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37"/>
      <c r="AF822" s="37">
        <f>VLOOKUP(I822,spp!A:E,5,FALSE)</f>
        <v>375</v>
      </c>
      <c r="AG822" s="43">
        <f t="shared" ref="AG822:AG823" si="1465">AF822*K822</f>
        <v>750</v>
      </c>
      <c r="AH822" s="43">
        <f t="shared" ref="AH822:AH823" si="1466">K822/50</f>
        <v>0.04</v>
      </c>
      <c r="AI822" s="43">
        <f t="shared" ref="AI822:AI823" si="1467">AG822/50</f>
        <v>15</v>
      </c>
      <c r="AJ822" s="7">
        <f t="shared" si="1453"/>
        <v>6.620073206530356</v>
      </c>
      <c r="AK822" s="7" t="e">
        <f t="shared" si="1454"/>
        <v>#NUM!</v>
      </c>
      <c r="AL822" s="7" t="e">
        <f t="shared" si="1455"/>
        <v>#NUM!</v>
      </c>
      <c r="AM822" s="7" t="e">
        <f t="shared" si="1456"/>
        <v>#NUM!</v>
      </c>
      <c r="AN822" s="37" t="str">
        <f>VLOOKUP(I822,spp!A:L,10,FALSE)</f>
        <v>Stichopodidae</v>
      </c>
    </row>
    <row r="823" spans="1:40" x14ac:dyDescent="0.2">
      <c r="A823" s="43">
        <v>3</v>
      </c>
      <c r="B823" s="43" t="s">
        <v>170</v>
      </c>
      <c r="C823" s="43">
        <v>9</v>
      </c>
      <c r="D823" s="43" t="s">
        <v>181</v>
      </c>
      <c r="E823" s="43">
        <v>11</v>
      </c>
      <c r="F823" s="59">
        <v>40863</v>
      </c>
      <c r="G823" s="58">
        <v>27</v>
      </c>
      <c r="H823" s="58">
        <v>37</v>
      </c>
      <c r="I823" s="43" t="s">
        <v>149</v>
      </c>
      <c r="J823" s="37" t="str">
        <f>VLOOKUP(I823,spp!A:B,2,FALSE)</f>
        <v>Pinctada mazatlanica</v>
      </c>
      <c r="K823" s="43">
        <v>2</v>
      </c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37"/>
      <c r="AF823" s="37">
        <f>VLOOKUP(I823,spp!A:E,5,FALSE)</f>
        <v>33.238461538461536</v>
      </c>
      <c r="AG823" s="43">
        <f t="shared" si="1465"/>
        <v>66.476923076923072</v>
      </c>
      <c r="AH823" s="43">
        <f t="shared" si="1466"/>
        <v>0.04</v>
      </c>
      <c r="AI823" s="43">
        <f t="shared" si="1467"/>
        <v>1.3295384615384613</v>
      </c>
      <c r="AJ823" s="7">
        <f t="shared" si="1453"/>
        <v>4.1968548660362961</v>
      </c>
      <c r="AK823" s="7" t="e">
        <f t="shared" si="1454"/>
        <v>#NUM!</v>
      </c>
      <c r="AL823" s="7" t="e">
        <f t="shared" si="1455"/>
        <v>#NUM!</v>
      </c>
      <c r="AM823" s="7" t="e">
        <f t="shared" si="1456"/>
        <v>#NUM!</v>
      </c>
      <c r="AN823" s="37" t="str">
        <f>VLOOKUP(I823,spp!A:L,10,FALSE)</f>
        <v>Pteriidae</v>
      </c>
    </row>
    <row r="824" spans="1:40" x14ac:dyDescent="0.2">
      <c r="A824" s="40">
        <v>3</v>
      </c>
      <c r="B824" s="40" t="s">
        <v>170</v>
      </c>
      <c r="C824" s="40">
        <v>9</v>
      </c>
      <c r="D824" s="40" t="s">
        <v>181</v>
      </c>
      <c r="E824" s="40">
        <v>12</v>
      </c>
      <c r="F824" s="55">
        <v>40863</v>
      </c>
      <c r="G824" s="56">
        <v>27</v>
      </c>
      <c r="H824" s="56">
        <v>37</v>
      </c>
      <c r="I824" s="40" t="s">
        <v>146</v>
      </c>
      <c r="J824" s="37" t="str">
        <f>VLOOKUP(I824,spp!A:B,2,FALSE)</f>
        <v>Mycteroperca rosacea</v>
      </c>
      <c r="K824" s="39">
        <f t="shared" ref="K824" si="1468">SUM(L824:AD824)</f>
        <v>1</v>
      </c>
      <c r="L824" s="40"/>
      <c r="M824" s="40"/>
      <c r="N824" s="40"/>
      <c r="O824" s="40"/>
      <c r="P824" s="40"/>
      <c r="Q824" s="40"/>
      <c r="R824" s="40"/>
      <c r="S824" s="40">
        <v>1</v>
      </c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37">
        <f>VLOOKUP(I824,spp!A:C,3,FALSE)</f>
        <v>1.3299999999999999E-2</v>
      </c>
      <c r="AF824" s="37">
        <f>VLOOKUP(I824,spp!A:D,4,FALSE)</f>
        <v>2.97</v>
      </c>
      <c r="AG824" s="37">
        <f t="shared" ref="AG824" si="1469">((AE824*$L$2^AF824)*L824)+((AE824*$M$2^AF824)*M824)+((AE824*$N$2^AF824)*N824)+((AE824*$O$2^AF824)*O824)+((AE824*$P$2^AF824)*P824)+((AE824*$Q$2^AF824)*Q824)+((AE824*$R$2^AF824)*R824)+((AE824*$S$2^AF824)*S824)+((AE824*$T$2^AF824)*T824)+((AE824*$U$2^AF824)*U824)+((AE824*$V$2^AF824)*V824)+((AE824*$W$2^AF824)*W824)+((AE824*$X$2^AF824)*X824)+((AE824*$Y$2^AF824)*Y824)+ ((AE824*$Z$2^AF824)*Z824)+((AE824*$AA$2^AF824)*AA824)+((AE824*$AB$2^AF824)*AB824)+((AE824*$AC$2^AF824)*AC824+((AE824*$AD$2^AF824)*AD824))</f>
        <v>1962.1347474504214</v>
      </c>
      <c r="AH824" s="37">
        <f t="shared" ref="AH824" si="1470">K824/100</f>
        <v>0.01</v>
      </c>
      <c r="AI824" s="37">
        <f t="shared" ref="AI824" si="1471">AG824/100</f>
        <v>19.621347474504216</v>
      </c>
      <c r="AJ824" s="7">
        <f t="shared" si="1453"/>
        <v>7.5817883163860111</v>
      </c>
      <c r="AK824" s="7">
        <f t="shared" si="1454"/>
        <v>-4.319991243754429</v>
      </c>
      <c r="AL824" s="7">
        <f t="shared" si="1455"/>
        <v>4.0073331852324712</v>
      </c>
      <c r="AM824" s="7">
        <f t="shared" si="1456"/>
        <v>55.000000000000014</v>
      </c>
      <c r="AN824" s="37" t="str">
        <f>VLOOKUP(I824,spp!A:L,10,FALSE)</f>
        <v>Serranidae</v>
      </c>
    </row>
    <row r="825" spans="1:40" x14ac:dyDescent="0.2">
      <c r="A825" s="43">
        <v>3</v>
      </c>
      <c r="B825" s="43" t="s">
        <v>170</v>
      </c>
      <c r="C825" s="43">
        <v>9</v>
      </c>
      <c r="D825" s="43" t="s">
        <v>181</v>
      </c>
      <c r="E825" s="43">
        <v>12</v>
      </c>
      <c r="F825" s="59">
        <v>40863</v>
      </c>
      <c r="G825" s="58">
        <v>27</v>
      </c>
      <c r="H825" s="58">
        <v>37</v>
      </c>
      <c r="I825" s="43" t="s">
        <v>149</v>
      </c>
      <c r="J825" s="37" t="str">
        <f>VLOOKUP(I825,spp!A:B,2,FALSE)</f>
        <v>Pinctada mazatlanica</v>
      </c>
      <c r="K825" s="43">
        <v>4</v>
      </c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37"/>
      <c r="AF825" s="37">
        <f>VLOOKUP(I825,spp!A:E,5,FALSE)</f>
        <v>33.238461538461536</v>
      </c>
      <c r="AG825" s="43">
        <f>AF825*K825</f>
        <v>132.95384615384614</v>
      </c>
      <c r="AH825" s="43">
        <f>K825/50</f>
        <v>0.08</v>
      </c>
      <c r="AI825" s="43">
        <f>AG825/50</f>
        <v>2.6590769230769227</v>
      </c>
      <c r="AJ825" s="7">
        <f t="shared" si="1453"/>
        <v>4.8900020465962415</v>
      </c>
      <c r="AK825" s="7" t="e">
        <f t="shared" si="1454"/>
        <v>#NUM!</v>
      </c>
      <c r="AL825" s="7" t="e">
        <f t="shared" si="1455"/>
        <v>#NUM!</v>
      </c>
      <c r="AM825" s="7" t="e">
        <f t="shared" si="1456"/>
        <v>#NUM!</v>
      </c>
      <c r="AN825" s="37" t="str">
        <f>VLOOKUP(I825,spp!A:L,10,FALSE)</f>
        <v>Pteriidae</v>
      </c>
    </row>
    <row r="826" spans="1:40" x14ac:dyDescent="0.2">
      <c r="A826" s="40">
        <v>3</v>
      </c>
      <c r="B826" s="40" t="s">
        <v>170</v>
      </c>
      <c r="C826" s="40">
        <v>10</v>
      </c>
      <c r="D826" s="40" t="s">
        <v>182</v>
      </c>
      <c r="E826" s="40">
        <v>1</v>
      </c>
      <c r="F826" s="55">
        <v>40773</v>
      </c>
      <c r="G826" s="56">
        <v>30</v>
      </c>
      <c r="H826" s="56">
        <v>6</v>
      </c>
      <c r="I826" s="40" t="s">
        <v>142</v>
      </c>
      <c r="J826" s="37" t="str">
        <f>VLOOKUP(I826,spp!A:B,2,FALSE)</f>
        <v>Holacanthus passer</v>
      </c>
      <c r="K826" s="39">
        <f t="shared" ref="K826:K827" si="1472">SUM(L826:AD826)</f>
        <v>6</v>
      </c>
      <c r="L826" s="40"/>
      <c r="M826" s="40">
        <v>1</v>
      </c>
      <c r="N826" s="40"/>
      <c r="O826" s="40">
        <v>2</v>
      </c>
      <c r="P826" s="40">
        <v>3</v>
      </c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37">
        <f>VLOOKUP(I826,spp!A:C,3,FALSE)</f>
        <v>2.7130000000000001E-2</v>
      </c>
      <c r="AF826" s="37">
        <f>VLOOKUP(I826,spp!A:D,4,FALSE)</f>
        <v>3.0842299999999998</v>
      </c>
      <c r="AG826" s="37">
        <f t="shared" ref="AG826:AG827" si="1473">((AE826*$L$2^AF826)*L826)+((AE826*$M$2^AF826)*M826)+((AE826*$N$2^AF826)*N826)+((AE826*$O$2^AF826)*O826)+((AE826*$P$2^AF826)*P826)+((AE826*$Q$2^AF826)*Q826)+((AE826*$R$2^AF826)*R826)+((AE826*$S$2^AF826)*S826)+((AE826*$T$2^AF826)*T826)+((AE826*$U$2^AF826)*U826)+((AE826*$V$2^AF826)*V826)+((AE826*$W$2^AF826)*W826)+((AE826*$X$2^AF826)*X826)+((AE826*$Y$2^AF826)*Y826)+ ((AE826*$Z$2^AF826)*Z826)+((AE826*$AA$2^AF826)*AA826)+((AE826*$AB$2^AF826)*AB826)+((AE826*$AC$2^AF826)*AC826+((AE826*$AD$2^AF826)*AD826))</f>
        <v>2051.4250809770174</v>
      </c>
      <c r="AH826" s="37">
        <f t="shared" ref="AH826:AH827" si="1474">K826/100</f>
        <v>0.06</v>
      </c>
      <c r="AI826" s="37">
        <f t="shared" ref="AI826:AI827" si="1475">AG826/100</f>
        <v>20.514250809770175</v>
      </c>
      <c r="AJ826" s="7">
        <f t="shared" ref="AJ826:AJ838" si="1476">LN(AG826)</f>
        <v>7.6262899920718557</v>
      </c>
      <c r="AK826" s="7">
        <f t="shared" ref="AK826:AK838" si="1477">LN(AE826)</f>
        <v>-3.6071151523112968</v>
      </c>
      <c r="AL826" s="7">
        <f t="shared" ref="AL826:AL838" si="1478">(AJ826-AK826)/AF826</f>
        <v>3.6422073400437558</v>
      </c>
      <c r="AM826" s="7">
        <f t="shared" ref="AM826:AM838" si="1479">EXP(AL826)</f>
        <v>38.176011228641734</v>
      </c>
      <c r="AN826" s="37" t="str">
        <f>VLOOKUP(I826,spp!A:L,10,FALSE)</f>
        <v>Pomacanthidae</v>
      </c>
    </row>
    <row r="827" spans="1:40" x14ac:dyDescent="0.2">
      <c r="A827" s="40">
        <v>3</v>
      </c>
      <c r="B827" s="40" t="s">
        <v>170</v>
      </c>
      <c r="C827" s="40">
        <v>10</v>
      </c>
      <c r="D827" s="40" t="s">
        <v>182</v>
      </c>
      <c r="E827" s="40">
        <v>1</v>
      </c>
      <c r="F827" s="55">
        <v>40773</v>
      </c>
      <c r="G827" s="56">
        <v>30</v>
      </c>
      <c r="H827" s="56">
        <v>6</v>
      </c>
      <c r="I827" s="40" t="s">
        <v>146</v>
      </c>
      <c r="J827" s="37" t="str">
        <f>VLOOKUP(I827,spp!A:B,2,FALSE)</f>
        <v>Mycteroperca rosacea</v>
      </c>
      <c r="K827" s="39">
        <f t="shared" si="1472"/>
        <v>10</v>
      </c>
      <c r="L827" s="40"/>
      <c r="M827" s="40"/>
      <c r="N827" s="40"/>
      <c r="O827" s="40"/>
      <c r="P827" s="40">
        <v>6</v>
      </c>
      <c r="Q827" s="40">
        <v>3</v>
      </c>
      <c r="R827" s="40">
        <v>1</v>
      </c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37">
        <f>VLOOKUP(I827,spp!A:C,3,FALSE)</f>
        <v>1.3299999999999999E-2</v>
      </c>
      <c r="AF827" s="37">
        <f>VLOOKUP(I827,spp!A:D,4,FALSE)</f>
        <v>2.97</v>
      </c>
      <c r="AG827" s="37">
        <f t="shared" si="1473"/>
        <v>3750.9080025858666</v>
      </c>
      <c r="AH827" s="37">
        <f t="shared" si="1474"/>
        <v>0.1</v>
      </c>
      <c r="AI827" s="37">
        <f t="shared" si="1475"/>
        <v>37.509080025858665</v>
      </c>
      <c r="AJ827" s="7">
        <f t="shared" si="1476"/>
        <v>8.2297532236776423</v>
      </c>
      <c r="AK827" s="7">
        <f t="shared" si="1477"/>
        <v>-4.319991243754429</v>
      </c>
      <c r="AL827" s="7">
        <f t="shared" si="1478"/>
        <v>4.2255031876875657</v>
      </c>
      <c r="AM827" s="7">
        <f t="shared" si="1479"/>
        <v>68.408917414477855</v>
      </c>
      <c r="AN827" s="37" t="str">
        <f>VLOOKUP(I827,spp!A:L,10,FALSE)</f>
        <v>Serranidae</v>
      </c>
    </row>
    <row r="828" spans="1:40" x14ac:dyDescent="0.2">
      <c r="A828" s="43">
        <v>3</v>
      </c>
      <c r="B828" s="43" t="s">
        <v>170</v>
      </c>
      <c r="C828" s="43">
        <v>10</v>
      </c>
      <c r="D828" s="43" t="s">
        <v>182</v>
      </c>
      <c r="E828" s="43">
        <v>1</v>
      </c>
      <c r="F828" s="57">
        <v>40773</v>
      </c>
      <c r="G828" s="58">
        <v>30</v>
      </c>
      <c r="H828" s="58">
        <v>6</v>
      </c>
      <c r="I828" s="43" t="s">
        <v>149</v>
      </c>
      <c r="J828" s="37" t="str">
        <f>VLOOKUP(I828,spp!A:B,2,FALSE)</f>
        <v>Pinctada mazatlanica</v>
      </c>
      <c r="K828" s="43">
        <v>7</v>
      </c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37"/>
      <c r="AF828" s="37">
        <f>VLOOKUP(I828,spp!A:E,5,FALSE)</f>
        <v>33.238461538461536</v>
      </c>
      <c r="AG828" s="43">
        <f>AF828*K828</f>
        <v>232.66923076923075</v>
      </c>
      <c r="AH828" s="43">
        <f>K828/50</f>
        <v>0.14000000000000001</v>
      </c>
      <c r="AI828" s="43">
        <f>AG828/50</f>
        <v>4.6533846153846152</v>
      </c>
      <c r="AJ828" s="7">
        <f t="shared" si="1476"/>
        <v>5.4496178345316642</v>
      </c>
      <c r="AK828" s="7" t="e">
        <f t="shared" si="1477"/>
        <v>#NUM!</v>
      </c>
      <c r="AL828" s="7" t="e">
        <f t="shared" si="1478"/>
        <v>#NUM!</v>
      </c>
      <c r="AM828" s="7" t="e">
        <f t="shared" si="1479"/>
        <v>#NUM!</v>
      </c>
      <c r="AN828" s="37" t="str">
        <f>VLOOKUP(I828,spp!A:L,10,FALSE)</f>
        <v>Pteriidae</v>
      </c>
    </row>
    <row r="829" spans="1:40" x14ac:dyDescent="0.2">
      <c r="A829" s="40">
        <v>3</v>
      </c>
      <c r="B829" s="40" t="s">
        <v>170</v>
      </c>
      <c r="C829" s="40">
        <v>10</v>
      </c>
      <c r="D829" s="40" t="s">
        <v>182</v>
      </c>
      <c r="E829" s="40">
        <v>2</v>
      </c>
      <c r="F829" s="55">
        <v>40773</v>
      </c>
      <c r="G829" s="56">
        <v>30</v>
      </c>
      <c r="H829" s="56">
        <v>6</v>
      </c>
      <c r="I829" s="40" t="s">
        <v>142</v>
      </c>
      <c r="J829" s="37" t="str">
        <f>VLOOKUP(I829,spp!A:B,2,FALSE)</f>
        <v>Holacanthus passer</v>
      </c>
      <c r="K829" s="39">
        <f t="shared" ref="K829:K831" si="1480">SUM(L829:AD829)</f>
        <v>7</v>
      </c>
      <c r="L829" s="40"/>
      <c r="M829" s="40">
        <v>3</v>
      </c>
      <c r="N829" s="40"/>
      <c r="O829" s="40">
        <v>4</v>
      </c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37">
        <f>VLOOKUP(I829,spp!A:C,3,FALSE)</f>
        <v>2.7130000000000001E-2</v>
      </c>
      <c r="AF829" s="37">
        <f>VLOOKUP(I829,spp!A:D,4,FALSE)</f>
        <v>3.0842299999999998</v>
      </c>
      <c r="AG829" s="37">
        <f t="shared" ref="AG829:AG831" si="1481">((AE829*$L$2^AF829)*L829)+((AE829*$M$2^AF829)*M829)+((AE829*$N$2^AF829)*N829)+((AE829*$O$2^AF829)*O829)+((AE829*$P$2^AF829)*P829)+((AE829*$Q$2^AF829)*Q829)+((AE829*$R$2^AF829)*R829)+((AE829*$S$2^AF829)*S829)+((AE829*$T$2^AF829)*T829)+((AE829*$U$2^AF829)*U829)+((AE829*$V$2^AF829)*V829)+((AE829*$W$2^AF829)*W829)+((AE829*$X$2^AF829)*X829)+((AE829*$Y$2^AF829)*Y829)+ ((AE829*$Z$2^AF829)*Z829)+((AE829*$AA$2^AF829)*AA829)+((AE829*$AB$2^AF829)*AB829)+((AE829*$AC$2^AF829)*AC829+((AE829*$AD$2^AF829)*AD829))</f>
        <v>780.84652558554853</v>
      </c>
      <c r="AH829" s="37">
        <f t="shared" ref="AH829:AH831" si="1482">K829/100</f>
        <v>7.0000000000000007E-2</v>
      </c>
      <c r="AI829" s="37">
        <f t="shared" ref="AI829:AI831" si="1483">AG829/100</f>
        <v>7.8084652558554852</v>
      </c>
      <c r="AJ829" s="7">
        <f t="shared" si="1476"/>
        <v>6.6603786203952993</v>
      </c>
      <c r="AK829" s="7">
        <f t="shared" si="1477"/>
        <v>-3.6071151523112968</v>
      </c>
      <c r="AL829" s="7">
        <f t="shared" si="1478"/>
        <v>3.329029862463758</v>
      </c>
      <c r="AM829" s="7">
        <f t="shared" si="1479"/>
        <v>27.911250812319679</v>
      </c>
      <c r="AN829" s="37" t="str">
        <f>VLOOKUP(I829,spp!A:L,10,FALSE)</f>
        <v>Pomacanthidae</v>
      </c>
    </row>
    <row r="830" spans="1:40" x14ac:dyDescent="0.2">
      <c r="A830" s="40">
        <v>3</v>
      </c>
      <c r="B830" s="40" t="s">
        <v>170</v>
      </c>
      <c r="C830" s="40">
        <v>10</v>
      </c>
      <c r="D830" s="40" t="s">
        <v>182</v>
      </c>
      <c r="E830" s="40">
        <v>2</v>
      </c>
      <c r="F830" s="55">
        <v>40773</v>
      </c>
      <c r="G830" s="56">
        <v>30</v>
      </c>
      <c r="H830" s="56">
        <v>6</v>
      </c>
      <c r="I830" s="40" t="s">
        <v>146</v>
      </c>
      <c r="J830" s="37" t="str">
        <f>VLOOKUP(I830,spp!A:B,2,FALSE)</f>
        <v>Mycteroperca rosacea</v>
      </c>
      <c r="K830" s="39">
        <f t="shared" si="1480"/>
        <v>2</v>
      </c>
      <c r="L830" s="40"/>
      <c r="M830" s="40"/>
      <c r="N830" s="40"/>
      <c r="O830" s="40"/>
      <c r="P830" s="40">
        <v>2</v>
      </c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37">
        <f>VLOOKUP(I830,spp!A:C,3,FALSE)</f>
        <v>1.3299999999999999E-2</v>
      </c>
      <c r="AF830" s="37">
        <f>VLOOKUP(I830,spp!A:D,4,FALSE)</f>
        <v>2.97</v>
      </c>
      <c r="AG830" s="37">
        <f t="shared" si="1481"/>
        <v>377.36660298533678</v>
      </c>
      <c r="AH830" s="37">
        <f t="shared" si="1482"/>
        <v>0.02</v>
      </c>
      <c r="AI830" s="37">
        <f t="shared" si="1483"/>
        <v>3.7736660298533677</v>
      </c>
      <c r="AJ830" s="7">
        <f t="shared" si="1476"/>
        <v>5.933217136664072</v>
      </c>
      <c r="AK830" s="7">
        <f t="shared" si="1477"/>
        <v>-4.319991243754429</v>
      </c>
      <c r="AL830" s="7">
        <f t="shared" si="1478"/>
        <v>3.4522587139456231</v>
      </c>
      <c r="AM830" s="7">
        <f t="shared" si="1479"/>
        <v>31.571623098854086</v>
      </c>
      <c r="AN830" s="37" t="str">
        <f>VLOOKUP(I830,spp!A:L,10,FALSE)</f>
        <v>Serranidae</v>
      </c>
    </row>
    <row r="831" spans="1:40" x14ac:dyDescent="0.2">
      <c r="A831" s="40">
        <v>3</v>
      </c>
      <c r="B831" s="40" t="s">
        <v>170</v>
      </c>
      <c r="C831" s="40">
        <v>10</v>
      </c>
      <c r="D831" s="40" t="s">
        <v>182</v>
      </c>
      <c r="E831" s="40">
        <v>2</v>
      </c>
      <c r="F831" s="55">
        <v>40773</v>
      </c>
      <c r="G831" s="56">
        <v>30</v>
      </c>
      <c r="H831" s="56">
        <v>6</v>
      </c>
      <c r="I831" s="40" t="s">
        <v>141</v>
      </c>
      <c r="J831" s="37" t="str">
        <f>VLOOKUP(I831,spp!A:B,2,FALSE)</f>
        <v>Stegastes rectrifaenum</v>
      </c>
      <c r="K831" s="39">
        <f t="shared" si="1480"/>
        <v>21</v>
      </c>
      <c r="L831" s="40">
        <v>15</v>
      </c>
      <c r="M831" s="40">
        <v>6</v>
      </c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37">
        <f>VLOOKUP(I831,spp!A:C,3,FALSE)</f>
        <v>1.813E-2</v>
      </c>
      <c r="AF831" s="37">
        <f>VLOOKUP(I831,spp!A:D,4,FALSE)</f>
        <v>3.07552</v>
      </c>
      <c r="AG831" s="37">
        <f t="shared" si="1481"/>
        <v>57.987643188425366</v>
      </c>
      <c r="AH831" s="37">
        <f t="shared" si="1482"/>
        <v>0.21</v>
      </c>
      <c r="AI831" s="37">
        <f t="shared" si="1483"/>
        <v>0.57987643188425364</v>
      </c>
      <c r="AJ831" s="7">
        <f t="shared" si="1476"/>
        <v>4.0602299393729444</v>
      </c>
      <c r="AK831" s="7">
        <f t="shared" si="1477"/>
        <v>-4.0101872542153769</v>
      </c>
      <c r="AL831" s="7">
        <f t="shared" si="1478"/>
        <v>2.6240821693854444</v>
      </c>
      <c r="AM831" s="7">
        <f t="shared" si="1479"/>
        <v>13.791909738056326</v>
      </c>
      <c r="AN831" s="37" t="str">
        <f>VLOOKUP(I831,spp!A:L,10,FALSE)</f>
        <v>Pomacentridae</v>
      </c>
    </row>
    <row r="832" spans="1:40" x14ac:dyDescent="0.2">
      <c r="A832" s="43">
        <v>3</v>
      </c>
      <c r="B832" s="43" t="s">
        <v>170</v>
      </c>
      <c r="C832" s="43">
        <v>10</v>
      </c>
      <c r="D832" s="43" t="s">
        <v>182</v>
      </c>
      <c r="E832" s="43">
        <v>2</v>
      </c>
      <c r="F832" s="57">
        <v>40773</v>
      </c>
      <c r="G832" s="58">
        <v>30</v>
      </c>
      <c r="H832" s="58">
        <v>6</v>
      </c>
      <c r="I832" s="43" t="s">
        <v>156</v>
      </c>
      <c r="J832" s="37" t="str">
        <f>VLOOKUP(I832,spp!A:B,2,FALSE)</f>
        <v>Acanthaster planci</v>
      </c>
      <c r="K832" s="43">
        <v>1</v>
      </c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37"/>
      <c r="AF832" s="37">
        <f>VLOOKUP(I832,spp!A:E,5,FALSE)</f>
        <v>566.25</v>
      </c>
      <c r="AG832" s="43">
        <f t="shared" ref="AG832:AG833" si="1484">AF832*K832</f>
        <v>566.25</v>
      </c>
      <c r="AH832" s="43">
        <f t="shared" ref="AH832:AH833" si="1485">K832/50</f>
        <v>0.02</v>
      </c>
      <c r="AI832" s="43">
        <f t="shared" ref="AI832:AI833" si="1486">AG832/50</f>
        <v>11.324999999999999</v>
      </c>
      <c r="AJ832" s="7">
        <f t="shared" si="1476"/>
        <v>6.339035676797244</v>
      </c>
      <c r="AK832" s="7" t="e">
        <f t="shared" si="1477"/>
        <v>#NUM!</v>
      </c>
      <c r="AL832" s="7" t="e">
        <f t="shared" si="1478"/>
        <v>#NUM!</v>
      </c>
      <c r="AM832" s="7" t="e">
        <f t="shared" si="1479"/>
        <v>#NUM!</v>
      </c>
      <c r="AN832" s="37" t="str">
        <f>VLOOKUP(I832,spp!A:L,10,FALSE)</f>
        <v>Acanthansteridae</v>
      </c>
    </row>
    <row r="833" spans="1:40" x14ac:dyDescent="0.2">
      <c r="A833" s="43">
        <v>3</v>
      </c>
      <c r="B833" s="43" t="s">
        <v>170</v>
      </c>
      <c r="C833" s="43">
        <v>10</v>
      </c>
      <c r="D833" s="43" t="s">
        <v>182</v>
      </c>
      <c r="E833" s="43">
        <v>2</v>
      </c>
      <c r="F833" s="57">
        <v>40773</v>
      </c>
      <c r="G833" s="58">
        <v>30</v>
      </c>
      <c r="H833" s="58">
        <v>6</v>
      </c>
      <c r="I833" s="43" t="s">
        <v>149</v>
      </c>
      <c r="J833" s="37" t="str">
        <f>VLOOKUP(I833,spp!A:B,2,FALSE)</f>
        <v>Pinctada mazatlanica</v>
      </c>
      <c r="K833" s="43">
        <v>7</v>
      </c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37"/>
      <c r="AF833" s="37">
        <f>VLOOKUP(I833,spp!A:E,5,FALSE)</f>
        <v>33.238461538461536</v>
      </c>
      <c r="AG833" s="43">
        <f t="shared" si="1484"/>
        <v>232.66923076923075</v>
      </c>
      <c r="AH833" s="43">
        <f t="shared" si="1485"/>
        <v>0.14000000000000001</v>
      </c>
      <c r="AI833" s="43">
        <f t="shared" si="1486"/>
        <v>4.6533846153846152</v>
      </c>
      <c r="AJ833" s="7">
        <f t="shared" si="1476"/>
        <v>5.4496178345316642</v>
      </c>
      <c r="AK833" s="7" t="e">
        <f t="shared" si="1477"/>
        <v>#NUM!</v>
      </c>
      <c r="AL833" s="7" t="e">
        <f t="shared" si="1478"/>
        <v>#NUM!</v>
      </c>
      <c r="AM833" s="7" t="e">
        <f t="shared" si="1479"/>
        <v>#NUM!</v>
      </c>
      <c r="AN833" s="37" t="str">
        <f>VLOOKUP(I833,spp!A:L,10,FALSE)</f>
        <v>Pteriidae</v>
      </c>
    </row>
    <row r="834" spans="1:40" x14ac:dyDescent="0.2">
      <c r="A834" s="40">
        <v>3</v>
      </c>
      <c r="B834" s="40" t="s">
        <v>170</v>
      </c>
      <c r="C834" s="40">
        <v>10</v>
      </c>
      <c r="D834" s="40" t="s">
        <v>182</v>
      </c>
      <c r="E834" s="40">
        <v>3</v>
      </c>
      <c r="F834" s="55">
        <v>40773</v>
      </c>
      <c r="G834" s="40">
        <v>30</v>
      </c>
      <c r="H834" s="56">
        <v>7</v>
      </c>
      <c r="I834" s="56" t="s">
        <v>146</v>
      </c>
      <c r="J834" s="37" t="str">
        <f>VLOOKUP(I834,spp!A:B,2,FALSE)</f>
        <v>Mycteroperca rosacea</v>
      </c>
      <c r="K834" s="39">
        <f t="shared" ref="K834:K835" si="1487">SUM(L834:AD834)</f>
        <v>40</v>
      </c>
      <c r="L834" s="40"/>
      <c r="M834" s="40"/>
      <c r="N834" s="40"/>
      <c r="O834" s="40"/>
      <c r="P834" s="40"/>
      <c r="Q834" s="40">
        <v>40</v>
      </c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37">
        <f>VLOOKUP(I834,spp!A:C,3,FALSE)</f>
        <v>1.3299999999999999E-2</v>
      </c>
      <c r="AF834" s="37">
        <f>VLOOKUP(I834,spp!A:D,4,FALSE)</f>
        <v>2.97</v>
      </c>
      <c r="AG834" s="37">
        <f t="shared" ref="AG834:AG835" si="1488">((AE834*$L$2^AF834)*L834)+((AE834*$M$2^AF834)*M834)+((AE834*$N$2^AF834)*N834)+((AE834*$O$2^AF834)*O834)+((AE834*$P$2^AF834)*P834)+((AE834*$Q$2^AF834)*Q834)+((AE834*$R$2^AF834)*R834)+((AE834*$S$2^AF834)*S834)+((AE834*$T$2^AF834)*T834)+((AE834*$U$2^AF834)*U834)+((AE834*$V$2^AF834)*V834)+((AE834*$W$2^AF834)*W834)+((AE834*$X$2^AF834)*X834)+((AE834*$Y$2^AF834)*Y834)+ ((AE834*$Z$2^AF834)*Z834)+((AE834*$AA$2^AF834)*AA834)+((AE834*$AB$2^AF834)*AB834)+((AE834*$AC$2^AF834)*AC834+((AE834*$AD$2^AF834)*AD834))</f>
        <v>20501.881737418629</v>
      </c>
      <c r="AH834" s="37">
        <f t="shared" ref="AH834:AH835" si="1489">K834/100</f>
        <v>0.4</v>
      </c>
      <c r="AI834" s="37">
        <f t="shared" ref="AI834:AI835" si="1490">AG834/100</f>
        <v>205.01881737418628</v>
      </c>
      <c r="AJ834" s="7">
        <f t="shared" si="1476"/>
        <v>9.9282719529830672</v>
      </c>
      <c r="AK834" s="7">
        <f t="shared" si="1477"/>
        <v>-4.319991243754429</v>
      </c>
      <c r="AL834" s="7">
        <f t="shared" si="1478"/>
        <v>4.797395015736531</v>
      </c>
      <c r="AM834" s="7">
        <f t="shared" si="1479"/>
        <v>121.19429671687293</v>
      </c>
      <c r="AN834" s="37" t="str">
        <f>VLOOKUP(I834,spp!A:L,10,FALSE)</f>
        <v>Serranidae</v>
      </c>
    </row>
    <row r="835" spans="1:40" x14ac:dyDescent="0.2">
      <c r="A835" s="40">
        <v>3</v>
      </c>
      <c r="B835" s="40" t="s">
        <v>170</v>
      </c>
      <c r="C835" s="40">
        <v>10</v>
      </c>
      <c r="D835" s="40" t="s">
        <v>182</v>
      </c>
      <c r="E835" s="40">
        <v>3</v>
      </c>
      <c r="F835" s="55">
        <v>40773</v>
      </c>
      <c r="G835" s="40">
        <v>30</v>
      </c>
      <c r="H835" s="56">
        <v>7</v>
      </c>
      <c r="I835" s="56" t="s">
        <v>143</v>
      </c>
      <c r="J835" s="37" t="str">
        <f>VLOOKUP(I835,spp!A:B,2,FALSE)</f>
        <v>Scarus ghobban</v>
      </c>
      <c r="K835" s="39">
        <f t="shared" si="1487"/>
        <v>1</v>
      </c>
      <c r="L835" s="40"/>
      <c r="M835" s="40"/>
      <c r="N835" s="40"/>
      <c r="O835" s="40"/>
      <c r="P835" s="40"/>
      <c r="Q835" s="40"/>
      <c r="R835" s="40"/>
      <c r="S835" s="40"/>
      <c r="T835" s="40">
        <v>1</v>
      </c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37">
        <f>VLOOKUP(I835,spp!A:C,3,FALSE)</f>
        <v>2.3300000000000001E-2</v>
      </c>
      <c r="AF835" s="37">
        <f>VLOOKUP(I835,spp!A:D,4,FALSE)</f>
        <v>2.919</v>
      </c>
      <c r="AG835" s="37">
        <f t="shared" si="1488"/>
        <v>4562.9951700099245</v>
      </c>
      <c r="AH835" s="37">
        <f t="shared" si="1489"/>
        <v>0.01</v>
      </c>
      <c r="AI835" s="37">
        <f t="shared" si="1490"/>
        <v>45.629951700099248</v>
      </c>
      <c r="AJ835" s="7">
        <f t="shared" si="1476"/>
        <v>8.4257345224148814</v>
      </c>
      <c r="AK835" s="7">
        <f t="shared" si="1477"/>
        <v>-3.7593019184104821</v>
      </c>
      <c r="AL835" s="7">
        <f t="shared" si="1478"/>
        <v>4.1743872698956368</v>
      </c>
      <c r="AM835" s="7">
        <f t="shared" si="1479"/>
        <v>64.999999999999986</v>
      </c>
      <c r="AN835" s="37" t="str">
        <f>VLOOKUP(I835,spp!A:L,10,FALSE)</f>
        <v>Scaridae </v>
      </c>
    </row>
    <row r="836" spans="1:40" x14ac:dyDescent="0.2">
      <c r="A836" s="43">
        <v>3</v>
      </c>
      <c r="B836" s="43" t="s">
        <v>170</v>
      </c>
      <c r="C836" s="43">
        <v>10</v>
      </c>
      <c r="D836" s="43" t="s">
        <v>182</v>
      </c>
      <c r="E836" s="43">
        <v>3</v>
      </c>
      <c r="F836" s="57">
        <v>40773</v>
      </c>
      <c r="G836" s="58">
        <v>30</v>
      </c>
      <c r="H836" s="58">
        <v>6.3</v>
      </c>
      <c r="I836" s="43" t="s">
        <v>149</v>
      </c>
      <c r="J836" s="37" t="str">
        <f>VLOOKUP(I836,spp!A:B,2,FALSE)</f>
        <v>Pinctada mazatlanica</v>
      </c>
      <c r="K836" s="43">
        <v>14</v>
      </c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37"/>
      <c r="AF836" s="37">
        <f>VLOOKUP(I836,spp!A:E,5,FALSE)</f>
        <v>33.238461538461536</v>
      </c>
      <c r="AG836" s="43">
        <f t="shared" ref="AG836" si="1491">AF836*K836</f>
        <v>465.3384615384615</v>
      </c>
      <c r="AH836" s="43">
        <f t="shared" ref="AH836" si="1492">K836/50</f>
        <v>0.28000000000000003</v>
      </c>
      <c r="AI836" s="43">
        <f t="shared" ref="AI836" si="1493">AG836/50</f>
        <v>9.3067692307692305</v>
      </c>
      <c r="AJ836" s="7">
        <f t="shared" si="1476"/>
        <v>6.1427650150916095</v>
      </c>
      <c r="AK836" s="7" t="e">
        <f t="shared" si="1477"/>
        <v>#NUM!</v>
      </c>
      <c r="AL836" s="7" t="e">
        <f t="shared" si="1478"/>
        <v>#NUM!</v>
      </c>
      <c r="AM836" s="7" t="e">
        <f t="shared" si="1479"/>
        <v>#NUM!</v>
      </c>
      <c r="AN836" s="37" t="str">
        <f>VLOOKUP(I836,spp!A:L,10,FALSE)</f>
        <v>Pteriidae</v>
      </c>
    </row>
    <row r="837" spans="1:40" x14ac:dyDescent="0.2">
      <c r="A837" s="40">
        <v>3</v>
      </c>
      <c r="B837" s="40" t="s">
        <v>170</v>
      </c>
      <c r="C837" s="40">
        <v>10</v>
      </c>
      <c r="D837" s="40" t="s">
        <v>182</v>
      </c>
      <c r="E837" s="40">
        <v>4</v>
      </c>
      <c r="F837" s="55">
        <v>40773</v>
      </c>
      <c r="G837" s="40">
        <v>30</v>
      </c>
      <c r="H837" s="56">
        <v>7.7</v>
      </c>
      <c r="I837" s="56" t="s">
        <v>142</v>
      </c>
      <c r="J837" s="37" t="str">
        <f>VLOOKUP(I837,spp!A:B,2,FALSE)</f>
        <v>Holacanthus passer</v>
      </c>
      <c r="K837" s="39">
        <f t="shared" ref="K837:K838" si="1494">SUM(L837:AD837)</f>
        <v>1</v>
      </c>
      <c r="L837" s="40"/>
      <c r="M837" s="40">
        <v>1</v>
      </c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37">
        <f>VLOOKUP(I837,spp!A:C,3,FALSE)</f>
        <v>2.7130000000000001E-2</v>
      </c>
      <c r="AF837" s="37">
        <f>VLOOKUP(I837,spp!A:D,4,FALSE)</f>
        <v>3.0842299999999998</v>
      </c>
      <c r="AG837" s="37">
        <f t="shared" ref="AG837:AG838" si="1495">((AE837*$L$2^AF837)*L837)+((AE837*$M$2^AF837)*M837)+((AE837*$N$2^AF837)*N837)+((AE837*$O$2^AF837)*O837)+((AE837*$P$2^AF837)*P837)+((AE837*$Q$2^AF837)*Q837)+((AE837*$R$2^AF837)*R837)+((AE837*$S$2^AF837)*S837)+((AE837*$T$2^AF837)*T837)+((AE837*$U$2^AF837)*U837)+((AE837*$V$2^AF837)*V837)+((AE837*$W$2^AF837)*W837)+((AE837*$X$2^AF837)*X837)+((AE837*$Y$2^AF837)*Y837)+ ((AE837*$Z$2^AF837)*Z837)+((AE837*$AA$2^AF837)*AA837)+((AE837*$AB$2^AF837)*AB837)+((AE837*$AC$2^AF837)*AC837+((AE837*$AD$2^AF837)*AD837))</f>
        <v>13.562507587340574</v>
      </c>
      <c r="AH837" s="37">
        <f t="shared" ref="AH837:AH838" si="1496">K837/100</f>
        <v>0.01</v>
      </c>
      <c r="AI837" s="37">
        <f t="shared" ref="AI837:AI838" si="1497">AG837/100</f>
        <v>0.13562507587340575</v>
      </c>
      <c r="AJ837" s="7">
        <f t="shared" si="1476"/>
        <v>2.6073091907357715</v>
      </c>
      <c r="AK837" s="7">
        <f t="shared" si="1477"/>
        <v>-3.6071151523112968</v>
      </c>
      <c r="AL837" s="7">
        <f t="shared" si="1478"/>
        <v>2.0149030205422647</v>
      </c>
      <c r="AM837" s="7">
        <f t="shared" si="1479"/>
        <v>7.4999999999999991</v>
      </c>
      <c r="AN837" s="37" t="str">
        <f>VLOOKUP(I837,spp!A:L,10,FALSE)</f>
        <v>Pomacanthidae</v>
      </c>
    </row>
    <row r="838" spans="1:40" x14ac:dyDescent="0.2">
      <c r="A838" s="40">
        <v>3</v>
      </c>
      <c r="B838" s="40" t="s">
        <v>170</v>
      </c>
      <c r="C838" s="40">
        <v>10</v>
      </c>
      <c r="D838" s="40" t="s">
        <v>182</v>
      </c>
      <c r="E838" s="40">
        <v>4</v>
      </c>
      <c r="F838" s="55">
        <v>40773</v>
      </c>
      <c r="G838" s="40">
        <v>30</v>
      </c>
      <c r="H838" s="56">
        <v>7.7</v>
      </c>
      <c r="I838" s="56" t="s">
        <v>146</v>
      </c>
      <c r="J838" s="37" t="str">
        <f>VLOOKUP(I838,spp!A:B,2,FALSE)</f>
        <v>Mycteroperca rosacea</v>
      </c>
      <c r="K838" s="39">
        <f t="shared" si="1494"/>
        <v>2</v>
      </c>
      <c r="L838" s="40"/>
      <c r="M838" s="40"/>
      <c r="N838" s="40"/>
      <c r="O838" s="40">
        <v>2</v>
      </c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37">
        <f>VLOOKUP(I838,spp!A:C,3,FALSE)</f>
        <v>1.3299999999999999E-2</v>
      </c>
      <c r="AF838" s="37">
        <f>VLOOKUP(I838,spp!A:D,4,FALSE)</f>
        <v>2.97</v>
      </c>
      <c r="AG838" s="37">
        <f t="shared" si="1495"/>
        <v>130.82918658574545</v>
      </c>
      <c r="AH838" s="37">
        <f t="shared" si="1496"/>
        <v>0.02</v>
      </c>
      <c r="AI838" s="37">
        <f t="shared" si="1497"/>
        <v>1.3082918658574545</v>
      </c>
      <c r="AJ838" s="7">
        <f t="shared" si="1476"/>
        <v>4.873892553166038</v>
      </c>
      <c r="AK838" s="7">
        <f t="shared" si="1477"/>
        <v>-4.319991243754429</v>
      </c>
      <c r="AL838" s="7">
        <f t="shared" si="1478"/>
        <v>3.0955837700068911</v>
      </c>
      <c r="AM838" s="7">
        <f t="shared" si="1479"/>
        <v>22.100136169197867</v>
      </c>
      <c r="AN838" s="37" t="str">
        <f>VLOOKUP(I838,spp!A:L,10,FALSE)</f>
        <v>Serranidae</v>
      </c>
    </row>
    <row r="839" spans="1:40" x14ac:dyDescent="0.2">
      <c r="A839" s="43">
        <v>3</v>
      </c>
      <c r="B839" s="43" t="s">
        <v>170</v>
      </c>
      <c r="C839" s="43">
        <v>10</v>
      </c>
      <c r="D839" s="43" t="s">
        <v>182</v>
      </c>
      <c r="E839" s="43">
        <v>4</v>
      </c>
      <c r="F839" s="57">
        <v>40773</v>
      </c>
      <c r="G839" s="58">
        <v>30</v>
      </c>
      <c r="H839" s="58">
        <v>6</v>
      </c>
      <c r="I839" s="43" t="s">
        <v>149</v>
      </c>
      <c r="J839" s="37" t="str">
        <f>VLOOKUP(I839,spp!A:B,2,FALSE)</f>
        <v>Pinctada mazatlanica</v>
      </c>
      <c r="K839" s="43">
        <v>7</v>
      </c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37"/>
      <c r="AF839" s="37">
        <f>VLOOKUP(I839,spp!A:E,5,FALSE)</f>
        <v>33.238461538461536</v>
      </c>
      <c r="AG839" s="43">
        <f>AF839*K839</f>
        <v>232.66923076923075</v>
      </c>
      <c r="AH839" s="43">
        <f>K839/50</f>
        <v>0.14000000000000001</v>
      </c>
      <c r="AI839" s="43">
        <f>AG839/50</f>
        <v>4.6533846153846152</v>
      </c>
      <c r="AJ839" s="7">
        <f t="shared" ref="AJ839:AJ849" si="1498">LN(AG839)</f>
        <v>5.4496178345316642</v>
      </c>
      <c r="AK839" s="7" t="e">
        <f t="shared" ref="AK839:AK849" si="1499">LN(AE839)</f>
        <v>#NUM!</v>
      </c>
      <c r="AL839" s="7" t="e">
        <f t="shared" ref="AL839:AL849" si="1500">(AJ839-AK839)/AF839</f>
        <v>#NUM!</v>
      </c>
      <c r="AM839" s="7" t="e">
        <f t="shared" ref="AM839:AM849" si="1501">EXP(AL839)</f>
        <v>#NUM!</v>
      </c>
      <c r="AN839" s="37" t="str">
        <f>VLOOKUP(I839,spp!A:L,10,FALSE)</f>
        <v>Pteriidae</v>
      </c>
    </row>
    <row r="840" spans="1:40" x14ac:dyDescent="0.2">
      <c r="A840" s="40">
        <v>3</v>
      </c>
      <c r="B840" s="40" t="s">
        <v>170</v>
      </c>
      <c r="C840" s="40">
        <v>10</v>
      </c>
      <c r="D840" s="40" t="s">
        <v>182</v>
      </c>
      <c r="E840" s="40">
        <v>5</v>
      </c>
      <c r="F840" s="55">
        <v>40773</v>
      </c>
      <c r="G840" s="56">
        <v>30</v>
      </c>
      <c r="H840" s="40">
        <v>5.8</v>
      </c>
      <c r="I840" s="40" t="s">
        <v>142</v>
      </c>
      <c r="J840" s="37" t="str">
        <f>VLOOKUP(I840,spp!A:B,2,FALSE)</f>
        <v>Holacanthus passer</v>
      </c>
      <c r="K840" s="39">
        <f t="shared" ref="K840:K841" si="1502">SUM(L840:AD840)</f>
        <v>2</v>
      </c>
      <c r="L840" s="40"/>
      <c r="M840" s="40">
        <v>1</v>
      </c>
      <c r="N840" s="40"/>
      <c r="O840" s="40">
        <v>1</v>
      </c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37">
        <f>VLOOKUP(I840,spp!A:C,3,FALSE)</f>
        <v>2.7130000000000001E-2</v>
      </c>
      <c r="AF840" s="37">
        <f>VLOOKUP(I840,spp!A:D,4,FALSE)</f>
        <v>3.0842299999999998</v>
      </c>
      <c r="AG840" s="37">
        <f t="shared" ref="AG840:AG841" si="1503">((AE840*$L$2^AF840)*L840)+((AE840*$M$2^AF840)*M840)+((AE840*$N$2^AF840)*N840)+((AE840*$O$2^AF840)*O840)+((AE840*$P$2^AF840)*P840)+((AE840*$Q$2^AF840)*Q840)+((AE840*$R$2^AF840)*R840)+((AE840*$S$2^AF840)*S840)+((AE840*$T$2^AF840)*T840)+((AE840*$U$2^AF840)*U840)+((AE840*$V$2^AF840)*V840)+((AE840*$W$2^AF840)*W840)+((AE840*$X$2^AF840)*X840)+((AE840*$Y$2^AF840)*Y840)+ ((AE840*$Z$2^AF840)*Z840)+((AE840*$AA$2^AF840)*AA840)+((AE840*$AB$2^AF840)*AB840)+((AE840*$AC$2^AF840)*AC840+((AE840*$AD$2^AF840)*AD840))</f>
        <v>198.60225829322229</v>
      </c>
      <c r="AH840" s="37">
        <f t="shared" ref="AH840:AH841" si="1504">K840/100</f>
        <v>0.02</v>
      </c>
      <c r="AI840" s="37">
        <f t="shared" ref="AI840:AI841" si="1505">AG840/100</f>
        <v>1.9860225829322229</v>
      </c>
      <c r="AJ840" s="7">
        <f t="shared" si="1498"/>
        <v>5.2913041226099784</v>
      </c>
      <c r="AK840" s="7">
        <f t="shared" si="1499"/>
        <v>-3.6071151523112968</v>
      </c>
      <c r="AL840" s="7">
        <f t="shared" si="1500"/>
        <v>2.8851347905056612</v>
      </c>
      <c r="AM840" s="7">
        <f t="shared" si="1501"/>
        <v>17.905980989097031</v>
      </c>
      <c r="AN840" s="37" t="str">
        <f>VLOOKUP(I840,spp!A:L,10,FALSE)</f>
        <v>Pomacanthidae</v>
      </c>
    </row>
    <row r="841" spans="1:40" x14ac:dyDescent="0.2">
      <c r="A841" s="40">
        <v>3</v>
      </c>
      <c r="B841" s="40" t="s">
        <v>170</v>
      </c>
      <c r="C841" s="40">
        <v>10</v>
      </c>
      <c r="D841" s="40" t="s">
        <v>182</v>
      </c>
      <c r="E841" s="40">
        <v>5</v>
      </c>
      <c r="F841" s="55">
        <v>40773</v>
      </c>
      <c r="G841" s="56">
        <v>30</v>
      </c>
      <c r="H841" s="40">
        <v>5.8</v>
      </c>
      <c r="I841" s="40" t="s">
        <v>141</v>
      </c>
      <c r="J841" s="37" t="str">
        <f>VLOOKUP(I841,spp!A:B,2,FALSE)</f>
        <v>Stegastes rectrifaenum</v>
      </c>
      <c r="K841" s="39">
        <f t="shared" si="1502"/>
        <v>8</v>
      </c>
      <c r="L841" s="40"/>
      <c r="M841" s="40">
        <v>8</v>
      </c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37">
        <f>VLOOKUP(I841,spp!A:C,3,FALSE)</f>
        <v>1.813E-2</v>
      </c>
      <c r="AF841" s="37">
        <f>VLOOKUP(I841,spp!A:D,4,FALSE)</f>
        <v>3.07552</v>
      </c>
      <c r="AG841" s="37">
        <f t="shared" si="1503"/>
        <v>71.24529808648704</v>
      </c>
      <c r="AH841" s="37">
        <f t="shared" si="1504"/>
        <v>0.08</v>
      </c>
      <c r="AI841" s="37">
        <f t="shared" si="1505"/>
        <v>0.71245298086487041</v>
      </c>
      <c r="AJ841" s="7">
        <f t="shared" si="1498"/>
        <v>4.2661288252026042</v>
      </c>
      <c r="AK841" s="7">
        <f t="shared" si="1499"/>
        <v>-4.0101872542153769</v>
      </c>
      <c r="AL841" s="7">
        <f t="shared" si="1500"/>
        <v>2.6910298354157933</v>
      </c>
      <c r="AM841" s="7">
        <f t="shared" si="1501"/>
        <v>14.746854936642139</v>
      </c>
      <c r="AN841" s="37" t="str">
        <f>VLOOKUP(I841,spp!A:L,10,FALSE)</f>
        <v>Pomacentridae</v>
      </c>
    </row>
    <row r="842" spans="1:40" x14ac:dyDescent="0.2">
      <c r="A842" s="40">
        <v>3</v>
      </c>
      <c r="B842" s="40" t="s">
        <v>170</v>
      </c>
      <c r="C842" s="40">
        <v>10</v>
      </c>
      <c r="D842" s="40" t="s">
        <v>182</v>
      </c>
      <c r="E842" s="40">
        <v>6</v>
      </c>
      <c r="F842" s="55">
        <v>40773</v>
      </c>
      <c r="G842" s="56">
        <v>30</v>
      </c>
      <c r="H842" s="40">
        <v>5.8</v>
      </c>
      <c r="I842" s="40" t="s">
        <v>142</v>
      </c>
      <c r="J842" s="37" t="str">
        <f>VLOOKUP(I842,spp!A:B,2,FALSE)</f>
        <v>Holacanthus passer</v>
      </c>
      <c r="K842" s="39">
        <f t="shared" ref="K842" si="1506">SUM(L842:AD842)</f>
        <v>1</v>
      </c>
      <c r="L842" s="40">
        <v>1</v>
      </c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37">
        <f>VLOOKUP(I842,spp!A:C,3,FALSE)</f>
        <v>2.7130000000000001E-2</v>
      </c>
      <c r="AF842" s="37">
        <f>VLOOKUP(I842,spp!A:D,4,FALSE)</f>
        <v>3.0842299999999998</v>
      </c>
      <c r="AG842" s="37">
        <f t="shared" ref="AG842" si="1507">((AE842*$L$2^AF842)*L842)+((AE842*$M$2^AF842)*M842)+((AE842*$N$2^AF842)*N842)+((AE842*$O$2^AF842)*O842)+((AE842*$P$2^AF842)*P842)+((AE842*$Q$2^AF842)*Q842)+((AE842*$R$2^AF842)*R842)+((AE842*$S$2^AF842)*S842)+((AE842*$T$2^AF842)*T842)+((AE842*$U$2^AF842)*U842)+((AE842*$V$2^AF842)*V842)+((AE842*$W$2^AF842)*W842)+((AE842*$X$2^AF842)*X842)+((AE842*$Y$2^AF842)*Y842)+ ((AE842*$Z$2^AF842)*Z842)+((AE842*$AA$2^AF842)*AA842)+((AE842*$AB$2^AF842)*AB842)+((AE842*$AC$2^AF842)*AC842+((AE842*$AD$2^AF842)*AD842))</f>
        <v>0.4579186236186355</v>
      </c>
      <c r="AH842" s="37">
        <f t="shared" ref="AH842" si="1508">K842/100</f>
        <v>0.01</v>
      </c>
      <c r="AI842" s="37">
        <f t="shared" ref="AI842" si="1509">AG842/100</f>
        <v>4.579186236186355E-3</v>
      </c>
      <c r="AJ842" s="7">
        <f t="shared" si="1498"/>
        <v>-0.78106378834307133</v>
      </c>
      <c r="AK842" s="7">
        <f t="shared" si="1499"/>
        <v>-3.6071151523112968</v>
      </c>
      <c r="AL842" s="7">
        <f t="shared" si="1500"/>
        <v>0.91629073187415522</v>
      </c>
      <c r="AM842" s="7">
        <f t="shared" si="1501"/>
        <v>2.5000000000000004</v>
      </c>
      <c r="AN842" s="37" t="str">
        <f>VLOOKUP(I842,spp!A:L,10,FALSE)</f>
        <v>Pomacanthidae</v>
      </c>
    </row>
    <row r="843" spans="1:40" x14ac:dyDescent="0.2">
      <c r="A843" s="43">
        <v>3</v>
      </c>
      <c r="B843" s="43" t="s">
        <v>170</v>
      </c>
      <c r="C843" s="43">
        <v>10</v>
      </c>
      <c r="D843" s="43" t="s">
        <v>182</v>
      </c>
      <c r="E843" s="43">
        <v>6</v>
      </c>
      <c r="F843" s="57">
        <v>40773</v>
      </c>
      <c r="G843" s="58">
        <v>30</v>
      </c>
      <c r="H843" s="43">
        <v>51</v>
      </c>
      <c r="I843" s="43" t="s">
        <v>148</v>
      </c>
      <c r="J843" s="37" t="str">
        <f>VLOOKUP(I843,spp!A:B,2,FALSE)</f>
        <v>Diadema mexicanum</v>
      </c>
      <c r="K843" s="43">
        <v>1</v>
      </c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37"/>
      <c r="AF843" s="37">
        <f>VLOOKUP(I843,spp!A:E,5,FALSE)</f>
        <v>20.71</v>
      </c>
      <c r="AG843" s="43">
        <f t="shared" ref="AG843" si="1510">AF843*K843</f>
        <v>20.71</v>
      </c>
      <c r="AH843" s="43">
        <f t="shared" ref="AH843" si="1511">K843/50</f>
        <v>0.02</v>
      </c>
      <c r="AI843" s="43">
        <f t="shared" ref="AI843" si="1512">AG843/50</f>
        <v>0.41420000000000001</v>
      </c>
      <c r="AJ843" s="7">
        <f t="shared" si="1498"/>
        <v>3.0306166754074928</v>
      </c>
      <c r="AK843" s="7" t="e">
        <f t="shared" si="1499"/>
        <v>#NUM!</v>
      </c>
      <c r="AL843" s="7" t="e">
        <f t="shared" si="1500"/>
        <v>#NUM!</v>
      </c>
      <c r="AM843" s="7" t="e">
        <f t="shared" si="1501"/>
        <v>#NUM!</v>
      </c>
      <c r="AN843" s="37" t="str">
        <f>VLOOKUP(I843,spp!A:L,10,FALSE)</f>
        <v>Diadematidae</v>
      </c>
    </row>
    <row r="844" spans="1:40" x14ac:dyDescent="0.2">
      <c r="A844" s="40">
        <v>3</v>
      </c>
      <c r="B844" s="40" t="s">
        <v>170</v>
      </c>
      <c r="C844" s="40">
        <v>10</v>
      </c>
      <c r="D844" s="40" t="s">
        <v>182</v>
      </c>
      <c r="E844" s="40">
        <v>7</v>
      </c>
      <c r="F844" s="55">
        <v>40863</v>
      </c>
      <c r="G844" s="56">
        <v>27</v>
      </c>
      <c r="H844" s="40">
        <v>6</v>
      </c>
      <c r="I844" s="40" t="s">
        <v>142</v>
      </c>
      <c r="J844" s="37" t="str">
        <f>VLOOKUP(I844,spp!A:B,2,FALSE)</f>
        <v>Holacanthus passer</v>
      </c>
      <c r="K844" s="39">
        <f t="shared" ref="K844:K846" si="1513">SUM(L844:AD844)</f>
        <v>11</v>
      </c>
      <c r="L844" s="40">
        <v>2</v>
      </c>
      <c r="M844" s="40">
        <v>1</v>
      </c>
      <c r="N844" s="40"/>
      <c r="O844" s="40">
        <v>3</v>
      </c>
      <c r="P844" s="40">
        <v>5</v>
      </c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37">
        <f>VLOOKUP(I844,spp!A:C,3,FALSE)</f>
        <v>2.7130000000000001E-2</v>
      </c>
      <c r="AF844" s="37">
        <f>VLOOKUP(I844,spp!A:D,4,FALSE)</f>
        <v>3.0842299999999998</v>
      </c>
      <c r="AG844" s="37">
        <f t="shared" ref="AG844:AG846" si="1514">((AE844*$L$2^AF844)*L844)+((AE844*$M$2^AF844)*M844)+((AE844*$N$2^AF844)*N844)+((AE844*$O$2^AF844)*O844)+((AE844*$P$2^AF844)*P844)+((AE844*$Q$2^AF844)*Q844)+((AE844*$R$2^AF844)*R844)+((AE844*$S$2^AF844)*S844)+((AE844*$T$2^AF844)*T844)+((AE844*$U$2^AF844)*U844)+((AE844*$V$2^AF844)*V844)+((AE844*$W$2^AF844)*W844)+((AE844*$X$2^AF844)*X844)+((AE844*$Y$2^AF844)*Y844)+ ((AE844*$Z$2^AF844)*Z844)+((AE844*$AA$2^AF844)*AA844)+((AE844*$AB$2^AF844)*AB844)+((AE844*$AC$2^AF844)*AC844+((AE844*$AD$2^AF844)*AD844))</f>
        <v>3349.2360502487454</v>
      </c>
      <c r="AH844" s="37">
        <f t="shared" ref="AH844:AH846" si="1515">K844/100</f>
        <v>0.11</v>
      </c>
      <c r="AI844" s="37">
        <f t="shared" ref="AI844:AI846" si="1516">AG844/100</f>
        <v>33.492360502487458</v>
      </c>
      <c r="AJ844" s="7">
        <f t="shared" si="1498"/>
        <v>8.1164875541110977</v>
      </c>
      <c r="AK844" s="7">
        <f t="shared" si="1499"/>
        <v>-3.6071151523112968</v>
      </c>
      <c r="AL844" s="7">
        <f t="shared" si="1500"/>
        <v>3.8011441126058676</v>
      </c>
      <c r="AM844" s="7">
        <f t="shared" si="1501"/>
        <v>44.752356949921136</v>
      </c>
      <c r="AN844" s="37" t="str">
        <f>VLOOKUP(I844,spp!A:L,10,FALSE)</f>
        <v>Pomacanthidae</v>
      </c>
    </row>
    <row r="845" spans="1:40" x14ac:dyDescent="0.2">
      <c r="A845" s="40">
        <v>3</v>
      </c>
      <c r="B845" s="40" t="s">
        <v>170</v>
      </c>
      <c r="C845" s="40">
        <v>10</v>
      </c>
      <c r="D845" s="40" t="s">
        <v>182</v>
      </c>
      <c r="E845" s="40">
        <v>7</v>
      </c>
      <c r="F845" s="55">
        <v>40863</v>
      </c>
      <c r="G845" s="56">
        <v>27</v>
      </c>
      <c r="H845" s="40">
        <v>6</v>
      </c>
      <c r="I845" s="40" t="s">
        <v>146</v>
      </c>
      <c r="J845" s="37" t="str">
        <f>VLOOKUP(I845,spp!A:B,2,FALSE)</f>
        <v>Mycteroperca rosacea</v>
      </c>
      <c r="K845" s="39">
        <f t="shared" si="1513"/>
        <v>2</v>
      </c>
      <c r="L845" s="40"/>
      <c r="M845" s="40"/>
      <c r="N845" s="40"/>
      <c r="O845" s="40"/>
      <c r="P845" s="40"/>
      <c r="Q845" s="40">
        <v>2</v>
      </c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37">
        <f>VLOOKUP(I845,spp!A:C,3,FALSE)</f>
        <v>1.3299999999999999E-2</v>
      </c>
      <c r="AF845" s="37">
        <f>VLOOKUP(I845,spp!A:D,4,FALSE)</f>
        <v>2.97</v>
      </c>
      <c r="AG845" s="37">
        <f t="shared" si="1514"/>
        <v>1025.0940868709315</v>
      </c>
      <c r="AH845" s="37">
        <f t="shared" si="1515"/>
        <v>0.02</v>
      </c>
      <c r="AI845" s="37">
        <f t="shared" si="1516"/>
        <v>10.250940868709314</v>
      </c>
      <c r="AJ845" s="7">
        <f t="shared" si="1498"/>
        <v>6.9325396794290759</v>
      </c>
      <c r="AK845" s="7">
        <f t="shared" si="1499"/>
        <v>-4.319991243754429</v>
      </c>
      <c r="AL845" s="7">
        <f t="shared" si="1500"/>
        <v>3.7887309505668365</v>
      </c>
      <c r="AM845" s="7">
        <f t="shared" si="1501"/>
        <v>44.200272338395742</v>
      </c>
      <c r="AN845" s="37" t="str">
        <f>VLOOKUP(I845,spp!A:L,10,FALSE)</f>
        <v>Serranidae</v>
      </c>
    </row>
    <row r="846" spans="1:40" x14ac:dyDescent="0.2">
      <c r="A846" s="40">
        <v>3</v>
      </c>
      <c r="B846" s="40" t="s">
        <v>170</v>
      </c>
      <c r="C846" s="40">
        <v>10</v>
      </c>
      <c r="D846" s="40" t="s">
        <v>182</v>
      </c>
      <c r="E846" s="40">
        <v>7</v>
      </c>
      <c r="F846" s="55">
        <v>40863</v>
      </c>
      <c r="G846" s="56">
        <v>27</v>
      </c>
      <c r="H846" s="40">
        <v>6</v>
      </c>
      <c r="I846" s="40" t="s">
        <v>141</v>
      </c>
      <c r="J846" s="37" t="str">
        <f>VLOOKUP(I846,spp!A:B,2,FALSE)</f>
        <v>Stegastes rectrifaenum</v>
      </c>
      <c r="K846" s="39">
        <f t="shared" si="1513"/>
        <v>65</v>
      </c>
      <c r="L846" s="40">
        <v>40</v>
      </c>
      <c r="M846" s="40">
        <v>25</v>
      </c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37">
        <f>VLOOKUP(I846,spp!A:C,3,FALSE)</f>
        <v>1.813E-2</v>
      </c>
      <c r="AF846" s="37">
        <f>VLOOKUP(I846,spp!A:D,4,FALSE)</f>
        <v>3.07552</v>
      </c>
      <c r="AG846" s="37">
        <f t="shared" si="1514"/>
        <v>234.78467551643223</v>
      </c>
      <c r="AH846" s="37">
        <f t="shared" si="1515"/>
        <v>0.65</v>
      </c>
      <c r="AI846" s="37">
        <f t="shared" si="1516"/>
        <v>2.3478467551643223</v>
      </c>
      <c r="AJ846" s="7">
        <f t="shared" si="1498"/>
        <v>5.4586688197100131</v>
      </c>
      <c r="AK846" s="7">
        <f t="shared" si="1499"/>
        <v>-4.0101872542153769</v>
      </c>
      <c r="AL846" s="7">
        <f t="shared" si="1500"/>
        <v>3.0787821486855527</v>
      </c>
      <c r="AM846" s="7">
        <f t="shared" si="1501"/>
        <v>21.731920026306224</v>
      </c>
      <c r="AN846" s="37" t="str">
        <f>VLOOKUP(I846,spp!A:L,10,FALSE)</f>
        <v>Pomacentridae</v>
      </c>
    </row>
    <row r="847" spans="1:40" x14ac:dyDescent="0.2">
      <c r="A847" s="43">
        <v>3</v>
      </c>
      <c r="B847" s="43" t="s">
        <v>170</v>
      </c>
      <c r="C847" s="43">
        <v>10</v>
      </c>
      <c r="D847" s="43" t="s">
        <v>182</v>
      </c>
      <c r="E847" s="43">
        <v>7</v>
      </c>
      <c r="F847" s="57">
        <v>40863</v>
      </c>
      <c r="G847" s="58">
        <v>27</v>
      </c>
      <c r="H847" s="58">
        <v>6</v>
      </c>
      <c r="I847" s="43" t="s">
        <v>148</v>
      </c>
      <c r="J847" s="37" t="str">
        <f>VLOOKUP(I847,spp!A:B,2,FALSE)</f>
        <v>Diadema mexicanum</v>
      </c>
      <c r="K847" s="43">
        <v>3</v>
      </c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37"/>
      <c r="AF847" s="37">
        <f>VLOOKUP(I847,spp!A:E,5,FALSE)</f>
        <v>20.71</v>
      </c>
      <c r="AG847" s="43">
        <f>AF847*K847</f>
        <v>62.13</v>
      </c>
      <c r="AH847" s="43">
        <f>K847/50</f>
        <v>0.06</v>
      </c>
      <c r="AI847" s="43">
        <f>AG847/50</f>
        <v>1.2426000000000001</v>
      </c>
      <c r="AJ847" s="7">
        <f t="shared" si="1498"/>
        <v>4.1292289640756028</v>
      </c>
      <c r="AK847" s="7" t="e">
        <f t="shared" si="1499"/>
        <v>#NUM!</v>
      </c>
      <c r="AL847" s="7" t="e">
        <f t="shared" si="1500"/>
        <v>#NUM!</v>
      </c>
      <c r="AM847" s="7" t="e">
        <f t="shared" si="1501"/>
        <v>#NUM!</v>
      </c>
      <c r="AN847" s="37" t="str">
        <f>VLOOKUP(I847,spp!A:L,10,FALSE)</f>
        <v>Diadematidae</v>
      </c>
    </row>
    <row r="848" spans="1:40" x14ac:dyDescent="0.2">
      <c r="A848" s="43">
        <v>3</v>
      </c>
      <c r="B848" s="43" t="s">
        <v>170</v>
      </c>
      <c r="C848" s="43">
        <v>10</v>
      </c>
      <c r="D848" s="43" t="s">
        <v>182</v>
      </c>
      <c r="E848" s="43">
        <v>7</v>
      </c>
      <c r="F848" s="57">
        <v>40863</v>
      </c>
      <c r="G848" s="58">
        <v>27</v>
      </c>
      <c r="H848" s="58">
        <v>6</v>
      </c>
      <c r="I848" s="43" t="s">
        <v>149</v>
      </c>
      <c r="J848" s="37" t="str">
        <f>VLOOKUP(I848,spp!A:B,2,FALSE)</f>
        <v>Pinctada mazatlanica</v>
      </c>
      <c r="K848" s="43">
        <v>11</v>
      </c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37"/>
      <c r="AF848" s="37">
        <f>VLOOKUP(I848,spp!A:E,5,FALSE)</f>
        <v>33.238461538461536</v>
      </c>
      <c r="AG848" s="43">
        <f>AF848*K848</f>
        <v>365.62307692307689</v>
      </c>
      <c r="AH848" s="43">
        <f>K848/50</f>
        <v>0.22</v>
      </c>
      <c r="AI848" s="43">
        <f>AG848/50</f>
        <v>7.3124615384615375</v>
      </c>
      <c r="AJ848" s="7">
        <f t="shared" si="1498"/>
        <v>5.9016029582747214</v>
      </c>
      <c r="AK848" s="7" t="e">
        <f t="shared" si="1499"/>
        <v>#NUM!</v>
      </c>
      <c r="AL848" s="7" t="e">
        <f t="shared" si="1500"/>
        <v>#NUM!</v>
      </c>
      <c r="AM848" s="7" t="e">
        <f t="shared" si="1501"/>
        <v>#NUM!</v>
      </c>
      <c r="AN848" s="37" t="str">
        <f>VLOOKUP(I848,spp!A:L,10,FALSE)</f>
        <v>Pteriidae</v>
      </c>
    </row>
    <row r="849" spans="1:40" x14ac:dyDescent="0.2">
      <c r="A849" s="40">
        <v>3</v>
      </c>
      <c r="B849" s="40" t="s">
        <v>170</v>
      </c>
      <c r="C849" s="40">
        <v>10</v>
      </c>
      <c r="D849" s="40" t="s">
        <v>182</v>
      </c>
      <c r="E849" s="40">
        <v>8</v>
      </c>
      <c r="F849" s="55">
        <v>40863</v>
      </c>
      <c r="G849" s="56">
        <v>27</v>
      </c>
      <c r="H849" s="40">
        <v>6</v>
      </c>
      <c r="I849" s="40" t="s">
        <v>142</v>
      </c>
      <c r="J849" s="37" t="str">
        <f>VLOOKUP(I849,spp!A:B,2,FALSE)</f>
        <v>Holacanthus passer</v>
      </c>
      <c r="K849" s="39">
        <f t="shared" ref="K849:K850" si="1517">SUM(L849:AD849)</f>
        <v>6</v>
      </c>
      <c r="L849" s="40">
        <v>1</v>
      </c>
      <c r="M849" s="40">
        <v>2</v>
      </c>
      <c r="N849" s="40"/>
      <c r="O849" s="40">
        <v>1</v>
      </c>
      <c r="P849" s="40">
        <v>2</v>
      </c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37">
        <f>VLOOKUP(I849,spp!A:C,3,FALSE)</f>
        <v>2.7130000000000001E-2</v>
      </c>
      <c r="AF849" s="37">
        <f>VLOOKUP(I849,spp!A:D,4,FALSE)</f>
        <v>3.0842299999999998</v>
      </c>
      <c r="AG849" s="37">
        <f t="shared" ref="AG849:AG850" si="1518">((AE849*$L$2^AF849)*L849)+((AE849*$M$2^AF849)*M849)+((AE849*$N$2^AF849)*N849)+((AE849*$O$2^AF849)*O849)+((AE849*$P$2^AF849)*P849)+((AE849*$Q$2^AF849)*Q849)+((AE849*$R$2^AF849)*R849)+((AE849*$S$2^AF849)*S849)+((AE849*$T$2^AF849)*T849)+((AE849*$U$2^AF849)*U849)+((AE849*$V$2^AF849)*V849)+((AE849*$W$2^AF849)*W849)+((AE849*$X$2^AF849)*X849)+((AE849*$Y$2^AF849)*Y849)+ ((AE849*$Z$2^AF849)*Z849)+((AE849*$AA$2^AF849)*AA849)+((AE849*$AB$2^AF849)*AB849)+((AE849*$AC$2^AF849)*AC849+((AE849*$AD$2^AF849)*AD849))</f>
        <v>1324.4780658227905</v>
      </c>
      <c r="AH849" s="37">
        <f t="shared" ref="AH849:AH850" si="1519">K849/100</f>
        <v>0.06</v>
      </c>
      <c r="AI849" s="37">
        <f t="shared" ref="AI849:AI850" si="1520">AG849/100</f>
        <v>13.244780658227905</v>
      </c>
      <c r="AJ849" s="7">
        <f t="shared" si="1498"/>
        <v>7.1887737482298064</v>
      </c>
      <c r="AK849" s="7">
        <f t="shared" si="1499"/>
        <v>-3.6071151523112968</v>
      </c>
      <c r="AL849" s="7">
        <f t="shared" si="1500"/>
        <v>3.5003514331100805</v>
      </c>
      <c r="AM849" s="7">
        <f t="shared" si="1501"/>
        <v>33.12709187017122</v>
      </c>
      <c r="AN849" s="37" t="str">
        <f>VLOOKUP(I849,spp!A:L,10,FALSE)</f>
        <v>Pomacanthidae</v>
      </c>
    </row>
    <row r="850" spans="1:40" x14ac:dyDescent="0.2">
      <c r="A850" s="40">
        <v>3</v>
      </c>
      <c r="B850" s="40" t="s">
        <v>170</v>
      </c>
      <c r="C850" s="40">
        <v>10</v>
      </c>
      <c r="D850" s="40" t="s">
        <v>182</v>
      </c>
      <c r="E850" s="40">
        <v>8</v>
      </c>
      <c r="F850" s="55">
        <v>40863</v>
      </c>
      <c r="G850" s="56">
        <v>27</v>
      </c>
      <c r="H850" s="40">
        <v>6</v>
      </c>
      <c r="I850" s="40" t="s">
        <v>141</v>
      </c>
      <c r="J850" s="37" t="str">
        <f>VLOOKUP(I850,spp!A:B,2,FALSE)</f>
        <v>Stegastes rectrifaenum</v>
      </c>
      <c r="K850" s="39">
        <f t="shared" si="1517"/>
        <v>55</v>
      </c>
      <c r="L850" s="40">
        <v>40</v>
      </c>
      <c r="M850" s="40">
        <v>15</v>
      </c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37">
        <f>VLOOKUP(I850,spp!A:C,3,FALSE)</f>
        <v>1.813E-2</v>
      </c>
      <c r="AF850" s="37">
        <f>VLOOKUP(I850,spp!A:D,4,FALSE)</f>
        <v>3.07552</v>
      </c>
      <c r="AG850" s="37">
        <f t="shared" si="1518"/>
        <v>145.72805290832343</v>
      </c>
      <c r="AH850" s="37">
        <f t="shared" si="1519"/>
        <v>0.55000000000000004</v>
      </c>
      <c r="AI850" s="37">
        <f t="shared" si="1520"/>
        <v>1.4572805290832342</v>
      </c>
      <c r="AJ850" s="7">
        <f t="shared" ref="AJ850:AJ861" si="1521">LN(AG850)</f>
        <v>4.9817422335033754</v>
      </c>
      <c r="AK850" s="7">
        <f t="shared" ref="AK850:AK861" si="1522">LN(AE850)</f>
        <v>-4.0101872542153769</v>
      </c>
      <c r="AL850" s="7">
        <f t="shared" ref="AL850:AL861" si="1523">(AJ850-AK850)/AF850</f>
        <v>2.9237102954032985</v>
      </c>
      <c r="AM850" s="7">
        <f t="shared" ref="AM850:AM862" si="1524">EXP(AL850)</f>
        <v>18.610208893753867</v>
      </c>
      <c r="AN850" s="37" t="str">
        <f>VLOOKUP(I850,spp!A:L,10,FALSE)</f>
        <v>Pomacentridae</v>
      </c>
    </row>
    <row r="851" spans="1:40" x14ac:dyDescent="0.2">
      <c r="A851" s="43">
        <v>3</v>
      </c>
      <c r="B851" s="43" t="s">
        <v>170</v>
      </c>
      <c r="C851" s="43">
        <v>10</v>
      </c>
      <c r="D851" s="43" t="s">
        <v>182</v>
      </c>
      <c r="E851" s="43">
        <v>8</v>
      </c>
      <c r="F851" s="57">
        <v>40863</v>
      </c>
      <c r="G851" s="58">
        <v>27</v>
      </c>
      <c r="H851" s="58">
        <v>6</v>
      </c>
      <c r="I851" s="43" t="s">
        <v>149</v>
      </c>
      <c r="J851" s="37" t="str">
        <f>VLOOKUP(I851,spp!A:B,2,FALSE)</f>
        <v>Pinctada mazatlanica</v>
      </c>
      <c r="K851" s="43">
        <v>4</v>
      </c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37"/>
      <c r="AF851" s="37">
        <f>VLOOKUP(I851,spp!A:E,5,FALSE)</f>
        <v>33.238461538461536</v>
      </c>
      <c r="AG851" s="43">
        <f>AF851*K851</f>
        <v>132.95384615384614</v>
      </c>
      <c r="AH851" s="43">
        <f>K851/50</f>
        <v>0.08</v>
      </c>
      <c r="AI851" s="43">
        <f>AG851/50</f>
        <v>2.6590769230769227</v>
      </c>
      <c r="AJ851" s="7">
        <f t="shared" si="1521"/>
        <v>4.8900020465962415</v>
      </c>
      <c r="AK851" s="7" t="e">
        <f t="shared" si="1522"/>
        <v>#NUM!</v>
      </c>
      <c r="AL851" s="7" t="e">
        <f t="shared" si="1523"/>
        <v>#NUM!</v>
      </c>
      <c r="AM851" s="7" t="e">
        <f t="shared" si="1524"/>
        <v>#NUM!</v>
      </c>
      <c r="AN851" s="37" t="str">
        <f>VLOOKUP(I851,spp!A:L,10,FALSE)</f>
        <v>Pteriidae</v>
      </c>
    </row>
    <row r="852" spans="1:40" x14ac:dyDescent="0.2">
      <c r="A852" s="40">
        <v>3</v>
      </c>
      <c r="B852" s="40" t="s">
        <v>170</v>
      </c>
      <c r="C852" s="40">
        <v>10</v>
      </c>
      <c r="D852" s="40" t="s">
        <v>182</v>
      </c>
      <c r="E852" s="40">
        <v>9</v>
      </c>
      <c r="F852" s="55">
        <v>40863</v>
      </c>
      <c r="G852" s="56">
        <v>27</v>
      </c>
      <c r="H852" s="40">
        <v>6</v>
      </c>
      <c r="I852" s="40" t="s">
        <v>142</v>
      </c>
      <c r="J852" s="37" t="str">
        <f>VLOOKUP(I852,spp!A:B,2,FALSE)</f>
        <v>Holacanthus passer</v>
      </c>
      <c r="K852" s="39">
        <f t="shared" ref="K852:K854" si="1525">SUM(L852:AD852)</f>
        <v>8</v>
      </c>
      <c r="L852" s="40">
        <v>2</v>
      </c>
      <c r="M852" s="40">
        <v>1</v>
      </c>
      <c r="N852" s="40"/>
      <c r="O852" s="40"/>
      <c r="P852" s="40">
        <v>5</v>
      </c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37">
        <f>VLOOKUP(I852,spp!A:C,3,FALSE)</f>
        <v>2.7130000000000001E-2</v>
      </c>
      <c r="AF852" s="37">
        <f>VLOOKUP(I852,spp!A:D,4,FALSE)</f>
        <v>3.0842299999999998</v>
      </c>
      <c r="AG852" s="37">
        <f t="shared" ref="AG852:AG854" si="1526">((AE852*$L$2^AF852)*L852)+((AE852*$M$2^AF852)*M852)+((AE852*$N$2^AF852)*N852)+((AE852*$O$2^AF852)*O852)+((AE852*$P$2^AF852)*P852)+((AE852*$Q$2^AF852)*Q852)+((AE852*$R$2^AF852)*R852)+((AE852*$S$2^AF852)*S852)+((AE852*$T$2^AF852)*T852)+((AE852*$U$2^AF852)*U852)+((AE852*$V$2^AF852)*V852)+((AE852*$W$2^AF852)*W852)+((AE852*$X$2^AF852)*X852)+((AE852*$Y$2^AF852)*Y852)+ ((AE852*$Z$2^AF852)*Z852)+((AE852*$AA$2^AF852)*AA852)+((AE852*$AB$2^AF852)*AB852)+((AE852*$AC$2^AF852)*AC852+((AE852*$AD$2^AF852)*AD852))</f>
        <v>2794.1167981311005</v>
      </c>
      <c r="AH852" s="37">
        <f t="shared" ref="AH852:AH854" si="1527">K852/100</f>
        <v>0.08</v>
      </c>
      <c r="AI852" s="37">
        <f t="shared" ref="AI852:AI854" si="1528">AG852/100</f>
        <v>27.941167981311004</v>
      </c>
      <c r="AJ852" s="7">
        <f t="shared" si="1521"/>
        <v>7.9352713421397061</v>
      </c>
      <c r="AK852" s="7">
        <f t="shared" si="1522"/>
        <v>-3.6071151523112968</v>
      </c>
      <c r="AL852" s="7">
        <f t="shared" si="1523"/>
        <v>3.7423883739056438</v>
      </c>
      <c r="AM852" s="7">
        <f t="shared" si="1524"/>
        <v>42.198656072247438</v>
      </c>
      <c r="AN852" s="37" t="str">
        <f>VLOOKUP(I852,spp!A:L,10,FALSE)</f>
        <v>Pomacanthidae</v>
      </c>
    </row>
    <row r="853" spans="1:40" x14ac:dyDescent="0.2">
      <c r="A853" s="40">
        <v>3</v>
      </c>
      <c r="B853" s="40" t="s">
        <v>170</v>
      </c>
      <c r="C853" s="40">
        <v>10</v>
      </c>
      <c r="D853" s="40" t="s">
        <v>182</v>
      </c>
      <c r="E853" s="40">
        <v>9</v>
      </c>
      <c r="F853" s="55">
        <v>40863</v>
      </c>
      <c r="G853" s="56">
        <v>27</v>
      </c>
      <c r="H853" s="40">
        <v>6</v>
      </c>
      <c r="I853" s="40" t="s">
        <v>141</v>
      </c>
      <c r="J853" s="37" t="str">
        <f>VLOOKUP(I853,spp!A:B,2,FALSE)</f>
        <v>Stegastes rectrifaenum</v>
      </c>
      <c r="K853" s="39">
        <f t="shared" si="1525"/>
        <v>25</v>
      </c>
      <c r="L853" s="40">
        <v>15</v>
      </c>
      <c r="M853" s="40">
        <v>10</v>
      </c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37">
        <f>VLOOKUP(I853,spp!A:C,3,FALSE)</f>
        <v>1.813E-2</v>
      </c>
      <c r="AF853" s="37">
        <f>VLOOKUP(I853,spp!A:D,4,FALSE)</f>
        <v>3.07552</v>
      </c>
      <c r="AG853" s="37">
        <f t="shared" si="1526"/>
        <v>93.610292231668879</v>
      </c>
      <c r="AH853" s="37">
        <f t="shared" si="1527"/>
        <v>0.25</v>
      </c>
      <c r="AI853" s="37">
        <f t="shared" si="1528"/>
        <v>0.93610292231668879</v>
      </c>
      <c r="AJ853" s="7">
        <f t="shared" si="1521"/>
        <v>4.5391403371784698</v>
      </c>
      <c r="AK853" s="7">
        <f t="shared" si="1522"/>
        <v>-4.0101872542153769</v>
      </c>
      <c r="AL853" s="7">
        <f t="shared" si="1523"/>
        <v>2.7797990555723415</v>
      </c>
      <c r="AM853" s="7">
        <f t="shared" si="1524"/>
        <v>16.115782245999188</v>
      </c>
      <c r="AN853" s="37" t="str">
        <f>VLOOKUP(I853,spp!A:L,10,FALSE)</f>
        <v>Pomacentridae</v>
      </c>
    </row>
    <row r="854" spans="1:40" x14ac:dyDescent="0.2">
      <c r="A854" s="40">
        <v>3</v>
      </c>
      <c r="B854" s="40" t="s">
        <v>170</v>
      </c>
      <c r="C854" s="40">
        <v>10</v>
      </c>
      <c r="D854" s="40" t="s">
        <v>182</v>
      </c>
      <c r="E854" s="40">
        <v>9</v>
      </c>
      <c r="F854" s="55">
        <v>40863</v>
      </c>
      <c r="G854" s="56">
        <v>27</v>
      </c>
      <c r="H854" s="40">
        <v>6</v>
      </c>
      <c r="I854" s="40" t="s">
        <v>157</v>
      </c>
      <c r="J854" s="37" t="str">
        <f>VLOOKUP(I854,spp!A:B,2,FALSE)</f>
        <v>Zanclus cornutus</v>
      </c>
      <c r="K854" s="39">
        <f t="shared" si="1525"/>
        <v>3</v>
      </c>
      <c r="L854" s="40"/>
      <c r="M854" s="40"/>
      <c r="N854" s="40"/>
      <c r="O854" s="40"/>
      <c r="P854" s="40">
        <v>3</v>
      </c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37">
        <f>VLOOKUP(I854,spp!A:C,3,FALSE)</f>
        <v>1.47E-2</v>
      </c>
      <c r="AF854" s="37">
        <f>VLOOKUP(I854,spp!A:D,4,FALSE)</f>
        <v>3.3698999999999999</v>
      </c>
      <c r="AG854" s="37">
        <f t="shared" si="1526"/>
        <v>2266.504703702039</v>
      </c>
      <c r="AH854" s="37">
        <f t="shared" si="1527"/>
        <v>0.03</v>
      </c>
      <c r="AI854" s="37">
        <f t="shared" si="1528"/>
        <v>22.66504703702039</v>
      </c>
      <c r="AJ854" s="7">
        <f t="shared" si="1521"/>
        <v>7.7259941456940116</v>
      </c>
      <c r="AK854" s="7">
        <f t="shared" si="1522"/>
        <v>-4.2199077851974467</v>
      </c>
      <c r="AL854" s="7">
        <f t="shared" si="1523"/>
        <v>3.5448832104488144</v>
      </c>
      <c r="AM854" s="7">
        <f t="shared" si="1524"/>
        <v>34.635640025186497</v>
      </c>
      <c r="AN854" s="37" t="str">
        <f>VLOOKUP(I854,spp!A:L,10,FALSE)</f>
        <v>Zanclidae</v>
      </c>
    </row>
    <row r="855" spans="1:40" x14ac:dyDescent="0.2">
      <c r="A855" s="43">
        <v>3</v>
      </c>
      <c r="B855" s="43" t="s">
        <v>170</v>
      </c>
      <c r="C855" s="43">
        <v>10</v>
      </c>
      <c r="D855" s="43" t="s">
        <v>182</v>
      </c>
      <c r="E855" s="43">
        <v>9</v>
      </c>
      <c r="F855" s="57">
        <v>40863</v>
      </c>
      <c r="G855" s="58">
        <v>27</v>
      </c>
      <c r="H855" s="58">
        <v>6</v>
      </c>
      <c r="I855" s="43" t="s">
        <v>149</v>
      </c>
      <c r="J855" s="37" t="str">
        <f>VLOOKUP(I855,spp!A:B,2,FALSE)</f>
        <v>Pinctada mazatlanica</v>
      </c>
      <c r="K855" s="43">
        <v>5</v>
      </c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37"/>
      <c r="AF855" s="37">
        <f>VLOOKUP(I855,spp!A:E,5,FALSE)</f>
        <v>33.238461538461536</v>
      </c>
      <c r="AG855" s="43">
        <f>AF855*K855</f>
        <v>166.19230769230768</v>
      </c>
      <c r="AH855" s="43">
        <f>K855/50</f>
        <v>0.1</v>
      </c>
      <c r="AI855" s="43">
        <f>AG855/50</f>
        <v>3.3238461538461537</v>
      </c>
      <c r="AJ855" s="7">
        <f t="shared" si="1521"/>
        <v>5.1131455979104512</v>
      </c>
      <c r="AK855" s="7" t="e">
        <f t="shared" si="1522"/>
        <v>#NUM!</v>
      </c>
      <c r="AL855" s="7" t="e">
        <f t="shared" si="1523"/>
        <v>#NUM!</v>
      </c>
      <c r="AM855" s="7" t="e">
        <f t="shared" si="1524"/>
        <v>#NUM!</v>
      </c>
      <c r="AN855" s="37" t="str">
        <f>VLOOKUP(I855,spp!A:L,10,FALSE)</f>
        <v>Pteriidae</v>
      </c>
    </row>
    <row r="856" spans="1:40" x14ac:dyDescent="0.2">
      <c r="A856" s="40">
        <v>3</v>
      </c>
      <c r="B856" s="40" t="s">
        <v>170</v>
      </c>
      <c r="C856" s="40">
        <v>10</v>
      </c>
      <c r="D856" s="40" t="s">
        <v>182</v>
      </c>
      <c r="E856" s="40">
        <v>10</v>
      </c>
      <c r="F856" s="55">
        <v>40863</v>
      </c>
      <c r="G856" s="56">
        <v>28</v>
      </c>
      <c r="H856" s="56">
        <v>29</v>
      </c>
      <c r="I856" s="40" t="s">
        <v>157</v>
      </c>
      <c r="J856" s="37" t="str">
        <f>VLOOKUP(I856,spp!A:B,2,FALSE)</f>
        <v>Zanclus cornutus</v>
      </c>
      <c r="K856" s="39">
        <f t="shared" ref="K856" si="1529">SUM(L856:AD856)</f>
        <v>1</v>
      </c>
      <c r="L856" s="40"/>
      <c r="M856" s="40"/>
      <c r="N856" s="40"/>
      <c r="O856" s="40">
        <v>1</v>
      </c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37">
        <f>VLOOKUP(I856,spp!A:C,3,FALSE)</f>
        <v>1.47E-2</v>
      </c>
      <c r="AF856" s="37">
        <f>VLOOKUP(I856,spp!A:D,4,FALSE)</f>
        <v>3.3698999999999999</v>
      </c>
      <c r="AG856" s="37">
        <f t="shared" ref="AG856" si="1530">((AE856*$L$2^AF856)*L856)+((AE856*$M$2^AF856)*M856)+((AE856*$N$2^AF856)*N856)+((AE856*$O$2^AF856)*O856)+((AE856*$P$2^AF856)*P856)+((AE856*$Q$2^AF856)*Q856)+((AE856*$R$2^AF856)*R856)+((AE856*$S$2^AF856)*S856)+((AE856*$T$2^AF856)*T856)+((AE856*$U$2^AF856)*U856)+((AE856*$V$2^AF856)*V856)+((AE856*$W$2^AF856)*W856)+((AE856*$X$2^AF856)*X856)+((AE856*$Y$2^AF856)*Y856)+ ((AE856*$Z$2^AF856)*Z856)+((AE856*$AA$2^AF856)*AA856)+((AE856*$AB$2^AF856)*AB856)+((AE856*$AC$2^AF856)*AC856+((AE856*$AD$2^AF856)*AD856))</f>
        <v>227.10738412558121</v>
      </c>
      <c r="AH856" s="37">
        <f t="shared" ref="AH856" si="1531">K856/100</f>
        <v>0.01</v>
      </c>
      <c r="AI856" s="37">
        <f t="shared" ref="AI856" si="1532">AG856/100</f>
        <v>2.271073841255812</v>
      </c>
      <c r="AJ856" s="7">
        <f t="shared" si="1521"/>
        <v>5.4254229634467697</v>
      </c>
      <c r="AK856" s="7">
        <f t="shared" si="1522"/>
        <v>-4.2199077851974467</v>
      </c>
      <c r="AL856" s="7">
        <f t="shared" si="1523"/>
        <v>2.8622008809294686</v>
      </c>
      <c r="AM856" s="7">
        <f t="shared" si="1524"/>
        <v>17.500000000000004</v>
      </c>
      <c r="AN856" s="37" t="str">
        <f>VLOOKUP(I856,spp!A:L,10,FALSE)</f>
        <v>Zanclidae</v>
      </c>
    </row>
    <row r="857" spans="1:40" x14ac:dyDescent="0.2">
      <c r="A857" s="43">
        <v>3</v>
      </c>
      <c r="B857" s="43" t="s">
        <v>170</v>
      </c>
      <c r="C857" s="43">
        <v>10</v>
      </c>
      <c r="D857" s="43" t="s">
        <v>182</v>
      </c>
      <c r="E857" s="43">
        <v>10</v>
      </c>
      <c r="F857" s="59">
        <v>40863</v>
      </c>
      <c r="G857" s="58">
        <v>28</v>
      </c>
      <c r="H857" s="58">
        <v>29</v>
      </c>
      <c r="I857" s="43" t="s">
        <v>148</v>
      </c>
      <c r="J857" s="37" t="str">
        <f>VLOOKUP(I857,spp!A:B,2,FALSE)</f>
        <v>Diadema mexicanum</v>
      </c>
      <c r="K857" s="43">
        <v>1</v>
      </c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37"/>
      <c r="AF857" s="37">
        <f>VLOOKUP(I857,spp!A:E,5,FALSE)</f>
        <v>20.71</v>
      </c>
      <c r="AG857" s="43">
        <f t="shared" ref="AG857:AG858" si="1533">AF857*K857</f>
        <v>20.71</v>
      </c>
      <c r="AH857" s="43">
        <f t="shared" ref="AH857:AH858" si="1534">K857/50</f>
        <v>0.02</v>
      </c>
      <c r="AI857" s="43">
        <f t="shared" ref="AI857:AI858" si="1535">AG857/50</f>
        <v>0.41420000000000001</v>
      </c>
      <c r="AJ857" s="7">
        <f t="shared" si="1521"/>
        <v>3.0306166754074928</v>
      </c>
      <c r="AK857" s="7" t="e">
        <f t="shared" si="1522"/>
        <v>#NUM!</v>
      </c>
      <c r="AL857" s="7" t="e">
        <f t="shared" si="1523"/>
        <v>#NUM!</v>
      </c>
      <c r="AM857" s="7" t="e">
        <f t="shared" si="1524"/>
        <v>#NUM!</v>
      </c>
      <c r="AN857" s="37" t="str">
        <f>VLOOKUP(I857,spp!A:L,10,FALSE)</f>
        <v>Diadematidae</v>
      </c>
    </row>
    <row r="858" spans="1:40" x14ac:dyDescent="0.2">
      <c r="A858" s="43">
        <v>3</v>
      </c>
      <c r="B858" s="43" t="s">
        <v>170</v>
      </c>
      <c r="C858" s="43">
        <v>10</v>
      </c>
      <c r="D858" s="43" t="s">
        <v>182</v>
      </c>
      <c r="E858" s="43">
        <v>10</v>
      </c>
      <c r="F858" s="59">
        <v>40863</v>
      </c>
      <c r="G858" s="58">
        <v>28</v>
      </c>
      <c r="H858" s="58">
        <v>29</v>
      </c>
      <c r="I858" s="43" t="s">
        <v>149</v>
      </c>
      <c r="J858" s="37" t="str">
        <f>VLOOKUP(I858,spp!A:B,2,FALSE)</f>
        <v>Pinctada mazatlanica</v>
      </c>
      <c r="K858" s="43">
        <v>5</v>
      </c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37"/>
      <c r="AF858" s="37">
        <f>VLOOKUP(I858,spp!A:E,5,FALSE)</f>
        <v>33.238461538461536</v>
      </c>
      <c r="AG858" s="43">
        <f t="shared" si="1533"/>
        <v>166.19230769230768</v>
      </c>
      <c r="AH858" s="43">
        <f t="shared" si="1534"/>
        <v>0.1</v>
      </c>
      <c r="AI858" s="43">
        <f t="shared" si="1535"/>
        <v>3.3238461538461537</v>
      </c>
      <c r="AJ858" s="7">
        <f t="shared" si="1521"/>
        <v>5.1131455979104512</v>
      </c>
      <c r="AK858" s="7" t="e">
        <f t="shared" si="1522"/>
        <v>#NUM!</v>
      </c>
      <c r="AL858" s="7" t="e">
        <f t="shared" si="1523"/>
        <v>#NUM!</v>
      </c>
      <c r="AM858" s="7" t="e">
        <f t="shared" si="1524"/>
        <v>#NUM!</v>
      </c>
      <c r="AN858" s="37" t="str">
        <f>VLOOKUP(I858,spp!A:L,10,FALSE)</f>
        <v>Pteriidae</v>
      </c>
    </row>
    <row r="859" spans="1:40" x14ac:dyDescent="0.2">
      <c r="A859" s="40">
        <v>3</v>
      </c>
      <c r="B859" s="40" t="s">
        <v>170</v>
      </c>
      <c r="C859" s="40">
        <v>10</v>
      </c>
      <c r="D859" s="40" t="s">
        <v>182</v>
      </c>
      <c r="E859" s="40">
        <v>11</v>
      </c>
      <c r="F859" s="55">
        <v>40863</v>
      </c>
      <c r="G859" s="56">
        <v>28</v>
      </c>
      <c r="H859" s="56">
        <v>29</v>
      </c>
      <c r="I859" s="40" t="s">
        <v>146</v>
      </c>
      <c r="J859" s="37" t="str">
        <f>VLOOKUP(I859,spp!A:B,2,FALSE)</f>
        <v>Mycteroperca rosacea</v>
      </c>
      <c r="K859" s="39">
        <f t="shared" ref="K859" si="1536">SUM(L859:AD859)</f>
        <v>1</v>
      </c>
      <c r="L859" s="40"/>
      <c r="M859" s="40"/>
      <c r="N859" s="40"/>
      <c r="O859" s="40"/>
      <c r="P859" s="40"/>
      <c r="Q859" s="40">
        <v>1</v>
      </c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37">
        <f>VLOOKUP(I859,spp!A:C,3,FALSE)</f>
        <v>1.3299999999999999E-2</v>
      </c>
      <c r="AF859" s="37">
        <f>VLOOKUP(I859,spp!A:D,4,FALSE)</f>
        <v>2.97</v>
      </c>
      <c r="AG859" s="37">
        <f t="shared" ref="AG859" si="1537">((AE859*$L$2^AF859)*L859)+((AE859*$M$2^AF859)*M859)+((AE859*$N$2^AF859)*N859)+((AE859*$O$2^AF859)*O859)+((AE859*$P$2^AF859)*P859)+((AE859*$Q$2^AF859)*Q859)+((AE859*$R$2^AF859)*R859)+((AE859*$S$2^AF859)*S859)+((AE859*$T$2^AF859)*T859)+((AE859*$U$2^AF859)*U859)+((AE859*$V$2^AF859)*V859)+((AE859*$W$2^AF859)*W859)+((AE859*$X$2^AF859)*X859)+((AE859*$Y$2^AF859)*Y859)+ ((AE859*$Z$2^AF859)*Z859)+((AE859*$AA$2^AF859)*AA859)+((AE859*$AB$2^AF859)*AB859)+((AE859*$AC$2^AF859)*AC859+((AE859*$AD$2^AF859)*AD859))</f>
        <v>512.54704343546575</v>
      </c>
      <c r="AH859" s="37">
        <f t="shared" ref="AH859" si="1538">K859/100</f>
        <v>0.01</v>
      </c>
      <c r="AI859" s="37">
        <f t="shared" ref="AI859" si="1539">AG859/100</f>
        <v>5.1254704343546571</v>
      </c>
      <c r="AJ859" s="7">
        <f t="shared" si="1521"/>
        <v>6.2393924988691305</v>
      </c>
      <c r="AK859" s="7">
        <f t="shared" si="1522"/>
        <v>-4.319991243754429</v>
      </c>
      <c r="AL859" s="7">
        <f t="shared" si="1523"/>
        <v>3.555348061489414</v>
      </c>
      <c r="AM859" s="7">
        <f t="shared" si="1524"/>
        <v>35.000000000000007</v>
      </c>
      <c r="AN859" s="37" t="str">
        <f>VLOOKUP(I859,spp!A:L,10,FALSE)</f>
        <v>Serranidae</v>
      </c>
    </row>
    <row r="860" spans="1:40" x14ac:dyDescent="0.2">
      <c r="A860" s="43">
        <v>3</v>
      </c>
      <c r="B860" s="43" t="s">
        <v>170</v>
      </c>
      <c r="C860" s="43">
        <v>10</v>
      </c>
      <c r="D860" s="43" t="s">
        <v>182</v>
      </c>
      <c r="E860" s="43">
        <v>11</v>
      </c>
      <c r="F860" s="59">
        <v>40863</v>
      </c>
      <c r="G860" s="58">
        <v>28</v>
      </c>
      <c r="H860" s="58">
        <v>29</v>
      </c>
      <c r="I860" s="43" t="s">
        <v>149</v>
      </c>
      <c r="J860" s="37" t="str">
        <f>VLOOKUP(I860,spp!A:B,2,FALSE)</f>
        <v>Pinctada mazatlanica</v>
      </c>
      <c r="K860" s="43">
        <v>3</v>
      </c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37"/>
      <c r="AF860" s="37">
        <f>VLOOKUP(I860,spp!A:E,5,FALSE)</f>
        <v>33.238461538461536</v>
      </c>
      <c r="AG860" s="43">
        <f>AF860*K860</f>
        <v>99.715384615384608</v>
      </c>
      <c r="AH860" s="43">
        <f>K860/50</f>
        <v>0.06</v>
      </c>
      <c r="AI860" s="43">
        <f>AG860/50</f>
        <v>1.9943076923076921</v>
      </c>
      <c r="AJ860" s="7">
        <f t="shared" si="1521"/>
        <v>4.6023199741444607</v>
      </c>
      <c r="AK860" s="7" t="e">
        <f t="shared" si="1522"/>
        <v>#NUM!</v>
      </c>
      <c r="AL860" s="7" t="e">
        <f t="shared" si="1523"/>
        <v>#NUM!</v>
      </c>
      <c r="AM860" s="7" t="e">
        <f t="shared" si="1524"/>
        <v>#NUM!</v>
      </c>
      <c r="AN860" s="37" t="str">
        <f>VLOOKUP(I860,spp!A:L,10,FALSE)</f>
        <v>Pteriidae</v>
      </c>
    </row>
    <row r="861" spans="1:40" x14ac:dyDescent="0.2">
      <c r="A861" s="40">
        <v>3</v>
      </c>
      <c r="B861" s="40" t="s">
        <v>170</v>
      </c>
      <c r="C861" s="40">
        <v>10</v>
      </c>
      <c r="D861" s="40" t="s">
        <v>182</v>
      </c>
      <c r="E861" s="40">
        <v>12</v>
      </c>
      <c r="F861" s="55">
        <v>40863</v>
      </c>
      <c r="G861" s="56">
        <v>28</v>
      </c>
      <c r="H861" s="56">
        <v>29</v>
      </c>
      <c r="I861" s="40" t="s">
        <v>157</v>
      </c>
      <c r="J861" s="37" t="str">
        <f>VLOOKUP(I861,spp!A:B,2,FALSE)</f>
        <v>Zanclus cornutus</v>
      </c>
      <c r="K861" s="39">
        <f t="shared" ref="K861" si="1540">SUM(L861:AD861)</f>
        <v>3</v>
      </c>
      <c r="L861" s="40"/>
      <c r="M861" s="40"/>
      <c r="N861" s="40">
        <v>2</v>
      </c>
      <c r="O861" s="40">
        <v>1</v>
      </c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37">
        <f>VLOOKUP(I861,spp!A:C,3,FALSE)</f>
        <v>1.47E-2</v>
      </c>
      <c r="AF861" s="37">
        <f>VLOOKUP(I861,spp!A:D,4,FALSE)</f>
        <v>3.3698999999999999</v>
      </c>
      <c r="AG861" s="37">
        <f t="shared" ref="AG861" si="1541">((AE861*$L$2^AF861)*L861)+((AE861*$M$2^AF861)*M861)+((AE861*$N$2^AF861)*N861)+((AE861*$O$2^AF861)*O861)+((AE861*$P$2^AF861)*P861)+((AE861*$Q$2^AF861)*Q861)+((AE861*$R$2^AF861)*R861)+((AE861*$S$2^AF861)*S861)+((AE861*$T$2^AF861)*T861)+((AE861*$U$2^AF861)*U861)+((AE861*$V$2^AF861)*V861)+((AE861*$W$2^AF861)*W861)+((AE861*$X$2^AF861)*X861)+((AE861*$Y$2^AF861)*Y861)+ ((AE861*$Z$2^AF861)*Z861)+((AE861*$AA$2^AF861)*AA861)+((AE861*$AB$2^AF861)*AB861)+((AE861*$AC$2^AF861)*AC861+((AE861*$AD$2^AF861)*AD861))</f>
        <v>373.26598709801942</v>
      </c>
      <c r="AH861" s="37">
        <f t="shared" ref="AH861" si="1542">K861/100</f>
        <v>0.03</v>
      </c>
      <c r="AI861" s="37">
        <f t="shared" ref="AI861" si="1543">AG861/100</f>
        <v>3.7326598709801941</v>
      </c>
      <c r="AJ861" s="7">
        <f t="shared" si="1521"/>
        <v>5.9222912676467567</v>
      </c>
      <c r="AK861" s="7">
        <f t="shared" si="1522"/>
        <v>-4.2199077851974467</v>
      </c>
      <c r="AL861" s="7">
        <f t="shared" si="1523"/>
        <v>3.0096439220286073</v>
      </c>
      <c r="AM861" s="7">
        <f t="shared" si="1524"/>
        <v>20.28017731501323</v>
      </c>
      <c r="AN861" s="37" t="str">
        <f>VLOOKUP(I861,spp!A:L,10,FALSE)</f>
        <v>Zanclidae</v>
      </c>
    </row>
    <row r="862" spans="1:40" x14ac:dyDescent="0.2">
      <c r="A862" s="43">
        <v>3</v>
      </c>
      <c r="B862" s="43" t="s">
        <v>170</v>
      </c>
      <c r="C862" s="43">
        <v>10</v>
      </c>
      <c r="D862" s="43" t="s">
        <v>182</v>
      </c>
      <c r="E862" s="43">
        <v>12</v>
      </c>
      <c r="F862" s="59">
        <v>40863</v>
      </c>
      <c r="G862" s="58">
        <v>28</v>
      </c>
      <c r="H862" s="58">
        <v>29</v>
      </c>
      <c r="I862" s="43" t="s">
        <v>149</v>
      </c>
      <c r="J862" s="37" t="str">
        <f>VLOOKUP(I862,spp!A:B,2,FALSE)</f>
        <v>Pinctada mazatlanica</v>
      </c>
      <c r="K862" s="43">
        <v>3</v>
      </c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37"/>
      <c r="AF862" s="37">
        <f>VLOOKUP(I862,spp!A:E,5,FALSE)</f>
        <v>33.238461538461536</v>
      </c>
      <c r="AG862" s="43">
        <f>AF862*K862</f>
        <v>99.715384615384608</v>
      </c>
      <c r="AH862" s="43">
        <f>K862/50</f>
        <v>0.06</v>
      </c>
      <c r="AI862" s="43">
        <f>AG862/50</f>
        <v>1.9943076923076921</v>
      </c>
      <c r="AJ862" s="7">
        <f t="shared" ref="AJ862:AJ874" si="1544">LN(AG862)</f>
        <v>4.6023199741444607</v>
      </c>
      <c r="AK862" s="7" t="e">
        <f t="shared" ref="AK862:AK874" si="1545">LN(AE862)</f>
        <v>#NUM!</v>
      </c>
      <c r="AL862" s="7" t="e">
        <f t="shared" ref="AL862:AL874" si="1546">(AJ862-AK862)/AF862</f>
        <v>#NUM!</v>
      </c>
      <c r="AM862" s="7" t="e">
        <f t="shared" si="1524"/>
        <v>#NUM!</v>
      </c>
      <c r="AN862" s="37" t="str">
        <f>VLOOKUP(I862,spp!A:L,10,FALSE)</f>
        <v>Pteriidae</v>
      </c>
    </row>
    <row r="863" spans="1:40" x14ac:dyDescent="0.2">
      <c r="A863" s="40">
        <v>3</v>
      </c>
      <c r="B863" s="40" t="s">
        <v>170</v>
      </c>
      <c r="C863" s="40">
        <v>11</v>
      </c>
      <c r="D863" s="40" t="s">
        <v>183</v>
      </c>
      <c r="E863" s="40">
        <v>1</v>
      </c>
      <c r="F863" s="55">
        <v>40862</v>
      </c>
      <c r="G863" s="56">
        <v>27</v>
      </c>
      <c r="H863" s="56">
        <v>6</v>
      </c>
      <c r="I863" s="40" t="s">
        <v>142</v>
      </c>
      <c r="J863" s="37" t="str">
        <f>VLOOKUP(I863,spp!A:B,2,FALSE)</f>
        <v>Holacanthus passer</v>
      </c>
      <c r="K863" s="39">
        <f t="shared" ref="K863:K866" si="1547">SUM(L863:AD863)</f>
        <v>11</v>
      </c>
      <c r="L863" s="40"/>
      <c r="M863" s="40">
        <v>3</v>
      </c>
      <c r="N863" s="40"/>
      <c r="O863" s="40">
        <v>8</v>
      </c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37">
        <f>VLOOKUP(I863,spp!A:C,3,FALSE)</f>
        <v>2.7130000000000001E-2</v>
      </c>
      <c r="AF863" s="37">
        <f>VLOOKUP(I863,spp!A:D,4,FALSE)</f>
        <v>3.0842299999999998</v>
      </c>
      <c r="AG863" s="37">
        <f t="shared" ref="AG863:AG866" si="1548">((AE863*$L$2^AF863)*L863)+((AE863*$M$2^AF863)*M863)+((AE863*$N$2^AF863)*N863)+((AE863*$O$2^AF863)*O863)+((AE863*$P$2^AF863)*P863)+((AE863*$Q$2^AF863)*Q863)+((AE863*$R$2^AF863)*R863)+((AE863*$S$2^AF863)*S863)+((AE863*$T$2^AF863)*T863)+((AE863*$U$2^AF863)*U863)+((AE863*$V$2^AF863)*V863)+((AE863*$W$2^AF863)*W863)+((AE863*$X$2^AF863)*X863)+((AE863*$Y$2^AF863)*Y863)+ ((AE863*$Z$2^AF863)*Z863)+((AE863*$AA$2^AF863)*AA863)+((AE863*$AB$2^AF863)*AB863)+((AE863*$AC$2^AF863)*AC863+((AE863*$AD$2^AF863)*AD863))</f>
        <v>1521.0055284090754</v>
      </c>
      <c r="AH863" s="37">
        <f t="shared" ref="AH863:AH866" si="1549">K863/100</f>
        <v>0.11</v>
      </c>
      <c r="AI863" s="37">
        <f t="shared" ref="AI863:AI866" si="1550">AG863/100</f>
        <v>15.210055284090753</v>
      </c>
      <c r="AJ863" s="7">
        <f t="shared" si="1544"/>
        <v>7.3271269269726576</v>
      </c>
      <c r="AK863" s="7">
        <f t="shared" si="1545"/>
        <v>-3.6071151523112968</v>
      </c>
      <c r="AL863" s="7">
        <f t="shared" si="1546"/>
        <v>3.5452096890581948</v>
      </c>
      <c r="AM863" s="7">
        <f t="shared" ref="AM863:AM874" si="1551">EXP(AL863)</f>
        <v>34.646949666854503</v>
      </c>
      <c r="AN863" s="37" t="str">
        <f>VLOOKUP(I863,spp!A:L,10,FALSE)</f>
        <v>Pomacanthidae</v>
      </c>
    </row>
    <row r="864" spans="1:40" x14ac:dyDescent="0.2">
      <c r="A864" s="40">
        <v>3</v>
      </c>
      <c r="B864" s="40" t="s">
        <v>170</v>
      </c>
      <c r="C864" s="40">
        <v>11</v>
      </c>
      <c r="D864" s="40" t="s">
        <v>183</v>
      </c>
      <c r="E864" s="40">
        <v>1</v>
      </c>
      <c r="F864" s="55">
        <v>40862</v>
      </c>
      <c r="G864" s="56">
        <v>27</v>
      </c>
      <c r="H864" s="56">
        <v>6</v>
      </c>
      <c r="I864" s="40" t="s">
        <v>143</v>
      </c>
      <c r="J864" s="37" t="str">
        <f>VLOOKUP(I864,spp!A:B,2,FALSE)</f>
        <v>Scarus ghobban</v>
      </c>
      <c r="K864" s="39">
        <f t="shared" si="1547"/>
        <v>22</v>
      </c>
      <c r="L864" s="40"/>
      <c r="M864" s="40"/>
      <c r="N864" s="40"/>
      <c r="O864" s="40"/>
      <c r="P864" s="40">
        <v>5</v>
      </c>
      <c r="Q864" s="40">
        <v>17</v>
      </c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37">
        <f>VLOOKUP(I864,spp!A:C,3,FALSE)</f>
        <v>2.3300000000000001E-2</v>
      </c>
      <c r="AF864" s="37">
        <f>VLOOKUP(I864,spp!A:D,4,FALSE)</f>
        <v>2.919</v>
      </c>
      <c r="AG864" s="37">
        <f t="shared" si="1548"/>
        <v>14135.78790571044</v>
      </c>
      <c r="AH864" s="37">
        <f t="shared" si="1549"/>
        <v>0.22</v>
      </c>
      <c r="AI864" s="37">
        <f t="shared" si="1550"/>
        <v>141.35787905710441</v>
      </c>
      <c r="AJ864" s="7">
        <f t="shared" si="1544"/>
        <v>9.5564650100464554</v>
      </c>
      <c r="AK864" s="7">
        <f t="shared" si="1545"/>
        <v>-3.7593019184104821</v>
      </c>
      <c r="AL864" s="7">
        <f t="shared" si="1546"/>
        <v>4.5617563989232401</v>
      </c>
      <c r="AM864" s="7">
        <f t="shared" si="1551"/>
        <v>95.751510071990452</v>
      </c>
      <c r="AN864" s="37" t="str">
        <f>VLOOKUP(I864,spp!A:L,10,FALSE)</f>
        <v>Scaridae </v>
      </c>
    </row>
    <row r="865" spans="1:40" x14ac:dyDescent="0.2">
      <c r="A865" s="40">
        <v>3</v>
      </c>
      <c r="B865" s="40" t="s">
        <v>170</v>
      </c>
      <c r="C865" s="40">
        <v>11</v>
      </c>
      <c r="D865" s="40" t="s">
        <v>183</v>
      </c>
      <c r="E865" s="40">
        <v>1</v>
      </c>
      <c r="F865" s="55">
        <v>40862</v>
      </c>
      <c r="G865" s="56">
        <v>27</v>
      </c>
      <c r="H865" s="56">
        <v>6</v>
      </c>
      <c r="I865" s="40" t="s">
        <v>141</v>
      </c>
      <c r="J865" s="37" t="str">
        <f>VLOOKUP(I865,spp!A:B,2,FALSE)</f>
        <v>Stegastes rectrifaenum</v>
      </c>
      <c r="K865" s="39">
        <f t="shared" si="1547"/>
        <v>45</v>
      </c>
      <c r="L865" s="40">
        <v>20</v>
      </c>
      <c r="M865" s="40">
        <v>25</v>
      </c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37">
        <f>VLOOKUP(I865,spp!A:C,3,FALSE)</f>
        <v>1.813E-2</v>
      </c>
      <c r="AF865" s="37">
        <f>VLOOKUP(I865,spp!A:D,4,FALSE)</f>
        <v>3.07552</v>
      </c>
      <c r="AG865" s="37">
        <f t="shared" si="1548"/>
        <v>228.71311601835211</v>
      </c>
      <c r="AH865" s="37">
        <f t="shared" si="1549"/>
        <v>0.45</v>
      </c>
      <c r="AI865" s="37">
        <f t="shared" si="1550"/>
        <v>2.2871311601835211</v>
      </c>
      <c r="AJ865" s="7">
        <f t="shared" si="1544"/>
        <v>5.432468449705004</v>
      </c>
      <c r="AK865" s="7">
        <f t="shared" si="1545"/>
        <v>-4.0101872542153769</v>
      </c>
      <c r="AL865" s="7">
        <f t="shared" si="1546"/>
        <v>3.0702631437676815</v>
      </c>
      <c r="AM865" s="7">
        <f t="shared" si="1551"/>
        <v>21.547572038331445</v>
      </c>
      <c r="AN865" s="37" t="str">
        <f>VLOOKUP(I865,spp!A:L,10,FALSE)</f>
        <v>Pomacentridae</v>
      </c>
    </row>
    <row r="866" spans="1:40" x14ac:dyDescent="0.2">
      <c r="A866" s="40">
        <v>3</v>
      </c>
      <c r="B866" s="40" t="s">
        <v>170</v>
      </c>
      <c r="C866" s="40">
        <v>11</v>
      </c>
      <c r="D866" s="40" t="s">
        <v>183</v>
      </c>
      <c r="E866" s="40">
        <v>1</v>
      </c>
      <c r="F866" s="55">
        <v>40862</v>
      </c>
      <c r="G866" s="56">
        <v>27</v>
      </c>
      <c r="H866" s="56">
        <v>6</v>
      </c>
      <c r="I866" s="40" t="s">
        <v>157</v>
      </c>
      <c r="J866" s="37" t="str">
        <f>VLOOKUP(I866,spp!A:B,2,FALSE)</f>
        <v>Zanclus cornutus</v>
      </c>
      <c r="K866" s="39">
        <f t="shared" si="1547"/>
        <v>2</v>
      </c>
      <c r="L866" s="40"/>
      <c r="M866" s="40"/>
      <c r="N866" s="40"/>
      <c r="O866" s="40"/>
      <c r="P866" s="40">
        <v>2</v>
      </c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37">
        <f>VLOOKUP(I866,spp!A:C,3,FALSE)</f>
        <v>1.47E-2</v>
      </c>
      <c r="AF866" s="37">
        <f>VLOOKUP(I866,spp!A:D,4,FALSE)</f>
        <v>3.3698999999999999</v>
      </c>
      <c r="AG866" s="37">
        <f t="shared" si="1548"/>
        <v>1511.0031358013593</v>
      </c>
      <c r="AH866" s="37">
        <f t="shared" si="1549"/>
        <v>0.02</v>
      </c>
      <c r="AI866" s="37">
        <f t="shared" si="1550"/>
        <v>15.110031358013593</v>
      </c>
      <c r="AJ866" s="7">
        <f t="shared" si="1544"/>
        <v>7.3205290375858469</v>
      </c>
      <c r="AK866" s="7">
        <f t="shared" si="1545"/>
        <v>-4.2199077851974467</v>
      </c>
      <c r="AL866" s="7">
        <f t="shared" si="1546"/>
        <v>3.4245635843150519</v>
      </c>
      <c r="AM866" s="7">
        <f t="shared" si="1551"/>
        <v>30.7092399326778</v>
      </c>
      <c r="AN866" s="37" t="str">
        <f>VLOOKUP(I866,spp!A:L,10,FALSE)</f>
        <v>Zanclidae</v>
      </c>
    </row>
    <row r="867" spans="1:40" x14ac:dyDescent="0.2">
      <c r="A867" s="43">
        <v>3</v>
      </c>
      <c r="B867" s="43" t="s">
        <v>170</v>
      </c>
      <c r="C867" s="43">
        <v>11</v>
      </c>
      <c r="D867" s="43" t="s">
        <v>183</v>
      </c>
      <c r="E867" s="43">
        <v>1</v>
      </c>
      <c r="F867" s="57">
        <v>40862</v>
      </c>
      <c r="G867" s="58">
        <v>27</v>
      </c>
      <c r="H867" s="58">
        <v>6</v>
      </c>
      <c r="I867" s="43" t="s">
        <v>149</v>
      </c>
      <c r="J867" s="37" t="str">
        <f>VLOOKUP(I867,spp!A:B,2,FALSE)</f>
        <v>Pinctada mazatlanica</v>
      </c>
      <c r="K867" s="43">
        <v>3</v>
      </c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37"/>
      <c r="AF867" s="37">
        <f>VLOOKUP(I867,spp!A:E,5,FALSE)</f>
        <v>33.238461538461536</v>
      </c>
      <c r="AG867" s="43">
        <f>AF867*K867</f>
        <v>99.715384615384608</v>
      </c>
      <c r="AH867" s="43">
        <f>K867/50</f>
        <v>0.06</v>
      </c>
      <c r="AI867" s="43">
        <f>AG867/50</f>
        <v>1.9943076923076921</v>
      </c>
      <c r="AJ867" s="7">
        <f t="shared" si="1544"/>
        <v>4.6023199741444607</v>
      </c>
      <c r="AK867" s="7" t="e">
        <f t="shared" si="1545"/>
        <v>#NUM!</v>
      </c>
      <c r="AL867" s="7" t="e">
        <f t="shared" si="1546"/>
        <v>#NUM!</v>
      </c>
      <c r="AM867" s="7" t="e">
        <f t="shared" si="1551"/>
        <v>#NUM!</v>
      </c>
      <c r="AN867" s="37" t="str">
        <f>VLOOKUP(I867,spp!A:L,10,FALSE)</f>
        <v>Pteriidae</v>
      </c>
    </row>
    <row r="868" spans="1:40" x14ac:dyDescent="0.2">
      <c r="A868" s="40">
        <v>3</v>
      </c>
      <c r="B868" s="40" t="s">
        <v>170</v>
      </c>
      <c r="C868" s="40">
        <v>11</v>
      </c>
      <c r="D868" s="40" t="s">
        <v>183</v>
      </c>
      <c r="E868" s="40">
        <v>2</v>
      </c>
      <c r="F868" s="55">
        <v>40862</v>
      </c>
      <c r="G868" s="56">
        <v>27</v>
      </c>
      <c r="H868" s="56">
        <v>6</v>
      </c>
      <c r="I868" s="40" t="s">
        <v>142</v>
      </c>
      <c r="J868" s="37" t="str">
        <f>VLOOKUP(I868,spp!A:B,2,FALSE)</f>
        <v>Holacanthus passer</v>
      </c>
      <c r="K868" s="39">
        <f t="shared" ref="K868:K872" si="1552">SUM(L868:AD868)</f>
        <v>5</v>
      </c>
      <c r="L868" s="40">
        <v>3</v>
      </c>
      <c r="M868" s="40"/>
      <c r="N868" s="40"/>
      <c r="O868" s="40">
        <v>2</v>
      </c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37">
        <f>VLOOKUP(I868,spp!A:C,3,FALSE)</f>
        <v>2.7130000000000001E-2</v>
      </c>
      <c r="AF868" s="37">
        <f>VLOOKUP(I868,spp!A:D,4,FALSE)</f>
        <v>3.0842299999999998</v>
      </c>
      <c r="AG868" s="37">
        <f t="shared" ref="AG868:AG872" si="1553">((AE868*$L$2^AF868)*L868)+((AE868*$M$2^AF868)*M868)+((AE868*$N$2^AF868)*N868)+((AE868*$O$2^AF868)*O868)+((AE868*$P$2^AF868)*P868)+((AE868*$Q$2^AF868)*Q868)+((AE868*$R$2^AF868)*R868)+((AE868*$S$2^AF868)*S868)+((AE868*$T$2^AF868)*T868)+((AE868*$U$2^AF868)*U868)+((AE868*$V$2^AF868)*V868)+((AE868*$W$2^AF868)*W868)+((AE868*$X$2^AF868)*X868)+((AE868*$Y$2^AF868)*Y868)+ ((AE868*$Z$2^AF868)*Z868)+((AE868*$AA$2^AF868)*AA868)+((AE868*$AB$2^AF868)*AB868)+((AE868*$AC$2^AF868)*AC868+((AE868*$AD$2^AF868)*AD868))</f>
        <v>371.45325728261935</v>
      </c>
      <c r="AH868" s="37">
        <f t="shared" ref="AH868:AH872" si="1554">K868/100</f>
        <v>0.05</v>
      </c>
      <c r="AI868" s="37">
        <f t="shared" ref="AI868:AI872" si="1555">AG868/100</f>
        <v>3.7145325728261933</v>
      </c>
      <c r="AJ868" s="7">
        <f t="shared" si="1544"/>
        <v>5.9174230346605095</v>
      </c>
      <c r="AK868" s="7">
        <f t="shared" si="1545"/>
        <v>-3.6071151523112968</v>
      </c>
      <c r="AL868" s="7">
        <f t="shared" si="1546"/>
        <v>3.0881413471018075</v>
      </c>
      <c r="AM868" s="7">
        <f t="shared" si="1551"/>
        <v>21.936268153485628</v>
      </c>
      <c r="AN868" s="37" t="str">
        <f>VLOOKUP(I868,spp!A:L,10,FALSE)</f>
        <v>Pomacanthidae</v>
      </c>
    </row>
    <row r="869" spans="1:40" x14ac:dyDescent="0.2">
      <c r="A869" s="40">
        <v>3</v>
      </c>
      <c r="B869" s="40" t="s">
        <v>170</v>
      </c>
      <c r="C869" s="40">
        <v>11</v>
      </c>
      <c r="D869" s="40" t="s">
        <v>183</v>
      </c>
      <c r="E869" s="40">
        <v>2</v>
      </c>
      <c r="F869" s="55">
        <v>40862</v>
      </c>
      <c r="G869" s="56">
        <v>27</v>
      </c>
      <c r="H869" s="56">
        <v>6</v>
      </c>
      <c r="I869" s="40" t="s">
        <v>146</v>
      </c>
      <c r="J869" s="37" t="str">
        <f>VLOOKUP(I869,spp!A:B,2,FALSE)</f>
        <v>Mycteroperca rosacea</v>
      </c>
      <c r="K869" s="39">
        <f t="shared" si="1552"/>
        <v>1</v>
      </c>
      <c r="L869" s="40"/>
      <c r="M869" s="40"/>
      <c r="N869" s="40"/>
      <c r="O869" s="40"/>
      <c r="P869" s="40">
        <v>1</v>
      </c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37">
        <f>VLOOKUP(I869,spp!A:C,3,FALSE)</f>
        <v>1.3299999999999999E-2</v>
      </c>
      <c r="AF869" s="37">
        <f>VLOOKUP(I869,spp!A:D,4,FALSE)</f>
        <v>2.97</v>
      </c>
      <c r="AG869" s="37">
        <f t="shared" si="1553"/>
        <v>188.68330149266839</v>
      </c>
      <c r="AH869" s="37">
        <f t="shared" si="1554"/>
        <v>0.01</v>
      </c>
      <c r="AI869" s="37">
        <f t="shared" si="1555"/>
        <v>1.8868330149266839</v>
      </c>
      <c r="AJ869" s="7">
        <f t="shared" si="1544"/>
        <v>5.2400699561041266</v>
      </c>
      <c r="AK869" s="7">
        <f t="shared" si="1545"/>
        <v>-4.319991243754429</v>
      </c>
      <c r="AL869" s="7">
        <f t="shared" si="1546"/>
        <v>3.2188758248682001</v>
      </c>
      <c r="AM869" s="7">
        <f t="shared" si="1551"/>
        <v>24.999999999999986</v>
      </c>
      <c r="AN869" s="37" t="str">
        <f>VLOOKUP(I869,spp!A:L,10,FALSE)</f>
        <v>Serranidae</v>
      </c>
    </row>
    <row r="870" spans="1:40" x14ac:dyDescent="0.2">
      <c r="A870" s="40">
        <v>3</v>
      </c>
      <c r="B870" s="40" t="s">
        <v>170</v>
      </c>
      <c r="C870" s="40">
        <v>11</v>
      </c>
      <c r="D870" s="40" t="s">
        <v>183</v>
      </c>
      <c r="E870" s="40">
        <v>2</v>
      </c>
      <c r="F870" s="55">
        <v>40862</v>
      </c>
      <c r="G870" s="56">
        <v>27</v>
      </c>
      <c r="H870" s="56">
        <v>6</v>
      </c>
      <c r="I870" s="40" t="s">
        <v>143</v>
      </c>
      <c r="J870" s="37" t="str">
        <f>VLOOKUP(I870,spp!A:B,2,FALSE)</f>
        <v>Scarus ghobban</v>
      </c>
      <c r="K870" s="39">
        <f t="shared" si="1552"/>
        <v>3</v>
      </c>
      <c r="L870" s="40"/>
      <c r="M870" s="40"/>
      <c r="N870" s="40"/>
      <c r="O870" s="40"/>
      <c r="P870" s="40">
        <v>3</v>
      </c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37">
        <f>VLOOKUP(I870,spp!A:C,3,FALSE)</f>
        <v>2.3300000000000001E-2</v>
      </c>
      <c r="AF870" s="37">
        <f>VLOOKUP(I870,spp!A:D,4,FALSE)</f>
        <v>2.919</v>
      </c>
      <c r="AG870" s="37">
        <f t="shared" si="1553"/>
        <v>841.51926166488704</v>
      </c>
      <c r="AH870" s="37">
        <f t="shared" si="1554"/>
        <v>0.03</v>
      </c>
      <c r="AI870" s="37">
        <f t="shared" si="1555"/>
        <v>8.41519261664887</v>
      </c>
      <c r="AJ870" s="7">
        <f t="shared" si="1544"/>
        <v>6.7352089030479059</v>
      </c>
      <c r="AK870" s="7">
        <f t="shared" si="1545"/>
        <v>-3.7593019184104821</v>
      </c>
      <c r="AL870" s="7">
        <f t="shared" si="1546"/>
        <v>3.5952418024866009</v>
      </c>
      <c r="AM870" s="7">
        <f t="shared" si="1551"/>
        <v>36.424506459357879</v>
      </c>
      <c r="AN870" s="37" t="str">
        <f>VLOOKUP(I870,spp!A:L,10,FALSE)</f>
        <v>Scaridae </v>
      </c>
    </row>
    <row r="871" spans="1:40" x14ac:dyDescent="0.2">
      <c r="A871" s="40">
        <v>3</v>
      </c>
      <c r="B871" s="40" t="s">
        <v>170</v>
      </c>
      <c r="C871" s="40">
        <v>11</v>
      </c>
      <c r="D871" s="40" t="s">
        <v>183</v>
      </c>
      <c r="E871" s="40">
        <v>2</v>
      </c>
      <c r="F871" s="55">
        <v>40862</v>
      </c>
      <c r="G871" s="56">
        <v>27</v>
      </c>
      <c r="H871" s="56">
        <v>6</v>
      </c>
      <c r="I871" s="40" t="s">
        <v>141</v>
      </c>
      <c r="J871" s="37" t="str">
        <f>VLOOKUP(I871,spp!A:B,2,FALSE)</f>
        <v>Stegastes rectrifaenum</v>
      </c>
      <c r="K871" s="39">
        <f t="shared" si="1552"/>
        <v>23</v>
      </c>
      <c r="L871" s="40">
        <v>15</v>
      </c>
      <c r="M871" s="40">
        <v>8</v>
      </c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37">
        <f>VLOOKUP(I871,spp!A:C,3,FALSE)</f>
        <v>1.813E-2</v>
      </c>
      <c r="AF871" s="37">
        <f>VLOOKUP(I871,spp!A:D,4,FALSE)</f>
        <v>3.07552</v>
      </c>
      <c r="AG871" s="37">
        <f t="shared" si="1553"/>
        <v>75.798967710047123</v>
      </c>
      <c r="AH871" s="37">
        <f t="shared" si="1554"/>
        <v>0.23</v>
      </c>
      <c r="AI871" s="37">
        <f t="shared" si="1555"/>
        <v>0.75798967710047127</v>
      </c>
      <c r="AJ871" s="7">
        <f t="shared" si="1544"/>
        <v>4.3280846739546304</v>
      </c>
      <c r="AK871" s="7">
        <f t="shared" si="1545"/>
        <v>-4.0101872542153769</v>
      </c>
      <c r="AL871" s="7">
        <f t="shared" si="1546"/>
        <v>2.7111746723058237</v>
      </c>
      <c r="AM871" s="7">
        <f t="shared" si="1551"/>
        <v>15.046940361771293</v>
      </c>
      <c r="AN871" s="37" t="str">
        <f>VLOOKUP(I871,spp!A:L,10,FALSE)</f>
        <v>Pomacentridae</v>
      </c>
    </row>
    <row r="872" spans="1:40" x14ac:dyDescent="0.2">
      <c r="A872" s="40">
        <v>3</v>
      </c>
      <c r="B872" s="40" t="s">
        <v>170</v>
      </c>
      <c r="C872" s="40">
        <v>11</v>
      </c>
      <c r="D872" s="40" t="s">
        <v>183</v>
      </c>
      <c r="E872" s="40">
        <v>2</v>
      </c>
      <c r="F872" s="55">
        <v>40862</v>
      </c>
      <c r="G872" s="56">
        <v>27</v>
      </c>
      <c r="H872" s="56">
        <v>6</v>
      </c>
      <c r="I872" s="40" t="s">
        <v>157</v>
      </c>
      <c r="J872" s="37" t="str">
        <f>VLOOKUP(I872,spp!A:B,2,FALSE)</f>
        <v>Zanclus cornutus</v>
      </c>
      <c r="K872" s="39">
        <f t="shared" si="1552"/>
        <v>6</v>
      </c>
      <c r="L872" s="40"/>
      <c r="M872" s="40"/>
      <c r="N872" s="40"/>
      <c r="O872" s="40">
        <v>4</v>
      </c>
      <c r="P872" s="40">
        <v>2</v>
      </c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37">
        <f>VLOOKUP(I872,spp!A:C,3,FALSE)</f>
        <v>1.47E-2</v>
      </c>
      <c r="AF872" s="37">
        <f>VLOOKUP(I872,spp!A:D,4,FALSE)</f>
        <v>3.3698999999999999</v>
      </c>
      <c r="AG872" s="37">
        <f t="shared" si="1553"/>
        <v>2419.4326723036843</v>
      </c>
      <c r="AH872" s="37">
        <f t="shared" si="1554"/>
        <v>0.06</v>
      </c>
      <c r="AI872" s="37">
        <f t="shared" si="1555"/>
        <v>24.194326723036841</v>
      </c>
      <c r="AJ872" s="7">
        <f t="shared" si="1544"/>
        <v>7.7912883587346746</v>
      </c>
      <c r="AK872" s="7">
        <f t="shared" si="1545"/>
        <v>-4.2199077851974467</v>
      </c>
      <c r="AL872" s="7">
        <f t="shared" si="1546"/>
        <v>3.5642589227965584</v>
      </c>
      <c r="AM872" s="7">
        <f t="shared" si="1551"/>
        <v>35.313273842715972</v>
      </c>
      <c r="AN872" s="37" t="str">
        <f>VLOOKUP(I872,spp!A:L,10,FALSE)</f>
        <v>Zanclidae</v>
      </c>
    </row>
    <row r="873" spans="1:40" x14ac:dyDescent="0.2">
      <c r="A873" s="43">
        <v>3</v>
      </c>
      <c r="B873" s="43" t="s">
        <v>170</v>
      </c>
      <c r="C873" s="43">
        <v>11</v>
      </c>
      <c r="D873" s="43" t="s">
        <v>183</v>
      </c>
      <c r="E873" s="43">
        <v>2</v>
      </c>
      <c r="F873" s="57">
        <v>40862</v>
      </c>
      <c r="G873" s="58">
        <v>27</v>
      </c>
      <c r="H873" s="58">
        <v>6</v>
      </c>
      <c r="I873" s="43" t="s">
        <v>149</v>
      </c>
      <c r="J873" s="37" t="str">
        <f>VLOOKUP(I873,spp!A:B,2,FALSE)</f>
        <v>Pinctada mazatlanica</v>
      </c>
      <c r="K873" s="43">
        <v>3</v>
      </c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37"/>
      <c r="AF873" s="37">
        <f>VLOOKUP(I873,spp!A:E,5,FALSE)</f>
        <v>33.238461538461536</v>
      </c>
      <c r="AG873" s="43">
        <f>AF873*K873</f>
        <v>99.715384615384608</v>
      </c>
      <c r="AH873" s="43">
        <f>K873/50</f>
        <v>0.06</v>
      </c>
      <c r="AI873" s="43">
        <f>AG873/50</f>
        <v>1.9943076923076921</v>
      </c>
      <c r="AJ873" s="7">
        <f t="shared" si="1544"/>
        <v>4.6023199741444607</v>
      </c>
      <c r="AK873" s="7" t="e">
        <f t="shared" si="1545"/>
        <v>#NUM!</v>
      </c>
      <c r="AL873" s="7" t="e">
        <f t="shared" si="1546"/>
        <v>#NUM!</v>
      </c>
      <c r="AM873" s="7" t="e">
        <f t="shared" si="1551"/>
        <v>#NUM!</v>
      </c>
      <c r="AN873" s="37" t="str">
        <f>VLOOKUP(I873,spp!A:L,10,FALSE)</f>
        <v>Pteriidae</v>
      </c>
    </row>
    <row r="874" spans="1:40" x14ac:dyDescent="0.2">
      <c r="A874" s="43">
        <v>3</v>
      </c>
      <c r="B874" s="43" t="s">
        <v>170</v>
      </c>
      <c r="C874" s="43">
        <v>11</v>
      </c>
      <c r="D874" s="43" t="s">
        <v>183</v>
      </c>
      <c r="E874" s="43">
        <v>2</v>
      </c>
      <c r="F874" s="57">
        <v>40862</v>
      </c>
      <c r="G874" s="58">
        <v>27</v>
      </c>
      <c r="H874" s="58">
        <v>6</v>
      </c>
      <c r="I874" s="43" t="s">
        <v>149</v>
      </c>
      <c r="J874" s="37" t="str">
        <f>VLOOKUP(I874,spp!A:B,2,FALSE)</f>
        <v>Pinctada mazatlanica</v>
      </c>
      <c r="K874" s="43">
        <v>1</v>
      </c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37"/>
      <c r="AF874" s="37">
        <f>VLOOKUP(I874,spp!A:E,5,FALSE)</f>
        <v>33.238461538461536</v>
      </c>
      <c r="AG874" s="43">
        <f>AF874*K874</f>
        <v>33.238461538461536</v>
      </c>
      <c r="AH874" s="43">
        <f>K874/50</f>
        <v>0.02</v>
      </c>
      <c r="AI874" s="43">
        <f>AG874/50</f>
        <v>0.66476923076923067</v>
      </c>
      <c r="AJ874" s="7">
        <f t="shared" si="1544"/>
        <v>3.5037076854763507</v>
      </c>
      <c r="AK874" s="7" t="e">
        <f t="shared" si="1545"/>
        <v>#NUM!</v>
      </c>
      <c r="AL874" s="7" t="e">
        <f t="shared" si="1546"/>
        <v>#NUM!</v>
      </c>
      <c r="AM874" s="7" t="e">
        <f t="shared" si="1551"/>
        <v>#NUM!</v>
      </c>
      <c r="AN874" s="37" t="str">
        <f>VLOOKUP(I874,spp!A:L,10,FALSE)</f>
        <v>Pteriidae</v>
      </c>
    </row>
    <row r="875" spans="1:40" x14ac:dyDescent="0.2">
      <c r="A875" s="40">
        <v>3</v>
      </c>
      <c r="B875" s="40" t="s">
        <v>170</v>
      </c>
      <c r="C875" s="40">
        <v>11</v>
      </c>
      <c r="D875" s="40" t="s">
        <v>183</v>
      </c>
      <c r="E875" s="40">
        <v>3</v>
      </c>
      <c r="F875" s="55">
        <v>40862</v>
      </c>
      <c r="G875" s="56">
        <v>27</v>
      </c>
      <c r="H875" s="56">
        <v>6</v>
      </c>
      <c r="I875" s="40" t="s">
        <v>142</v>
      </c>
      <c r="J875" s="37" t="str">
        <f>VLOOKUP(I875,spp!A:B,2,FALSE)</f>
        <v>Holacanthus passer</v>
      </c>
      <c r="K875" s="39">
        <f t="shared" ref="K875:K876" si="1556">SUM(L875:AD875)</f>
        <v>3</v>
      </c>
      <c r="L875" s="40"/>
      <c r="M875" s="40">
        <v>1</v>
      </c>
      <c r="N875" s="40">
        <v>1</v>
      </c>
      <c r="O875" s="40"/>
      <c r="P875" s="40">
        <v>1</v>
      </c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37">
        <f>VLOOKUP(I875,spp!A:C,3,FALSE)</f>
        <v>2.7130000000000001E-2</v>
      </c>
      <c r="AF875" s="37">
        <f>VLOOKUP(I875,spp!A:D,4,FALSE)</f>
        <v>3.0842299999999998</v>
      </c>
      <c r="AG875" s="37">
        <f t="shared" ref="AG875:AG876" si="1557">((AE875*$L$2^AF875)*L875)+((AE875*$M$2^AF875)*M875)+((AE875*$N$2^AF875)*N875)+((AE875*$O$2^AF875)*O875)+((AE875*$P$2^AF875)*P875)+((AE875*$Q$2^AF875)*Q875)+((AE875*$R$2^AF875)*R875)+((AE875*$S$2^AF875)*S875)+((AE875*$T$2^AF875)*T875)+((AE875*$U$2^AF875)*U875)+((AE875*$V$2^AF875)*V875)+((AE875*$W$2^AF875)*W875)+((AE875*$X$2^AF875)*X875)+((AE875*$Y$2^AF875)*Y875)+ ((AE875*$Z$2^AF875)*Z875)+((AE875*$AA$2^AF875)*AA875)+((AE875*$AB$2^AF875)*AB875)+((AE875*$AC$2^AF875)*AC875+((AE875*$AD$2^AF875)*AD875))</f>
        <v>635.04017819581065</v>
      </c>
      <c r="AH875" s="37">
        <f t="shared" ref="AH875:AH876" si="1558">K875/100</f>
        <v>0.03</v>
      </c>
      <c r="AI875" s="37">
        <f t="shared" ref="AI875:AI876" si="1559">AG875/100</f>
        <v>6.3504017819581069</v>
      </c>
      <c r="AJ875" s="7">
        <f t="shared" ref="AJ875:AJ886" si="1560">LN(AG875)</f>
        <v>6.4536882696403639</v>
      </c>
      <c r="AK875" s="7">
        <f t="shared" ref="AK875:AK886" si="1561">LN(AE875)</f>
        <v>-3.6071151523112968</v>
      </c>
      <c r="AL875" s="7">
        <f t="shared" ref="AL875:AL886" si="1562">(AJ875-AK875)/AF875</f>
        <v>3.2620146428611556</v>
      </c>
      <c r="AM875" s="7">
        <f t="shared" ref="AM875:AM887" si="1563">EXP(AL875)</f>
        <v>26.102070556824486</v>
      </c>
      <c r="AN875" s="37" t="str">
        <f>VLOOKUP(I875,spp!A:L,10,FALSE)</f>
        <v>Pomacanthidae</v>
      </c>
    </row>
    <row r="876" spans="1:40" x14ac:dyDescent="0.2">
      <c r="A876" s="40">
        <v>3</v>
      </c>
      <c r="B876" s="40" t="s">
        <v>170</v>
      </c>
      <c r="C876" s="40">
        <v>11</v>
      </c>
      <c r="D876" s="40" t="s">
        <v>183</v>
      </c>
      <c r="E876" s="40">
        <v>3</v>
      </c>
      <c r="F876" s="55">
        <v>40862</v>
      </c>
      <c r="G876" s="56">
        <v>27</v>
      </c>
      <c r="H876" s="56">
        <v>6</v>
      </c>
      <c r="I876" s="40" t="s">
        <v>141</v>
      </c>
      <c r="J876" s="37" t="str">
        <f>VLOOKUP(I876,spp!A:B,2,FALSE)</f>
        <v>Stegastes rectrifaenum</v>
      </c>
      <c r="K876" s="39">
        <f t="shared" si="1556"/>
        <v>20</v>
      </c>
      <c r="L876" s="40">
        <v>20</v>
      </c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37">
        <f>VLOOKUP(I876,spp!A:C,3,FALSE)</f>
        <v>1.813E-2</v>
      </c>
      <c r="AF876" s="37">
        <f>VLOOKUP(I876,spp!A:D,4,FALSE)</f>
        <v>3.07552</v>
      </c>
      <c r="AG876" s="37">
        <f t="shared" si="1557"/>
        <v>6.0715594980801129</v>
      </c>
      <c r="AH876" s="37">
        <f t="shared" si="1558"/>
        <v>0.2</v>
      </c>
      <c r="AI876" s="37">
        <f t="shared" si="1559"/>
        <v>6.0715594980801126E-2</v>
      </c>
      <c r="AJ876" s="7">
        <f t="shared" si="1560"/>
        <v>1.8036154910322153</v>
      </c>
      <c r="AK876" s="7">
        <f t="shared" si="1561"/>
        <v>-4.0101872542153769</v>
      </c>
      <c r="AL876" s="7">
        <f t="shared" si="1562"/>
        <v>1.8903478908436921</v>
      </c>
      <c r="AM876" s="7">
        <f t="shared" si="1563"/>
        <v>6.6216718994092956</v>
      </c>
      <c r="AN876" s="37" t="str">
        <f>VLOOKUP(I876,spp!A:L,10,FALSE)</f>
        <v>Pomacentridae</v>
      </c>
    </row>
    <row r="877" spans="1:40" x14ac:dyDescent="0.2">
      <c r="A877" s="43">
        <v>3</v>
      </c>
      <c r="B877" s="43" t="s">
        <v>170</v>
      </c>
      <c r="C877" s="43">
        <v>11</v>
      </c>
      <c r="D877" s="43" t="s">
        <v>183</v>
      </c>
      <c r="E877" s="43">
        <v>3</v>
      </c>
      <c r="F877" s="59">
        <v>40862</v>
      </c>
      <c r="G877" s="58">
        <v>28</v>
      </c>
      <c r="H877" s="58">
        <v>19</v>
      </c>
      <c r="I877" s="43" t="s">
        <v>149</v>
      </c>
      <c r="J877" s="37" t="str">
        <f>VLOOKUP(I877,spp!A:B,2,FALSE)</f>
        <v>Pinctada mazatlanica</v>
      </c>
      <c r="K877" s="43">
        <v>1</v>
      </c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37"/>
      <c r="AF877" s="37">
        <f>VLOOKUP(I877,spp!A:E,5,FALSE)</f>
        <v>33.238461538461536</v>
      </c>
      <c r="AG877" s="43">
        <f t="shared" ref="AG877" si="1564">AF877*K877</f>
        <v>33.238461538461536</v>
      </c>
      <c r="AH877" s="43">
        <f t="shared" ref="AH877" si="1565">K877/50</f>
        <v>0.02</v>
      </c>
      <c r="AI877" s="43">
        <f t="shared" ref="AI877" si="1566">AG877/50</f>
        <v>0.66476923076923067</v>
      </c>
      <c r="AJ877" s="7">
        <f t="shared" si="1560"/>
        <v>3.5037076854763507</v>
      </c>
      <c r="AK877" s="7" t="e">
        <f t="shared" si="1561"/>
        <v>#NUM!</v>
      </c>
      <c r="AL877" s="7" t="e">
        <f t="shared" si="1562"/>
        <v>#NUM!</v>
      </c>
      <c r="AM877" s="7" t="e">
        <f t="shared" si="1563"/>
        <v>#NUM!</v>
      </c>
      <c r="AN877" s="37" t="str">
        <f>VLOOKUP(I877,spp!A:L,10,FALSE)</f>
        <v>Pteriidae</v>
      </c>
    </row>
    <row r="878" spans="1:40" x14ac:dyDescent="0.2">
      <c r="A878" s="40">
        <v>3</v>
      </c>
      <c r="B878" s="40" t="s">
        <v>170</v>
      </c>
      <c r="C878" s="40">
        <v>11</v>
      </c>
      <c r="D878" s="40" t="s">
        <v>183</v>
      </c>
      <c r="E878" s="40">
        <v>4</v>
      </c>
      <c r="F878" s="55">
        <v>40862</v>
      </c>
      <c r="G878" s="56">
        <v>28</v>
      </c>
      <c r="H878" s="56">
        <v>19</v>
      </c>
      <c r="I878" s="40" t="s">
        <v>143</v>
      </c>
      <c r="J878" s="37" t="str">
        <f>VLOOKUP(I878,spp!A:B,2,FALSE)</f>
        <v>Scarus ghobban</v>
      </c>
      <c r="K878" s="39">
        <f t="shared" ref="K878" si="1567">SUM(L878:AD878)</f>
        <v>3</v>
      </c>
      <c r="L878" s="40"/>
      <c r="M878" s="40"/>
      <c r="N878" s="40"/>
      <c r="O878" s="40"/>
      <c r="P878" s="40">
        <v>3</v>
      </c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37">
        <f>VLOOKUP(I878,spp!A:C,3,FALSE)</f>
        <v>2.3300000000000001E-2</v>
      </c>
      <c r="AF878" s="37">
        <f>VLOOKUP(I878,spp!A:D,4,FALSE)</f>
        <v>2.919</v>
      </c>
      <c r="AG878" s="37">
        <f t="shared" ref="AG878" si="1568">((AE878*$L$2^AF878)*L878)+((AE878*$M$2^AF878)*M878)+((AE878*$N$2^AF878)*N878)+((AE878*$O$2^AF878)*O878)+((AE878*$P$2^AF878)*P878)+((AE878*$Q$2^AF878)*Q878)+((AE878*$R$2^AF878)*R878)+((AE878*$S$2^AF878)*S878)+((AE878*$T$2^AF878)*T878)+((AE878*$U$2^AF878)*U878)+((AE878*$V$2^AF878)*V878)+((AE878*$W$2^AF878)*W878)+((AE878*$X$2^AF878)*X878)+((AE878*$Y$2^AF878)*Y878)+ ((AE878*$Z$2^AF878)*Z878)+((AE878*$AA$2^AF878)*AA878)+((AE878*$AB$2^AF878)*AB878)+((AE878*$AC$2^AF878)*AC878+((AE878*$AD$2^AF878)*AD878))</f>
        <v>841.51926166488704</v>
      </c>
      <c r="AH878" s="37">
        <f t="shared" ref="AH878" si="1569">K878/100</f>
        <v>0.03</v>
      </c>
      <c r="AI878" s="37">
        <f t="shared" ref="AI878" si="1570">AG878/100</f>
        <v>8.41519261664887</v>
      </c>
      <c r="AJ878" s="7">
        <f t="shared" si="1560"/>
        <v>6.7352089030479059</v>
      </c>
      <c r="AK878" s="7">
        <f t="shared" si="1561"/>
        <v>-3.7593019184104821</v>
      </c>
      <c r="AL878" s="7">
        <f t="shared" si="1562"/>
        <v>3.5952418024866009</v>
      </c>
      <c r="AM878" s="7">
        <f t="shared" si="1563"/>
        <v>36.424506459357879</v>
      </c>
      <c r="AN878" s="37" t="str">
        <f>VLOOKUP(I878,spp!A:L,10,FALSE)</f>
        <v>Scaridae </v>
      </c>
    </row>
    <row r="879" spans="1:40" x14ac:dyDescent="0.2">
      <c r="A879" s="43">
        <v>3</v>
      </c>
      <c r="B879" s="43" t="s">
        <v>170</v>
      </c>
      <c r="C879" s="43">
        <v>11</v>
      </c>
      <c r="D879" s="43" t="s">
        <v>183</v>
      </c>
      <c r="E879" s="43">
        <v>4</v>
      </c>
      <c r="F879" s="59">
        <v>40862</v>
      </c>
      <c r="G879" s="58">
        <v>28</v>
      </c>
      <c r="H879" s="58">
        <v>19</v>
      </c>
      <c r="I879" s="43" t="s">
        <v>149</v>
      </c>
      <c r="J879" s="37" t="str">
        <f>VLOOKUP(I879,spp!A:B,2,FALSE)</f>
        <v>Pinctada mazatlanica</v>
      </c>
      <c r="K879" s="43">
        <v>2</v>
      </c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37"/>
      <c r="AF879" s="37">
        <f>VLOOKUP(I879,spp!A:E,5,FALSE)</f>
        <v>33.238461538461536</v>
      </c>
      <c r="AG879" s="43">
        <f>AF879*K879</f>
        <v>66.476923076923072</v>
      </c>
      <c r="AH879" s="43">
        <f>K879/50</f>
        <v>0.04</v>
      </c>
      <c r="AI879" s="43">
        <f>AG879/50</f>
        <v>1.3295384615384613</v>
      </c>
      <c r="AJ879" s="7">
        <f t="shared" si="1560"/>
        <v>4.1968548660362961</v>
      </c>
      <c r="AK879" s="7" t="e">
        <f t="shared" si="1561"/>
        <v>#NUM!</v>
      </c>
      <c r="AL879" s="7" t="e">
        <f t="shared" si="1562"/>
        <v>#NUM!</v>
      </c>
      <c r="AM879" s="7" t="e">
        <f t="shared" si="1563"/>
        <v>#NUM!</v>
      </c>
      <c r="AN879" s="37" t="str">
        <f>VLOOKUP(I879,spp!A:L,10,FALSE)</f>
        <v>Pteriidae</v>
      </c>
    </row>
    <row r="880" spans="1:40" x14ac:dyDescent="0.2">
      <c r="A880" s="40">
        <v>3</v>
      </c>
      <c r="B880" s="40" t="s">
        <v>170</v>
      </c>
      <c r="C880" s="40">
        <v>11</v>
      </c>
      <c r="D880" s="40" t="s">
        <v>183</v>
      </c>
      <c r="E880" s="40">
        <v>5</v>
      </c>
      <c r="F880" s="55">
        <v>40862</v>
      </c>
      <c r="G880" s="56">
        <v>28</v>
      </c>
      <c r="H880" s="56">
        <v>19</v>
      </c>
      <c r="I880" s="40" t="s">
        <v>142</v>
      </c>
      <c r="J880" s="37" t="str">
        <f>VLOOKUP(I880,spp!A:B,2,FALSE)</f>
        <v>Holacanthus passer</v>
      </c>
      <c r="K880" s="39">
        <f t="shared" ref="K880:K881" si="1571">SUM(L880:AD880)</f>
        <v>4</v>
      </c>
      <c r="L880" s="40"/>
      <c r="M880" s="40"/>
      <c r="N880" s="40">
        <v>2</v>
      </c>
      <c r="O880" s="40">
        <v>2</v>
      </c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37">
        <f>VLOOKUP(I880,spp!A:C,3,FALSE)</f>
        <v>2.7130000000000001E-2</v>
      </c>
      <c r="AF880" s="37">
        <f>VLOOKUP(I880,spp!A:D,4,FALSE)</f>
        <v>3.0842299999999998</v>
      </c>
      <c r="AG880" s="37">
        <f t="shared" ref="AG880:AG881" si="1572">((AE880*$L$2^AF880)*L880)+((AE880*$M$2^AF880)*M880)+((AE880*$N$2^AF880)*N880)+((AE880*$O$2^AF880)*O880)+((AE880*$P$2^AF880)*P880)+((AE880*$Q$2^AF880)*Q880)+((AE880*$R$2^AF880)*R880)+((AE880*$S$2^AF880)*S880)+((AE880*$T$2^AF880)*T880)+((AE880*$U$2^AF880)*U880)+((AE880*$V$2^AF880)*V880)+((AE880*$W$2^AF880)*W880)+((AE880*$X$2^AF880)*X880)+((AE880*$Y$2^AF880)*Y880)+ ((AE880*$Z$2^AF880)*Z880)+((AE880*$AA$2^AF880)*AA880)+((AE880*$AB$2^AF880)*AB880)+((AE880*$AC$2^AF880)*AC880+((AE880*$AD$2^AF880)*AD880))</f>
        <v>501.17946131009467</v>
      </c>
      <c r="AH880" s="37">
        <f t="shared" ref="AH880:AH881" si="1573">K880/100</f>
        <v>0.04</v>
      </c>
      <c r="AI880" s="37">
        <f t="shared" ref="AI880:AI881" si="1574">AG880/100</f>
        <v>5.011794613100947</v>
      </c>
      <c r="AJ880" s="7">
        <f t="shared" si="1560"/>
        <v>6.2169642431521117</v>
      </c>
      <c r="AK880" s="7">
        <f t="shared" si="1561"/>
        <v>-3.6071151523112968</v>
      </c>
      <c r="AL880" s="7">
        <f t="shared" si="1562"/>
        <v>3.1852616035326191</v>
      </c>
      <c r="AM880" s="7">
        <f t="shared" si="1563"/>
        <v>24.173611480899215</v>
      </c>
      <c r="AN880" s="37" t="str">
        <f>VLOOKUP(I880,spp!A:L,10,FALSE)</f>
        <v>Pomacanthidae</v>
      </c>
    </row>
    <row r="881" spans="1:40" x14ac:dyDescent="0.2">
      <c r="A881" s="40">
        <v>3</v>
      </c>
      <c r="B881" s="40" t="s">
        <v>170</v>
      </c>
      <c r="C881" s="40">
        <v>11</v>
      </c>
      <c r="D881" s="40" t="s">
        <v>183</v>
      </c>
      <c r="E881" s="40">
        <v>5</v>
      </c>
      <c r="F881" s="55">
        <v>40862</v>
      </c>
      <c r="G881" s="56">
        <v>28</v>
      </c>
      <c r="H881" s="56">
        <v>19</v>
      </c>
      <c r="I881" s="40" t="s">
        <v>150</v>
      </c>
      <c r="J881" s="37" t="str">
        <f>VLOOKUP(I881,spp!A:B,2,FALSE)</f>
        <v>Lutjanus argentiventris</v>
      </c>
      <c r="K881" s="39">
        <f t="shared" si="1571"/>
        <v>4</v>
      </c>
      <c r="L881" s="40"/>
      <c r="M881" s="40"/>
      <c r="N881" s="40"/>
      <c r="O881" s="40">
        <v>4</v>
      </c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37">
        <f>VLOOKUP(I881,spp!A:C,3,FALSE)</f>
        <v>1.7299999999999999E-2</v>
      </c>
      <c r="AF881" s="37">
        <f>VLOOKUP(I881,spp!A:D,4,FALSE)</f>
        <v>3</v>
      </c>
      <c r="AG881" s="37">
        <f t="shared" si="1572"/>
        <v>370.86874999999998</v>
      </c>
      <c r="AH881" s="37">
        <f t="shared" si="1573"/>
        <v>0.04</v>
      </c>
      <c r="AI881" s="37">
        <f t="shared" si="1574"/>
        <v>3.7086874999999999</v>
      </c>
      <c r="AJ881" s="7">
        <f t="shared" si="1560"/>
        <v>5.9158482264298922</v>
      </c>
      <c r="AK881" s="7">
        <f t="shared" si="1561"/>
        <v>-4.0570487774784034</v>
      </c>
      <c r="AL881" s="7">
        <f t="shared" si="1562"/>
        <v>3.3242990013027653</v>
      </c>
      <c r="AM881" s="7">
        <f t="shared" si="1563"/>
        <v>27.779518409443494</v>
      </c>
      <c r="AN881" s="37" t="str">
        <f>VLOOKUP(I881,spp!A:L,10,FALSE)</f>
        <v>Lutjanidae</v>
      </c>
    </row>
    <row r="882" spans="1:40" x14ac:dyDescent="0.2">
      <c r="A882" s="43">
        <v>3</v>
      </c>
      <c r="B882" s="43" t="s">
        <v>170</v>
      </c>
      <c r="C882" s="43">
        <v>11</v>
      </c>
      <c r="D882" s="43" t="s">
        <v>183</v>
      </c>
      <c r="E882" s="43">
        <v>5</v>
      </c>
      <c r="F882" s="59">
        <v>40862</v>
      </c>
      <c r="G882" s="58">
        <v>28</v>
      </c>
      <c r="H882" s="58">
        <v>19</v>
      </c>
      <c r="I882" s="43" t="s">
        <v>149</v>
      </c>
      <c r="J882" s="37" t="str">
        <f>VLOOKUP(I882,spp!A:B,2,FALSE)</f>
        <v>Pinctada mazatlanica</v>
      </c>
      <c r="K882" s="43">
        <v>2</v>
      </c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37"/>
      <c r="AF882" s="37">
        <f>VLOOKUP(I882,spp!A:E,5,FALSE)</f>
        <v>33.238461538461536</v>
      </c>
      <c r="AG882" s="43">
        <f>AF882*K882</f>
        <v>66.476923076923072</v>
      </c>
      <c r="AH882" s="43">
        <f>K882/50</f>
        <v>0.04</v>
      </c>
      <c r="AI882" s="43">
        <f>AG882/50</f>
        <v>1.3295384615384613</v>
      </c>
      <c r="AJ882" s="7">
        <f t="shared" si="1560"/>
        <v>4.1968548660362961</v>
      </c>
      <c r="AK882" s="7" t="e">
        <f t="shared" si="1561"/>
        <v>#NUM!</v>
      </c>
      <c r="AL882" s="7" t="e">
        <f t="shared" si="1562"/>
        <v>#NUM!</v>
      </c>
      <c r="AM882" s="7" t="e">
        <f t="shared" si="1563"/>
        <v>#NUM!</v>
      </c>
      <c r="AN882" s="37" t="str">
        <f>VLOOKUP(I882,spp!A:L,10,FALSE)</f>
        <v>Pteriidae</v>
      </c>
    </row>
    <row r="883" spans="1:40" x14ac:dyDescent="0.2">
      <c r="A883" s="37">
        <v>4</v>
      </c>
      <c r="B883" s="40" t="s">
        <v>184</v>
      </c>
      <c r="C883" s="40">
        <v>1</v>
      </c>
      <c r="D883" s="40" t="s">
        <v>185</v>
      </c>
      <c r="E883" s="40">
        <v>1</v>
      </c>
      <c r="F883" s="55">
        <v>41409</v>
      </c>
      <c r="G883" s="40">
        <v>22</v>
      </c>
      <c r="H883" s="40">
        <v>12</v>
      </c>
      <c r="I883" s="40" t="s">
        <v>142</v>
      </c>
      <c r="J883" s="37" t="str">
        <f>VLOOKUP(I883,spp!A:B,2,FALSE)</f>
        <v>Holacanthus passer</v>
      </c>
      <c r="K883" s="39">
        <f t="shared" ref="K883:K886" si="1575">SUM(L883:AD883)</f>
        <v>8</v>
      </c>
      <c r="L883" s="40"/>
      <c r="M883" s="40"/>
      <c r="N883" s="40"/>
      <c r="O883" s="40"/>
      <c r="P883" s="40">
        <v>8</v>
      </c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37">
        <f>VLOOKUP(I883,spp!A:C,3,FALSE)</f>
        <v>2.7130000000000001E-2</v>
      </c>
      <c r="AF883" s="37">
        <f>VLOOKUP(I883,spp!A:D,4,FALSE)</f>
        <v>3.0842299999999998</v>
      </c>
      <c r="AG883" s="37">
        <f t="shared" ref="AG883:AG886" si="1576">((AE883*$L$2^AF883)*L883)+((AE883*$M$2^AF883)*M883)+((AE883*$N$2^AF883)*N883)+((AE883*$O$2^AF883)*O883)+((AE883*$P$2^AF883)*P883)+((AE883*$Q$2^AF883)*Q883)+((AE883*$R$2^AF883)*R883)+((AE883*$S$2^AF883)*S883)+((AE883*$T$2^AF883)*T883)+((AE883*$U$2^AF883)*U883)+((AE883*$V$2^AF883)*V883)+((AE883*$W$2^AF883)*W883)+((AE883*$X$2^AF883)*X883)+((AE883*$Y$2^AF883)*Y883)+ ((AE883*$Z$2^AF883)*Z883)+((AE883*$AA$2^AF883)*AA883)+((AE883*$AB$2^AF883)*AB883)+((AE883*$AC$2^AF883)*AC883+((AE883*$AD$2^AF883)*AD883))</f>
        <v>4447.4215252744361</v>
      </c>
      <c r="AH883" s="37">
        <f t="shared" ref="AH883:AH886" si="1577">K883/100</f>
        <v>0.08</v>
      </c>
      <c r="AI883" s="37">
        <f t="shared" ref="AI883:AI886" si="1578">AG883/100</f>
        <v>44.474215252744358</v>
      </c>
      <c r="AJ883" s="7">
        <f t="shared" si="1560"/>
        <v>8.4000797747017888</v>
      </c>
      <c r="AK883" s="7">
        <f t="shared" si="1561"/>
        <v>-3.6071151523112968</v>
      </c>
      <c r="AL883" s="7">
        <f t="shared" si="1562"/>
        <v>3.8930932281357378</v>
      </c>
      <c r="AM883" s="7">
        <f t="shared" si="1563"/>
        <v>49.062413286676119</v>
      </c>
      <c r="AN883" s="37" t="str">
        <f>VLOOKUP(I883,spp!A:L,10,FALSE)</f>
        <v>Pomacanthidae</v>
      </c>
    </row>
    <row r="884" spans="1:40" x14ac:dyDescent="0.2">
      <c r="A884" s="37">
        <v>4</v>
      </c>
      <c r="B884" s="40" t="s">
        <v>184</v>
      </c>
      <c r="C884" s="40">
        <v>1</v>
      </c>
      <c r="D884" s="40" t="s">
        <v>185</v>
      </c>
      <c r="E884" s="40">
        <v>1</v>
      </c>
      <c r="F884" s="55">
        <v>41409</v>
      </c>
      <c r="G884" s="40">
        <v>22</v>
      </c>
      <c r="H884" s="40">
        <v>12</v>
      </c>
      <c r="I884" s="40" t="s">
        <v>146</v>
      </c>
      <c r="J884" s="37" t="str">
        <f>VLOOKUP(I884,spp!A:B,2,FALSE)</f>
        <v>Mycteroperca rosacea</v>
      </c>
      <c r="K884" s="39">
        <f t="shared" si="1575"/>
        <v>5</v>
      </c>
      <c r="L884" s="40"/>
      <c r="M884" s="40"/>
      <c r="N884" s="40"/>
      <c r="O884" s="40"/>
      <c r="P884" s="40">
        <v>2</v>
      </c>
      <c r="Q884" s="40"/>
      <c r="R884" s="40">
        <v>3</v>
      </c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37">
        <f>VLOOKUP(I884,spp!A:C,3,FALSE)</f>
        <v>1.3299999999999999E-2</v>
      </c>
      <c r="AF884" s="37">
        <f>VLOOKUP(I884,spp!A:D,4,FALSE)</f>
        <v>2.97</v>
      </c>
      <c r="AG884" s="37">
        <f t="shared" si="1576"/>
        <v>3620.8677929557134</v>
      </c>
      <c r="AH884" s="37">
        <f t="shared" si="1577"/>
        <v>0.05</v>
      </c>
      <c r="AI884" s="37">
        <f t="shared" si="1578"/>
        <v>36.208677929557133</v>
      </c>
      <c r="AJ884" s="7">
        <f t="shared" si="1560"/>
        <v>8.1944689979021046</v>
      </c>
      <c r="AK884" s="7">
        <f t="shared" si="1561"/>
        <v>-4.319991243754429</v>
      </c>
      <c r="AL884" s="7">
        <f t="shared" si="1562"/>
        <v>4.2136229769887317</v>
      </c>
      <c r="AM884" s="7">
        <f t="shared" si="1563"/>
        <v>67.601013597930276</v>
      </c>
      <c r="AN884" s="37" t="str">
        <f>VLOOKUP(I884,spp!A:L,10,FALSE)</f>
        <v>Serranidae</v>
      </c>
    </row>
    <row r="885" spans="1:40" x14ac:dyDescent="0.2">
      <c r="A885" s="37">
        <v>4</v>
      </c>
      <c r="B885" s="40" t="s">
        <v>184</v>
      </c>
      <c r="C885" s="40">
        <v>1</v>
      </c>
      <c r="D885" s="40" t="s">
        <v>185</v>
      </c>
      <c r="E885" s="40">
        <v>1</v>
      </c>
      <c r="F885" s="55">
        <v>41409</v>
      </c>
      <c r="G885" s="40">
        <v>22</v>
      </c>
      <c r="H885" s="40">
        <v>12</v>
      </c>
      <c r="I885" s="40" t="s">
        <v>143</v>
      </c>
      <c r="J885" s="37" t="str">
        <f>VLOOKUP(I885,spp!A:B,2,FALSE)</f>
        <v>Scarus ghobban</v>
      </c>
      <c r="K885" s="39">
        <f t="shared" si="1575"/>
        <v>2</v>
      </c>
      <c r="L885" s="40"/>
      <c r="M885" s="40"/>
      <c r="N885" s="40"/>
      <c r="O885" s="40">
        <v>2</v>
      </c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37">
        <f>VLOOKUP(I885,spp!A:C,3,FALSE)</f>
        <v>2.3300000000000001E-2</v>
      </c>
      <c r="AF885" s="37">
        <f>VLOOKUP(I885,spp!A:D,4,FALSE)</f>
        <v>2.919</v>
      </c>
      <c r="AG885" s="37">
        <f t="shared" si="1576"/>
        <v>198.06784699345747</v>
      </c>
      <c r="AH885" s="37">
        <f t="shared" si="1577"/>
        <v>0.02</v>
      </c>
      <c r="AI885" s="37">
        <f t="shared" si="1578"/>
        <v>1.9806784699345747</v>
      </c>
      <c r="AJ885" s="7">
        <f t="shared" si="1560"/>
        <v>5.2886096335825812</v>
      </c>
      <c r="AK885" s="7">
        <f t="shared" si="1561"/>
        <v>-3.7593019184104821</v>
      </c>
      <c r="AL885" s="7">
        <f t="shared" si="1562"/>
        <v>3.099661374440926</v>
      </c>
      <c r="AM885" s="7">
        <f t="shared" si="1563"/>
        <v>22.190435760324245</v>
      </c>
      <c r="AN885" s="37" t="str">
        <f>VLOOKUP(I885,spp!A:L,10,FALSE)</f>
        <v>Scaridae </v>
      </c>
    </row>
    <row r="886" spans="1:40" x14ac:dyDescent="0.2">
      <c r="A886" s="37">
        <v>4</v>
      </c>
      <c r="B886" s="40" t="s">
        <v>184</v>
      </c>
      <c r="C886" s="40">
        <v>1</v>
      </c>
      <c r="D886" s="40" t="s">
        <v>185</v>
      </c>
      <c r="E886" s="40">
        <v>1</v>
      </c>
      <c r="F886" s="55">
        <v>41409</v>
      </c>
      <c r="G886" s="40">
        <v>22</v>
      </c>
      <c r="H886" s="40">
        <v>12</v>
      </c>
      <c r="I886" s="40" t="s">
        <v>157</v>
      </c>
      <c r="J886" s="37" t="str">
        <f>VLOOKUP(I886,spp!A:B,2,FALSE)</f>
        <v>Zanclus cornutus</v>
      </c>
      <c r="K886" s="39">
        <f t="shared" si="1575"/>
        <v>3</v>
      </c>
      <c r="L886" s="40"/>
      <c r="M886" s="40"/>
      <c r="N886" s="40"/>
      <c r="O886" s="40"/>
      <c r="P886" s="40">
        <v>3</v>
      </c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37">
        <f>VLOOKUP(I886,spp!A:C,3,FALSE)</f>
        <v>1.47E-2</v>
      </c>
      <c r="AF886" s="37">
        <f>VLOOKUP(I886,spp!A:D,4,FALSE)</f>
        <v>3.3698999999999999</v>
      </c>
      <c r="AG886" s="37">
        <f t="shared" si="1576"/>
        <v>2266.504703702039</v>
      </c>
      <c r="AH886" s="37">
        <f t="shared" si="1577"/>
        <v>0.03</v>
      </c>
      <c r="AI886" s="37">
        <f t="shared" si="1578"/>
        <v>22.66504703702039</v>
      </c>
      <c r="AJ886" s="7">
        <f t="shared" si="1560"/>
        <v>7.7259941456940116</v>
      </c>
      <c r="AK886" s="7">
        <f t="shared" si="1561"/>
        <v>-4.2199077851974467</v>
      </c>
      <c r="AL886" s="7">
        <f t="shared" si="1562"/>
        <v>3.5448832104488144</v>
      </c>
      <c r="AM886" s="7">
        <f t="shared" si="1563"/>
        <v>34.635640025186497</v>
      </c>
      <c r="AN886" s="37" t="str">
        <f>VLOOKUP(I886,spp!A:L,10,FALSE)</f>
        <v>Zanclidae</v>
      </c>
    </row>
    <row r="887" spans="1:40" x14ac:dyDescent="0.2">
      <c r="A887" s="43">
        <v>4</v>
      </c>
      <c r="B887" s="43" t="s">
        <v>184</v>
      </c>
      <c r="C887" s="43">
        <v>1</v>
      </c>
      <c r="D887" s="43" t="s">
        <v>185</v>
      </c>
      <c r="E887" s="43">
        <v>1</v>
      </c>
      <c r="F887" s="59">
        <v>41409</v>
      </c>
      <c r="G887" s="43">
        <v>24</v>
      </c>
      <c r="H887" s="43">
        <v>13.1</v>
      </c>
      <c r="I887" s="43" t="s">
        <v>148</v>
      </c>
      <c r="J887" s="37" t="str">
        <f>VLOOKUP(I887,spp!A:B,2,FALSE)</f>
        <v>Diadema mexicanum</v>
      </c>
      <c r="K887" s="43">
        <v>2</v>
      </c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37"/>
      <c r="AF887" s="37">
        <f>VLOOKUP(I887,spp!A:E,5,FALSE)</f>
        <v>20.71</v>
      </c>
      <c r="AG887" s="43">
        <f t="shared" ref="AG887:AG888" si="1579">AF887*K887</f>
        <v>41.42</v>
      </c>
      <c r="AH887" s="43">
        <f t="shared" ref="AH887:AH888" si="1580">K887/50</f>
        <v>0.04</v>
      </c>
      <c r="AI887" s="43">
        <f t="shared" ref="AI887:AI888" si="1581">AG887/50</f>
        <v>0.82840000000000003</v>
      </c>
      <c r="AJ887" s="7">
        <f t="shared" ref="AJ887:AJ898" si="1582">LN(AG887)</f>
        <v>3.7237638559674382</v>
      </c>
      <c r="AK887" s="7" t="e">
        <f t="shared" ref="AK887:AK898" si="1583">LN(AE887)</f>
        <v>#NUM!</v>
      </c>
      <c r="AL887" s="7" t="e">
        <f t="shared" ref="AL887:AL898" si="1584">(AJ887-AK887)/AF887</f>
        <v>#NUM!</v>
      </c>
      <c r="AM887" s="7" t="e">
        <f t="shared" si="1563"/>
        <v>#NUM!</v>
      </c>
      <c r="AN887" s="37" t="str">
        <f>VLOOKUP(I887,spp!A:L,10,FALSE)</f>
        <v>Diadematidae</v>
      </c>
    </row>
    <row r="888" spans="1:40" x14ac:dyDescent="0.2">
      <c r="A888" s="43">
        <v>4</v>
      </c>
      <c r="B888" s="43" t="s">
        <v>184</v>
      </c>
      <c r="C888" s="43">
        <v>1</v>
      </c>
      <c r="D888" s="43" t="s">
        <v>185</v>
      </c>
      <c r="E888" s="43">
        <v>1</v>
      </c>
      <c r="F888" s="59">
        <v>41409</v>
      </c>
      <c r="G888" s="43">
        <v>24</v>
      </c>
      <c r="H888" s="43">
        <v>13.1</v>
      </c>
      <c r="I888" s="43" t="s">
        <v>145</v>
      </c>
      <c r="J888" s="37" t="str">
        <f>VLOOKUP(I888,spp!A:B,2,FALSE)</f>
        <v>Isostichopus fuscus</v>
      </c>
      <c r="K888" s="43">
        <v>2</v>
      </c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37"/>
      <c r="AF888" s="37">
        <f>VLOOKUP(I888,spp!A:E,5,FALSE)</f>
        <v>375</v>
      </c>
      <c r="AG888" s="43">
        <f t="shared" si="1579"/>
        <v>750</v>
      </c>
      <c r="AH888" s="43">
        <f t="shared" si="1580"/>
        <v>0.04</v>
      </c>
      <c r="AI888" s="43">
        <f t="shared" si="1581"/>
        <v>15</v>
      </c>
      <c r="AJ888" s="7">
        <f t="shared" si="1582"/>
        <v>6.620073206530356</v>
      </c>
      <c r="AK888" s="7" t="e">
        <f t="shared" si="1583"/>
        <v>#NUM!</v>
      </c>
      <c r="AL888" s="7" t="e">
        <f t="shared" si="1584"/>
        <v>#NUM!</v>
      </c>
      <c r="AM888" s="7" t="e">
        <f t="shared" ref="AM888:AM898" si="1585">EXP(AL888)</f>
        <v>#NUM!</v>
      </c>
      <c r="AN888" s="37" t="str">
        <f>VLOOKUP(I888,spp!A:L,10,FALSE)</f>
        <v>Stichopodidae</v>
      </c>
    </row>
    <row r="889" spans="1:40" x14ac:dyDescent="0.2">
      <c r="A889" s="37">
        <v>4</v>
      </c>
      <c r="B889" s="40" t="s">
        <v>184</v>
      </c>
      <c r="C889" s="40">
        <v>1</v>
      </c>
      <c r="D889" s="40" t="s">
        <v>185</v>
      </c>
      <c r="E889" s="40">
        <v>2</v>
      </c>
      <c r="F889" s="55">
        <v>41409</v>
      </c>
      <c r="G889" s="40">
        <v>22</v>
      </c>
      <c r="H889" s="40">
        <v>13</v>
      </c>
      <c r="I889" s="40" t="s">
        <v>142</v>
      </c>
      <c r="J889" s="37" t="str">
        <f>VLOOKUP(I889,spp!A:B,2,FALSE)</f>
        <v>Holacanthus passer</v>
      </c>
      <c r="K889" s="39">
        <f t="shared" ref="K889:K891" si="1586">SUM(L889:AD889)</f>
        <v>1</v>
      </c>
      <c r="L889" s="40"/>
      <c r="M889" s="40"/>
      <c r="N889" s="40"/>
      <c r="O889" s="40"/>
      <c r="P889" s="40">
        <v>1</v>
      </c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37">
        <f>VLOOKUP(I889,spp!A:C,3,FALSE)</f>
        <v>2.7130000000000001E-2</v>
      </c>
      <c r="AF889" s="37">
        <f>VLOOKUP(I889,spp!A:D,4,FALSE)</f>
        <v>3.0842299999999998</v>
      </c>
      <c r="AG889" s="37">
        <f t="shared" ref="AG889:AG891" si="1587">((AE889*$L$2^AF889)*L889)+((AE889*$M$2^AF889)*M889)+((AE889*$N$2^AF889)*N889)+((AE889*$O$2^AF889)*O889)+((AE889*$P$2^AF889)*P889)+((AE889*$Q$2^AF889)*Q889)+((AE889*$R$2^AF889)*R889)+((AE889*$S$2^AF889)*S889)+((AE889*$T$2^AF889)*T889)+((AE889*$U$2^AF889)*U889)+((AE889*$V$2^AF889)*V889)+((AE889*$W$2^AF889)*W889)+((AE889*$X$2^AF889)*X889)+((AE889*$Y$2^AF889)*Y889)+ ((AE889*$Z$2^AF889)*Z889)+((AE889*$AA$2^AF889)*AA889)+((AE889*$AB$2^AF889)*AB889)+((AE889*$AC$2^AF889)*AC889+((AE889*$AD$2^AF889)*AD889))</f>
        <v>555.92769065930452</v>
      </c>
      <c r="AH889" s="37">
        <f t="shared" ref="AH889:AH891" si="1588">K889/100</f>
        <v>0.01</v>
      </c>
      <c r="AI889" s="37">
        <f t="shared" ref="AI889:AI891" si="1589">AG889/100</f>
        <v>5.5592769065930447</v>
      </c>
      <c r="AJ889" s="7">
        <f t="shared" si="1582"/>
        <v>6.3206382330219526</v>
      </c>
      <c r="AK889" s="7">
        <f t="shared" si="1583"/>
        <v>-3.6071151523112968</v>
      </c>
      <c r="AL889" s="7">
        <f t="shared" si="1584"/>
        <v>3.2188758248682006</v>
      </c>
      <c r="AM889" s="7">
        <f t="shared" si="1585"/>
        <v>24.999999999999996</v>
      </c>
      <c r="AN889" s="37" t="str">
        <f>VLOOKUP(I889,spp!A:L,10,FALSE)</f>
        <v>Pomacanthidae</v>
      </c>
    </row>
    <row r="890" spans="1:40" x14ac:dyDescent="0.2">
      <c r="A890" s="37">
        <v>4</v>
      </c>
      <c r="B890" s="40" t="s">
        <v>184</v>
      </c>
      <c r="C890" s="40">
        <v>1</v>
      </c>
      <c r="D890" s="40" t="s">
        <v>185</v>
      </c>
      <c r="E890" s="40">
        <v>2</v>
      </c>
      <c r="F890" s="55">
        <v>41409</v>
      </c>
      <c r="G890" s="40">
        <v>22</v>
      </c>
      <c r="H890" s="40">
        <v>13</v>
      </c>
      <c r="I890" s="40" t="s">
        <v>146</v>
      </c>
      <c r="J890" s="37" t="str">
        <f>VLOOKUP(I890,spp!A:B,2,FALSE)</f>
        <v>Mycteroperca rosacea</v>
      </c>
      <c r="K890" s="39">
        <f t="shared" si="1586"/>
        <v>3</v>
      </c>
      <c r="L890" s="40"/>
      <c r="M890" s="40"/>
      <c r="N890" s="40"/>
      <c r="O890" s="40"/>
      <c r="P890" s="40">
        <v>3</v>
      </c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37">
        <f>VLOOKUP(I890,spp!A:C,3,FALSE)</f>
        <v>1.3299999999999999E-2</v>
      </c>
      <c r="AF890" s="37">
        <f>VLOOKUP(I890,spp!A:D,4,FALSE)</f>
        <v>2.97</v>
      </c>
      <c r="AG890" s="37">
        <f t="shared" si="1587"/>
        <v>566.04990447800515</v>
      </c>
      <c r="AH890" s="37">
        <f t="shared" si="1588"/>
        <v>0.03</v>
      </c>
      <c r="AI890" s="37">
        <f t="shared" si="1589"/>
        <v>5.6604990447800514</v>
      </c>
      <c r="AJ890" s="7">
        <f t="shared" si="1582"/>
        <v>6.3386822447722366</v>
      </c>
      <c r="AK890" s="7">
        <f t="shared" si="1583"/>
        <v>-4.319991243754429</v>
      </c>
      <c r="AL890" s="7">
        <f t="shared" si="1584"/>
        <v>3.5887789523658808</v>
      </c>
      <c r="AM890" s="7">
        <f t="shared" si="1585"/>
        <v>36.18985939453156</v>
      </c>
      <c r="AN890" s="37" t="str">
        <f>VLOOKUP(I890,spp!A:L,10,FALSE)</f>
        <v>Serranidae</v>
      </c>
    </row>
    <row r="891" spans="1:40" x14ac:dyDescent="0.2">
      <c r="A891" s="37">
        <v>4</v>
      </c>
      <c r="B891" s="40" t="s">
        <v>184</v>
      </c>
      <c r="C891" s="40">
        <v>1</v>
      </c>
      <c r="D891" s="40" t="s">
        <v>185</v>
      </c>
      <c r="E891" s="40">
        <v>2</v>
      </c>
      <c r="F891" s="55">
        <v>41409</v>
      </c>
      <c r="G891" s="40">
        <v>22</v>
      </c>
      <c r="H891" s="40">
        <v>13</v>
      </c>
      <c r="I891" s="40" t="s">
        <v>143</v>
      </c>
      <c r="J891" s="37" t="str">
        <f>VLOOKUP(I891,spp!A:B,2,FALSE)</f>
        <v>Scarus ghobban</v>
      </c>
      <c r="K891" s="39">
        <f t="shared" si="1586"/>
        <v>3</v>
      </c>
      <c r="L891" s="40"/>
      <c r="M891" s="40"/>
      <c r="N891" s="40"/>
      <c r="O891" s="40"/>
      <c r="P891" s="40">
        <v>3</v>
      </c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37">
        <f>VLOOKUP(I891,spp!A:C,3,FALSE)</f>
        <v>2.3300000000000001E-2</v>
      </c>
      <c r="AF891" s="37">
        <f>VLOOKUP(I891,spp!A:D,4,FALSE)</f>
        <v>2.919</v>
      </c>
      <c r="AG891" s="37">
        <f t="shared" si="1587"/>
        <v>841.51926166488704</v>
      </c>
      <c r="AH891" s="37">
        <f t="shared" si="1588"/>
        <v>0.03</v>
      </c>
      <c r="AI891" s="37">
        <f t="shared" si="1589"/>
        <v>8.41519261664887</v>
      </c>
      <c r="AJ891" s="7">
        <f t="shared" si="1582"/>
        <v>6.7352089030479059</v>
      </c>
      <c r="AK891" s="7">
        <f t="shared" si="1583"/>
        <v>-3.7593019184104821</v>
      </c>
      <c r="AL891" s="7">
        <f t="shared" si="1584"/>
        <v>3.5952418024866009</v>
      </c>
      <c r="AM891" s="7">
        <f t="shared" si="1585"/>
        <v>36.424506459357879</v>
      </c>
      <c r="AN891" s="37" t="str">
        <f>VLOOKUP(I891,spp!A:L,10,FALSE)</f>
        <v>Scaridae </v>
      </c>
    </row>
    <row r="892" spans="1:40" x14ac:dyDescent="0.2">
      <c r="A892" s="43">
        <v>4</v>
      </c>
      <c r="B892" s="43" t="s">
        <v>184</v>
      </c>
      <c r="C892" s="43">
        <v>1</v>
      </c>
      <c r="D892" s="43" t="s">
        <v>185</v>
      </c>
      <c r="E892" s="43">
        <v>2</v>
      </c>
      <c r="F892" s="59">
        <v>41409</v>
      </c>
      <c r="G892" s="43">
        <v>23</v>
      </c>
      <c r="H892" s="43">
        <v>13.6</v>
      </c>
      <c r="I892" s="43" t="s">
        <v>148</v>
      </c>
      <c r="J892" s="37" t="str">
        <f>VLOOKUP(I892,spp!A:B,2,FALSE)</f>
        <v>Diadema mexicanum</v>
      </c>
      <c r="K892" s="43">
        <v>1</v>
      </c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37"/>
      <c r="AF892" s="37">
        <f>VLOOKUP(I892,spp!A:E,5,FALSE)</f>
        <v>20.71</v>
      </c>
      <c r="AG892" s="43">
        <f t="shared" ref="AG892:AG893" si="1590">AF892*K892</f>
        <v>20.71</v>
      </c>
      <c r="AH892" s="43">
        <f t="shared" ref="AH892:AH893" si="1591">K892/50</f>
        <v>0.02</v>
      </c>
      <c r="AI892" s="43">
        <f t="shared" ref="AI892:AI893" si="1592">AG892/50</f>
        <v>0.41420000000000001</v>
      </c>
      <c r="AJ892" s="7">
        <f t="shared" si="1582"/>
        <v>3.0306166754074928</v>
      </c>
      <c r="AK892" s="7" t="e">
        <f t="shared" si="1583"/>
        <v>#NUM!</v>
      </c>
      <c r="AL892" s="7" t="e">
        <f t="shared" si="1584"/>
        <v>#NUM!</v>
      </c>
      <c r="AM892" s="7" t="e">
        <f t="shared" si="1585"/>
        <v>#NUM!</v>
      </c>
      <c r="AN892" s="37" t="str">
        <f>VLOOKUP(I892,spp!A:L,10,FALSE)</f>
        <v>Diadematidae</v>
      </c>
    </row>
    <row r="893" spans="1:40" x14ac:dyDescent="0.2">
      <c r="A893" s="43">
        <v>4</v>
      </c>
      <c r="B893" s="43" t="s">
        <v>184</v>
      </c>
      <c r="C893" s="43">
        <v>1</v>
      </c>
      <c r="D893" s="43" t="s">
        <v>185</v>
      </c>
      <c r="E893" s="43">
        <v>2</v>
      </c>
      <c r="F893" s="59">
        <v>41409</v>
      </c>
      <c r="G893" s="43">
        <v>23</v>
      </c>
      <c r="H893" s="43">
        <v>13.6</v>
      </c>
      <c r="I893" s="43" t="s">
        <v>145</v>
      </c>
      <c r="J893" s="37" t="str">
        <f>VLOOKUP(I893,spp!A:B,2,FALSE)</f>
        <v>Isostichopus fuscus</v>
      </c>
      <c r="K893" s="43">
        <v>2</v>
      </c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37"/>
      <c r="AF893" s="37">
        <f>VLOOKUP(I893,spp!A:E,5,FALSE)</f>
        <v>375</v>
      </c>
      <c r="AG893" s="43">
        <f t="shared" si="1590"/>
        <v>750</v>
      </c>
      <c r="AH893" s="43">
        <f t="shared" si="1591"/>
        <v>0.04</v>
      </c>
      <c r="AI893" s="43">
        <f t="shared" si="1592"/>
        <v>15</v>
      </c>
      <c r="AJ893" s="7">
        <f t="shared" si="1582"/>
        <v>6.620073206530356</v>
      </c>
      <c r="AK893" s="7" t="e">
        <f t="shared" si="1583"/>
        <v>#NUM!</v>
      </c>
      <c r="AL893" s="7" t="e">
        <f t="shared" si="1584"/>
        <v>#NUM!</v>
      </c>
      <c r="AM893" s="7" t="e">
        <f t="shared" si="1585"/>
        <v>#NUM!</v>
      </c>
      <c r="AN893" s="37" t="str">
        <f>VLOOKUP(I893,spp!A:L,10,FALSE)</f>
        <v>Stichopodidae</v>
      </c>
    </row>
    <row r="894" spans="1:40" x14ac:dyDescent="0.2">
      <c r="A894" s="37">
        <v>4</v>
      </c>
      <c r="B894" s="40" t="s">
        <v>184</v>
      </c>
      <c r="C894" s="40">
        <v>1</v>
      </c>
      <c r="D894" s="40" t="s">
        <v>185</v>
      </c>
      <c r="E894" s="40">
        <v>3</v>
      </c>
      <c r="F894" s="55">
        <v>41409</v>
      </c>
      <c r="G894" s="40">
        <v>22</v>
      </c>
      <c r="H894" s="40">
        <v>12</v>
      </c>
      <c r="I894" s="40" t="s">
        <v>143</v>
      </c>
      <c r="J894" s="37" t="str">
        <f>VLOOKUP(I894,spp!A:B,2,FALSE)</f>
        <v>Scarus ghobban</v>
      </c>
      <c r="K894" s="39">
        <f t="shared" ref="K894:K895" si="1593">SUM(L894:AD894)</f>
        <v>5</v>
      </c>
      <c r="L894" s="40"/>
      <c r="M894" s="40"/>
      <c r="N894" s="40"/>
      <c r="O894" s="40"/>
      <c r="P894" s="40">
        <v>5</v>
      </c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37">
        <f>VLOOKUP(I894,spp!A:C,3,FALSE)</f>
        <v>2.3300000000000001E-2</v>
      </c>
      <c r="AF894" s="37">
        <f>VLOOKUP(I894,spp!A:D,4,FALSE)</f>
        <v>2.919</v>
      </c>
      <c r="AG894" s="37">
        <f t="shared" ref="AG894:AG895" si="1594">((AE894*$L$2^AF894)*L894)+((AE894*$M$2^AF894)*M894)+((AE894*$N$2^AF894)*N894)+((AE894*$O$2^AF894)*O894)+((AE894*$P$2^AF894)*P894)+((AE894*$Q$2^AF894)*Q894)+((AE894*$R$2^AF894)*R894)+((AE894*$S$2^AF894)*S894)+((AE894*$T$2^AF894)*T894)+((AE894*$U$2^AF894)*U894)+((AE894*$V$2^AF894)*V894)+((AE894*$W$2^AF894)*W894)+((AE894*$X$2^AF894)*X894)+((AE894*$Y$2^AF894)*Y894)+ ((AE894*$Z$2^AF894)*Z894)+((AE894*$AA$2^AF894)*AA894)+((AE894*$AB$2^AF894)*AB894)+((AE894*$AC$2^AF894)*AC894+((AE894*$AD$2^AF894)*AD894))</f>
        <v>1402.5321027748118</v>
      </c>
      <c r="AH894" s="37">
        <f t="shared" ref="AH894:AH895" si="1595">K894/100</f>
        <v>0.05</v>
      </c>
      <c r="AI894" s="37">
        <f t="shared" ref="AI894:AI895" si="1596">AG894/100</f>
        <v>14.025321027748118</v>
      </c>
      <c r="AJ894" s="7">
        <f t="shared" si="1582"/>
        <v>7.2460345268138973</v>
      </c>
      <c r="AK894" s="7">
        <f t="shared" si="1583"/>
        <v>-3.7593019184104821</v>
      </c>
      <c r="AL894" s="7">
        <f t="shared" si="1584"/>
        <v>3.7702420161782735</v>
      </c>
      <c r="AM894" s="7">
        <f t="shared" si="1585"/>
        <v>43.390564783883846</v>
      </c>
      <c r="AN894" s="37" t="str">
        <f>VLOOKUP(I894,spp!A:L,10,FALSE)</f>
        <v>Scaridae </v>
      </c>
    </row>
    <row r="895" spans="1:40" x14ac:dyDescent="0.2">
      <c r="A895" s="37">
        <v>4</v>
      </c>
      <c r="B895" s="40" t="s">
        <v>184</v>
      </c>
      <c r="C895" s="40">
        <v>1</v>
      </c>
      <c r="D895" s="40" t="s">
        <v>185</v>
      </c>
      <c r="E895" s="40">
        <v>3</v>
      </c>
      <c r="F895" s="55">
        <v>41409</v>
      </c>
      <c r="G895" s="40">
        <v>22</v>
      </c>
      <c r="H895" s="40">
        <v>12</v>
      </c>
      <c r="I895" s="40" t="s">
        <v>157</v>
      </c>
      <c r="J895" s="37" t="str">
        <f>VLOOKUP(I895,spp!A:B,2,FALSE)</f>
        <v>Zanclus cornutus</v>
      </c>
      <c r="K895" s="39">
        <f t="shared" si="1593"/>
        <v>9</v>
      </c>
      <c r="L895" s="40"/>
      <c r="M895" s="40"/>
      <c r="N895" s="40"/>
      <c r="O895" s="40"/>
      <c r="P895" s="40">
        <v>9</v>
      </c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37">
        <f>VLOOKUP(I895,spp!A:C,3,FALSE)</f>
        <v>1.47E-2</v>
      </c>
      <c r="AF895" s="37">
        <f>VLOOKUP(I895,spp!A:D,4,FALSE)</f>
        <v>3.3698999999999999</v>
      </c>
      <c r="AG895" s="37">
        <f t="shared" si="1594"/>
        <v>6799.5141111061166</v>
      </c>
      <c r="AH895" s="37">
        <f t="shared" si="1595"/>
        <v>0.09</v>
      </c>
      <c r="AI895" s="37">
        <f t="shared" si="1596"/>
        <v>67.995141111061173</v>
      </c>
      <c r="AJ895" s="7">
        <f t="shared" si="1582"/>
        <v>8.8246064343621207</v>
      </c>
      <c r="AK895" s="7">
        <f t="shared" si="1583"/>
        <v>-4.2199077851974467</v>
      </c>
      <c r="AL895" s="7">
        <f t="shared" si="1584"/>
        <v>3.8708905960294273</v>
      </c>
      <c r="AM895" s="7">
        <f t="shared" si="1585"/>
        <v>47.985102398172003</v>
      </c>
      <c r="AN895" s="37" t="str">
        <f>VLOOKUP(I895,spp!A:L,10,FALSE)</f>
        <v>Zanclidae</v>
      </c>
    </row>
    <row r="896" spans="1:40" x14ac:dyDescent="0.2">
      <c r="A896" s="43">
        <v>4</v>
      </c>
      <c r="B896" s="43" t="s">
        <v>184</v>
      </c>
      <c r="C896" s="43">
        <v>1</v>
      </c>
      <c r="D896" s="43" t="s">
        <v>185</v>
      </c>
      <c r="E896" s="43">
        <v>3</v>
      </c>
      <c r="F896" s="59">
        <v>41409</v>
      </c>
      <c r="G896" s="43">
        <v>23</v>
      </c>
      <c r="H896" s="43">
        <v>11.8</v>
      </c>
      <c r="I896" s="43" t="s">
        <v>148</v>
      </c>
      <c r="J896" s="37" t="str">
        <f>VLOOKUP(I896,spp!A:B,2,FALSE)</f>
        <v>Diadema mexicanum</v>
      </c>
      <c r="K896" s="43">
        <v>2</v>
      </c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37"/>
      <c r="AF896" s="37">
        <f>VLOOKUP(I896,spp!A:E,5,FALSE)</f>
        <v>20.71</v>
      </c>
      <c r="AG896" s="43">
        <f t="shared" ref="AG896:AG898" si="1597">AF896*K896</f>
        <v>41.42</v>
      </c>
      <c r="AH896" s="43">
        <f t="shared" ref="AH896:AH898" si="1598">K896/50</f>
        <v>0.04</v>
      </c>
      <c r="AI896" s="43">
        <f t="shared" ref="AI896:AI898" si="1599">AG896/50</f>
        <v>0.82840000000000003</v>
      </c>
      <c r="AJ896" s="7">
        <f t="shared" si="1582"/>
        <v>3.7237638559674382</v>
      </c>
      <c r="AK896" s="7" t="e">
        <f t="shared" si="1583"/>
        <v>#NUM!</v>
      </c>
      <c r="AL896" s="7" t="e">
        <f t="shared" si="1584"/>
        <v>#NUM!</v>
      </c>
      <c r="AM896" s="7" t="e">
        <f t="shared" si="1585"/>
        <v>#NUM!</v>
      </c>
      <c r="AN896" s="37" t="str">
        <f>VLOOKUP(I896,spp!A:L,10,FALSE)</f>
        <v>Diadematidae</v>
      </c>
    </row>
    <row r="897" spans="1:40" x14ac:dyDescent="0.2">
      <c r="A897" s="43">
        <v>4</v>
      </c>
      <c r="B897" s="43" t="s">
        <v>184</v>
      </c>
      <c r="C897" s="43">
        <v>1</v>
      </c>
      <c r="D897" s="43" t="s">
        <v>185</v>
      </c>
      <c r="E897" s="43">
        <v>3</v>
      </c>
      <c r="F897" s="59">
        <v>41409</v>
      </c>
      <c r="G897" s="43">
        <v>23</v>
      </c>
      <c r="H897" s="43">
        <v>11.8</v>
      </c>
      <c r="I897" s="43" t="s">
        <v>145</v>
      </c>
      <c r="J897" s="37" t="str">
        <f>VLOOKUP(I897,spp!A:B,2,FALSE)</f>
        <v>Isostichopus fuscus</v>
      </c>
      <c r="K897" s="43">
        <v>3</v>
      </c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37"/>
      <c r="AF897" s="37">
        <f>VLOOKUP(I897,spp!A:E,5,FALSE)</f>
        <v>375</v>
      </c>
      <c r="AG897" s="43">
        <f t="shared" si="1597"/>
        <v>1125</v>
      </c>
      <c r="AH897" s="43">
        <f t="shared" si="1598"/>
        <v>0.06</v>
      </c>
      <c r="AI897" s="43">
        <f t="shared" si="1599"/>
        <v>22.5</v>
      </c>
      <c r="AJ897" s="7">
        <f t="shared" si="1582"/>
        <v>7.0255383146385206</v>
      </c>
      <c r="AK897" s="7" t="e">
        <f t="shared" si="1583"/>
        <v>#NUM!</v>
      </c>
      <c r="AL897" s="7" t="e">
        <f t="shared" si="1584"/>
        <v>#NUM!</v>
      </c>
      <c r="AM897" s="7" t="e">
        <f t="shared" si="1585"/>
        <v>#NUM!</v>
      </c>
      <c r="AN897" s="37" t="str">
        <f>VLOOKUP(I897,spp!A:L,10,FALSE)</f>
        <v>Stichopodidae</v>
      </c>
    </row>
    <row r="898" spans="1:40" x14ac:dyDescent="0.2">
      <c r="A898" s="43">
        <v>4</v>
      </c>
      <c r="B898" s="43" t="s">
        <v>184</v>
      </c>
      <c r="C898" s="43">
        <v>1</v>
      </c>
      <c r="D898" s="43" t="s">
        <v>185</v>
      </c>
      <c r="E898" s="43">
        <v>3</v>
      </c>
      <c r="F898" s="59">
        <v>41409</v>
      </c>
      <c r="G898" s="43">
        <v>23</v>
      </c>
      <c r="H898" s="43">
        <v>11.8</v>
      </c>
      <c r="I898" s="43" t="s">
        <v>149</v>
      </c>
      <c r="J898" s="37" t="str">
        <f>VLOOKUP(I898,spp!A:B,2,FALSE)</f>
        <v>Pinctada mazatlanica</v>
      </c>
      <c r="K898" s="43">
        <v>2</v>
      </c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37"/>
      <c r="AF898" s="37">
        <f>VLOOKUP(I898,spp!A:E,5,FALSE)</f>
        <v>33.238461538461536</v>
      </c>
      <c r="AG898" s="43">
        <f t="shared" si="1597"/>
        <v>66.476923076923072</v>
      </c>
      <c r="AH898" s="43">
        <f t="shared" si="1598"/>
        <v>0.04</v>
      </c>
      <c r="AI898" s="43">
        <f t="shared" si="1599"/>
        <v>1.3295384615384613</v>
      </c>
      <c r="AJ898" s="7">
        <f t="shared" si="1582"/>
        <v>4.1968548660362961</v>
      </c>
      <c r="AK898" s="7" t="e">
        <f t="shared" si="1583"/>
        <v>#NUM!</v>
      </c>
      <c r="AL898" s="7" t="e">
        <f t="shared" si="1584"/>
        <v>#NUM!</v>
      </c>
      <c r="AM898" s="7" t="e">
        <f t="shared" si="1585"/>
        <v>#NUM!</v>
      </c>
      <c r="AN898" s="37" t="str">
        <f>VLOOKUP(I898,spp!A:L,10,FALSE)</f>
        <v>Pteriidae</v>
      </c>
    </row>
    <row r="899" spans="1:40" x14ac:dyDescent="0.2">
      <c r="A899" s="37">
        <v>4</v>
      </c>
      <c r="B899" s="40" t="s">
        <v>184</v>
      </c>
      <c r="C899" s="40">
        <v>1</v>
      </c>
      <c r="D899" s="40" t="s">
        <v>185</v>
      </c>
      <c r="E899" s="40">
        <v>4</v>
      </c>
      <c r="F899" s="55">
        <v>41409</v>
      </c>
      <c r="G899" s="40">
        <v>22</v>
      </c>
      <c r="H899" s="40">
        <v>10</v>
      </c>
      <c r="I899" s="40" t="s">
        <v>142</v>
      </c>
      <c r="J899" s="37" t="str">
        <f>VLOOKUP(I899,spp!A:B,2,FALSE)</f>
        <v>Holacanthus passer</v>
      </c>
      <c r="K899" s="39">
        <f t="shared" ref="K899:K901" si="1600">SUM(L899:AD899)</f>
        <v>18</v>
      </c>
      <c r="L899" s="40"/>
      <c r="M899" s="40">
        <v>3</v>
      </c>
      <c r="N899" s="40"/>
      <c r="O899" s="40">
        <v>5</v>
      </c>
      <c r="P899" s="40">
        <v>10</v>
      </c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37">
        <f>VLOOKUP(I899,spp!A:C,3,FALSE)</f>
        <v>2.7130000000000001E-2</v>
      </c>
      <c r="AF899" s="37">
        <f>VLOOKUP(I899,spp!A:D,4,FALSE)</f>
        <v>3.0842299999999998</v>
      </c>
      <c r="AG899" s="37">
        <f t="shared" ref="AG899:AG901" si="1601">((AE899*$L$2^AF899)*L899)+((AE899*$M$2^AF899)*M899)+((AE899*$N$2^AF899)*N899)+((AE899*$O$2^AF899)*O899)+((AE899*$P$2^AF899)*P899)+((AE899*$Q$2^AF899)*Q899)+((AE899*$R$2^AF899)*R899)+((AE899*$S$2^AF899)*S899)+((AE899*$T$2^AF899)*T899)+((AE899*$U$2^AF899)*U899)+((AE899*$V$2^AF899)*V899)+((AE899*$W$2^AF899)*W899)+((AE899*$X$2^AF899)*X899)+((AE899*$Y$2^AF899)*Y899)+ ((AE899*$Z$2^AF899)*Z899)+((AE899*$AA$2^AF899)*AA899)+((AE899*$AB$2^AF899)*AB899)+((AE899*$AC$2^AF899)*AC899+((AE899*$AD$2^AF899)*AD899))</f>
        <v>6525.1631828844756</v>
      </c>
      <c r="AH899" s="37">
        <f t="shared" ref="AH899:AH901" si="1602">K899/100</f>
        <v>0.18</v>
      </c>
      <c r="AI899" s="37">
        <f t="shared" ref="AI899:AI901" si="1603">AG899/100</f>
        <v>65.251631828844751</v>
      </c>
      <c r="AJ899" s="7">
        <f t="shared" ref="AJ899:AJ907" si="1604">LN(AG899)</f>
        <v>8.7834212407493624</v>
      </c>
      <c r="AK899" s="7">
        <f t="shared" ref="AK899:AK907" si="1605">LN(AE899)</f>
        <v>-3.6071151523112968</v>
      </c>
      <c r="AL899" s="7">
        <f t="shared" ref="AL899:AL907" si="1606">(AJ899-AK899)/AF899</f>
        <v>4.0173840449838885</v>
      </c>
      <c r="AM899" s="7">
        <f t="shared" ref="AM899:AM907" si="1607">EXP(AL899)</f>
        <v>55.55558466100296</v>
      </c>
      <c r="AN899" s="37" t="str">
        <f>VLOOKUP(I899,spp!A:L,10,FALSE)</f>
        <v>Pomacanthidae</v>
      </c>
    </row>
    <row r="900" spans="1:40" x14ac:dyDescent="0.2">
      <c r="A900" s="37">
        <v>4</v>
      </c>
      <c r="B900" s="40" t="s">
        <v>184</v>
      </c>
      <c r="C900" s="40">
        <v>1</v>
      </c>
      <c r="D900" s="40" t="s">
        <v>185</v>
      </c>
      <c r="E900" s="40">
        <v>4</v>
      </c>
      <c r="F900" s="55">
        <v>41409</v>
      </c>
      <c r="G900" s="40">
        <v>22</v>
      </c>
      <c r="H900" s="40">
        <v>10</v>
      </c>
      <c r="I900" s="40" t="s">
        <v>143</v>
      </c>
      <c r="J900" s="37" t="str">
        <f>VLOOKUP(I900,spp!A:B,2,FALSE)</f>
        <v>Scarus ghobban</v>
      </c>
      <c r="K900" s="39">
        <f t="shared" si="1600"/>
        <v>4</v>
      </c>
      <c r="L900" s="40"/>
      <c r="M900" s="40"/>
      <c r="N900" s="40"/>
      <c r="O900" s="40"/>
      <c r="P900" s="40">
        <v>3</v>
      </c>
      <c r="Q900" s="40">
        <v>1</v>
      </c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37">
        <f>VLOOKUP(I900,spp!A:C,3,FALSE)</f>
        <v>2.3300000000000001E-2</v>
      </c>
      <c r="AF900" s="37">
        <f>VLOOKUP(I900,spp!A:D,4,FALSE)</f>
        <v>2.919</v>
      </c>
      <c r="AG900" s="37">
        <f t="shared" si="1601"/>
        <v>1590.5343088963946</v>
      </c>
      <c r="AH900" s="37">
        <f t="shared" si="1602"/>
        <v>0.04</v>
      </c>
      <c r="AI900" s="37">
        <f t="shared" si="1603"/>
        <v>15.905343088963946</v>
      </c>
      <c r="AJ900" s="7">
        <f t="shared" si="1604"/>
        <v>7.3718252820954291</v>
      </c>
      <c r="AK900" s="7">
        <f t="shared" si="1605"/>
        <v>-3.7593019184104821</v>
      </c>
      <c r="AL900" s="7">
        <f t="shared" si="1606"/>
        <v>3.8133358001048001</v>
      </c>
      <c r="AM900" s="7">
        <f t="shared" si="1607"/>
        <v>45.301303191741042</v>
      </c>
      <c r="AN900" s="37" t="str">
        <f>VLOOKUP(I900,spp!A:L,10,FALSE)</f>
        <v>Scaridae </v>
      </c>
    </row>
    <row r="901" spans="1:40" x14ac:dyDescent="0.2">
      <c r="A901" s="37">
        <v>4</v>
      </c>
      <c r="B901" s="40" t="s">
        <v>184</v>
      </c>
      <c r="C901" s="40">
        <v>1</v>
      </c>
      <c r="D901" s="40" t="s">
        <v>185</v>
      </c>
      <c r="E901" s="40">
        <v>4</v>
      </c>
      <c r="F901" s="55">
        <v>41409</v>
      </c>
      <c r="G901" s="40">
        <v>22</v>
      </c>
      <c r="H901" s="40">
        <v>10</v>
      </c>
      <c r="I901" s="40" t="s">
        <v>157</v>
      </c>
      <c r="J901" s="37" t="str">
        <f>VLOOKUP(I901,spp!A:B,2,FALSE)</f>
        <v>Zanclus cornutus</v>
      </c>
      <c r="K901" s="39">
        <f t="shared" si="1600"/>
        <v>5</v>
      </c>
      <c r="L901" s="40"/>
      <c r="M901" s="40"/>
      <c r="N901" s="40"/>
      <c r="O901" s="40"/>
      <c r="P901" s="40">
        <v>5</v>
      </c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37">
        <f>VLOOKUP(I901,spp!A:C,3,FALSE)</f>
        <v>1.47E-2</v>
      </c>
      <c r="AF901" s="37">
        <f>VLOOKUP(I901,spp!A:D,4,FALSE)</f>
        <v>3.3698999999999999</v>
      </c>
      <c r="AG901" s="37">
        <f t="shared" si="1601"/>
        <v>3777.5078395033984</v>
      </c>
      <c r="AH901" s="37">
        <f t="shared" si="1602"/>
        <v>0.05</v>
      </c>
      <c r="AI901" s="37">
        <f t="shared" si="1603"/>
        <v>37.775078395033987</v>
      </c>
      <c r="AJ901" s="7">
        <f t="shared" si="1604"/>
        <v>8.236819769460002</v>
      </c>
      <c r="AK901" s="7">
        <f t="shared" si="1605"/>
        <v>-4.2199077851974467</v>
      </c>
      <c r="AL901" s="7">
        <f t="shared" si="1606"/>
        <v>3.6964680123022786</v>
      </c>
      <c r="AM901" s="7">
        <f t="shared" si="1607"/>
        <v>40.304696970685576</v>
      </c>
      <c r="AN901" s="37" t="str">
        <f>VLOOKUP(I901,spp!A:L,10,FALSE)</f>
        <v>Zanclidae</v>
      </c>
    </row>
    <row r="902" spans="1:40" x14ac:dyDescent="0.2">
      <c r="A902" s="43">
        <v>4</v>
      </c>
      <c r="B902" s="43" t="s">
        <v>184</v>
      </c>
      <c r="C902" s="43">
        <v>1</v>
      </c>
      <c r="D902" s="43" t="s">
        <v>185</v>
      </c>
      <c r="E902" s="43">
        <v>4</v>
      </c>
      <c r="F902" s="59">
        <v>41409</v>
      </c>
      <c r="G902" s="43">
        <v>23</v>
      </c>
      <c r="H902" s="43">
        <v>10.3</v>
      </c>
      <c r="I902" s="43" t="s">
        <v>148</v>
      </c>
      <c r="J902" s="37" t="str">
        <f>VLOOKUP(I902,spp!A:B,2,FALSE)</f>
        <v>Diadema mexicanum</v>
      </c>
      <c r="K902" s="43">
        <v>5</v>
      </c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37"/>
      <c r="AF902" s="37">
        <f>VLOOKUP(I902,spp!A:E,5,FALSE)</f>
        <v>20.71</v>
      </c>
      <c r="AG902" s="43">
        <f t="shared" ref="AG902:AG903" si="1608">AF902*K902</f>
        <v>103.55000000000001</v>
      </c>
      <c r="AH902" s="43">
        <f t="shared" ref="AH902:AH903" si="1609">K902/50</f>
        <v>0.1</v>
      </c>
      <c r="AI902" s="43">
        <f t="shared" ref="AI902:AI903" si="1610">AG902/50</f>
        <v>2.0710000000000002</v>
      </c>
      <c r="AJ902" s="7">
        <f t="shared" si="1604"/>
        <v>4.6400545878415933</v>
      </c>
      <c r="AK902" s="7" t="e">
        <f t="shared" si="1605"/>
        <v>#NUM!</v>
      </c>
      <c r="AL902" s="7" t="e">
        <f t="shared" si="1606"/>
        <v>#NUM!</v>
      </c>
      <c r="AM902" s="7" t="e">
        <f t="shared" si="1607"/>
        <v>#NUM!</v>
      </c>
      <c r="AN902" s="37" t="str">
        <f>VLOOKUP(I902,spp!A:L,10,FALSE)</f>
        <v>Diadematidae</v>
      </c>
    </row>
    <row r="903" spans="1:40" x14ac:dyDescent="0.2">
      <c r="A903" s="43">
        <v>4</v>
      </c>
      <c r="B903" s="43" t="s">
        <v>184</v>
      </c>
      <c r="C903" s="43">
        <v>1</v>
      </c>
      <c r="D903" s="43" t="s">
        <v>185</v>
      </c>
      <c r="E903" s="43">
        <v>4</v>
      </c>
      <c r="F903" s="59">
        <v>41409</v>
      </c>
      <c r="G903" s="43">
        <v>23</v>
      </c>
      <c r="H903" s="43">
        <v>10.3</v>
      </c>
      <c r="I903" s="43" t="s">
        <v>149</v>
      </c>
      <c r="J903" s="37" t="str">
        <f>VLOOKUP(I903,spp!A:B,2,FALSE)</f>
        <v>Pinctada mazatlanica</v>
      </c>
      <c r="K903" s="43">
        <v>3</v>
      </c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37"/>
      <c r="AF903" s="37">
        <f>VLOOKUP(I903,spp!A:E,5,FALSE)</f>
        <v>33.238461538461536</v>
      </c>
      <c r="AG903" s="43">
        <f t="shared" si="1608"/>
        <v>99.715384615384608</v>
      </c>
      <c r="AH903" s="43">
        <f t="shared" si="1609"/>
        <v>0.06</v>
      </c>
      <c r="AI903" s="43">
        <f t="shared" si="1610"/>
        <v>1.9943076923076921</v>
      </c>
      <c r="AJ903" s="7">
        <f t="shared" si="1604"/>
        <v>4.6023199741444607</v>
      </c>
      <c r="AK903" s="7" t="e">
        <f t="shared" si="1605"/>
        <v>#NUM!</v>
      </c>
      <c r="AL903" s="7" t="e">
        <f t="shared" si="1606"/>
        <v>#NUM!</v>
      </c>
      <c r="AM903" s="7" t="e">
        <f t="shared" si="1607"/>
        <v>#NUM!</v>
      </c>
      <c r="AN903" s="37" t="str">
        <f>VLOOKUP(I903,spp!A:L,10,FALSE)</f>
        <v>Pteriidae</v>
      </c>
    </row>
    <row r="904" spans="1:40" x14ac:dyDescent="0.2">
      <c r="A904" s="37">
        <v>4</v>
      </c>
      <c r="B904" s="40" t="s">
        <v>184</v>
      </c>
      <c r="C904" s="40">
        <v>1</v>
      </c>
      <c r="D904" s="40" t="s">
        <v>185</v>
      </c>
      <c r="E904" s="40">
        <v>5</v>
      </c>
      <c r="F904" s="55">
        <v>41409</v>
      </c>
      <c r="G904" s="40">
        <v>22</v>
      </c>
      <c r="H904" s="40">
        <v>12</v>
      </c>
      <c r="I904" s="40" t="s">
        <v>143</v>
      </c>
      <c r="J904" s="37" t="str">
        <f>VLOOKUP(I904,spp!A:B,2,FALSE)</f>
        <v>Scarus ghobban</v>
      </c>
      <c r="K904" s="39">
        <f t="shared" ref="K904:K905" si="1611">SUM(L904:AD904)</f>
        <v>12</v>
      </c>
      <c r="L904" s="40"/>
      <c r="M904" s="40"/>
      <c r="N904" s="40"/>
      <c r="O904" s="40"/>
      <c r="P904" s="40">
        <v>12</v>
      </c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37">
        <f>VLOOKUP(I904,spp!A:C,3,FALSE)</f>
        <v>2.3300000000000001E-2</v>
      </c>
      <c r="AF904" s="37">
        <f>VLOOKUP(I904,spp!A:D,4,FALSE)</f>
        <v>2.919</v>
      </c>
      <c r="AG904" s="37">
        <f t="shared" ref="AG904:AG905" si="1612">((AE904*$L$2^AF904)*L904)+((AE904*$M$2^AF904)*M904)+((AE904*$N$2^AF904)*N904)+((AE904*$O$2^AF904)*O904)+((AE904*$P$2^AF904)*P904)+((AE904*$Q$2^AF904)*Q904)+((AE904*$R$2^AF904)*R904)+((AE904*$S$2^AF904)*S904)+((AE904*$T$2^AF904)*T904)+((AE904*$U$2^AF904)*U904)+((AE904*$V$2^AF904)*V904)+((AE904*$W$2^AF904)*W904)+((AE904*$X$2^AF904)*X904)+((AE904*$Y$2^AF904)*Y904)+ ((AE904*$Z$2^AF904)*Z904)+((AE904*$AA$2^AF904)*AA904)+((AE904*$AB$2^AF904)*AB904)+((AE904*$AC$2^AF904)*AC904+((AE904*$AD$2^AF904)*AD904))</f>
        <v>3366.0770466595482</v>
      </c>
      <c r="AH904" s="37">
        <f t="shared" ref="AH904:AH905" si="1613">K904/100</f>
        <v>0.12</v>
      </c>
      <c r="AI904" s="37">
        <f t="shared" ref="AI904:AI905" si="1614">AG904/100</f>
        <v>33.66077046659548</v>
      </c>
      <c r="AJ904" s="7">
        <f t="shared" si="1604"/>
        <v>8.1215032641677976</v>
      </c>
      <c r="AK904" s="7">
        <f t="shared" si="1605"/>
        <v>-3.7593019184104821</v>
      </c>
      <c r="AL904" s="7">
        <f t="shared" si="1606"/>
        <v>4.0701627895095172</v>
      </c>
      <c r="AM904" s="7">
        <f t="shared" si="1607"/>
        <v>58.566495827045799</v>
      </c>
      <c r="AN904" s="37" t="str">
        <f>VLOOKUP(I904,spp!A:L,10,FALSE)</f>
        <v>Scaridae </v>
      </c>
    </row>
    <row r="905" spans="1:40" x14ac:dyDescent="0.2">
      <c r="A905" s="37">
        <v>4</v>
      </c>
      <c r="B905" s="40" t="s">
        <v>184</v>
      </c>
      <c r="C905" s="40">
        <v>1</v>
      </c>
      <c r="D905" s="40" t="s">
        <v>185</v>
      </c>
      <c r="E905" s="40">
        <v>5</v>
      </c>
      <c r="F905" s="55">
        <v>41409</v>
      </c>
      <c r="G905" s="40">
        <v>22</v>
      </c>
      <c r="H905" s="40">
        <v>12</v>
      </c>
      <c r="I905" s="40" t="s">
        <v>157</v>
      </c>
      <c r="J905" s="37" t="str">
        <f>VLOOKUP(I905,spp!A:B,2,FALSE)</f>
        <v>Zanclus cornutus</v>
      </c>
      <c r="K905" s="39">
        <f t="shared" si="1611"/>
        <v>20</v>
      </c>
      <c r="L905" s="40"/>
      <c r="M905" s="40"/>
      <c r="N905" s="40"/>
      <c r="O905" s="40"/>
      <c r="P905" s="40">
        <v>20</v>
      </c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37">
        <f>VLOOKUP(I905,spp!A:C,3,FALSE)</f>
        <v>1.47E-2</v>
      </c>
      <c r="AF905" s="37">
        <f>VLOOKUP(I905,spp!A:D,4,FALSE)</f>
        <v>3.3698999999999999</v>
      </c>
      <c r="AG905" s="37">
        <f t="shared" si="1612"/>
        <v>15110.031358013593</v>
      </c>
      <c r="AH905" s="37">
        <f t="shared" si="1613"/>
        <v>0.2</v>
      </c>
      <c r="AI905" s="37">
        <f t="shared" si="1614"/>
        <v>151.10031358013595</v>
      </c>
      <c r="AJ905" s="7">
        <f t="shared" si="1604"/>
        <v>9.6231141305798928</v>
      </c>
      <c r="AK905" s="7">
        <f t="shared" si="1605"/>
        <v>-4.2199077851974467</v>
      </c>
      <c r="AL905" s="7">
        <f t="shared" si="1606"/>
        <v>4.1078435311959822</v>
      </c>
      <c r="AM905" s="7">
        <f t="shared" si="1607"/>
        <v>60.815429484683833</v>
      </c>
      <c r="AN905" s="37" t="str">
        <f>VLOOKUP(I905,spp!A:L,10,FALSE)</f>
        <v>Zanclidae</v>
      </c>
    </row>
    <row r="906" spans="1:40" x14ac:dyDescent="0.2">
      <c r="A906" s="43">
        <v>4</v>
      </c>
      <c r="B906" s="43" t="s">
        <v>184</v>
      </c>
      <c r="C906" s="43">
        <v>1</v>
      </c>
      <c r="D906" s="43" t="s">
        <v>185</v>
      </c>
      <c r="E906" s="43">
        <v>5</v>
      </c>
      <c r="F906" s="59">
        <v>41409</v>
      </c>
      <c r="G906" s="43">
        <v>22</v>
      </c>
      <c r="H906" s="43">
        <v>11.4</v>
      </c>
      <c r="I906" s="43" t="s">
        <v>148</v>
      </c>
      <c r="J906" s="37" t="str">
        <f>VLOOKUP(I906,spp!A:B,2,FALSE)</f>
        <v>Diadema mexicanum</v>
      </c>
      <c r="K906" s="43">
        <v>1</v>
      </c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37"/>
      <c r="AF906" s="37">
        <f>VLOOKUP(I906,spp!A:E,5,FALSE)</f>
        <v>20.71</v>
      </c>
      <c r="AG906" s="43">
        <f t="shared" ref="AG906:AG907" si="1615">AF906*K906</f>
        <v>20.71</v>
      </c>
      <c r="AH906" s="43">
        <f t="shared" ref="AH906:AH907" si="1616">K906/50</f>
        <v>0.02</v>
      </c>
      <c r="AI906" s="43">
        <f t="shared" ref="AI906:AI907" si="1617">AG906/50</f>
        <v>0.41420000000000001</v>
      </c>
      <c r="AJ906" s="7">
        <f t="shared" si="1604"/>
        <v>3.0306166754074928</v>
      </c>
      <c r="AK906" s="7" t="e">
        <f t="shared" si="1605"/>
        <v>#NUM!</v>
      </c>
      <c r="AL906" s="7" t="e">
        <f t="shared" si="1606"/>
        <v>#NUM!</v>
      </c>
      <c r="AM906" s="7" t="e">
        <f t="shared" si="1607"/>
        <v>#NUM!</v>
      </c>
      <c r="AN906" s="37" t="str">
        <f>VLOOKUP(I906,spp!A:L,10,FALSE)</f>
        <v>Diadematidae</v>
      </c>
    </row>
    <row r="907" spans="1:40" x14ac:dyDescent="0.2">
      <c r="A907" s="43">
        <v>4</v>
      </c>
      <c r="B907" s="43" t="s">
        <v>184</v>
      </c>
      <c r="C907" s="43">
        <v>1</v>
      </c>
      <c r="D907" s="43" t="s">
        <v>185</v>
      </c>
      <c r="E907" s="43">
        <v>5</v>
      </c>
      <c r="F907" s="59">
        <v>41409</v>
      </c>
      <c r="G907" s="43">
        <v>22</v>
      </c>
      <c r="H907" s="43">
        <v>11.4</v>
      </c>
      <c r="I907" s="43" t="s">
        <v>149</v>
      </c>
      <c r="J907" s="37" t="str">
        <f>VLOOKUP(I907,spp!A:B,2,FALSE)</f>
        <v>Pinctada mazatlanica</v>
      </c>
      <c r="K907" s="43">
        <v>2</v>
      </c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37"/>
      <c r="AF907" s="37">
        <f>VLOOKUP(I907,spp!A:E,5,FALSE)</f>
        <v>33.238461538461536</v>
      </c>
      <c r="AG907" s="43">
        <f t="shared" si="1615"/>
        <v>66.476923076923072</v>
      </c>
      <c r="AH907" s="43">
        <f t="shared" si="1616"/>
        <v>0.04</v>
      </c>
      <c r="AI907" s="43">
        <f t="shared" si="1617"/>
        <v>1.3295384615384613</v>
      </c>
      <c r="AJ907" s="7">
        <f t="shared" si="1604"/>
        <v>4.1968548660362961</v>
      </c>
      <c r="AK907" s="7" t="e">
        <f t="shared" si="1605"/>
        <v>#NUM!</v>
      </c>
      <c r="AL907" s="7" t="e">
        <f t="shared" si="1606"/>
        <v>#NUM!</v>
      </c>
      <c r="AM907" s="7" t="e">
        <f t="shared" si="1607"/>
        <v>#NUM!</v>
      </c>
      <c r="AN907" s="37" t="str">
        <f>VLOOKUP(I907,spp!A:L,10,FALSE)</f>
        <v>Pteriidae</v>
      </c>
    </row>
    <row r="908" spans="1:40" x14ac:dyDescent="0.2">
      <c r="A908" s="37">
        <v>4</v>
      </c>
      <c r="B908" s="40" t="s">
        <v>184</v>
      </c>
      <c r="C908" s="40">
        <v>2</v>
      </c>
      <c r="D908" s="40" t="s">
        <v>186</v>
      </c>
      <c r="E908" s="40">
        <v>1</v>
      </c>
      <c r="F908" s="55">
        <v>41409</v>
      </c>
      <c r="G908" s="40">
        <v>22</v>
      </c>
      <c r="H908" s="40">
        <v>10</v>
      </c>
      <c r="I908" s="40" t="s">
        <v>142</v>
      </c>
      <c r="J908" s="37" t="str">
        <f>VLOOKUP(I908,spp!A:B,2,FALSE)</f>
        <v>Holacanthus passer</v>
      </c>
      <c r="K908" s="39">
        <f t="shared" ref="K908:K910" si="1618">SUM(L908:AD908)</f>
        <v>20</v>
      </c>
      <c r="L908" s="40"/>
      <c r="M908" s="40"/>
      <c r="N908" s="40"/>
      <c r="O908" s="40">
        <v>5</v>
      </c>
      <c r="P908" s="40">
        <v>15</v>
      </c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37">
        <f>VLOOKUP(I908,spp!A:C,3,FALSE)</f>
        <v>2.7130000000000001E-2</v>
      </c>
      <c r="AF908" s="37">
        <f>VLOOKUP(I908,spp!A:D,4,FALSE)</f>
        <v>3.0842299999999998</v>
      </c>
      <c r="AG908" s="37">
        <f t="shared" ref="AG908:AG910" si="1619">((AE908*$L$2^AF908)*L908)+((AE908*$M$2^AF908)*M908)+((AE908*$N$2^AF908)*N908)+((AE908*$O$2^AF908)*O908)+((AE908*$P$2^AF908)*P908)+((AE908*$Q$2^AF908)*Q908)+((AE908*$R$2^AF908)*R908)+((AE908*$S$2^AF908)*S908)+((AE908*$T$2^AF908)*T908)+((AE908*$U$2^AF908)*U908)+((AE908*$V$2^AF908)*V908)+((AE908*$W$2^AF908)*W908)+((AE908*$X$2^AF908)*X908)+((AE908*$Y$2^AF908)*Y908)+ ((AE908*$Z$2^AF908)*Z908)+((AE908*$AA$2^AF908)*AA908)+((AE908*$AB$2^AF908)*AB908)+((AE908*$AC$2^AF908)*AC908+((AE908*$AD$2^AF908)*AD908))</f>
        <v>9264.1141134189766</v>
      </c>
      <c r="AH908" s="37">
        <f t="shared" ref="AH908:AH910" si="1620">K908/100</f>
        <v>0.2</v>
      </c>
      <c r="AI908" s="37">
        <f t="shared" ref="AI908:AI910" si="1621">AG908/100</f>
        <v>92.641141134189766</v>
      </c>
      <c r="AJ908" s="7">
        <f t="shared" ref="AJ908:AJ922" si="1622">LN(AG908)</f>
        <v>9.133903517679375</v>
      </c>
      <c r="AK908" s="7">
        <f t="shared" ref="AK908:AK922" si="1623">LN(AE908)</f>
        <v>-3.6071151523112968</v>
      </c>
      <c r="AL908" s="7">
        <f t="shared" ref="AL908:AL922" si="1624">(AJ908-AK908)/AF908</f>
        <v>4.1310209258034165</v>
      </c>
      <c r="AM908" s="7">
        <f t="shared" ref="AM908:AM923" si="1625">EXP(AL908)</f>
        <v>62.241434395415794</v>
      </c>
      <c r="AN908" s="37" t="str">
        <f>VLOOKUP(I908,spp!A:L,10,FALSE)</f>
        <v>Pomacanthidae</v>
      </c>
    </row>
    <row r="909" spans="1:40" x14ac:dyDescent="0.2">
      <c r="A909" s="37">
        <v>4</v>
      </c>
      <c r="B909" s="40" t="s">
        <v>184</v>
      </c>
      <c r="C909" s="40">
        <v>2</v>
      </c>
      <c r="D909" s="40" t="s">
        <v>186</v>
      </c>
      <c r="E909" s="40">
        <v>1</v>
      </c>
      <c r="F909" s="55">
        <v>41409</v>
      </c>
      <c r="G909" s="40">
        <v>22</v>
      </c>
      <c r="H909" s="40">
        <v>10</v>
      </c>
      <c r="I909" s="40" t="s">
        <v>143</v>
      </c>
      <c r="J909" s="37" t="str">
        <f>VLOOKUP(I909,spp!A:B,2,FALSE)</f>
        <v>Scarus ghobban</v>
      </c>
      <c r="K909" s="39">
        <f t="shared" si="1618"/>
        <v>1</v>
      </c>
      <c r="L909" s="40"/>
      <c r="M909" s="40"/>
      <c r="N909" s="40"/>
      <c r="O909" s="40"/>
      <c r="P909" s="40">
        <v>1</v>
      </c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37">
        <f>VLOOKUP(I909,spp!A:C,3,FALSE)</f>
        <v>2.3300000000000001E-2</v>
      </c>
      <c r="AF909" s="37">
        <f>VLOOKUP(I909,spp!A:D,4,FALSE)</f>
        <v>2.919</v>
      </c>
      <c r="AG909" s="37">
        <f t="shared" si="1619"/>
        <v>280.50642055496235</v>
      </c>
      <c r="AH909" s="37">
        <f t="shared" si="1620"/>
        <v>0.01</v>
      </c>
      <c r="AI909" s="37">
        <f t="shared" si="1621"/>
        <v>2.8050642055496233</v>
      </c>
      <c r="AJ909" s="7">
        <f t="shared" si="1622"/>
        <v>5.6365966143797968</v>
      </c>
      <c r="AK909" s="7">
        <f t="shared" si="1623"/>
        <v>-3.7593019184104821</v>
      </c>
      <c r="AL909" s="7">
        <f t="shared" si="1624"/>
        <v>3.218875824868201</v>
      </c>
      <c r="AM909" s="7">
        <f t="shared" si="1625"/>
        <v>25.000000000000007</v>
      </c>
      <c r="AN909" s="37" t="str">
        <f>VLOOKUP(I909,spp!A:L,10,FALSE)</f>
        <v>Scaridae </v>
      </c>
    </row>
    <row r="910" spans="1:40" x14ac:dyDescent="0.2">
      <c r="A910" s="37">
        <v>4</v>
      </c>
      <c r="B910" s="40" t="s">
        <v>184</v>
      </c>
      <c r="C910" s="40">
        <v>2</v>
      </c>
      <c r="D910" s="40" t="s">
        <v>186</v>
      </c>
      <c r="E910" s="40">
        <v>1</v>
      </c>
      <c r="F910" s="55">
        <v>41409</v>
      </c>
      <c r="G910" s="40">
        <v>22</v>
      </c>
      <c r="H910" s="40">
        <v>10</v>
      </c>
      <c r="I910" s="40" t="s">
        <v>157</v>
      </c>
      <c r="J910" s="37" t="str">
        <f>VLOOKUP(I910,spp!A:B,2,FALSE)</f>
        <v>Zanclus cornutus</v>
      </c>
      <c r="K910" s="39">
        <f t="shared" si="1618"/>
        <v>10</v>
      </c>
      <c r="L910" s="40"/>
      <c r="M910" s="40"/>
      <c r="N910" s="40"/>
      <c r="O910" s="40"/>
      <c r="P910" s="40">
        <v>10</v>
      </c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37">
        <f>VLOOKUP(I910,spp!A:C,3,FALSE)</f>
        <v>1.47E-2</v>
      </c>
      <c r="AF910" s="37">
        <f>VLOOKUP(I910,spp!A:D,4,FALSE)</f>
        <v>3.3698999999999999</v>
      </c>
      <c r="AG910" s="37">
        <f t="shared" si="1619"/>
        <v>7555.0156790067967</v>
      </c>
      <c r="AH910" s="37">
        <f t="shared" si="1620"/>
        <v>0.1</v>
      </c>
      <c r="AI910" s="37">
        <f t="shared" si="1621"/>
        <v>75.550156790067973</v>
      </c>
      <c r="AJ910" s="7">
        <f t="shared" si="1622"/>
        <v>8.9299669500199474</v>
      </c>
      <c r="AK910" s="7">
        <f t="shared" si="1623"/>
        <v>-4.2199077851974467</v>
      </c>
      <c r="AL910" s="7">
        <f t="shared" si="1624"/>
        <v>3.9021557717491309</v>
      </c>
      <c r="AM910" s="7">
        <f t="shared" si="1625"/>
        <v>49.509064387466275</v>
      </c>
      <c r="AN910" s="37" t="str">
        <f>VLOOKUP(I910,spp!A:L,10,FALSE)</f>
        <v>Zanclidae</v>
      </c>
    </row>
    <row r="911" spans="1:40" x14ac:dyDescent="0.2">
      <c r="A911" s="43">
        <v>4</v>
      </c>
      <c r="B911" s="43" t="s">
        <v>184</v>
      </c>
      <c r="C911" s="43">
        <v>2</v>
      </c>
      <c r="D911" s="43" t="s">
        <v>186</v>
      </c>
      <c r="E911" s="43">
        <v>1</v>
      </c>
      <c r="F911" s="59">
        <v>41409</v>
      </c>
      <c r="G911" s="43">
        <v>23</v>
      </c>
      <c r="H911" s="43">
        <v>10.199999999999999</v>
      </c>
      <c r="I911" s="43" t="s">
        <v>148</v>
      </c>
      <c r="J911" s="37" t="str">
        <f>VLOOKUP(I911,spp!A:B,2,FALSE)</f>
        <v>Diadema mexicanum</v>
      </c>
      <c r="K911" s="43">
        <v>14</v>
      </c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37"/>
      <c r="AF911" s="37">
        <f>VLOOKUP(I911,spp!A:E,5,FALSE)</f>
        <v>20.71</v>
      </c>
      <c r="AG911" s="43">
        <f t="shared" ref="AG911:AG913" si="1626">AF911*K911</f>
        <v>289.94</v>
      </c>
      <c r="AH911" s="43">
        <f t="shared" ref="AH911:AH913" si="1627">K911/50</f>
        <v>0.28000000000000003</v>
      </c>
      <c r="AI911" s="43">
        <f t="shared" ref="AI911:AI913" si="1628">AG911/50</f>
        <v>5.7988</v>
      </c>
      <c r="AJ911" s="7">
        <f t="shared" si="1622"/>
        <v>5.6696740050227517</v>
      </c>
      <c r="AK911" s="7" t="e">
        <f t="shared" si="1623"/>
        <v>#NUM!</v>
      </c>
      <c r="AL911" s="7" t="e">
        <f t="shared" si="1624"/>
        <v>#NUM!</v>
      </c>
      <c r="AM911" s="7" t="e">
        <f t="shared" si="1625"/>
        <v>#NUM!</v>
      </c>
      <c r="AN911" s="37" t="str">
        <f>VLOOKUP(I911,spp!A:L,10,FALSE)</f>
        <v>Diadematidae</v>
      </c>
    </row>
    <row r="912" spans="1:40" x14ac:dyDescent="0.2">
      <c r="A912" s="43">
        <v>4</v>
      </c>
      <c r="B912" s="43" t="s">
        <v>184</v>
      </c>
      <c r="C912" s="43">
        <v>2</v>
      </c>
      <c r="D912" s="43" t="s">
        <v>186</v>
      </c>
      <c r="E912" s="43">
        <v>1</v>
      </c>
      <c r="F912" s="59">
        <v>41409</v>
      </c>
      <c r="G912" s="43">
        <v>23</v>
      </c>
      <c r="H912" s="43">
        <v>10.199999999999999</v>
      </c>
      <c r="I912" s="43" t="s">
        <v>145</v>
      </c>
      <c r="J912" s="37" t="str">
        <f>VLOOKUP(I912,spp!A:B,2,FALSE)</f>
        <v>Isostichopus fuscus</v>
      </c>
      <c r="K912" s="43">
        <v>2</v>
      </c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37"/>
      <c r="AF912" s="37">
        <f>VLOOKUP(I912,spp!A:E,5,FALSE)</f>
        <v>375</v>
      </c>
      <c r="AG912" s="43">
        <f t="shared" si="1626"/>
        <v>750</v>
      </c>
      <c r="AH912" s="43">
        <f t="shared" si="1627"/>
        <v>0.04</v>
      </c>
      <c r="AI912" s="43">
        <f t="shared" si="1628"/>
        <v>15</v>
      </c>
      <c r="AJ912" s="7">
        <f t="shared" si="1622"/>
        <v>6.620073206530356</v>
      </c>
      <c r="AK912" s="7" t="e">
        <f t="shared" si="1623"/>
        <v>#NUM!</v>
      </c>
      <c r="AL912" s="7" t="e">
        <f t="shared" si="1624"/>
        <v>#NUM!</v>
      </c>
      <c r="AM912" s="7" t="e">
        <f t="shared" si="1625"/>
        <v>#NUM!</v>
      </c>
      <c r="AN912" s="37" t="str">
        <f>VLOOKUP(I912,spp!A:L,10,FALSE)</f>
        <v>Stichopodidae</v>
      </c>
    </row>
    <row r="913" spans="1:40" x14ac:dyDescent="0.2">
      <c r="A913" s="43">
        <v>4</v>
      </c>
      <c r="B913" s="43" t="s">
        <v>184</v>
      </c>
      <c r="C913" s="43">
        <v>2</v>
      </c>
      <c r="D913" s="43" t="s">
        <v>186</v>
      </c>
      <c r="E913" s="43">
        <v>1</v>
      </c>
      <c r="F913" s="59">
        <v>41409</v>
      </c>
      <c r="G913" s="43">
        <v>23</v>
      </c>
      <c r="H913" s="43">
        <v>10.199999999999999</v>
      </c>
      <c r="I913" s="43" t="s">
        <v>149</v>
      </c>
      <c r="J913" s="37" t="str">
        <f>VLOOKUP(I913,spp!A:B,2,FALSE)</f>
        <v>Pinctada mazatlanica</v>
      </c>
      <c r="K913" s="43">
        <v>3</v>
      </c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37"/>
      <c r="AF913" s="37">
        <f>VLOOKUP(I913,spp!A:E,5,FALSE)</f>
        <v>33.238461538461536</v>
      </c>
      <c r="AG913" s="43">
        <f t="shared" si="1626"/>
        <v>99.715384615384608</v>
      </c>
      <c r="AH913" s="43">
        <f t="shared" si="1627"/>
        <v>0.06</v>
      </c>
      <c r="AI913" s="43">
        <f t="shared" si="1628"/>
        <v>1.9943076923076921</v>
      </c>
      <c r="AJ913" s="7">
        <f t="shared" si="1622"/>
        <v>4.6023199741444607</v>
      </c>
      <c r="AK913" s="7" t="e">
        <f t="shared" si="1623"/>
        <v>#NUM!</v>
      </c>
      <c r="AL913" s="7" t="e">
        <f t="shared" si="1624"/>
        <v>#NUM!</v>
      </c>
      <c r="AM913" s="7" t="e">
        <f t="shared" si="1625"/>
        <v>#NUM!</v>
      </c>
      <c r="AN913" s="37" t="str">
        <f>VLOOKUP(I913,spp!A:L,10,FALSE)</f>
        <v>Pteriidae</v>
      </c>
    </row>
    <row r="914" spans="1:40" x14ac:dyDescent="0.2">
      <c r="A914" s="37">
        <v>4</v>
      </c>
      <c r="B914" s="40" t="s">
        <v>184</v>
      </c>
      <c r="C914" s="40">
        <v>2</v>
      </c>
      <c r="D914" s="40" t="s">
        <v>186</v>
      </c>
      <c r="E914" s="40">
        <v>2</v>
      </c>
      <c r="F914" s="55">
        <v>41409</v>
      </c>
      <c r="G914" s="40">
        <v>22</v>
      </c>
      <c r="H914" s="40">
        <v>13</v>
      </c>
      <c r="I914" s="40" t="s">
        <v>142</v>
      </c>
      <c r="J914" s="37" t="str">
        <f>VLOOKUP(I914,spp!A:B,2,FALSE)</f>
        <v>Holacanthus passer</v>
      </c>
      <c r="K914" s="39">
        <f t="shared" ref="K914:K918" si="1629">SUM(L914:AD914)</f>
        <v>8</v>
      </c>
      <c r="L914" s="40"/>
      <c r="M914" s="40"/>
      <c r="N914" s="40"/>
      <c r="O914" s="40"/>
      <c r="P914" s="40">
        <v>8</v>
      </c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37">
        <f>VLOOKUP(I914,spp!A:C,3,FALSE)</f>
        <v>2.7130000000000001E-2</v>
      </c>
      <c r="AF914" s="37">
        <f>VLOOKUP(I914,spp!A:D,4,FALSE)</f>
        <v>3.0842299999999998</v>
      </c>
      <c r="AG914" s="37">
        <f t="shared" ref="AG914:AG918" si="1630">((AE914*$L$2^AF914)*L914)+((AE914*$M$2^AF914)*M914)+((AE914*$N$2^AF914)*N914)+((AE914*$O$2^AF914)*O914)+((AE914*$P$2^AF914)*P914)+((AE914*$Q$2^AF914)*Q914)+((AE914*$R$2^AF914)*R914)+((AE914*$S$2^AF914)*S914)+((AE914*$T$2^AF914)*T914)+((AE914*$U$2^AF914)*U914)+((AE914*$V$2^AF914)*V914)+((AE914*$W$2^AF914)*W914)+((AE914*$X$2^AF914)*X914)+((AE914*$Y$2^AF914)*Y914)+ ((AE914*$Z$2^AF914)*Z914)+((AE914*$AA$2^AF914)*AA914)+((AE914*$AB$2^AF914)*AB914)+((AE914*$AC$2^AF914)*AC914+((AE914*$AD$2^AF914)*AD914))</f>
        <v>4447.4215252744361</v>
      </c>
      <c r="AH914" s="37">
        <f t="shared" ref="AH914:AH918" si="1631">K914/100</f>
        <v>0.08</v>
      </c>
      <c r="AI914" s="37">
        <f t="shared" ref="AI914:AI918" si="1632">AG914/100</f>
        <v>44.474215252744358</v>
      </c>
      <c r="AJ914" s="7">
        <f t="shared" si="1622"/>
        <v>8.4000797747017888</v>
      </c>
      <c r="AK914" s="7">
        <f t="shared" si="1623"/>
        <v>-3.6071151523112968</v>
      </c>
      <c r="AL914" s="7">
        <f t="shared" si="1624"/>
        <v>3.8930932281357378</v>
      </c>
      <c r="AM914" s="7">
        <f t="shared" si="1625"/>
        <v>49.062413286676119</v>
      </c>
      <c r="AN914" s="37" t="str">
        <f>VLOOKUP(I914,spp!A:L,10,FALSE)</f>
        <v>Pomacanthidae</v>
      </c>
    </row>
    <row r="915" spans="1:40" x14ac:dyDescent="0.2">
      <c r="A915" s="37">
        <v>4</v>
      </c>
      <c r="B915" s="40" t="s">
        <v>184</v>
      </c>
      <c r="C915" s="40">
        <v>2</v>
      </c>
      <c r="D915" s="40" t="s">
        <v>186</v>
      </c>
      <c r="E915" s="40">
        <v>2</v>
      </c>
      <c r="F915" s="55">
        <v>41409</v>
      </c>
      <c r="G915" s="40">
        <v>22</v>
      </c>
      <c r="H915" s="40">
        <v>13</v>
      </c>
      <c r="I915" s="40" t="s">
        <v>146</v>
      </c>
      <c r="J915" s="37" t="str">
        <f>VLOOKUP(I915,spp!A:B,2,FALSE)</f>
        <v>Mycteroperca rosacea</v>
      </c>
      <c r="K915" s="39">
        <f t="shared" si="1629"/>
        <v>4</v>
      </c>
      <c r="L915" s="40"/>
      <c r="M915" s="40"/>
      <c r="N915" s="40"/>
      <c r="O915" s="40"/>
      <c r="P915" s="40"/>
      <c r="Q915" s="40">
        <v>4</v>
      </c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37">
        <f>VLOOKUP(I915,spp!A:C,3,FALSE)</f>
        <v>1.3299999999999999E-2</v>
      </c>
      <c r="AF915" s="37">
        <f>VLOOKUP(I915,spp!A:D,4,FALSE)</f>
        <v>2.97</v>
      </c>
      <c r="AG915" s="37">
        <f t="shared" si="1630"/>
        <v>2050.188173741863</v>
      </c>
      <c r="AH915" s="37">
        <f t="shared" si="1631"/>
        <v>0.04</v>
      </c>
      <c r="AI915" s="37">
        <f t="shared" si="1632"/>
        <v>20.501881737418628</v>
      </c>
      <c r="AJ915" s="7">
        <f t="shared" si="1622"/>
        <v>7.6256868599890213</v>
      </c>
      <c r="AK915" s="7">
        <f t="shared" si="1623"/>
        <v>-4.319991243754429</v>
      </c>
      <c r="AL915" s="7">
        <f t="shared" si="1624"/>
        <v>4.0221138396442591</v>
      </c>
      <c r="AM915" s="7">
        <f t="shared" si="1625"/>
        <v>55.818973565381455</v>
      </c>
      <c r="AN915" s="37" t="str">
        <f>VLOOKUP(I915,spp!A:L,10,FALSE)</f>
        <v>Serranidae</v>
      </c>
    </row>
    <row r="916" spans="1:40" x14ac:dyDescent="0.2">
      <c r="A916" s="37">
        <v>4</v>
      </c>
      <c r="B916" s="40" t="s">
        <v>184</v>
      </c>
      <c r="C916" s="40">
        <v>2</v>
      </c>
      <c r="D916" s="40" t="s">
        <v>186</v>
      </c>
      <c r="E916" s="40">
        <v>2</v>
      </c>
      <c r="F916" s="55">
        <v>41409</v>
      </c>
      <c r="G916" s="40">
        <v>22</v>
      </c>
      <c r="H916" s="40">
        <v>13</v>
      </c>
      <c r="I916" s="40" t="s">
        <v>143</v>
      </c>
      <c r="J916" s="37" t="str">
        <f>VLOOKUP(I916,spp!A:B,2,FALSE)</f>
        <v>Scarus ghobban</v>
      </c>
      <c r="K916" s="39">
        <f t="shared" si="1629"/>
        <v>1</v>
      </c>
      <c r="L916" s="40"/>
      <c r="M916" s="40"/>
      <c r="N916" s="40"/>
      <c r="O916" s="40"/>
      <c r="P916" s="40"/>
      <c r="Q916" s="40"/>
      <c r="R916" s="40">
        <v>1</v>
      </c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37">
        <f>VLOOKUP(I916,spp!A:C,3,FALSE)</f>
        <v>2.3300000000000001E-2</v>
      </c>
      <c r="AF916" s="37">
        <f>VLOOKUP(I916,spp!A:D,4,FALSE)</f>
        <v>2.919</v>
      </c>
      <c r="AG916" s="37">
        <f t="shared" si="1630"/>
        <v>1559.851477887961</v>
      </c>
      <c r="AH916" s="37">
        <f t="shared" si="1631"/>
        <v>0.01</v>
      </c>
      <c r="AI916" s="37">
        <f t="shared" si="1632"/>
        <v>15.598514778879609</v>
      </c>
      <c r="AJ916" s="7">
        <f t="shared" si="1622"/>
        <v>7.3523458892290821</v>
      </c>
      <c r="AK916" s="7">
        <f t="shared" si="1623"/>
        <v>-3.7593019184104821</v>
      </c>
      <c r="AL916" s="7">
        <f t="shared" si="1624"/>
        <v>3.8066624897703196</v>
      </c>
      <c r="AM916" s="7">
        <f t="shared" si="1625"/>
        <v>44.999999999999993</v>
      </c>
      <c r="AN916" s="37" t="str">
        <f>VLOOKUP(I916,spp!A:L,10,FALSE)</f>
        <v>Scaridae </v>
      </c>
    </row>
    <row r="917" spans="1:40" x14ac:dyDescent="0.2">
      <c r="A917" s="37">
        <v>4</v>
      </c>
      <c r="B917" s="40" t="s">
        <v>184</v>
      </c>
      <c r="C917" s="40">
        <v>2</v>
      </c>
      <c r="D917" s="40" t="s">
        <v>186</v>
      </c>
      <c r="E917" s="40">
        <v>2</v>
      </c>
      <c r="F917" s="55">
        <v>41409</v>
      </c>
      <c r="G917" s="40">
        <v>22</v>
      </c>
      <c r="H917" s="40">
        <v>13</v>
      </c>
      <c r="I917" s="40" t="s">
        <v>141</v>
      </c>
      <c r="J917" s="37" t="str">
        <f>VLOOKUP(I917,spp!A:B,2,FALSE)</f>
        <v>Stegastes rectrifaenum</v>
      </c>
      <c r="K917" s="39">
        <f t="shared" si="1629"/>
        <v>2</v>
      </c>
      <c r="L917" s="40"/>
      <c r="M917" s="40"/>
      <c r="N917" s="40">
        <v>2</v>
      </c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37">
        <f>VLOOKUP(I917,spp!A:C,3,FALSE)</f>
        <v>1.813E-2</v>
      </c>
      <c r="AF917" s="37">
        <f>VLOOKUP(I917,spp!A:D,4,FALSE)</f>
        <v>3.07552</v>
      </c>
      <c r="AG917" s="37">
        <f t="shared" si="1630"/>
        <v>85.70309047346052</v>
      </c>
      <c r="AH917" s="37">
        <f t="shared" si="1631"/>
        <v>0.02</v>
      </c>
      <c r="AI917" s="37">
        <f t="shared" si="1632"/>
        <v>0.85703090473460519</v>
      </c>
      <c r="AJ917" s="7">
        <f t="shared" si="1622"/>
        <v>4.450888886487494</v>
      </c>
      <c r="AK917" s="7">
        <f t="shared" si="1623"/>
        <v>-4.0101872542153769</v>
      </c>
      <c r="AL917" s="7">
        <f t="shared" si="1624"/>
        <v>2.7511042492660986</v>
      </c>
      <c r="AM917" s="7">
        <f t="shared" si="1625"/>
        <v>15.659914789527724</v>
      </c>
      <c r="AN917" s="37" t="str">
        <f>VLOOKUP(I917,spp!A:L,10,FALSE)</f>
        <v>Pomacentridae</v>
      </c>
    </row>
    <row r="918" spans="1:40" x14ac:dyDescent="0.2">
      <c r="A918" s="37">
        <v>4</v>
      </c>
      <c r="B918" s="40" t="s">
        <v>184</v>
      </c>
      <c r="C918" s="40">
        <v>2</v>
      </c>
      <c r="D918" s="40" t="s">
        <v>186</v>
      </c>
      <c r="E918" s="40">
        <v>2</v>
      </c>
      <c r="F918" s="55">
        <v>41409</v>
      </c>
      <c r="G918" s="40">
        <v>22</v>
      </c>
      <c r="H918" s="40">
        <v>13</v>
      </c>
      <c r="I918" s="40" t="s">
        <v>157</v>
      </c>
      <c r="J918" s="37" t="str">
        <f>VLOOKUP(I918,spp!A:B,2,FALSE)</f>
        <v>Zanclus cornutus</v>
      </c>
      <c r="K918" s="39">
        <f t="shared" si="1629"/>
        <v>3</v>
      </c>
      <c r="L918" s="40"/>
      <c r="M918" s="40"/>
      <c r="N918" s="40"/>
      <c r="O918" s="40"/>
      <c r="P918" s="40">
        <v>3</v>
      </c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37">
        <f>VLOOKUP(I918,spp!A:C,3,FALSE)</f>
        <v>1.47E-2</v>
      </c>
      <c r="AF918" s="37">
        <f>VLOOKUP(I918,spp!A:D,4,FALSE)</f>
        <v>3.3698999999999999</v>
      </c>
      <c r="AG918" s="37">
        <f t="shared" si="1630"/>
        <v>2266.504703702039</v>
      </c>
      <c r="AH918" s="37">
        <f t="shared" si="1631"/>
        <v>0.03</v>
      </c>
      <c r="AI918" s="37">
        <f t="shared" si="1632"/>
        <v>22.66504703702039</v>
      </c>
      <c r="AJ918" s="7">
        <f t="shared" si="1622"/>
        <v>7.7259941456940116</v>
      </c>
      <c r="AK918" s="7">
        <f t="shared" si="1623"/>
        <v>-4.2199077851974467</v>
      </c>
      <c r="AL918" s="7">
        <f t="shared" si="1624"/>
        <v>3.5448832104488144</v>
      </c>
      <c r="AM918" s="7">
        <f t="shared" si="1625"/>
        <v>34.635640025186497</v>
      </c>
      <c r="AN918" s="37" t="str">
        <f>VLOOKUP(I918,spp!A:L,10,FALSE)</f>
        <v>Zanclidae</v>
      </c>
    </row>
    <row r="919" spans="1:40" x14ac:dyDescent="0.2">
      <c r="A919" s="43">
        <v>4</v>
      </c>
      <c r="B919" s="43" t="s">
        <v>184</v>
      </c>
      <c r="C919" s="43">
        <v>2</v>
      </c>
      <c r="D919" s="43" t="s">
        <v>186</v>
      </c>
      <c r="E919" s="43">
        <v>2</v>
      </c>
      <c r="F919" s="59">
        <v>41409</v>
      </c>
      <c r="G919" s="43">
        <v>21</v>
      </c>
      <c r="H919" s="43">
        <v>13.9</v>
      </c>
      <c r="I919" s="43" t="s">
        <v>145</v>
      </c>
      <c r="J919" s="37" t="str">
        <f>VLOOKUP(I919,spp!A:B,2,FALSE)</f>
        <v>Isostichopus fuscus</v>
      </c>
      <c r="K919" s="43">
        <v>1</v>
      </c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37"/>
      <c r="AF919" s="37">
        <f>VLOOKUP(I919,spp!A:E,5,FALSE)</f>
        <v>375</v>
      </c>
      <c r="AG919" s="43">
        <f t="shared" ref="AG919:AG920" si="1633">AF919*K919</f>
        <v>375</v>
      </c>
      <c r="AH919" s="43">
        <f t="shared" ref="AH919:AH920" si="1634">K919/50</f>
        <v>0.02</v>
      </c>
      <c r="AI919" s="43">
        <f t="shared" ref="AI919:AI920" si="1635">AG919/50</f>
        <v>7.5</v>
      </c>
      <c r="AJ919" s="7">
        <f t="shared" si="1622"/>
        <v>5.9269260259704106</v>
      </c>
      <c r="AK919" s="7" t="e">
        <f t="shared" si="1623"/>
        <v>#NUM!</v>
      </c>
      <c r="AL919" s="7" t="e">
        <f t="shared" si="1624"/>
        <v>#NUM!</v>
      </c>
      <c r="AM919" s="7" t="e">
        <f t="shared" si="1625"/>
        <v>#NUM!</v>
      </c>
      <c r="AN919" s="37" t="str">
        <f>VLOOKUP(I919,spp!A:L,10,FALSE)</f>
        <v>Stichopodidae</v>
      </c>
    </row>
    <row r="920" spans="1:40" x14ac:dyDescent="0.2">
      <c r="A920" s="43">
        <v>4</v>
      </c>
      <c r="B920" s="43" t="s">
        <v>184</v>
      </c>
      <c r="C920" s="43">
        <v>2</v>
      </c>
      <c r="D920" s="43" t="s">
        <v>186</v>
      </c>
      <c r="E920" s="43">
        <v>2</v>
      </c>
      <c r="F920" s="59">
        <v>41409</v>
      </c>
      <c r="G920" s="43">
        <v>21</v>
      </c>
      <c r="H920" s="43">
        <v>13.9</v>
      </c>
      <c r="I920" s="43" t="s">
        <v>149</v>
      </c>
      <c r="J920" s="37" t="str">
        <f>VLOOKUP(I920,spp!A:B,2,FALSE)</f>
        <v>Pinctada mazatlanica</v>
      </c>
      <c r="K920" s="43">
        <v>2</v>
      </c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37"/>
      <c r="AF920" s="37">
        <f>VLOOKUP(I920,spp!A:E,5,FALSE)</f>
        <v>33.238461538461536</v>
      </c>
      <c r="AG920" s="43">
        <f t="shared" si="1633"/>
        <v>66.476923076923072</v>
      </c>
      <c r="AH920" s="43">
        <f t="shared" si="1634"/>
        <v>0.04</v>
      </c>
      <c r="AI920" s="43">
        <f t="shared" si="1635"/>
        <v>1.3295384615384613</v>
      </c>
      <c r="AJ920" s="7">
        <f t="shared" si="1622"/>
        <v>4.1968548660362961</v>
      </c>
      <c r="AK920" s="7" t="e">
        <f t="shared" si="1623"/>
        <v>#NUM!</v>
      </c>
      <c r="AL920" s="7" t="e">
        <f t="shared" si="1624"/>
        <v>#NUM!</v>
      </c>
      <c r="AM920" s="7" t="e">
        <f t="shared" si="1625"/>
        <v>#NUM!</v>
      </c>
      <c r="AN920" s="37" t="str">
        <f>VLOOKUP(I920,spp!A:L,10,FALSE)</f>
        <v>Pteriidae</v>
      </c>
    </row>
    <row r="921" spans="1:40" x14ac:dyDescent="0.2">
      <c r="A921" s="37">
        <v>4</v>
      </c>
      <c r="B921" s="40" t="s">
        <v>184</v>
      </c>
      <c r="C921" s="40">
        <v>2</v>
      </c>
      <c r="D921" s="40" t="s">
        <v>186</v>
      </c>
      <c r="E921" s="40">
        <v>3</v>
      </c>
      <c r="F921" s="55">
        <v>41409</v>
      </c>
      <c r="G921" s="40">
        <v>22</v>
      </c>
      <c r="H921" s="40">
        <v>15</v>
      </c>
      <c r="I921" s="40" t="s">
        <v>142</v>
      </c>
      <c r="J921" s="37" t="str">
        <f>VLOOKUP(I921,spp!A:B,2,FALSE)</f>
        <v>Holacanthus passer</v>
      </c>
      <c r="K921" s="39">
        <f t="shared" ref="K921:K925" si="1636">SUM(L921:AD921)</f>
        <v>7</v>
      </c>
      <c r="L921" s="40"/>
      <c r="M921" s="40"/>
      <c r="N921" s="40"/>
      <c r="O921" s="40"/>
      <c r="P921" s="40">
        <v>7</v>
      </c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37">
        <f>VLOOKUP(I921,spp!A:C,3,FALSE)</f>
        <v>2.7130000000000001E-2</v>
      </c>
      <c r="AF921" s="37">
        <f>VLOOKUP(I921,spp!A:D,4,FALSE)</f>
        <v>3.0842299999999998</v>
      </c>
      <c r="AG921" s="37">
        <f t="shared" ref="AG921:AG925" si="1637">((AE921*$L$2^AF921)*L921)+((AE921*$M$2^AF921)*M921)+((AE921*$N$2^AF921)*N921)+((AE921*$O$2^AF921)*O921)+((AE921*$P$2^AF921)*P921)+((AE921*$Q$2^AF921)*Q921)+((AE921*$R$2^AF921)*R921)+((AE921*$S$2^AF921)*S921)+((AE921*$T$2^AF921)*T921)+((AE921*$U$2^AF921)*U921)+((AE921*$V$2^AF921)*V921)+((AE921*$W$2^AF921)*W921)+((AE921*$X$2^AF921)*X921)+((AE921*$Y$2^AF921)*Y921)+ ((AE921*$Z$2^AF921)*Z921)+((AE921*$AA$2^AF921)*AA921)+((AE921*$AB$2^AF921)*AB921)+((AE921*$AC$2^AF921)*AC921+((AE921*$AD$2^AF921)*AD921))</f>
        <v>3891.4938346151316</v>
      </c>
      <c r="AH921" s="37">
        <f t="shared" ref="AH921:AH925" si="1638">K921/100</f>
        <v>7.0000000000000007E-2</v>
      </c>
      <c r="AI921" s="37">
        <f t="shared" ref="AI921:AI925" si="1639">AG921/100</f>
        <v>38.914938346151317</v>
      </c>
      <c r="AJ921" s="7">
        <f t="shared" si="1622"/>
        <v>8.2665483820772661</v>
      </c>
      <c r="AK921" s="7">
        <f t="shared" si="1623"/>
        <v>-3.6071151523112968</v>
      </c>
      <c r="AL921" s="7">
        <f t="shared" si="1624"/>
        <v>3.8497983400682059</v>
      </c>
      <c r="AM921" s="7">
        <f t="shared" si="1625"/>
        <v>46.98358756911604</v>
      </c>
      <c r="AN921" s="37" t="str">
        <f>VLOOKUP(I921,spp!A:L,10,FALSE)</f>
        <v>Pomacanthidae</v>
      </c>
    </row>
    <row r="922" spans="1:40" x14ac:dyDescent="0.2">
      <c r="A922" s="37">
        <v>4</v>
      </c>
      <c r="B922" s="40" t="s">
        <v>184</v>
      </c>
      <c r="C922" s="40">
        <v>2</v>
      </c>
      <c r="D922" s="40" t="s">
        <v>186</v>
      </c>
      <c r="E922" s="40">
        <v>3</v>
      </c>
      <c r="F922" s="55">
        <v>41409</v>
      </c>
      <c r="G922" s="40">
        <v>22</v>
      </c>
      <c r="H922" s="40">
        <v>15</v>
      </c>
      <c r="I922" s="40" t="s">
        <v>150</v>
      </c>
      <c r="J922" s="37" t="str">
        <f>VLOOKUP(I922,spp!A:B,2,FALSE)</f>
        <v>Lutjanus argentiventris</v>
      </c>
      <c r="K922" s="39">
        <f t="shared" si="1636"/>
        <v>220</v>
      </c>
      <c r="L922" s="40"/>
      <c r="M922" s="40"/>
      <c r="N922" s="40"/>
      <c r="O922" s="40"/>
      <c r="P922" s="40">
        <v>220</v>
      </c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37">
        <f>VLOOKUP(I922,spp!A:C,3,FALSE)</f>
        <v>1.7299999999999999E-2</v>
      </c>
      <c r="AF922" s="37">
        <f>VLOOKUP(I922,spp!A:D,4,FALSE)</f>
        <v>3</v>
      </c>
      <c r="AG922" s="37">
        <f t="shared" si="1637"/>
        <v>59468.75</v>
      </c>
      <c r="AH922" s="37">
        <f t="shared" si="1638"/>
        <v>2.2000000000000002</v>
      </c>
      <c r="AI922" s="37">
        <f t="shared" si="1639"/>
        <v>594.6875</v>
      </c>
      <c r="AJ922" s="7">
        <f t="shared" si="1622"/>
        <v>10.993206243478561</v>
      </c>
      <c r="AK922" s="7">
        <f t="shared" si="1623"/>
        <v>-4.0570487774784034</v>
      </c>
      <c r="AL922" s="7">
        <f t="shared" si="1624"/>
        <v>5.0167516736523217</v>
      </c>
      <c r="AM922" s="7">
        <f t="shared" si="1625"/>
        <v>150.9202684199422</v>
      </c>
      <c r="AN922" s="37" t="str">
        <f>VLOOKUP(I922,spp!A:L,10,FALSE)</f>
        <v>Lutjanidae</v>
      </c>
    </row>
    <row r="923" spans="1:40" x14ac:dyDescent="0.2">
      <c r="A923" s="37">
        <v>4</v>
      </c>
      <c r="B923" s="40" t="s">
        <v>184</v>
      </c>
      <c r="C923" s="40">
        <v>2</v>
      </c>
      <c r="D923" s="40" t="s">
        <v>186</v>
      </c>
      <c r="E923" s="40">
        <v>3</v>
      </c>
      <c r="F923" s="55">
        <v>41409</v>
      </c>
      <c r="G923" s="40">
        <v>22</v>
      </c>
      <c r="H923" s="40">
        <v>15</v>
      </c>
      <c r="I923" s="40" t="s">
        <v>146</v>
      </c>
      <c r="J923" s="37" t="str">
        <f>VLOOKUP(I923,spp!A:B,2,FALSE)</f>
        <v>Mycteroperca rosacea</v>
      </c>
      <c r="K923" s="39">
        <f t="shared" si="1636"/>
        <v>7</v>
      </c>
      <c r="L923" s="40"/>
      <c r="M923" s="40"/>
      <c r="N923" s="40"/>
      <c r="O923" s="40"/>
      <c r="P923" s="40">
        <v>4</v>
      </c>
      <c r="Q923" s="40"/>
      <c r="R923" s="40">
        <v>3</v>
      </c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37">
        <f>VLOOKUP(I923,spp!A:C,3,FALSE)</f>
        <v>1.3299999999999999E-2</v>
      </c>
      <c r="AF923" s="37">
        <f>VLOOKUP(I923,spp!A:D,4,FALSE)</f>
        <v>2.97</v>
      </c>
      <c r="AG923" s="37">
        <f t="shared" si="1637"/>
        <v>3998.2343959410505</v>
      </c>
      <c r="AH923" s="37">
        <f t="shared" si="1638"/>
        <v>7.0000000000000007E-2</v>
      </c>
      <c r="AI923" s="37">
        <f t="shared" si="1639"/>
        <v>39.982343959410507</v>
      </c>
      <c r="AJ923" s="7">
        <f t="shared" ref="AJ923:AJ933" si="1640">LN(AG923)</f>
        <v>8.2936081416411866</v>
      </c>
      <c r="AK923" s="7">
        <f t="shared" ref="AK923:AK933" si="1641">LN(AE923)</f>
        <v>-4.319991243754429</v>
      </c>
      <c r="AL923" s="7">
        <f t="shared" ref="AL923:AL933" si="1642">(AJ923-AK923)/AF923</f>
        <v>4.247003160065864</v>
      </c>
      <c r="AM923" s="7">
        <f t="shared" si="1625"/>
        <v>69.895632143217654</v>
      </c>
      <c r="AN923" s="37" t="str">
        <f>VLOOKUP(I923,spp!A:L,10,FALSE)</f>
        <v>Serranidae</v>
      </c>
    </row>
    <row r="924" spans="1:40" x14ac:dyDescent="0.2">
      <c r="A924" s="37">
        <v>4</v>
      </c>
      <c r="B924" s="40" t="s">
        <v>184</v>
      </c>
      <c r="C924" s="40">
        <v>2</v>
      </c>
      <c r="D924" s="40" t="s">
        <v>186</v>
      </c>
      <c r="E924" s="40">
        <v>3</v>
      </c>
      <c r="F924" s="55">
        <v>41409</v>
      </c>
      <c r="G924" s="40">
        <v>22</v>
      </c>
      <c r="H924" s="40">
        <v>15</v>
      </c>
      <c r="I924" s="40" t="s">
        <v>143</v>
      </c>
      <c r="J924" s="37" t="str">
        <f>VLOOKUP(I924,spp!A:B,2,FALSE)</f>
        <v>Scarus ghobban</v>
      </c>
      <c r="K924" s="39">
        <f t="shared" si="1636"/>
        <v>3</v>
      </c>
      <c r="L924" s="40"/>
      <c r="M924" s="40"/>
      <c r="N924" s="40"/>
      <c r="O924" s="40"/>
      <c r="P924" s="40">
        <v>3</v>
      </c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37">
        <f>VLOOKUP(I924,spp!A:C,3,FALSE)</f>
        <v>2.3300000000000001E-2</v>
      </c>
      <c r="AF924" s="37">
        <f>VLOOKUP(I924,spp!A:D,4,FALSE)</f>
        <v>2.919</v>
      </c>
      <c r="AG924" s="37">
        <f t="shared" si="1637"/>
        <v>841.51926166488704</v>
      </c>
      <c r="AH924" s="37">
        <f t="shared" si="1638"/>
        <v>0.03</v>
      </c>
      <c r="AI924" s="37">
        <f t="shared" si="1639"/>
        <v>8.41519261664887</v>
      </c>
      <c r="AJ924" s="7">
        <f t="shared" si="1640"/>
        <v>6.7352089030479059</v>
      </c>
      <c r="AK924" s="7">
        <f t="shared" si="1641"/>
        <v>-3.7593019184104821</v>
      </c>
      <c r="AL924" s="7">
        <f t="shared" si="1642"/>
        <v>3.5952418024866009</v>
      </c>
      <c r="AM924" s="7">
        <f t="shared" ref="AM924:AM933" si="1643">EXP(AL924)</f>
        <v>36.424506459357879</v>
      </c>
      <c r="AN924" s="37" t="str">
        <f>VLOOKUP(I924,spp!A:L,10,FALSE)</f>
        <v>Scaridae </v>
      </c>
    </row>
    <row r="925" spans="1:40" x14ac:dyDescent="0.2">
      <c r="A925" s="37">
        <v>4</v>
      </c>
      <c r="B925" s="40" t="s">
        <v>184</v>
      </c>
      <c r="C925" s="40">
        <v>2</v>
      </c>
      <c r="D925" s="40" t="s">
        <v>186</v>
      </c>
      <c r="E925" s="40">
        <v>3</v>
      </c>
      <c r="F925" s="55">
        <v>41409</v>
      </c>
      <c r="G925" s="40">
        <v>22</v>
      </c>
      <c r="H925" s="40">
        <v>15</v>
      </c>
      <c r="I925" s="40" t="s">
        <v>157</v>
      </c>
      <c r="J925" s="37" t="str">
        <f>VLOOKUP(I925,spp!A:B,2,FALSE)</f>
        <v>Zanclus cornutus</v>
      </c>
      <c r="K925" s="39">
        <f t="shared" si="1636"/>
        <v>3</v>
      </c>
      <c r="L925" s="40"/>
      <c r="M925" s="40"/>
      <c r="N925" s="40"/>
      <c r="O925" s="40"/>
      <c r="P925" s="40">
        <v>3</v>
      </c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37">
        <f>VLOOKUP(I925,spp!A:C,3,FALSE)</f>
        <v>1.47E-2</v>
      </c>
      <c r="AF925" s="37">
        <f>VLOOKUP(I925,spp!A:D,4,FALSE)</f>
        <v>3.3698999999999999</v>
      </c>
      <c r="AG925" s="37">
        <f t="shared" si="1637"/>
        <v>2266.504703702039</v>
      </c>
      <c r="AH925" s="37">
        <f t="shared" si="1638"/>
        <v>0.03</v>
      </c>
      <c r="AI925" s="37">
        <f t="shared" si="1639"/>
        <v>22.66504703702039</v>
      </c>
      <c r="AJ925" s="7">
        <f t="shared" si="1640"/>
        <v>7.7259941456940116</v>
      </c>
      <c r="AK925" s="7">
        <f t="shared" si="1641"/>
        <v>-4.2199077851974467</v>
      </c>
      <c r="AL925" s="7">
        <f t="shared" si="1642"/>
        <v>3.5448832104488144</v>
      </c>
      <c r="AM925" s="7">
        <f t="shared" si="1643"/>
        <v>34.635640025186497</v>
      </c>
      <c r="AN925" s="37" t="str">
        <f>VLOOKUP(I925,spp!A:L,10,FALSE)</f>
        <v>Zanclidae</v>
      </c>
    </row>
    <row r="926" spans="1:40" x14ac:dyDescent="0.2">
      <c r="A926" s="43">
        <v>4</v>
      </c>
      <c r="B926" s="43" t="s">
        <v>184</v>
      </c>
      <c r="C926" s="43">
        <v>2</v>
      </c>
      <c r="D926" s="43" t="s">
        <v>186</v>
      </c>
      <c r="E926" s="43">
        <v>3</v>
      </c>
      <c r="F926" s="59">
        <v>41409</v>
      </c>
      <c r="G926" s="43">
        <v>20</v>
      </c>
      <c r="H926" s="43">
        <v>14.9</v>
      </c>
      <c r="I926" s="43" t="s">
        <v>148</v>
      </c>
      <c r="J926" s="37" t="str">
        <f>VLOOKUP(I926,spp!A:B,2,FALSE)</f>
        <v>Diadema mexicanum</v>
      </c>
      <c r="K926" s="43">
        <v>3</v>
      </c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37"/>
      <c r="AF926" s="37">
        <f>VLOOKUP(I926,spp!A:E,5,FALSE)</f>
        <v>20.71</v>
      </c>
      <c r="AG926" s="43">
        <f t="shared" ref="AG926:AG928" si="1644">AF926*K926</f>
        <v>62.13</v>
      </c>
      <c r="AH926" s="43">
        <f t="shared" ref="AH926:AH928" si="1645">K926/50</f>
        <v>0.06</v>
      </c>
      <c r="AI926" s="43">
        <f t="shared" ref="AI926:AI928" si="1646">AG926/50</f>
        <v>1.2426000000000001</v>
      </c>
      <c r="AJ926" s="7">
        <f t="shared" si="1640"/>
        <v>4.1292289640756028</v>
      </c>
      <c r="AK926" s="7" t="e">
        <f t="shared" si="1641"/>
        <v>#NUM!</v>
      </c>
      <c r="AL926" s="7" t="e">
        <f t="shared" si="1642"/>
        <v>#NUM!</v>
      </c>
      <c r="AM926" s="7" t="e">
        <f t="shared" si="1643"/>
        <v>#NUM!</v>
      </c>
      <c r="AN926" s="37" t="str">
        <f>VLOOKUP(I926,spp!A:L,10,FALSE)</f>
        <v>Diadematidae</v>
      </c>
    </row>
    <row r="927" spans="1:40" x14ac:dyDescent="0.2">
      <c r="A927" s="43">
        <v>4</v>
      </c>
      <c r="B927" s="43" t="s">
        <v>184</v>
      </c>
      <c r="C927" s="43">
        <v>2</v>
      </c>
      <c r="D927" s="43" t="s">
        <v>186</v>
      </c>
      <c r="E927" s="43">
        <v>3</v>
      </c>
      <c r="F927" s="59">
        <v>41409</v>
      </c>
      <c r="G927" s="43">
        <v>20</v>
      </c>
      <c r="H927" s="43">
        <v>14.9</v>
      </c>
      <c r="I927" s="43" t="s">
        <v>145</v>
      </c>
      <c r="J927" s="37" t="str">
        <f>VLOOKUP(I927,spp!A:B,2,FALSE)</f>
        <v>Isostichopus fuscus</v>
      </c>
      <c r="K927" s="43">
        <v>1</v>
      </c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37"/>
      <c r="AF927" s="37">
        <f>VLOOKUP(I927,spp!A:E,5,FALSE)</f>
        <v>375</v>
      </c>
      <c r="AG927" s="43">
        <f t="shared" si="1644"/>
        <v>375</v>
      </c>
      <c r="AH927" s="43">
        <f t="shared" si="1645"/>
        <v>0.02</v>
      </c>
      <c r="AI927" s="43">
        <f t="shared" si="1646"/>
        <v>7.5</v>
      </c>
      <c r="AJ927" s="7">
        <f t="shared" si="1640"/>
        <v>5.9269260259704106</v>
      </c>
      <c r="AK927" s="7" t="e">
        <f t="shared" si="1641"/>
        <v>#NUM!</v>
      </c>
      <c r="AL927" s="7" t="e">
        <f t="shared" si="1642"/>
        <v>#NUM!</v>
      </c>
      <c r="AM927" s="7" t="e">
        <f t="shared" si="1643"/>
        <v>#NUM!</v>
      </c>
      <c r="AN927" s="37" t="str">
        <f>VLOOKUP(I927,spp!A:L,10,FALSE)</f>
        <v>Stichopodidae</v>
      </c>
    </row>
    <row r="928" spans="1:40" x14ac:dyDescent="0.2">
      <c r="A928" s="43">
        <v>4</v>
      </c>
      <c r="B928" s="43" t="s">
        <v>184</v>
      </c>
      <c r="C928" s="43">
        <v>2</v>
      </c>
      <c r="D928" s="43" t="s">
        <v>186</v>
      </c>
      <c r="E928" s="43">
        <v>3</v>
      </c>
      <c r="F928" s="59">
        <v>41409</v>
      </c>
      <c r="G928" s="43">
        <v>20</v>
      </c>
      <c r="H928" s="43">
        <v>14.9</v>
      </c>
      <c r="I928" s="43" t="s">
        <v>149</v>
      </c>
      <c r="J928" s="37" t="str">
        <f>VLOOKUP(I928,spp!A:B,2,FALSE)</f>
        <v>Pinctada mazatlanica</v>
      </c>
      <c r="K928" s="43">
        <v>1</v>
      </c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37"/>
      <c r="AF928" s="37">
        <f>VLOOKUP(I928,spp!A:E,5,FALSE)</f>
        <v>33.238461538461536</v>
      </c>
      <c r="AG928" s="43">
        <f t="shared" si="1644"/>
        <v>33.238461538461536</v>
      </c>
      <c r="AH928" s="43">
        <f t="shared" si="1645"/>
        <v>0.02</v>
      </c>
      <c r="AI928" s="43">
        <f t="shared" si="1646"/>
        <v>0.66476923076923067</v>
      </c>
      <c r="AJ928" s="7">
        <f t="shared" si="1640"/>
        <v>3.5037076854763507</v>
      </c>
      <c r="AK928" s="7" t="e">
        <f t="shared" si="1641"/>
        <v>#NUM!</v>
      </c>
      <c r="AL928" s="7" t="e">
        <f t="shared" si="1642"/>
        <v>#NUM!</v>
      </c>
      <c r="AM928" s="7" t="e">
        <f t="shared" si="1643"/>
        <v>#NUM!</v>
      </c>
      <c r="AN928" s="37" t="str">
        <f>VLOOKUP(I928,spp!A:L,10,FALSE)</f>
        <v>Pteriidae</v>
      </c>
    </row>
    <row r="929" spans="1:40" x14ac:dyDescent="0.2">
      <c r="A929" s="37">
        <v>4</v>
      </c>
      <c r="B929" s="40" t="s">
        <v>184</v>
      </c>
      <c r="C929" s="40">
        <v>3</v>
      </c>
      <c r="D929" s="40" t="s">
        <v>187</v>
      </c>
      <c r="E929" s="40">
        <v>1</v>
      </c>
      <c r="F929" s="55">
        <v>41410</v>
      </c>
      <c r="G929" s="40">
        <v>23</v>
      </c>
      <c r="H929" s="40">
        <v>8</v>
      </c>
      <c r="I929" s="40" t="s">
        <v>143</v>
      </c>
      <c r="J929" s="37" t="str">
        <f>VLOOKUP(I929,spp!A:B,2,FALSE)</f>
        <v>Scarus ghobban</v>
      </c>
      <c r="K929" s="39">
        <f t="shared" ref="K929" si="1647">SUM(L929:AD929)</f>
        <v>20</v>
      </c>
      <c r="L929" s="40"/>
      <c r="M929" s="40"/>
      <c r="N929" s="40"/>
      <c r="O929" s="40"/>
      <c r="P929" s="40">
        <v>10</v>
      </c>
      <c r="Q929" s="40">
        <v>10</v>
      </c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37">
        <f>VLOOKUP(I929,spp!A:C,3,FALSE)</f>
        <v>2.3300000000000001E-2</v>
      </c>
      <c r="AF929" s="37">
        <f>VLOOKUP(I929,spp!A:D,4,FALSE)</f>
        <v>2.919</v>
      </c>
      <c r="AG929" s="37">
        <f t="shared" ref="AG929" si="1648">((AE929*$L$2^AF929)*L929)+((AE929*$M$2^AF929)*M929)+((AE929*$N$2^AF929)*N929)+((AE929*$O$2^AF929)*O929)+((AE929*$P$2^AF929)*P929)+((AE929*$Q$2^AF929)*Q929)+((AE929*$R$2^AF929)*R929)+((AE929*$S$2^AF929)*S929)+((AE929*$T$2^AF929)*T929)+((AE929*$U$2^AF929)*U929)+((AE929*$V$2^AF929)*V929)+((AE929*$W$2^AF929)*W929)+((AE929*$X$2^AF929)*X929)+((AE929*$Y$2^AF929)*Y929)+ ((AE929*$Z$2^AF929)*Z929)+((AE929*$AA$2^AF929)*AA929)+((AE929*$AB$2^AF929)*AB929)+((AE929*$AC$2^AF929)*AC929+((AE929*$AD$2^AF929)*AD929))</f>
        <v>10295.2146778647</v>
      </c>
      <c r="AH929" s="37">
        <f t="shared" ref="AH929" si="1649">K929/100</f>
        <v>0.2</v>
      </c>
      <c r="AI929" s="37">
        <f t="shared" ref="AI929" si="1650">AG929/100</f>
        <v>102.95214677864701</v>
      </c>
      <c r="AJ929" s="7">
        <f t="shared" si="1640"/>
        <v>9.2394344718782495</v>
      </c>
      <c r="AK929" s="7">
        <f t="shared" si="1641"/>
        <v>-3.7593019184104821</v>
      </c>
      <c r="AL929" s="7">
        <f t="shared" si="1642"/>
        <v>4.4531471018460884</v>
      </c>
      <c r="AM929" s="7">
        <f t="shared" si="1643"/>
        <v>85.896845196253807</v>
      </c>
      <c r="AN929" s="37" t="str">
        <f>VLOOKUP(I929,spp!A:L,10,FALSE)</f>
        <v>Scaridae </v>
      </c>
    </row>
    <row r="930" spans="1:40" x14ac:dyDescent="0.2">
      <c r="A930" s="43">
        <v>4</v>
      </c>
      <c r="B930" s="43" t="s">
        <v>184</v>
      </c>
      <c r="C930" s="43">
        <v>3</v>
      </c>
      <c r="D930" s="43" t="s">
        <v>187</v>
      </c>
      <c r="E930" s="43">
        <v>1</v>
      </c>
      <c r="F930" s="59">
        <v>41410</v>
      </c>
      <c r="G930" s="43">
        <v>24</v>
      </c>
      <c r="H930" s="43">
        <v>6.8</v>
      </c>
      <c r="I930" s="43" t="s">
        <v>148</v>
      </c>
      <c r="J930" s="37" t="str">
        <f>VLOOKUP(I930,spp!A:B,2,FALSE)</f>
        <v>Diadema mexicanum</v>
      </c>
      <c r="K930" s="43">
        <v>1</v>
      </c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37"/>
      <c r="AF930" s="37">
        <f>VLOOKUP(I930,spp!A:E,5,FALSE)</f>
        <v>20.71</v>
      </c>
      <c r="AG930" s="43">
        <f t="shared" ref="AG930:AG931" si="1651">AF930*K930</f>
        <v>20.71</v>
      </c>
      <c r="AH930" s="43">
        <f t="shared" ref="AH930:AH931" si="1652">K930/50</f>
        <v>0.02</v>
      </c>
      <c r="AI930" s="43">
        <f t="shared" ref="AI930:AI931" si="1653">AG930/50</f>
        <v>0.41420000000000001</v>
      </c>
      <c r="AJ930" s="7">
        <f t="shared" si="1640"/>
        <v>3.0306166754074928</v>
      </c>
      <c r="AK930" s="7" t="e">
        <f t="shared" si="1641"/>
        <v>#NUM!</v>
      </c>
      <c r="AL930" s="7" t="e">
        <f t="shared" si="1642"/>
        <v>#NUM!</v>
      </c>
      <c r="AM930" s="7" t="e">
        <f t="shared" si="1643"/>
        <v>#NUM!</v>
      </c>
      <c r="AN930" s="37" t="str">
        <f>VLOOKUP(I930,spp!A:L,10,FALSE)</f>
        <v>Diadematidae</v>
      </c>
    </row>
    <row r="931" spans="1:40" x14ac:dyDescent="0.2">
      <c r="A931" s="43">
        <v>4</v>
      </c>
      <c r="B931" s="43" t="s">
        <v>184</v>
      </c>
      <c r="C931" s="43">
        <v>3</v>
      </c>
      <c r="D931" s="43" t="s">
        <v>187</v>
      </c>
      <c r="E931" s="43">
        <v>1</v>
      </c>
      <c r="F931" s="59">
        <v>41410</v>
      </c>
      <c r="G931" s="43">
        <v>24</v>
      </c>
      <c r="H931" s="43">
        <v>6.8</v>
      </c>
      <c r="I931" s="43" t="s">
        <v>149</v>
      </c>
      <c r="J931" s="37" t="str">
        <f>VLOOKUP(I931,spp!A:B,2,FALSE)</f>
        <v>Pinctada mazatlanica</v>
      </c>
      <c r="K931" s="43">
        <v>4</v>
      </c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37"/>
      <c r="AF931" s="37">
        <f>VLOOKUP(I931,spp!A:E,5,FALSE)</f>
        <v>33.238461538461536</v>
      </c>
      <c r="AG931" s="43">
        <f t="shared" si="1651"/>
        <v>132.95384615384614</v>
      </c>
      <c r="AH931" s="43">
        <f t="shared" si="1652"/>
        <v>0.08</v>
      </c>
      <c r="AI931" s="43">
        <f t="shared" si="1653"/>
        <v>2.6590769230769227</v>
      </c>
      <c r="AJ931" s="7">
        <f t="shared" si="1640"/>
        <v>4.8900020465962415</v>
      </c>
      <c r="AK931" s="7" t="e">
        <f t="shared" si="1641"/>
        <v>#NUM!</v>
      </c>
      <c r="AL931" s="7" t="e">
        <f t="shared" si="1642"/>
        <v>#NUM!</v>
      </c>
      <c r="AM931" s="7" t="e">
        <f t="shared" si="1643"/>
        <v>#NUM!</v>
      </c>
      <c r="AN931" s="37" t="str">
        <f>VLOOKUP(I931,spp!A:L,10,FALSE)</f>
        <v>Pteriidae</v>
      </c>
    </row>
    <row r="932" spans="1:40" x14ac:dyDescent="0.2">
      <c r="A932" s="37">
        <v>4</v>
      </c>
      <c r="B932" s="40" t="s">
        <v>184</v>
      </c>
      <c r="C932" s="40">
        <v>3</v>
      </c>
      <c r="D932" s="40" t="s">
        <v>187</v>
      </c>
      <c r="E932" s="40">
        <v>2</v>
      </c>
      <c r="F932" s="55">
        <v>41410</v>
      </c>
      <c r="G932" s="40">
        <v>23</v>
      </c>
      <c r="H932" s="40">
        <v>12</v>
      </c>
      <c r="I932" s="40" t="s">
        <v>142</v>
      </c>
      <c r="J932" s="37" t="str">
        <f>VLOOKUP(I932,spp!A:B,2,FALSE)</f>
        <v>Holacanthus passer</v>
      </c>
      <c r="K932" s="39">
        <f t="shared" ref="K932:K933" si="1654">SUM(L932:AD932)</f>
        <v>1</v>
      </c>
      <c r="L932" s="40"/>
      <c r="M932" s="40"/>
      <c r="N932" s="40"/>
      <c r="O932" s="40"/>
      <c r="P932" s="40">
        <v>1</v>
      </c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37">
        <f>VLOOKUP(I932,spp!A:C,3,FALSE)</f>
        <v>2.7130000000000001E-2</v>
      </c>
      <c r="AF932" s="37">
        <f>VLOOKUP(I932,spp!A:D,4,FALSE)</f>
        <v>3.0842299999999998</v>
      </c>
      <c r="AG932" s="37">
        <f t="shared" ref="AG932:AG933" si="1655">((AE932*$L$2^AF932)*L932)+((AE932*$M$2^AF932)*M932)+((AE932*$N$2^AF932)*N932)+((AE932*$O$2^AF932)*O932)+((AE932*$P$2^AF932)*P932)+((AE932*$Q$2^AF932)*Q932)+((AE932*$R$2^AF932)*R932)+((AE932*$S$2^AF932)*S932)+((AE932*$T$2^AF932)*T932)+((AE932*$U$2^AF932)*U932)+((AE932*$V$2^AF932)*V932)+((AE932*$W$2^AF932)*W932)+((AE932*$X$2^AF932)*X932)+((AE932*$Y$2^AF932)*Y932)+ ((AE932*$Z$2^AF932)*Z932)+((AE932*$AA$2^AF932)*AA932)+((AE932*$AB$2^AF932)*AB932)+((AE932*$AC$2^AF932)*AC932+((AE932*$AD$2^AF932)*AD932))</f>
        <v>555.92769065930452</v>
      </c>
      <c r="AH932" s="37">
        <f t="shared" ref="AH932:AH933" si="1656">K932/100</f>
        <v>0.01</v>
      </c>
      <c r="AI932" s="37">
        <f t="shared" ref="AI932:AI933" si="1657">AG932/100</f>
        <v>5.5592769065930447</v>
      </c>
      <c r="AJ932" s="7">
        <f t="shared" si="1640"/>
        <v>6.3206382330219526</v>
      </c>
      <c r="AK932" s="7">
        <f t="shared" si="1641"/>
        <v>-3.6071151523112968</v>
      </c>
      <c r="AL932" s="7">
        <f t="shared" si="1642"/>
        <v>3.2188758248682006</v>
      </c>
      <c r="AM932" s="7">
        <f t="shared" si="1643"/>
        <v>24.999999999999996</v>
      </c>
      <c r="AN932" s="37" t="str">
        <f>VLOOKUP(I932,spp!A:L,10,FALSE)</f>
        <v>Pomacanthidae</v>
      </c>
    </row>
    <row r="933" spans="1:40" x14ac:dyDescent="0.2">
      <c r="A933" s="37">
        <v>4</v>
      </c>
      <c r="B933" s="40" t="s">
        <v>184</v>
      </c>
      <c r="C933" s="40">
        <v>3</v>
      </c>
      <c r="D933" s="40" t="s">
        <v>187</v>
      </c>
      <c r="E933" s="40">
        <v>2</v>
      </c>
      <c r="F933" s="55">
        <v>41410</v>
      </c>
      <c r="G933" s="40">
        <v>23</v>
      </c>
      <c r="H933" s="40">
        <v>12</v>
      </c>
      <c r="I933" s="40" t="s">
        <v>143</v>
      </c>
      <c r="J933" s="37" t="str">
        <f>VLOOKUP(I933,spp!A:B,2,FALSE)</f>
        <v>Scarus ghobban</v>
      </c>
      <c r="K933" s="39">
        <f t="shared" si="1654"/>
        <v>8</v>
      </c>
      <c r="L933" s="40"/>
      <c r="M933" s="40"/>
      <c r="N933" s="40"/>
      <c r="O933" s="40"/>
      <c r="P933" s="40"/>
      <c r="Q933" s="40">
        <v>8</v>
      </c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37">
        <f>VLOOKUP(I933,spp!A:C,3,FALSE)</f>
        <v>2.3300000000000001E-2</v>
      </c>
      <c r="AF933" s="37">
        <f>VLOOKUP(I933,spp!A:D,4,FALSE)</f>
        <v>2.919</v>
      </c>
      <c r="AG933" s="37">
        <f t="shared" si="1655"/>
        <v>5992.1203778520603</v>
      </c>
      <c r="AH933" s="37">
        <f t="shared" si="1656"/>
        <v>0.08</v>
      </c>
      <c r="AI933" s="37">
        <f t="shared" si="1657"/>
        <v>59.921203778520606</v>
      </c>
      <c r="AJ933" s="7">
        <f t="shared" si="1640"/>
        <v>8.6982006147569511</v>
      </c>
      <c r="AK933" s="7">
        <f t="shared" si="1641"/>
        <v>-3.7593019184104821</v>
      </c>
      <c r="AL933" s="7">
        <f t="shared" si="1642"/>
        <v>4.2677295420237868</v>
      </c>
      <c r="AM933" s="7">
        <f t="shared" si="1643"/>
        <v>71.359432957997996</v>
      </c>
      <c r="AN933" s="37" t="str">
        <f>VLOOKUP(I933,spp!A:L,10,FALSE)</f>
        <v>Scaridae </v>
      </c>
    </row>
    <row r="934" spans="1:40" x14ac:dyDescent="0.2">
      <c r="A934" s="43">
        <v>4</v>
      </c>
      <c r="B934" s="43" t="s">
        <v>184</v>
      </c>
      <c r="C934" s="43">
        <v>3</v>
      </c>
      <c r="D934" s="43" t="s">
        <v>187</v>
      </c>
      <c r="E934" s="43">
        <v>2</v>
      </c>
      <c r="F934" s="59">
        <v>41410</v>
      </c>
      <c r="G934" s="43">
        <v>24</v>
      </c>
      <c r="H934" s="43">
        <v>4.5999999999999996</v>
      </c>
      <c r="I934" s="43" t="s">
        <v>148</v>
      </c>
      <c r="J934" s="37" t="str">
        <f>VLOOKUP(I934,spp!A:B,2,FALSE)</f>
        <v>Diadema mexicanum</v>
      </c>
      <c r="K934" s="43">
        <v>3</v>
      </c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37"/>
      <c r="AF934" s="37">
        <f>VLOOKUP(I934,spp!A:E,5,FALSE)</f>
        <v>20.71</v>
      </c>
      <c r="AG934" s="43">
        <f t="shared" ref="AG934:AG935" si="1658">AF934*K934</f>
        <v>62.13</v>
      </c>
      <c r="AH934" s="43">
        <f t="shared" ref="AH934:AH935" si="1659">K934/50</f>
        <v>0.06</v>
      </c>
      <c r="AI934" s="43">
        <f t="shared" ref="AI934:AI935" si="1660">AG934/50</f>
        <v>1.2426000000000001</v>
      </c>
      <c r="AJ934" s="7">
        <f t="shared" ref="AJ934:AJ941" si="1661">LN(AG934)</f>
        <v>4.1292289640756028</v>
      </c>
      <c r="AK934" s="7" t="e">
        <f t="shared" ref="AK934:AK941" si="1662">LN(AE934)</f>
        <v>#NUM!</v>
      </c>
      <c r="AL934" s="7" t="e">
        <f t="shared" ref="AL934:AL941" si="1663">(AJ934-AK934)/AF934</f>
        <v>#NUM!</v>
      </c>
      <c r="AM934" s="7" t="e">
        <f t="shared" ref="AM934:AM941" si="1664">EXP(AL934)</f>
        <v>#NUM!</v>
      </c>
      <c r="AN934" s="37" t="str">
        <f>VLOOKUP(I934,spp!A:L,10,FALSE)</f>
        <v>Diadematidae</v>
      </c>
    </row>
    <row r="935" spans="1:40" x14ac:dyDescent="0.2">
      <c r="A935" s="43">
        <v>4</v>
      </c>
      <c r="B935" s="43" t="s">
        <v>184</v>
      </c>
      <c r="C935" s="43">
        <v>3</v>
      </c>
      <c r="D935" s="43" t="s">
        <v>187</v>
      </c>
      <c r="E935" s="43">
        <v>2</v>
      </c>
      <c r="F935" s="59">
        <v>41410</v>
      </c>
      <c r="G935" s="43">
        <v>24</v>
      </c>
      <c r="H935" s="43">
        <v>4.5999999999999996</v>
      </c>
      <c r="I935" s="43" t="s">
        <v>149</v>
      </c>
      <c r="J935" s="37" t="str">
        <f>VLOOKUP(I935,spp!A:B,2,FALSE)</f>
        <v>Pinctada mazatlanica</v>
      </c>
      <c r="K935" s="43">
        <v>9</v>
      </c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37"/>
      <c r="AF935" s="37">
        <f>VLOOKUP(I935,spp!A:E,5,FALSE)</f>
        <v>33.238461538461536</v>
      </c>
      <c r="AG935" s="43">
        <f t="shared" si="1658"/>
        <v>299.14615384615382</v>
      </c>
      <c r="AH935" s="43">
        <f t="shared" si="1659"/>
        <v>0.18</v>
      </c>
      <c r="AI935" s="43">
        <f t="shared" si="1660"/>
        <v>5.9829230769230763</v>
      </c>
      <c r="AJ935" s="7">
        <f t="shared" si="1661"/>
        <v>5.7009322628125698</v>
      </c>
      <c r="AK935" s="7" t="e">
        <f t="shared" si="1662"/>
        <v>#NUM!</v>
      </c>
      <c r="AL935" s="7" t="e">
        <f t="shared" si="1663"/>
        <v>#NUM!</v>
      </c>
      <c r="AM935" s="7" t="e">
        <f t="shared" si="1664"/>
        <v>#NUM!</v>
      </c>
      <c r="AN935" s="37" t="str">
        <f>VLOOKUP(I935,spp!A:L,10,FALSE)</f>
        <v>Pteriidae</v>
      </c>
    </row>
    <row r="936" spans="1:40" x14ac:dyDescent="0.2">
      <c r="A936" s="37">
        <v>4</v>
      </c>
      <c r="B936" s="40" t="s">
        <v>184</v>
      </c>
      <c r="C936" s="40">
        <v>3</v>
      </c>
      <c r="D936" s="40" t="s">
        <v>187</v>
      </c>
      <c r="E936" s="40">
        <v>3</v>
      </c>
      <c r="F936" s="55">
        <v>41410</v>
      </c>
      <c r="G936" s="40">
        <v>23</v>
      </c>
      <c r="H936" s="40">
        <v>10</v>
      </c>
      <c r="I936" s="40" t="s">
        <v>150</v>
      </c>
      <c r="J936" s="37" t="str">
        <f>VLOOKUP(I936,spp!A:B,2,FALSE)</f>
        <v>Lutjanus argentiventris</v>
      </c>
      <c r="K936" s="39">
        <f t="shared" ref="K936:K937" si="1665">SUM(L936:AD936)</f>
        <v>45</v>
      </c>
      <c r="L936" s="40"/>
      <c r="M936" s="40"/>
      <c r="N936" s="40"/>
      <c r="O936" s="40"/>
      <c r="P936" s="40">
        <v>35</v>
      </c>
      <c r="Q936" s="40">
        <v>10</v>
      </c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37">
        <f>VLOOKUP(I936,spp!A:C,3,FALSE)</f>
        <v>1.7299999999999999E-2</v>
      </c>
      <c r="AF936" s="37">
        <f>VLOOKUP(I936,spp!A:D,4,FALSE)</f>
        <v>3</v>
      </c>
      <c r="AG936" s="37">
        <f t="shared" ref="AG936:AG937" si="1666">((AE936*$L$2^AF936)*L936)+((AE936*$M$2^AF936)*M936)+((AE936*$N$2^AF936)*N936)+((AE936*$O$2^AF936)*O936)+((AE936*$P$2^AF936)*P936)+((AE936*$Q$2^AF936)*Q936)+((AE936*$R$2^AF936)*R936)+((AE936*$S$2^AF936)*S936)+((AE936*$T$2^AF936)*T936)+((AE936*$U$2^AF936)*U936)+((AE936*$V$2^AF936)*V936)+((AE936*$W$2^AF936)*W936)+((AE936*$X$2^AF936)*X936)+((AE936*$Y$2^AF936)*Y936)+ ((AE936*$Z$2^AF936)*Z936)+((AE936*$AA$2^AF936)*AA936)+((AE936*$AB$2^AF936)*AB936)+((AE936*$AC$2^AF936)*AC936+((AE936*$AD$2^AF936)*AD936))</f>
        <v>16878.3125</v>
      </c>
      <c r="AH936" s="37">
        <f t="shared" ref="AH936:AH937" si="1667">K936/100</f>
        <v>0.45</v>
      </c>
      <c r="AI936" s="37">
        <f t="shared" ref="AI936:AI937" si="1668">AG936/100</f>
        <v>168.78312500000001</v>
      </c>
      <c r="AJ936" s="7">
        <f t="shared" si="1661"/>
        <v>9.7337847927734291</v>
      </c>
      <c r="AK936" s="7">
        <f t="shared" si="1662"/>
        <v>-4.0570487774784034</v>
      </c>
      <c r="AL936" s="7">
        <f t="shared" si="1663"/>
        <v>4.5969445234172772</v>
      </c>
      <c r="AM936" s="7">
        <f t="shared" si="1664"/>
        <v>99.180807562184512</v>
      </c>
      <c r="AN936" s="37" t="str">
        <f>VLOOKUP(I936,spp!A:L,10,FALSE)</f>
        <v>Lutjanidae</v>
      </c>
    </row>
    <row r="937" spans="1:40" x14ac:dyDescent="0.2">
      <c r="A937" s="37">
        <v>4</v>
      </c>
      <c r="B937" s="40" t="s">
        <v>184</v>
      </c>
      <c r="C937" s="40">
        <v>3</v>
      </c>
      <c r="D937" s="40" t="s">
        <v>187</v>
      </c>
      <c r="E937" s="40">
        <v>3</v>
      </c>
      <c r="F937" s="55">
        <v>41410</v>
      </c>
      <c r="G937" s="40">
        <v>23</v>
      </c>
      <c r="H937" s="40">
        <v>10</v>
      </c>
      <c r="I937" s="40" t="s">
        <v>146</v>
      </c>
      <c r="J937" s="37" t="str">
        <f>VLOOKUP(I937,spp!A:B,2,FALSE)</f>
        <v>Mycteroperca rosacea</v>
      </c>
      <c r="K937" s="39">
        <f t="shared" si="1665"/>
        <v>1</v>
      </c>
      <c r="L937" s="40"/>
      <c r="M937" s="40"/>
      <c r="N937" s="40"/>
      <c r="O937" s="40"/>
      <c r="P937" s="40"/>
      <c r="Q937" s="40"/>
      <c r="R937" s="40">
        <v>1</v>
      </c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37">
        <f>VLOOKUP(I937,spp!A:C,3,FALSE)</f>
        <v>1.3299999999999999E-2</v>
      </c>
      <c r="AF937" s="37">
        <f>VLOOKUP(I937,spp!A:D,4,FALSE)</f>
        <v>2.97</v>
      </c>
      <c r="AG937" s="37">
        <f t="shared" si="1666"/>
        <v>1081.1670633234589</v>
      </c>
      <c r="AH937" s="37">
        <f t="shared" si="1667"/>
        <v>0.01</v>
      </c>
      <c r="AI937" s="37">
        <f t="shared" si="1668"/>
        <v>10.81167063323459</v>
      </c>
      <c r="AJ937" s="7">
        <f t="shared" si="1661"/>
        <v>6.9857963508634215</v>
      </c>
      <c r="AK937" s="7">
        <f t="shared" si="1662"/>
        <v>-4.319991243754429</v>
      </c>
      <c r="AL937" s="7">
        <f t="shared" si="1663"/>
        <v>3.8066624897703196</v>
      </c>
      <c r="AM937" s="7">
        <f t="shared" si="1664"/>
        <v>44.999999999999993</v>
      </c>
      <c r="AN937" s="37" t="str">
        <f>VLOOKUP(I937,spp!A:L,10,FALSE)</f>
        <v>Serranidae</v>
      </c>
    </row>
    <row r="938" spans="1:40" x14ac:dyDescent="0.2">
      <c r="A938" s="43">
        <v>4</v>
      </c>
      <c r="B938" s="43" t="s">
        <v>184</v>
      </c>
      <c r="C938" s="43">
        <v>3</v>
      </c>
      <c r="D938" s="43" t="s">
        <v>187</v>
      </c>
      <c r="E938" s="43">
        <v>3</v>
      </c>
      <c r="F938" s="59">
        <v>41410</v>
      </c>
      <c r="G938" s="43">
        <v>24</v>
      </c>
      <c r="H938" s="43">
        <v>12.7</v>
      </c>
      <c r="I938" s="43" t="s">
        <v>149</v>
      </c>
      <c r="J938" s="37" t="str">
        <f>VLOOKUP(I938,spp!A:B,2,FALSE)</f>
        <v>Pinctada mazatlanica</v>
      </c>
      <c r="K938" s="43">
        <v>5</v>
      </c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37"/>
      <c r="AF938" s="37">
        <f>VLOOKUP(I938,spp!A:E,5,FALSE)</f>
        <v>33.238461538461536</v>
      </c>
      <c r="AG938" s="43">
        <f t="shared" ref="AG938" si="1669">AF938*K938</f>
        <v>166.19230769230768</v>
      </c>
      <c r="AH938" s="43">
        <f t="shared" ref="AH938" si="1670">K938/50</f>
        <v>0.1</v>
      </c>
      <c r="AI938" s="43">
        <f t="shared" ref="AI938" si="1671">AG938/50</f>
        <v>3.3238461538461537</v>
      </c>
      <c r="AJ938" s="7">
        <f t="shared" si="1661"/>
        <v>5.1131455979104512</v>
      </c>
      <c r="AK938" s="7" t="e">
        <f t="shared" si="1662"/>
        <v>#NUM!</v>
      </c>
      <c r="AL938" s="7" t="e">
        <f t="shared" si="1663"/>
        <v>#NUM!</v>
      </c>
      <c r="AM938" s="7" t="e">
        <f t="shared" si="1664"/>
        <v>#NUM!</v>
      </c>
      <c r="AN938" s="37" t="str">
        <f>VLOOKUP(I938,spp!A:L,10,FALSE)</f>
        <v>Pteriidae</v>
      </c>
    </row>
    <row r="939" spans="1:40" x14ac:dyDescent="0.2">
      <c r="A939" s="37">
        <v>4</v>
      </c>
      <c r="B939" s="40" t="s">
        <v>184</v>
      </c>
      <c r="C939" s="40">
        <v>3</v>
      </c>
      <c r="D939" s="40" t="s">
        <v>187</v>
      </c>
      <c r="E939" s="40">
        <v>4</v>
      </c>
      <c r="F939" s="55">
        <v>41410</v>
      </c>
      <c r="G939" s="40">
        <v>23</v>
      </c>
      <c r="H939" s="40">
        <v>10</v>
      </c>
      <c r="I939" s="40" t="s">
        <v>142</v>
      </c>
      <c r="J939" s="37" t="str">
        <f>VLOOKUP(I939,spp!A:B,2,FALSE)</f>
        <v>Holacanthus passer</v>
      </c>
      <c r="K939" s="39">
        <f t="shared" ref="K939:K942" si="1672">SUM(L939:AD939)</f>
        <v>8</v>
      </c>
      <c r="L939" s="40"/>
      <c r="M939" s="40"/>
      <c r="N939" s="40"/>
      <c r="O939" s="40">
        <v>3</v>
      </c>
      <c r="P939" s="40">
        <v>5</v>
      </c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37">
        <f>VLOOKUP(I939,spp!A:C,3,FALSE)</f>
        <v>2.7130000000000001E-2</v>
      </c>
      <c r="AF939" s="37">
        <f>VLOOKUP(I939,spp!A:D,4,FALSE)</f>
        <v>3.0842299999999998</v>
      </c>
      <c r="AG939" s="37">
        <f t="shared" ref="AG939:AG942" si="1673">((AE939*$L$2^AF939)*L939)+((AE939*$M$2^AF939)*M939)+((AE939*$N$2^AF939)*N939)+((AE939*$O$2^AF939)*O939)+((AE939*$P$2^AF939)*P939)+((AE939*$Q$2^AF939)*Q939)+((AE939*$R$2^AF939)*R939)+((AE939*$S$2^AF939)*S939)+((AE939*$T$2^AF939)*T939)+((AE939*$U$2^AF939)*U939)+((AE939*$V$2^AF939)*V939)+((AE939*$W$2^AF939)*W939)+((AE939*$X$2^AF939)*X939)+((AE939*$Y$2^AF939)*Y939)+ ((AE939*$Z$2^AF939)*Z939)+((AE939*$AA$2^AF939)*AA939)+((AE939*$AB$2^AF939)*AB939)+((AE939*$AC$2^AF939)*AC939+((AE939*$AD$2^AF939)*AD939))</f>
        <v>3334.7577054141675</v>
      </c>
      <c r="AH939" s="37">
        <f t="shared" ref="AH939:AH942" si="1674">K939/100</f>
        <v>0.08</v>
      </c>
      <c r="AI939" s="37">
        <f t="shared" ref="AI939:AI942" si="1675">AG939/100</f>
        <v>33.347577054141674</v>
      </c>
      <c r="AJ939" s="7">
        <f t="shared" si="1661"/>
        <v>8.1121553036607104</v>
      </c>
      <c r="AK939" s="7">
        <f t="shared" si="1662"/>
        <v>-3.6071151523112968</v>
      </c>
      <c r="AL939" s="7">
        <f t="shared" si="1663"/>
        <v>3.7997394668919009</v>
      </c>
      <c r="AM939" s="7">
        <f t="shared" si="1664"/>
        <v>44.689539871739662</v>
      </c>
      <c r="AN939" s="37" t="str">
        <f>VLOOKUP(I939,spp!A:L,10,FALSE)</f>
        <v>Pomacanthidae</v>
      </c>
    </row>
    <row r="940" spans="1:40" x14ac:dyDescent="0.2">
      <c r="A940" s="37">
        <v>4</v>
      </c>
      <c r="B940" s="40" t="s">
        <v>184</v>
      </c>
      <c r="C940" s="40">
        <v>3</v>
      </c>
      <c r="D940" s="40" t="s">
        <v>187</v>
      </c>
      <c r="E940" s="40">
        <v>4</v>
      </c>
      <c r="F940" s="55">
        <v>41410</v>
      </c>
      <c r="G940" s="40">
        <v>23</v>
      </c>
      <c r="H940" s="40">
        <v>10</v>
      </c>
      <c r="I940" s="40" t="s">
        <v>150</v>
      </c>
      <c r="J940" s="37" t="str">
        <f>VLOOKUP(I940,spp!A:B,2,FALSE)</f>
        <v>Lutjanus argentiventris</v>
      </c>
      <c r="K940" s="39">
        <f t="shared" si="1672"/>
        <v>20</v>
      </c>
      <c r="L940" s="40"/>
      <c r="M940" s="40"/>
      <c r="N940" s="40"/>
      <c r="O940" s="40"/>
      <c r="P940" s="40">
        <v>20</v>
      </c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37">
        <f>VLOOKUP(I940,spp!A:C,3,FALSE)</f>
        <v>1.7299999999999999E-2</v>
      </c>
      <c r="AF940" s="37">
        <f>VLOOKUP(I940,spp!A:D,4,FALSE)</f>
        <v>3</v>
      </c>
      <c r="AG940" s="37">
        <f t="shared" si="1673"/>
        <v>5406.25</v>
      </c>
      <c r="AH940" s="37">
        <f t="shared" si="1674"/>
        <v>0.2</v>
      </c>
      <c r="AI940" s="37">
        <f t="shared" si="1675"/>
        <v>54.0625</v>
      </c>
      <c r="AJ940" s="7">
        <f t="shared" si="1661"/>
        <v>8.59531097068019</v>
      </c>
      <c r="AK940" s="7">
        <f t="shared" si="1662"/>
        <v>-4.0570487774784034</v>
      </c>
      <c r="AL940" s="7">
        <f t="shared" si="1663"/>
        <v>4.2174532493861978</v>
      </c>
      <c r="AM940" s="7">
        <f t="shared" si="1664"/>
        <v>67.86044041487267</v>
      </c>
      <c r="AN940" s="37" t="str">
        <f>VLOOKUP(I940,spp!A:L,10,FALSE)</f>
        <v>Lutjanidae</v>
      </c>
    </row>
    <row r="941" spans="1:40" x14ac:dyDescent="0.2">
      <c r="A941" s="37">
        <v>4</v>
      </c>
      <c r="B941" s="40" t="s">
        <v>184</v>
      </c>
      <c r="C941" s="40">
        <v>3</v>
      </c>
      <c r="D941" s="40" t="s">
        <v>187</v>
      </c>
      <c r="E941" s="40">
        <v>4</v>
      </c>
      <c r="F941" s="55">
        <v>41410</v>
      </c>
      <c r="G941" s="40">
        <v>23</v>
      </c>
      <c r="H941" s="40">
        <v>10</v>
      </c>
      <c r="I941" s="40" t="s">
        <v>146</v>
      </c>
      <c r="J941" s="37" t="str">
        <f>VLOOKUP(I941,spp!A:B,2,FALSE)</f>
        <v>Mycteroperca rosacea</v>
      </c>
      <c r="K941" s="39">
        <f t="shared" si="1672"/>
        <v>4</v>
      </c>
      <c r="L941" s="40"/>
      <c r="M941" s="40"/>
      <c r="N941" s="40"/>
      <c r="O941" s="40"/>
      <c r="P941" s="40"/>
      <c r="Q941" s="40">
        <v>4</v>
      </c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37">
        <f>VLOOKUP(I941,spp!A:C,3,FALSE)</f>
        <v>1.3299999999999999E-2</v>
      </c>
      <c r="AF941" s="37">
        <f>VLOOKUP(I941,spp!A:D,4,FALSE)</f>
        <v>2.97</v>
      </c>
      <c r="AG941" s="37">
        <f t="shared" si="1673"/>
        <v>2050.188173741863</v>
      </c>
      <c r="AH941" s="37">
        <f t="shared" si="1674"/>
        <v>0.04</v>
      </c>
      <c r="AI941" s="37">
        <f t="shared" si="1675"/>
        <v>20.501881737418628</v>
      </c>
      <c r="AJ941" s="7">
        <f t="shared" si="1661"/>
        <v>7.6256868599890213</v>
      </c>
      <c r="AK941" s="7">
        <f t="shared" si="1662"/>
        <v>-4.319991243754429</v>
      </c>
      <c r="AL941" s="7">
        <f t="shared" si="1663"/>
        <v>4.0221138396442591</v>
      </c>
      <c r="AM941" s="7">
        <f t="shared" si="1664"/>
        <v>55.818973565381455</v>
      </c>
      <c r="AN941" s="37" t="str">
        <f>VLOOKUP(I941,spp!A:L,10,FALSE)</f>
        <v>Serranidae</v>
      </c>
    </row>
    <row r="942" spans="1:40" x14ac:dyDescent="0.2">
      <c r="A942" s="37">
        <v>4</v>
      </c>
      <c r="B942" s="40" t="s">
        <v>184</v>
      </c>
      <c r="C942" s="40">
        <v>3</v>
      </c>
      <c r="D942" s="40" t="s">
        <v>187</v>
      </c>
      <c r="E942" s="40">
        <v>4</v>
      </c>
      <c r="F942" s="55">
        <v>41410</v>
      </c>
      <c r="G942" s="40">
        <v>23</v>
      </c>
      <c r="H942" s="40">
        <v>10</v>
      </c>
      <c r="I942" s="40" t="s">
        <v>141</v>
      </c>
      <c r="J942" s="37" t="str">
        <f>VLOOKUP(I942,spp!A:B,2,FALSE)</f>
        <v>Stegastes rectrifaenum</v>
      </c>
      <c r="K942" s="39">
        <f t="shared" si="1672"/>
        <v>2</v>
      </c>
      <c r="L942" s="40">
        <v>2</v>
      </c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37">
        <f>VLOOKUP(I942,spp!A:C,3,FALSE)</f>
        <v>1.813E-2</v>
      </c>
      <c r="AF942" s="37">
        <f>VLOOKUP(I942,spp!A:D,4,FALSE)</f>
        <v>3.07552</v>
      </c>
      <c r="AG942" s="37">
        <f t="shared" si="1673"/>
        <v>0.60715594980801124</v>
      </c>
      <c r="AH942" s="37">
        <f t="shared" si="1674"/>
        <v>0.02</v>
      </c>
      <c r="AI942" s="37">
        <f t="shared" si="1675"/>
        <v>6.0715594980801126E-3</v>
      </c>
      <c r="AJ942" s="7">
        <f t="shared" ref="AJ942:AJ950" si="1676">LN(AG942)</f>
        <v>-0.49896960196183038</v>
      </c>
      <c r="AK942" s="7">
        <f t="shared" ref="AK942:AK950" si="1677">LN(AE942)</f>
        <v>-4.0101872542153769</v>
      </c>
      <c r="AL942" s="7">
        <f t="shared" ref="AL942:AL950" si="1678">(AJ942-AK942)/AF942</f>
        <v>1.1416663368319979</v>
      </c>
      <c r="AM942" s="7">
        <f t="shared" ref="AM942:AM950" si="1679">EXP(AL942)</f>
        <v>3.1319829579055436</v>
      </c>
      <c r="AN942" s="37" t="str">
        <f>VLOOKUP(I942,spp!A:L,10,FALSE)</f>
        <v>Pomacentridae</v>
      </c>
    </row>
    <row r="943" spans="1:40" x14ac:dyDescent="0.2">
      <c r="A943" s="43">
        <v>4</v>
      </c>
      <c r="B943" s="43" t="s">
        <v>184</v>
      </c>
      <c r="C943" s="43">
        <v>3</v>
      </c>
      <c r="D943" s="43" t="s">
        <v>187</v>
      </c>
      <c r="E943" s="43">
        <v>4</v>
      </c>
      <c r="F943" s="59">
        <v>41410</v>
      </c>
      <c r="G943" s="43">
        <v>24</v>
      </c>
      <c r="H943" s="43">
        <v>11.4</v>
      </c>
      <c r="I943" s="43" t="s">
        <v>148</v>
      </c>
      <c r="J943" s="37" t="str">
        <f>VLOOKUP(I943,spp!A:B,2,FALSE)</f>
        <v>Diadema mexicanum</v>
      </c>
      <c r="K943" s="43">
        <v>7</v>
      </c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37"/>
      <c r="AF943" s="37">
        <f>VLOOKUP(I943,spp!A:E,5,FALSE)</f>
        <v>20.71</v>
      </c>
      <c r="AG943" s="43">
        <f t="shared" ref="AG943:AG944" si="1680">AF943*K943</f>
        <v>144.97</v>
      </c>
      <c r="AH943" s="43">
        <f t="shared" ref="AH943:AH944" si="1681">K943/50</f>
        <v>0.14000000000000001</v>
      </c>
      <c r="AI943" s="43">
        <f t="shared" ref="AI943:AI944" si="1682">AG943/50</f>
        <v>2.8994</v>
      </c>
      <c r="AJ943" s="7">
        <f t="shared" si="1676"/>
        <v>4.9765268244628063</v>
      </c>
      <c r="AK943" s="7" t="e">
        <f t="shared" si="1677"/>
        <v>#NUM!</v>
      </c>
      <c r="AL943" s="7" t="e">
        <f t="shared" si="1678"/>
        <v>#NUM!</v>
      </c>
      <c r="AM943" s="7" t="e">
        <f t="shared" si="1679"/>
        <v>#NUM!</v>
      </c>
      <c r="AN943" s="37" t="str">
        <f>VLOOKUP(I943,spp!A:L,10,FALSE)</f>
        <v>Diadematidae</v>
      </c>
    </row>
    <row r="944" spans="1:40" x14ac:dyDescent="0.2">
      <c r="A944" s="43">
        <v>4</v>
      </c>
      <c r="B944" s="43" t="s">
        <v>184</v>
      </c>
      <c r="C944" s="43">
        <v>3</v>
      </c>
      <c r="D944" s="43" t="s">
        <v>187</v>
      </c>
      <c r="E944" s="43">
        <v>4</v>
      </c>
      <c r="F944" s="59">
        <v>41410</v>
      </c>
      <c r="G944" s="43">
        <v>24</v>
      </c>
      <c r="H944" s="43">
        <v>11.4</v>
      </c>
      <c r="I944" s="43" t="s">
        <v>149</v>
      </c>
      <c r="J944" s="37" t="str">
        <f>VLOOKUP(I944,spp!A:B,2,FALSE)</f>
        <v>Pinctada mazatlanica</v>
      </c>
      <c r="K944" s="43">
        <v>3</v>
      </c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37"/>
      <c r="AF944" s="37">
        <f>VLOOKUP(I944,spp!A:E,5,FALSE)</f>
        <v>33.238461538461536</v>
      </c>
      <c r="AG944" s="43">
        <f t="shared" si="1680"/>
        <v>99.715384615384608</v>
      </c>
      <c r="AH944" s="43">
        <f t="shared" si="1681"/>
        <v>0.06</v>
      </c>
      <c r="AI944" s="43">
        <f t="shared" si="1682"/>
        <v>1.9943076923076921</v>
      </c>
      <c r="AJ944" s="7">
        <f t="shared" si="1676"/>
        <v>4.6023199741444607</v>
      </c>
      <c r="AK944" s="7" t="e">
        <f t="shared" si="1677"/>
        <v>#NUM!</v>
      </c>
      <c r="AL944" s="7" t="e">
        <f t="shared" si="1678"/>
        <v>#NUM!</v>
      </c>
      <c r="AM944" s="7" t="e">
        <f t="shared" si="1679"/>
        <v>#NUM!</v>
      </c>
      <c r="AN944" s="37" t="str">
        <f>VLOOKUP(I944,spp!A:L,10,FALSE)</f>
        <v>Pteriidae</v>
      </c>
    </row>
    <row r="945" spans="1:40" x14ac:dyDescent="0.2">
      <c r="A945" s="37">
        <v>4</v>
      </c>
      <c r="B945" s="40" t="s">
        <v>184</v>
      </c>
      <c r="C945" s="40">
        <v>3</v>
      </c>
      <c r="D945" s="40" t="s">
        <v>187</v>
      </c>
      <c r="E945" s="40">
        <v>5</v>
      </c>
      <c r="F945" s="55">
        <v>41410</v>
      </c>
      <c r="G945" s="40">
        <v>23</v>
      </c>
      <c r="H945" s="40">
        <v>8</v>
      </c>
      <c r="I945" s="40" t="s">
        <v>142</v>
      </c>
      <c r="J945" s="37" t="str">
        <f>VLOOKUP(I945,spp!A:B,2,FALSE)</f>
        <v>Holacanthus passer</v>
      </c>
      <c r="K945" s="39">
        <f t="shared" ref="K945:K947" si="1683">SUM(L945:AD945)</f>
        <v>9</v>
      </c>
      <c r="L945" s="40">
        <v>2</v>
      </c>
      <c r="M945" s="40"/>
      <c r="N945" s="40"/>
      <c r="O945" s="40"/>
      <c r="P945" s="40">
        <v>7</v>
      </c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37">
        <f>VLOOKUP(I945,spp!A:C,3,FALSE)</f>
        <v>2.7130000000000001E-2</v>
      </c>
      <c r="AF945" s="37">
        <f>VLOOKUP(I945,spp!A:D,4,FALSE)</f>
        <v>3.0842299999999998</v>
      </c>
      <c r="AG945" s="37">
        <f t="shared" ref="AG945:AG947" si="1684">((AE945*$L$2^AF945)*L945)+((AE945*$M$2^AF945)*M945)+((AE945*$N$2^AF945)*N945)+((AE945*$O$2^AF945)*O945)+((AE945*$P$2^AF945)*P945)+((AE945*$Q$2^AF945)*Q945)+((AE945*$R$2^AF945)*R945)+((AE945*$S$2^AF945)*S945)+((AE945*$T$2^AF945)*T945)+((AE945*$U$2^AF945)*U945)+((AE945*$V$2^AF945)*V945)+((AE945*$W$2^AF945)*W945)+((AE945*$X$2^AF945)*X945)+((AE945*$Y$2^AF945)*Y945)+ ((AE945*$Z$2^AF945)*Z945)+((AE945*$AA$2^AF945)*AA945)+((AE945*$AB$2^AF945)*AB945)+((AE945*$AC$2^AF945)*AC945+((AE945*$AD$2^AF945)*AD945))</f>
        <v>3892.4096718623687</v>
      </c>
      <c r="AH945" s="37">
        <f t="shared" ref="AH945:AH947" si="1685">K945/100</f>
        <v>0.09</v>
      </c>
      <c r="AI945" s="37">
        <f t="shared" ref="AI945:AI947" si="1686">AG945/100</f>
        <v>38.924096718623687</v>
      </c>
      <c r="AJ945" s="7">
        <f t="shared" si="1676"/>
        <v>8.2667836977516451</v>
      </c>
      <c r="AK945" s="7">
        <f t="shared" si="1677"/>
        <v>-3.6071151523112968</v>
      </c>
      <c r="AL945" s="7">
        <f t="shared" si="1678"/>
        <v>3.8498746364774812</v>
      </c>
      <c r="AM945" s="7">
        <f t="shared" si="1679"/>
        <v>46.987172384894983</v>
      </c>
      <c r="AN945" s="37" t="str">
        <f>VLOOKUP(I945,spp!A:L,10,FALSE)</f>
        <v>Pomacanthidae</v>
      </c>
    </row>
    <row r="946" spans="1:40" x14ac:dyDescent="0.2">
      <c r="A946" s="37">
        <v>4</v>
      </c>
      <c r="B946" s="40" t="s">
        <v>184</v>
      </c>
      <c r="C946" s="40">
        <v>3</v>
      </c>
      <c r="D946" s="40" t="s">
        <v>187</v>
      </c>
      <c r="E946" s="40">
        <v>5</v>
      </c>
      <c r="F946" s="55">
        <v>41410</v>
      </c>
      <c r="G946" s="40">
        <v>23</v>
      </c>
      <c r="H946" s="40">
        <v>8</v>
      </c>
      <c r="I946" s="40" t="s">
        <v>141</v>
      </c>
      <c r="J946" s="37" t="str">
        <f>VLOOKUP(I946,spp!A:B,2,FALSE)</f>
        <v>Stegastes rectrifaenum</v>
      </c>
      <c r="K946" s="39">
        <f t="shared" si="1683"/>
        <v>8</v>
      </c>
      <c r="L946" s="40">
        <v>3</v>
      </c>
      <c r="M946" s="40"/>
      <c r="N946" s="40">
        <v>5</v>
      </c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37">
        <f>VLOOKUP(I946,spp!A:C,3,FALSE)</f>
        <v>1.813E-2</v>
      </c>
      <c r="AF946" s="37">
        <f>VLOOKUP(I946,spp!A:D,4,FALSE)</f>
        <v>3.07552</v>
      </c>
      <c r="AG946" s="37">
        <f t="shared" si="1684"/>
        <v>215.16846010836332</v>
      </c>
      <c r="AH946" s="37">
        <f t="shared" si="1685"/>
        <v>0.08</v>
      </c>
      <c r="AI946" s="37">
        <f t="shared" si="1686"/>
        <v>2.151684601083633</v>
      </c>
      <c r="AJ946" s="7">
        <f t="shared" si="1676"/>
        <v>5.3714212567117974</v>
      </c>
      <c r="AK946" s="7">
        <f t="shared" si="1677"/>
        <v>-4.0101872542153769</v>
      </c>
      <c r="AL946" s="7">
        <f t="shared" si="1678"/>
        <v>3.0504137547234853</v>
      </c>
      <c r="AM946" s="7">
        <f t="shared" si="1679"/>
        <v>21.124082803682033</v>
      </c>
      <c r="AN946" s="37" t="str">
        <f>VLOOKUP(I946,spp!A:L,10,FALSE)</f>
        <v>Pomacentridae</v>
      </c>
    </row>
    <row r="947" spans="1:40" x14ac:dyDescent="0.2">
      <c r="A947" s="37">
        <v>4</v>
      </c>
      <c r="B947" s="40" t="s">
        <v>184</v>
      </c>
      <c r="C947" s="40">
        <v>3</v>
      </c>
      <c r="D947" s="40" t="s">
        <v>187</v>
      </c>
      <c r="E947" s="40">
        <v>5</v>
      </c>
      <c r="F947" s="55">
        <v>41410</v>
      </c>
      <c r="G947" s="40">
        <v>23</v>
      </c>
      <c r="H947" s="40">
        <v>8</v>
      </c>
      <c r="I947" s="40" t="s">
        <v>157</v>
      </c>
      <c r="J947" s="37" t="str">
        <f>VLOOKUP(I947,spp!A:B,2,FALSE)</f>
        <v>Zanclus cornutus</v>
      </c>
      <c r="K947" s="39">
        <f t="shared" si="1683"/>
        <v>2</v>
      </c>
      <c r="L947" s="40"/>
      <c r="M947" s="40"/>
      <c r="N947" s="40"/>
      <c r="O947" s="40"/>
      <c r="P947" s="40">
        <v>2</v>
      </c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37">
        <f>VLOOKUP(I947,spp!A:C,3,FALSE)</f>
        <v>1.47E-2</v>
      </c>
      <c r="AF947" s="37">
        <f>VLOOKUP(I947,spp!A:D,4,FALSE)</f>
        <v>3.3698999999999999</v>
      </c>
      <c r="AG947" s="37">
        <f t="shared" si="1684"/>
        <v>1511.0031358013593</v>
      </c>
      <c r="AH947" s="37">
        <f t="shared" si="1685"/>
        <v>0.02</v>
      </c>
      <c r="AI947" s="37">
        <f t="shared" si="1686"/>
        <v>15.110031358013593</v>
      </c>
      <c r="AJ947" s="7">
        <f t="shared" si="1676"/>
        <v>7.3205290375858469</v>
      </c>
      <c r="AK947" s="7">
        <f t="shared" si="1677"/>
        <v>-4.2199077851974467</v>
      </c>
      <c r="AL947" s="7">
        <f t="shared" si="1678"/>
        <v>3.4245635843150519</v>
      </c>
      <c r="AM947" s="7">
        <f t="shared" si="1679"/>
        <v>30.7092399326778</v>
      </c>
      <c r="AN947" s="37" t="str">
        <f>VLOOKUP(I947,spp!A:L,10,FALSE)</f>
        <v>Zanclidae</v>
      </c>
    </row>
    <row r="948" spans="1:40" x14ac:dyDescent="0.2">
      <c r="A948" s="43">
        <v>4</v>
      </c>
      <c r="B948" s="43" t="s">
        <v>184</v>
      </c>
      <c r="C948" s="43">
        <v>3</v>
      </c>
      <c r="D948" s="43" t="s">
        <v>187</v>
      </c>
      <c r="E948" s="43">
        <v>5</v>
      </c>
      <c r="F948" s="59">
        <v>41410</v>
      </c>
      <c r="G948" s="43">
        <v>25</v>
      </c>
      <c r="H948" s="43">
        <v>8.6999999999999993</v>
      </c>
      <c r="I948" s="43" t="s">
        <v>148</v>
      </c>
      <c r="J948" s="37" t="str">
        <f>VLOOKUP(I948,spp!A:B,2,FALSE)</f>
        <v>Diadema mexicanum</v>
      </c>
      <c r="K948" s="43">
        <v>3</v>
      </c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37"/>
      <c r="AF948" s="37">
        <f>VLOOKUP(I948,spp!A:E,5,FALSE)</f>
        <v>20.71</v>
      </c>
      <c r="AG948" s="43">
        <f t="shared" ref="AG948:AG949" si="1687">AF948*K948</f>
        <v>62.13</v>
      </c>
      <c r="AH948" s="43">
        <f t="shared" ref="AH948:AH949" si="1688">K948/50</f>
        <v>0.06</v>
      </c>
      <c r="AI948" s="43">
        <f t="shared" ref="AI948:AI949" si="1689">AG948/50</f>
        <v>1.2426000000000001</v>
      </c>
      <c r="AJ948" s="7">
        <f t="shared" si="1676"/>
        <v>4.1292289640756028</v>
      </c>
      <c r="AK948" s="7" t="e">
        <f t="shared" si="1677"/>
        <v>#NUM!</v>
      </c>
      <c r="AL948" s="7" t="e">
        <f t="shared" si="1678"/>
        <v>#NUM!</v>
      </c>
      <c r="AM948" s="7" t="e">
        <f t="shared" si="1679"/>
        <v>#NUM!</v>
      </c>
      <c r="AN948" s="37" t="str">
        <f>VLOOKUP(I948,spp!A:L,10,FALSE)</f>
        <v>Diadematidae</v>
      </c>
    </row>
    <row r="949" spans="1:40" x14ac:dyDescent="0.2">
      <c r="A949" s="43">
        <v>4</v>
      </c>
      <c r="B949" s="43" t="s">
        <v>184</v>
      </c>
      <c r="C949" s="43">
        <v>3</v>
      </c>
      <c r="D949" s="43" t="s">
        <v>187</v>
      </c>
      <c r="E949" s="43">
        <v>5</v>
      </c>
      <c r="F949" s="59">
        <v>41410</v>
      </c>
      <c r="G949" s="43">
        <v>25</v>
      </c>
      <c r="H949" s="43">
        <v>8.6999999999999993</v>
      </c>
      <c r="I949" s="43" t="s">
        <v>149</v>
      </c>
      <c r="J949" s="37" t="str">
        <f>VLOOKUP(I949,spp!A:B,2,FALSE)</f>
        <v>Pinctada mazatlanica</v>
      </c>
      <c r="K949" s="43">
        <v>1</v>
      </c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37"/>
      <c r="AF949" s="37">
        <f>VLOOKUP(I949,spp!A:E,5,FALSE)</f>
        <v>33.238461538461536</v>
      </c>
      <c r="AG949" s="43">
        <f t="shared" si="1687"/>
        <v>33.238461538461536</v>
      </c>
      <c r="AH949" s="43">
        <f t="shared" si="1688"/>
        <v>0.02</v>
      </c>
      <c r="AI949" s="43">
        <f t="shared" si="1689"/>
        <v>0.66476923076923067</v>
      </c>
      <c r="AJ949" s="7">
        <f t="shared" si="1676"/>
        <v>3.5037076854763507</v>
      </c>
      <c r="AK949" s="7" t="e">
        <f t="shared" si="1677"/>
        <v>#NUM!</v>
      </c>
      <c r="AL949" s="7" t="e">
        <f t="shared" si="1678"/>
        <v>#NUM!</v>
      </c>
      <c r="AM949" s="7" t="e">
        <f t="shared" si="1679"/>
        <v>#NUM!</v>
      </c>
      <c r="AN949" s="37" t="str">
        <f>VLOOKUP(I949,spp!A:L,10,FALSE)</f>
        <v>Pteriidae</v>
      </c>
    </row>
    <row r="950" spans="1:40" x14ac:dyDescent="0.2">
      <c r="A950" s="37">
        <v>4</v>
      </c>
      <c r="B950" s="40" t="s">
        <v>184</v>
      </c>
      <c r="C950" s="40">
        <v>4</v>
      </c>
      <c r="D950" s="40" t="s">
        <v>188</v>
      </c>
      <c r="E950" s="40">
        <v>1</v>
      </c>
      <c r="F950" s="55">
        <v>41410</v>
      </c>
      <c r="G950" s="40">
        <v>23</v>
      </c>
      <c r="H950" s="40">
        <v>6</v>
      </c>
      <c r="I950" s="40" t="s">
        <v>141</v>
      </c>
      <c r="J950" s="37" t="str">
        <f>VLOOKUP(I950,spp!A:B,2,FALSE)</f>
        <v>Stegastes rectrifaenum</v>
      </c>
      <c r="K950" s="39">
        <f t="shared" ref="K950" si="1690">SUM(L950:AD950)</f>
        <v>56</v>
      </c>
      <c r="L950" s="40">
        <v>18</v>
      </c>
      <c r="M950" s="40">
        <v>23</v>
      </c>
      <c r="N950" s="40">
        <v>15</v>
      </c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37">
        <f>VLOOKUP(I950,spp!A:C,3,FALSE)</f>
        <v>1.813E-2</v>
      </c>
      <c r="AF950" s="37">
        <f>VLOOKUP(I950,spp!A:D,4,FALSE)</f>
        <v>3.07552</v>
      </c>
      <c r="AG950" s="37">
        <f t="shared" ref="AG950" si="1691">((AE950*$L$2^AF950)*L950)+((AE950*$M$2^AF950)*M950)+((AE950*$N$2^AF950)*N950)+((AE950*$O$2^AF950)*O950)+((AE950*$P$2^AF950)*P950)+((AE950*$Q$2^AF950)*Q950)+((AE950*$R$2^AF950)*R950)+((AE950*$S$2^AF950)*S950)+((AE950*$T$2^AF950)*T950)+((AE950*$U$2^AF950)*U950)+((AE950*$V$2^AF950)*V950)+((AE950*$W$2^AF950)*W950)+((AE950*$X$2^AF950)*X950)+((AE950*$Y$2^AF950)*Y950)+ ((AE950*$Z$2^AF950)*Z950)+((AE950*$AA$2^AF950)*AA950)+((AE950*$AB$2^AF950)*AB950)+((AE950*$AC$2^AF950)*AC950+((AE950*$AD$2^AF950)*AD950))</f>
        <v>853.06781409787618</v>
      </c>
      <c r="AH950" s="37">
        <f t="shared" ref="AH950" si="1692">K950/100</f>
        <v>0.56000000000000005</v>
      </c>
      <c r="AI950" s="37">
        <f t="shared" ref="AI950" si="1693">AG950/100</f>
        <v>8.5306781409787611</v>
      </c>
      <c r="AJ950" s="7">
        <f t="shared" si="1676"/>
        <v>6.7488390450325761</v>
      </c>
      <c r="AK950" s="7">
        <f t="shared" si="1677"/>
        <v>-4.0101872542153769</v>
      </c>
      <c r="AL950" s="7">
        <f t="shared" si="1678"/>
        <v>3.4982787623712261</v>
      </c>
      <c r="AM950" s="7">
        <f t="shared" si="1679"/>
        <v>33.058501423449698</v>
      </c>
      <c r="AN950" s="37" t="str">
        <f>VLOOKUP(I950,spp!A:L,10,FALSE)</f>
        <v>Pomacentridae</v>
      </c>
    </row>
    <row r="951" spans="1:40" x14ac:dyDescent="0.2">
      <c r="A951" s="43">
        <v>4</v>
      </c>
      <c r="B951" s="43" t="s">
        <v>184</v>
      </c>
      <c r="C951" s="43">
        <v>4</v>
      </c>
      <c r="D951" s="43" t="s">
        <v>188</v>
      </c>
      <c r="E951" s="43">
        <v>1</v>
      </c>
      <c r="F951" s="59">
        <v>41410</v>
      </c>
      <c r="G951" s="43">
        <v>26</v>
      </c>
      <c r="H951" s="43">
        <v>6</v>
      </c>
      <c r="I951" s="43" t="s">
        <v>148</v>
      </c>
      <c r="J951" s="37" t="str">
        <f>VLOOKUP(I951,spp!A:B,2,FALSE)</f>
        <v>Diadema mexicanum</v>
      </c>
      <c r="K951" s="43">
        <v>90</v>
      </c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37"/>
      <c r="AF951" s="37">
        <f>VLOOKUP(I951,spp!A:E,5,FALSE)</f>
        <v>20.71</v>
      </c>
      <c r="AG951" s="43">
        <f t="shared" ref="AG951:AG952" si="1694">AF951*K951</f>
        <v>1863.9</v>
      </c>
      <c r="AH951" s="43">
        <f t="shared" ref="AH951:AH952" si="1695">K951/50</f>
        <v>1.8</v>
      </c>
      <c r="AI951" s="43">
        <f t="shared" ref="AI951:AI952" si="1696">AG951/50</f>
        <v>37.277999999999999</v>
      </c>
      <c r="AJ951" s="7">
        <f t="shared" ref="AJ951:AJ961" si="1697">LN(AG951)</f>
        <v>7.5304263457377578</v>
      </c>
      <c r="AK951" s="7" t="e">
        <f t="shared" ref="AK951:AK961" si="1698">LN(AE951)</f>
        <v>#NUM!</v>
      </c>
      <c r="AL951" s="7" t="e">
        <f t="shared" ref="AL951:AL961" si="1699">(AJ951-AK951)/AF951</f>
        <v>#NUM!</v>
      </c>
      <c r="AM951" s="7" t="e">
        <f t="shared" ref="AM951:AM961" si="1700">EXP(AL951)</f>
        <v>#NUM!</v>
      </c>
      <c r="AN951" s="37" t="str">
        <f>VLOOKUP(I951,spp!A:L,10,FALSE)</f>
        <v>Diadematidae</v>
      </c>
    </row>
    <row r="952" spans="1:40" x14ac:dyDescent="0.2">
      <c r="A952" s="43">
        <v>4</v>
      </c>
      <c r="B952" s="43" t="s">
        <v>184</v>
      </c>
      <c r="C952" s="43">
        <v>4</v>
      </c>
      <c r="D952" s="43" t="s">
        <v>188</v>
      </c>
      <c r="E952" s="43">
        <v>1</v>
      </c>
      <c r="F952" s="59">
        <v>41410</v>
      </c>
      <c r="G952" s="43">
        <v>26</v>
      </c>
      <c r="H952" s="43">
        <v>6</v>
      </c>
      <c r="I952" s="43" t="s">
        <v>149</v>
      </c>
      <c r="J952" s="37" t="str">
        <f>VLOOKUP(I952,spp!A:B,2,FALSE)</f>
        <v>Pinctada mazatlanica</v>
      </c>
      <c r="K952" s="43">
        <v>1</v>
      </c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37"/>
      <c r="AF952" s="37">
        <f>VLOOKUP(I952,spp!A:E,5,FALSE)</f>
        <v>33.238461538461536</v>
      </c>
      <c r="AG952" s="43">
        <f t="shared" si="1694"/>
        <v>33.238461538461536</v>
      </c>
      <c r="AH952" s="43">
        <f t="shared" si="1695"/>
        <v>0.02</v>
      </c>
      <c r="AI952" s="43">
        <f t="shared" si="1696"/>
        <v>0.66476923076923067</v>
      </c>
      <c r="AJ952" s="7">
        <f t="shared" si="1697"/>
        <v>3.5037076854763507</v>
      </c>
      <c r="AK952" s="7" t="e">
        <f t="shared" si="1698"/>
        <v>#NUM!</v>
      </c>
      <c r="AL952" s="7" t="e">
        <f t="shared" si="1699"/>
        <v>#NUM!</v>
      </c>
      <c r="AM952" s="7" t="e">
        <f t="shared" si="1700"/>
        <v>#NUM!</v>
      </c>
      <c r="AN952" s="37" t="str">
        <f>VLOOKUP(I952,spp!A:L,10,FALSE)</f>
        <v>Pteriidae</v>
      </c>
    </row>
    <row r="953" spans="1:40" x14ac:dyDescent="0.2">
      <c r="A953" s="37">
        <v>4</v>
      </c>
      <c r="B953" s="40" t="s">
        <v>184</v>
      </c>
      <c r="C953" s="40">
        <v>4</v>
      </c>
      <c r="D953" s="40" t="s">
        <v>188</v>
      </c>
      <c r="E953" s="40">
        <v>2</v>
      </c>
      <c r="F953" s="55">
        <v>41410</v>
      </c>
      <c r="G953" s="40">
        <v>23</v>
      </c>
      <c r="H953" s="40">
        <v>6</v>
      </c>
      <c r="I953" s="40" t="s">
        <v>146</v>
      </c>
      <c r="J953" s="37" t="str">
        <f>VLOOKUP(I953,spp!A:B,2,FALSE)</f>
        <v>Mycteroperca rosacea</v>
      </c>
      <c r="K953" s="39">
        <f t="shared" ref="K953:K954" si="1701">SUM(L953:AD953)</f>
        <v>4</v>
      </c>
      <c r="L953" s="40"/>
      <c r="M953" s="40"/>
      <c r="N953" s="40"/>
      <c r="O953" s="40"/>
      <c r="P953" s="40">
        <v>4</v>
      </c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37">
        <f>VLOOKUP(I953,spp!A:C,3,FALSE)</f>
        <v>1.3299999999999999E-2</v>
      </c>
      <c r="AF953" s="37">
        <f>VLOOKUP(I953,spp!A:D,4,FALSE)</f>
        <v>2.97</v>
      </c>
      <c r="AG953" s="37">
        <f t="shared" ref="AG953:AG954" si="1702">((AE953*$L$2^AF953)*L953)+((AE953*$M$2^AF953)*M953)+((AE953*$N$2^AF953)*N953)+((AE953*$O$2^AF953)*O953)+((AE953*$P$2^AF953)*P953)+((AE953*$Q$2^AF953)*Q953)+((AE953*$R$2^AF953)*R953)+((AE953*$S$2^AF953)*S953)+((AE953*$T$2^AF953)*T953)+((AE953*$U$2^AF953)*U953)+((AE953*$V$2^AF953)*V953)+((AE953*$W$2^AF953)*W953)+((AE953*$X$2^AF953)*X953)+((AE953*$Y$2^AF953)*Y953)+ ((AE953*$Z$2^AF953)*Z953)+((AE953*$AA$2^AF953)*AA953)+((AE953*$AB$2^AF953)*AB953)+((AE953*$AC$2^AF953)*AC953+((AE953*$AD$2^AF953)*AD953))</f>
        <v>754.73320597067357</v>
      </c>
      <c r="AH953" s="37">
        <f t="shared" ref="AH953:AH954" si="1703">K953/100</f>
        <v>0.04</v>
      </c>
      <c r="AI953" s="37">
        <f t="shared" ref="AI953:AI954" si="1704">AG953/100</f>
        <v>7.5473320597067355</v>
      </c>
      <c r="AJ953" s="7">
        <f t="shared" si="1697"/>
        <v>6.6263643172240174</v>
      </c>
      <c r="AK953" s="7">
        <f t="shared" si="1698"/>
        <v>-4.319991243754429</v>
      </c>
      <c r="AL953" s="7">
        <f t="shared" si="1699"/>
        <v>3.6856416030230457</v>
      </c>
      <c r="AM953" s="7">
        <f t="shared" si="1700"/>
        <v>39.870695403843882</v>
      </c>
      <c r="AN953" s="37" t="str">
        <f>VLOOKUP(I953,spp!A:L,10,FALSE)</f>
        <v>Serranidae</v>
      </c>
    </row>
    <row r="954" spans="1:40" x14ac:dyDescent="0.2">
      <c r="A954" s="37">
        <v>4</v>
      </c>
      <c r="B954" s="40" t="s">
        <v>184</v>
      </c>
      <c r="C954" s="40">
        <v>4</v>
      </c>
      <c r="D954" s="40" t="s">
        <v>188</v>
      </c>
      <c r="E954" s="40">
        <v>2</v>
      </c>
      <c r="F954" s="55">
        <v>41410</v>
      </c>
      <c r="G954" s="40">
        <v>23</v>
      </c>
      <c r="H954" s="40">
        <v>6</v>
      </c>
      <c r="I954" s="40" t="s">
        <v>141</v>
      </c>
      <c r="J954" s="37" t="str">
        <f>VLOOKUP(I954,spp!A:B,2,FALSE)</f>
        <v>Stegastes rectrifaenum</v>
      </c>
      <c r="K954" s="39">
        <f t="shared" si="1701"/>
        <v>15</v>
      </c>
      <c r="L954" s="40">
        <v>5</v>
      </c>
      <c r="M954" s="40">
        <v>10</v>
      </c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37">
        <f>VLOOKUP(I954,spp!A:C,3,FALSE)</f>
        <v>1.813E-2</v>
      </c>
      <c r="AF954" s="37">
        <f>VLOOKUP(I954,spp!A:D,4,FALSE)</f>
        <v>3.07552</v>
      </c>
      <c r="AG954" s="37">
        <f t="shared" si="1702"/>
        <v>90.574512482628819</v>
      </c>
      <c r="AH954" s="37">
        <f t="shared" si="1703"/>
        <v>0.15</v>
      </c>
      <c r="AI954" s="37">
        <f t="shared" si="1704"/>
        <v>0.90574512482628822</v>
      </c>
      <c r="AJ954" s="7">
        <f t="shared" si="1697"/>
        <v>4.5061728542949888</v>
      </c>
      <c r="AK954" s="7">
        <f t="shared" si="1698"/>
        <v>-4.0101872542153769</v>
      </c>
      <c r="AL954" s="7">
        <f t="shared" si="1699"/>
        <v>2.7690797356253141</v>
      </c>
      <c r="AM954" s="7">
        <f t="shared" si="1700"/>
        <v>15.943954602949727</v>
      </c>
      <c r="AN954" s="37" t="str">
        <f>VLOOKUP(I954,spp!A:L,10,FALSE)</f>
        <v>Pomacentridae</v>
      </c>
    </row>
    <row r="955" spans="1:40" x14ac:dyDescent="0.2">
      <c r="A955" s="43">
        <v>4</v>
      </c>
      <c r="B955" s="43" t="s">
        <v>184</v>
      </c>
      <c r="C955" s="43">
        <v>4</v>
      </c>
      <c r="D955" s="43" t="s">
        <v>188</v>
      </c>
      <c r="E955" s="43">
        <v>2</v>
      </c>
      <c r="F955" s="59">
        <v>41410</v>
      </c>
      <c r="G955" s="43">
        <v>24</v>
      </c>
      <c r="H955" s="43">
        <v>6.8</v>
      </c>
      <c r="I955" s="43" t="s">
        <v>148</v>
      </c>
      <c r="J955" s="37" t="str">
        <f>VLOOKUP(I955,spp!A:B,2,FALSE)</f>
        <v>Diadema mexicanum</v>
      </c>
      <c r="K955" s="43">
        <v>30</v>
      </c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37"/>
      <c r="AF955" s="37">
        <f>VLOOKUP(I955,spp!A:E,5,FALSE)</f>
        <v>20.71</v>
      </c>
      <c r="AG955" s="43">
        <f t="shared" ref="AG955:AG956" si="1705">AF955*K955</f>
        <v>621.30000000000007</v>
      </c>
      <c r="AH955" s="43">
        <f t="shared" ref="AH955:AH956" si="1706">K955/50</f>
        <v>0.6</v>
      </c>
      <c r="AI955" s="43">
        <f t="shared" ref="AI955:AI956" si="1707">AG955/50</f>
        <v>12.426000000000002</v>
      </c>
      <c r="AJ955" s="7">
        <f t="shared" si="1697"/>
        <v>6.4318140570696487</v>
      </c>
      <c r="AK955" s="7" t="e">
        <f t="shared" si="1698"/>
        <v>#NUM!</v>
      </c>
      <c r="AL955" s="7" t="e">
        <f t="shared" si="1699"/>
        <v>#NUM!</v>
      </c>
      <c r="AM955" s="7" t="e">
        <f t="shared" si="1700"/>
        <v>#NUM!</v>
      </c>
      <c r="AN955" s="37" t="str">
        <f>VLOOKUP(I955,spp!A:L,10,FALSE)</f>
        <v>Diadematidae</v>
      </c>
    </row>
    <row r="956" spans="1:40" x14ac:dyDescent="0.2">
      <c r="A956" s="43">
        <v>4</v>
      </c>
      <c r="B956" s="43" t="s">
        <v>184</v>
      </c>
      <c r="C956" s="43">
        <v>4</v>
      </c>
      <c r="D956" s="43" t="s">
        <v>188</v>
      </c>
      <c r="E956" s="43">
        <v>2</v>
      </c>
      <c r="F956" s="59">
        <v>41410</v>
      </c>
      <c r="G956" s="43">
        <v>24</v>
      </c>
      <c r="H956" s="43">
        <v>6.8</v>
      </c>
      <c r="I956" s="43" t="s">
        <v>145</v>
      </c>
      <c r="J956" s="37" t="str">
        <f>VLOOKUP(I956,spp!A:B,2,FALSE)</f>
        <v>Isostichopus fuscus</v>
      </c>
      <c r="K956" s="43">
        <v>1</v>
      </c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37"/>
      <c r="AF956" s="37">
        <f>VLOOKUP(I956,spp!A:E,5,FALSE)</f>
        <v>375</v>
      </c>
      <c r="AG956" s="43">
        <f t="shared" si="1705"/>
        <v>375</v>
      </c>
      <c r="AH956" s="43">
        <f t="shared" si="1706"/>
        <v>0.02</v>
      </c>
      <c r="AI956" s="43">
        <f t="shared" si="1707"/>
        <v>7.5</v>
      </c>
      <c r="AJ956" s="7">
        <f t="shared" si="1697"/>
        <v>5.9269260259704106</v>
      </c>
      <c r="AK956" s="7" t="e">
        <f t="shared" si="1698"/>
        <v>#NUM!</v>
      </c>
      <c r="AL956" s="7" t="e">
        <f t="shared" si="1699"/>
        <v>#NUM!</v>
      </c>
      <c r="AM956" s="7" t="e">
        <f t="shared" si="1700"/>
        <v>#NUM!</v>
      </c>
      <c r="AN956" s="37" t="str">
        <f>VLOOKUP(I956,spp!A:L,10,FALSE)</f>
        <v>Stichopodidae</v>
      </c>
    </row>
    <row r="957" spans="1:40" x14ac:dyDescent="0.2">
      <c r="A957" s="37">
        <v>4</v>
      </c>
      <c r="B957" s="40" t="s">
        <v>184</v>
      </c>
      <c r="C957" s="40">
        <v>4</v>
      </c>
      <c r="D957" s="40" t="s">
        <v>188</v>
      </c>
      <c r="E957" s="40">
        <v>3</v>
      </c>
      <c r="F957" s="55">
        <v>41410</v>
      </c>
      <c r="G957" s="40">
        <v>23</v>
      </c>
      <c r="H957" s="40">
        <v>8</v>
      </c>
      <c r="I957" s="40" t="s">
        <v>146</v>
      </c>
      <c r="J957" s="37" t="str">
        <f>VLOOKUP(I957,spp!A:B,2,FALSE)</f>
        <v>Mycteroperca rosacea</v>
      </c>
      <c r="K957" s="39">
        <f t="shared" ref="K957:K958" si="1708">SUM(L957:AD957)</f>
        <v>1</v>
      </c>
      <c r="L957" s="40"/>
      <c r="M957" s="40"/>
      <c r="N957" s="40"/>
      <c r="O957" s="40"/>
      <c r="P957" s="40"/>
      <c r="Q957" s="40">
        <v>1</v>
      </c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37">
        <f>VLOOKUP(I957,spp!A:C,3,FALSE)</f>
        <v>1.3299999999999999E-2</v>
      </c>
      <c r="AF957" s="37">
        <f>VLOOKUP(I957,spp!A:D,4,FALSE)</f>
        <v>2.97</v>
      </c>
      <c r="AG957" s="37">
        <f t="shared" ref="AG957:AG958" si="1709">((AE957*$L$2^AF957)*L957)+((AE957*$M$2^AF957)*M957)+((AE957*$N$2^AF957)*N957)+((AE957*$O$2^AF957)*O957)+((AE957*$P$2^AF957)*P957)+((AE957*$Q$2^AF957)*Q957)+((AE957*$R$2^AF957)*R957)+((AE957*$S$2^AF957)*S957)+((AE957*$T$2^AF957)*T957)+((AE957*$U$2^AF957)*U957)+((AE957*$V$2^AF957)*V957)+((AE957*$W$2^AF957)*W957)+((AE957*$X$2^AF957)*X957)+((AE957*$Y$2^AF957)*Y957)+ ((AE957*$Z$2^AF957)*Z957)+((AE957*$AA$2^AF957)*AA957)+((AE957*$AB$2^AF957)*AB957)+((AE957*$AC$2^AF957)*AC957+((AE957*$AD$2^AF957)*AD957))</f>
        <v>512.54704343546575</v>
      </c>
      <c r="AH957" s="37">
        <f t="shared" ref="AH957:AH958" si="1710">K957/100</f>
        <v>0.01</v>
      </c>
      <c r="AI957" s="37">
        <f t="shared" ref="AI957:AI958" si="1711">AG957/100</f>
        <v>5.1254704343546571</v>
      </c>
      <c r="AJ957" s="7">
        <f t="shared" si="1697"/>
        <v>6.2393924988691305</v>
      </c>
      <c r="AK957" s="7">
        <f t="shared" si="1698"/>
        <v>-4.319991243754429</v>
      </c>
      <c r="AL957" s="7">
        <f t="shared" si="1699"/>
        <v>3.555348061489414</v>
      </c>
      <c r="AM957" s="7">
        <f t="shared" si="1700"/>
        <v>35.000000000000007</v>
      </c>
      <c r="AN957" s="37" t="str">
        <f>VLOOKUP(I957,spp!A:L,10,FALSE)</f>
        <v>Serranidae</v>
      </c>
    </row>
    <row r="958" spans="1:40" x14ac:dyDescent="0.2">
      <c r="A958" s="37">
        <v>4</v>
      </c>
      <c r="B958" s="40" t="s">
        <v>184</v>
      </c>
      <c r="C958" s="40">
        <v>4</v>
      </c>
      <c r="D958" s="40" t="s">
        <v>188</v>
      </c>
      <c r="E958" s="40">
        <v>3</v>
      </c>
      <c r="F958" s="55">
        <v>41410</v>
      </c>
      <c r="G958" s="40">
        <v>23</v>
      </c>
      <c r="H958" s="40">
        <v>8</v>
      </c>
      <c r="I958" s="40" t="s">
        <v>141</v>
      </c>
      <c r="J958" s="37" t="str">
        <f>VLOOKUP(I958,spp!A:B,2,FALSE)</f>
        <v>Stegastes rectrifaenum</v>
      </c>
      <c r="K958" s="39">
        <f t="shared" si="1708"/>
        <v>22</v>
      </c>
      <c r="L958" s="40"/>
      <c r="M958" s="40">
        <v>10</v>
      </c>
      <c r="N958" s="40">
        <v>12</v>
      </c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37">
        <f>VLOOKUP(I958,spp!A:C,3,FALSE)</f>
        <v>1.813E-2</v>
      </c>
      <c r="AF958" s="37">
        <f>VLOOKUP(I958,spp!A:D,4,FALSE)</f>
        <v>3.07552</v>
      </c>
      <c r="AG958" s="37">
        <f t="shared" si="1709"/>
        <v>603.27516544887192</v>
      </c>
      <c r="AH958" s="37">
        <f t="shared" si="1710"/>
        <v>0.22</v>
      </c>
      <c r="AI958" s="37">
        <f t="shared" si="1711"/>
        <v>6.0327516544887194</v>
      </c>
      <c r="AJ958" s="7">
        <f t="shared" si="1697"/>
        <v>6.4023734200857128</v>
      </c>
      <c r="AK958" s="7">
        <f t="shared" si="1698"/>
        <v>-4.0101872542153769</v>
      </c>
      <c r="AL958" s="7">
        <f t="shared" si="1699"/>
        <v>3.3856260646333274</v>
      </c>
      <c r="AM958" s="7">
        <f t="shared" si="1700"/>
        <v>29.536478673536148</v>
      </c>
      <c r="AN958" s="37" t="str">
        <f>VLOOKUP(I958,spp!A:L,10,FALSE)</f>
        <v>Pomacentridae</v>
      </c>
    </row>
    <row r="959" spans="1:40" x14ac:dyDescent="0.2">
      <c r="A959" s="43">
        <v>4</v>
      </c>
      <c r="B959" s="43" t="s">
        <v>184</v>
      </c>
      <c r="C959" s="43">
        <v>4</v>
      </c>
      <c r="D959" s="43" t="s">
        <v>188</v>
      </c>
      <c r="E959" s="43">
        <v>3</v>
      </c>
      <c r="F959" s="59">
        <v>41410</v>
      </c>
      <c r="G959" s="43">
        <v>24</v>
      </c>
      <c r="H959" s="43">
        <v>7.9</v>
      </c>
      <c r="I959" s="43" t="s">
        <v>148</v>
      </c>
      <c r="J959" s="37" t="str">
        <f>VLOOKUP(I959,spp!A:B,2,FALSE)</f>
        <v>Diadema mexicanum</v>
      </c>
      <c r="K959" s="43">
        <v>38</v>
      </c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37"/>
      <c r="AF959" s="37">
        <f>VLOOKUP(I959,spp!A:E,5,FALSE)</f>
        <v>20.71</v>
      </c>
      <c r="AG959" s="43">
        <f t="shared" ref="AG959:AG960" si="1712">AF959*K959</f>
        <v>786.98</v>
      </c>
      <c r="AH959" s="43">
        <f t="shared" ref="AH959:AH960" si="1713">K959/50</f>
        <v>0.76</v>
      </c>
      <c r="AI959" s="43">
        <f t="shared" ref="AI959:AI960" si="1714">AG959/50</f>
        <v>15.739600000000001</v>
      </c>
      <c r="AJ959" s="7">
        <f t="shared" si="1697"/>
        <v>6.6682028351338785</v>
      </c>
      <c r="AK959" s="7" t="e">
        <f t="shared" si="1698"/>
        <v>#NUM!</v>
      </c>
      <c r="AL959" s="7" t="e">
        <f t="shared" si="1699"/>
        <v>#NUM!</v>
      </c>
      <c r="AM959" s="7" t="e">
        <f t="shared" si="1700"/>
        <v>#NUM!</v>
      </c>
      <c r="AN959" s="37" t="str">
        <f>VLOOKUP(I959,spp!A:L,10,FALSE)</f>
        <v>Diadematidae</v>
      </c>
    </row>
    <row r="960" spans="1:40" x14ac:dyDescent="0.2">
      <c r="A960" s="43">
        <v>4</v>
      </c>
      <c r="B960" s="43" t="s">
        <v>184</v>
      </c>
      <c r="C960" s="43">
        <v>4</v>
      </c>
      <c r="D960" s="43" t="s">
        <v>188</v>
      </c>
      <c r="E960" s="43">
        <v>3</v>
      </c>
      <c r="F960" s="59">
        <v>41410</v>
      </c>
      <c r="G960" s="43">
        <v>24</v>
      </c>
      <c r="H960" s="43">
        <v>7.9</v>
      </c>
      <c r="I960" s="43" t="s">
        <v>145</v>
      </c>
      <c r="J960" s="37" t="str">
        <f>VLOOKUP(I960,spp!A:B,2,FALSE)</f>
        <v>Isostichopus fuscus</v>
      </c>
      <c r="K960" s="43">
        <v>2</v>
      </c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37"/>
      <c r="AF960" s="37">
        <f>VLOOKUP(I960,spp!A:E,5,FALSE)</f>
        <v>375</v>
      </c>
      <c r="AG960" s="43">
        <f t="shared" si="1712"/>
        <v>750</v>
      </c>
      <c r="AH960" s="43">
        <f t="shared" si="1713"/>
        <v>0.04</v>
      </c>
      <c r="AI960" s="43">
        <f t="shared" si="1714"/>
        <v>15</v>
      </c>
      <c r="AJ960" s="7">
        <f t="shared" si="1697"/>
        <v>6.620073206530356</v>
      </c>
      <c r="AK960" s="7" t="e">
        <f t="shared" si="1698"/>
        <v>#NUM!</v>
      </c>
      <c r="AL960" s="7" t="e">
        <f t="shared" si="1699"/>
        <v>#NUM!</v>
      </c>
      <c r="AM960" s="7" t="e">
        <f t="shared" si="1700"/>
        <v>#NUM!</v>
      </c>
      <c r="AN960" s="37" t="str">
        <f>VLOOKUP(I960,spp!A:L,10,FALSE)</f>
        <v>Stichopodidae</v>
      </c>
    </row>
    <row r="961" spans="1:40" x14ac:dyDescent="0.2">
      <c r="A961" s="37">
        <v>4</v>
      </c>
      <c r="B961" s="40" t="s">
        <v>184</v>
      </c>
      <c r="C961" s="40">
        <v>4</v>
      </c>
      <c r="D961" s="40" t="s">
        <v>188</v>
      </c>
      <c r="E961" s="40">
        <v>4</v>
      </c>
      <c r="F961" s="55">
        <v>41410</v>
      </c>
      <c r="G961" s="40">
        <v>23</v>
      </c>
      <c r="H961" s="40">
        <v>8</v>
      </c>
      <c r="I961" s="40" t="s">
        <v>146</v>
      </c>
      <c r="J961" s="37" t="str">
        <f>VLOOKUP(I961,spp!A:B,2,FALSE)</f>
        <v>Mycteroperca rosacea</v>
      </c>
      <c r="K961" s="39">
        <f t="shared" ref="K961:K962" si="1715">SUM(L961:AD961)</f>
        <v>2</v>
      </c>
      <c r="L961" s="40"/>
      <c r="M961" s="40"/>
      <c r="N961" s="40"/>
      <c r="O961" s="40"/>
      <c r="P961" s="40"/>
      <c r="Q961" s="40">
        <v>2</v>
      </c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37">
        <f>VLOOKUP(I961,spp!A:C,3,FALSE)</f>
        <v>1.3299999999999999E-2</v>
      </c>
      <c r="AF961" s="37">
        <f>VLOOKUP(I961,spp!A:D,4,FALSE)</f>
        <v>2.97</v>
      </c>
      <c r="AG961" s="37">
        <f t="shared" ref="AG961:AG962" si="1716">((AE961*$L$2^AF961)*L961)+((AE961*$M$2^AF961)*M961)+((AE961*$N$2^AF961)*N961)+((AE961*$O$2^AF961)*O961)+((AE961*$P$2^AF961)*P961)+((AE961*$Q$2^AF961)*Q961)+((AE961*$R$2^AF961)*R961)+((AE961*$S$2^AF961)*S961)+((AE961*$T$2^AF961)*T961)+((AE961*$U$2^AF961)*U961)+((AE961*$V$2^AF961)*V961)+((AE961*$W$2^AF961)*W961)+((AE961*$X$2^AF961)*X961)+((AE961*$Y$2^AF961)*Y961)+ ((AE961*$Z$2^AF961)*Z961)+((AE961*$AA$2^AF961)*AA961)+((AE961*$AB$2^AF961)*AB961)+((AE961*$AC$2^AF961)*AC961+((AE961*$AD$2^AF961)*AD961))</f>
        <v>1025.0940868709315</v>
      </c>
      <c r="AH961" s="37">
        <f t="shared" ref="AH961:AH962" si="1717">K961/100</f>
        <v>0.02</v>
      </c>
      <c r="AI961" s="37">
        <f t="shared" ref="AI961:AI962" si="1718">AG961/100</f>
        <v>10.250940868709314</v>
      </c>
      <c r="AJ961" s="7">
        <f t="shared" si="1697"/>
        <v>6.9325396794290759</v>
      </c>
      <c r="AK961" s="7">
        <f t="shared" si="1698"/>
        <v>-4.319991243754429</v>
      </c>
      <c r="AL961" s="7">
        <f t="shared" si="1699"/>
        <v>3.7887309505668365</v>
      </c>
      <c r="AM961" s="7">
        <f t="shared" si="1700"/>
        <v>44.200272338395742</v>
      </c>
      <c r="AN961" s="37" t="str">
        <f>VLOOKUP(I961,spp!A:L,10,FALSE)</f>
        <v>Serranidae</v>
      </c>
    </row>
    <row r="962" spans="1:40" x14ac:dyDescent="0.2">
      <c r="A962" s="37">
        <v>4</v>
      </c>
      <c r="B962" s="40" t="s">
        <v>184</v>
      </c>
      <c r="C962" s="40">
        <v>4</v>
      </c>
      <c r="D962" s="40" t="s">
        <v>188</v>
      </c>
      <c r="E962" s="40">
        <v>4</v>
      </c>
      <c r="F962" s="55">
        <v>41410</v>
      </c>
      <c r="G962" s="40">
        <v>23</v>
      </c>
      <c r="H962" s="40">
        <v>8</v>
      </c>
      <c r="I962" s="40" t="s">
        <v>141</v>
      </c>
      <c r="J962" s="37" t="str">
        <f>VLOOKUP(I962,spp!A:B,2,FALSE)</f>
        <v>Stegastes rectrifaenum</v>
      </c>
      <c r="K962" s="39">
        <f t="shared" si="1715"/>
        <v>40</v>
      </c>
      <c r="L962" s="40">
        <v>15</v>
      </c>
      <c r="M962" s="40">
        <v>25</v>
      </c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37">
        <f>VLOOKUP(I962,spp!A:C,3,FALSE)</f>
        <v>1.813E-2</v>
      </c>
      <c r="AF962" s="37">
        <f>VLOOKUP(I962,spp!A:D,4,FALSE)</f>
        <v>3.07552</v>
      </c>
      <c r="AG962" s="37">
        <f t="shared" si="1716"/>
        <v>227.19522614383209</v>
      </c>
      <c r="AH962" s="37">
        <f t="shared" si="1717"/>
        <v>0.4</v>
      </c>
      <c r="AI962" s="37">
        <f t="shared" si="1718"/>
        <v>2.271952261438321</v>
      </c>
      <c r="AJ962" s="7">
        <f t="shared" ref="AJ962:AJ971" si="1719">LN(AG962)</f>
        <v>5.4258096749353681</v>
      </c>
      <c r="AK962" s="7">
        <f t="shared" ref="AK962:AK971" si="1720">LN(AE962)</f>
        <v>-4.0101872542153769</v>
      </c>
      <c r="AL962" s="7">
        <f t="shared" ref="AL962:AL971" si="1721">(AJ962-AK962)/AF962</f>
        <v>3.0680980546869292</v>
      </c>
      <c r="AM962" s="7">
        <f t="shared" ref="AM962:AM971" si="1722">EXP(AL962)</f>
        <v>21.500970092281111</v>
      </c>
      <c r="AN962" s="37" t="str">
        <f>VLOOKUP(I962,spp!A:L,10,FALSE)</f>
        <v>Pomacentridae</v>
      </c>
    </row>
    <row r="963" spans="1:40" x14ac:dyDescent="0.2">
      <c r="A963" s="43">
        <v>4</v>
      </c>
      <c r="B963" s="43" t="s">
        <v>184</v>
      </c>
      <c r="C963" s="43">
        <v>4</v>
      </c>
      <c r="D963" s="43" t="s">
        <v>188</v>
      </c>
      <c r="E963" s="43">
        <v>4</v>
      </c>
      <c r="F963" s="59">
        <v>41410</v>
      </c>
      <c r="G963" s="43">
        <v>24</v>
      </c>
      <c r="H963" s="43">
        <v>7.7</v>
      </c>
      <c r="I963" s="43" t="s">
        <v>148</v>
      </c>
      <c r="J963" s="37" t="str">
        <f>VLOOKUP(I963,spp!A:B,2,FALSE)</f>
        <v>Diadema mexicanum</v>
      </c>
      <c r="K963" s="43">
        <v>52</v>
      </c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37"/>
      <c r="AF963" s="37">
        <f>VLOOKUP(I963,spp!A:E,5,FALSE)</f>
        <v>20.71</v>
      </c>
      <c r="AG963" s="43">
        <f t="shared" ref="AG963:AG964" si="1723">AF963*K963</f>
        <v>1076.92</v>
      </c>
      <c r="AH963" s="43">
        <f t="shared" ref="AH963:AH964" si="1724">K963/50</f>
        <v>1.04</v>
      </c>
      <c r="AI963" s="43">
        <f t="shared" ref="AI963:AI964" si="1725">AG963/50</f>
        <v>21.538400000000003</v>
      </c>
      <c r="AJ963" s="7">
        <f t="shared" si="1719"/>
        <v>6.9818603939889199</v>
      </c>
      <c r="AK963" s="7" t="e">
        <f t="shared" si="1720"/>
        <v>#NUM!</v>
      </c>
      <c r="AL963" s="7" t="e">
        <f t="shared" si="1721"/>
        <v>#NUM!</v>
      </c>
      <c r="AM963" s="7" t="e">
        <f t="shared" si="1722"/>
        <v>#NUM!</v>
      </c>
      <c r="AN963" s="37" t="str">
        <f>VLOOKUP(I963,spp!A:L,10,FALSE)</f>
        <v>Diadematidae</v>
      </c>
    </row>
    <row r="964" spans="1:40" x14ac:dyDescent="0.2">
      <c r="A964" s="43">
        <v>4</v>
      </c>
      <c r="B964" s="43" t="s">
        <v>184</v>
      </c>
      <c r="C964" s="43">
        <v>4</v>
      </c>
      <c r="D964" s="43" t="s">
        <v>188</v>
      </c>
      <c r="E964" s="43">
        <v>4</v>
      </c>
      <c r="F964" s="59">
        <v>41410</v>
      </c>
      <c r="G964" s="43">
        <v>24</v>
      </c>
      <c r="H964" s="43">
        <v>7.7</v>
      </c>
      <c r="I964" s="43" t="s">
        <v>149</v>
      </c>
      <c r="J964" s="37" t="str">
        <f>VLOOKUP(I964,spp!A:B,2,FALSE)</f>
        <v>Pinctada mazatlanica</v>
      </c>
      <c r="K964" s="43">
        <v>3</v>
      </c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37"/>
      <c r="AF964" s="37">
        <f>VLOOKUP(I964,spp!A:E,5,FALSE)</f>
        <v>33.238461538461536</v>
      </c>
      <c r="AG964" s="43">
        <f t="shared" si="1723"/>
        <v>99.715384615384608</v>
      </c>
      <c r="AH964" s="43">
        <f t="shared" si="1724"/>
        <v>0.06</v>
      </c>
      <c r="AI964" s="43">
        <f t="shared" si="1725"/>
        <v>1.9943076923076921</v>
      </c>
      <c r="AJ964" s="7">
        <f t="shared" si="1719"/>
        <v>4.6023199741444607</v>
      </c>
      <c r="AK964" s="7" t="e">
        <f t="shared" si="1720"/>
        <v>#NUM!</v>
      </c>
      <c r="AL964" s="7" t="e">
        <f t="shared" si="1721"/>
        <v>#NUM!</v>
      </c>
      <c r="AM964" s="7" t="e">
        <f t="shared" si="1722"/>
        <v>#NUM!</v>
      </c>
      <c r="AN964" s="37" t="str">
        <f>VLOOKUP(I964,spp!A:L,10,FALSE)</f>
        <v>Pteriidae</v>
      </c>
    </row>
    <row r="965" spans="1:40" x14ac:dyDescent="0.2">
      <c r="A965" s="37">
        <v>4</v>
      </c>
      <c r="B965" s="40" t="s">
        <v>184</v>
      </c>
      <c r="C965" s="40">
        <v>4</v>
      </c>
      <c r="D965" s="40" t="s">
        <v>188</v>
      </c>
      <c r="E965" s="40">
        <v>5</v>
      </c>
      <c r="F965" s="55">
        <v>41410</v>
      </c>
      <c r="G965" s="40">
        <v>23</v>
      </c>
      <c r="H965" s="40">
        <v>10</v>
      </c>
      <c r="I965" s="40" t="s">
        <v>142</v>
      </c>
      <c r="J965" s="37" t="str">
        <f>VLOOKUP(I965,spp!A:B,2,FALSE)</f>
        <v>Holacanthus passer</v>
      </c>
      <c r="K965" s="39">
        <f t="shared" ref="K965:K966" si="1726">SUM(L965:AD965)</f>
        <v>3</v>
      </c>
      <c r="L965" s="40"/>
      <c r="M965" s="40"/>
      <c r="N965" s="40"/>
      <c r="O965" s="40"/>
      <c r="P965" s="40">
        <v>3</v>
      </c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37">
        <f>VLOOKUP(I965,spp!A:C,3,FALSE)</f>
        <v>2.7130000000000001E-2</v>
      </c>
      <c r="AF965" s="37">
        <f>VLOOKUP(I965,spp!A:D,4,FALSE)</f>
        <v>3.0842299999999998</v>
      </c>
      <c r="AG965" s="37">
        <f t="shared" ref="AG965:AG966" si="1727">((AE965*$L$2^AF965)*L965)+((AE965*$M$2^AF965)*M965)+((AE965*$N$2^AF965)*N965)+((AE965*$O$2^AF965)*O965)+((AE965*$P$2^AF965)*P965)+((AE965*$Q$2^AF965)*Q965)+((AE965*$R$2^AF965)*R965)+((AE965*$S$2^AF965)*S965)+((AE965*$T$2^AF965)*T965)+((AE965*$U$2^AF965)*U965)+((AE965*$V$2^AF965)*V965)+((AE965*$W$2^AF965)*W965)+((AE965*$X$2^AF965)*X965)+((AE965*$Y$2^AF965)*Y965)+ ((AE965*$Z$2^AF965)*Z965)+((AE965*$AA$2^AF965)*AA965)+((AE965*$AB$2^AF965)*AB965)+((AE965*$AC$2^AF965)*AC965+((AE965*$AD$2^AF965)*AD965))</f>
        <v>1667.7830719779136</v>
      </c>
      <c r="AH965" s="37">
        <f t="shared" ref="AH965:AH966" si="1728">K965/100</f>
        <v>0.03</v>
      </c>
      <c r="AI965" s="37">
        <f t="shared" ref="AI965:AI966" si="1729">AG965/100</f>
        <v>16.677830719779134</v>
      </c>
      <c r="AJ965" s="7">
        <f t="shared" si="1719"/>
        <v>7.4192505216900617</v>
      </c>
      <c r="AK965" s="7">
        <f t="shared" si="1720"/>
        <v>-3.6071151523112968</v>
      </c>
      <c r="AL965" s="7">
        <f t="shared" si="1721"/>
        <v>3.5750789253724133</v>
      </c>
      <c r="AM965" s="7">
        <f t="shared" si="1722"/>
        <v>35.697438138074553</v>
      </c>
      <c r="AN965" s="37" t="str">
        <f>VLOOKUP(I965,spp!A:L,10,FALSE)</f>
        <v>Pomacanthidae</v>
      </c>
    </row>
    <row r="966" spans="1:40" x14ac:dyDescent="0.2">
      <c r="A966" s="37">
        <v>4</v>
      </c>
      <c r="B966" s="40" t="s">
        <v>184</v>
      </c>
      <c r="C966" s="40">
        <v>4</v>
      </c>
      <c r="D966" s="40" t="s">
        <v>188</v>
      </c>
      <c r="E966" s="40">
        <v>5</v>
      </c>
      <c r="F966" s="55">
        <v>41410</v>
      </c>
      <c r="G966" s="40">
        <v>23</v>
      </c>
      <c r="H966" s="40">
        <v>10</v>
      </c>
      <c r="I966" s="40" t="s">
        <v>146</v>
      </c>
      <c r="J966" s="37" t="str">
        <f>VLOOKUP(I966,spp!A:B,2,FALSE)</f>
        <v>Mycteroperca rosacea</v>
      </c>
      <c r="K966" s="39">
        <f t="shared" si="1726"/>
        <v>4</v>
      </c>
      <c r="L966" s="40"/>
      <c r="M966" s="40"/>
      <c r="N966" s="40"/>
      <c r="O966" s="40"/>
      <c r="P966" s="40"/>
      <c r="Q966" s="40">
        <v>4</v>
      </c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37">
        <f>VLOOKUP(I966,spp!A:C,3,FALSE)</f>
        <v>1.3299999999999999E-2</v>
      </c>
      <c r="AF966" s="37">
        <f>VLOOKUP(I966,spp!A:D,4,FALSE)</f>
        <v>2.97</v>
      </c>
      <c r="AG966" s="37">
        <f t="shared" si="1727"/>
        <v>2050.188173741863</v>
      </c>
      <c r="AH966" s="37">
        <f t="shared" si="1728"/>
        <v>0.04</v>
      </c>
      <c r="AI966" s="37">
        <f t="shared" si="1729"/>
        <v>20.501881737418628</v>
      </c>
      <c r="AJ966" s="7">
        <f t="shared" si="1719"/>
        <v>7.6256868599890213</v>
      </c>
      <c r="AK966" s="7">
        <f t="shared" si="1720"/>
        <v>-4.319991243754429</v>
      </c>
      <c r="AL966" s="7">
        <f t="shared" si="1721"/>
        <v>4.0221138396442591</v>
      </c>
      <c r="AM966" s="7">
        <f t="shared" si="1722"/>
        <v>55.818973565381455</v>
      </c>
      <c r="AN966" s="37" t="str">
        <f>VLOOKUP(I966,spp!A:L,10,FALSE)</f>
        <v>Serranidae</v>
      </c>
    </row>
    <row r="967" spans="1:40" x14ac:dyDescent="0.2">
      <c r="A967" s="43">
        <v>4</v>
      </c>
      <c r="B967" s="43" t="s">
        <v>184</v>
      </c>
      <c r="C967" s="43">
        <v>4</v>
      </c>
      <c r="D967" s="43" t="s">
        <v>188</v>
      </c>
      <c r="E967" s="43">
        <v>5</v>
      </c>
      <c r="F967" s="59">
        <v>41410</v>
      </c>
      <c r="G967" s="43">
        <v>24</v>
      </c>
      <c r="H967" s="43">
        <v>10.199999999999999</v>
      </c>
      <c r="I967" s="43" t="s">
        <v>148</v>
      </c>
      <c r="J967" s="37" t="str">
        <f>VLOOKUP(I967,spp!A:B,2,FALSE)</f>
        <v>Diadema mexicanum</v>
      </c>
      <c r="K967" s="43">
        <v>47</v>
      </c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37"/>
      <c r="AF967" s="37">
        <f>VLOOKUP(I967,spp!A:E,5,FALSE)</f>
        <v>20.71</v>
      </c>
      <c r="AG967" s="43">
        <f t="shared" ref="AG967:AG968" si="1730">AF967*K967</f>
        <v>973.37</v>
      </c>
      <c r="AH967" s="43">
        <f t="shared" ref="AH967:AH968" si="1731">K967/50</f>
        <v>0.94</v>
      </c>
      <c r="AI967" s="43">
        <f t="shared" ref="AI967:AI968" si="1732">AG967/50</f>
        <v>19.467400000000001</v>
      </c>
      <c r="AJ967" s="7">
        <f t="shared" si="1719"/>
        <v>6.8807642771175512</v>
      </c>
      <c r="AK967" s="7" t="e">
        <f t="shared" si="1720"/>
        <v>#NUM!</v>
      </c>
      <c r="AL967" s="7" t="e">
        <f t="shared" si="1721"/>
        <v>#NUM!</v>
      </c>
      <c r="AM967" s="7" t="e">
        <f t="shared" si="1722"/>
        <v>#NUM!</v>
      </c>
      <c r="AN967" s="37" t="str">
        <f>VLOOKUP(I967,spp!A:L,10,FALSE)</f>
        <v>Diadematidae</v>
      </c>
    </row>
    <row r="968" spans="1:40" x14ac:dyDescent="0.2">
      <c r="A968" s="43">
        <v>4</v>
      </c>
      <c r="B968" s="43" t="s">
        <v>184</v>
      </c>
      <c r="C968" s="43">
        <v>4</v>
      </c>
      <c r="D968" s="43" t="s">
        <v>188</v>
      </c>
      <c r="E968" s="43">
        <v>5</v>
      </c>
      <c r="F968" s="59">
        <v>41410</v>
      </c>
      <c r="G968" s="43">
        <v>24</v>
      </c>
      <c r="H968" s="43">
        <v>10.199999999999999</v>
      </c>
      <c r="I968" s="43" t="s">
        <v>149</v>
      </c>
      <c r="J968" s="37" t="str">
        <f>VLOOKUP(I968,spp!A:B,2,FALSE)</f>
        <v>Pinctada mazatlanica</v>
      </c>
      <c r="K968" s="43">
        <v>3</v>
      </c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37"/>
      <c r="AF968" s="37">
        <f>VLOOKUP(I968,spp!A:E,5,FALSE)</f>
        <v>33.238461538461536</v>
      </c>
      <c r="AG968" s="43">
        <f t="shared" si="1730"/>
        <v>99.715384615384608</v>
      </c>
      <c r="AH968" s="43">
        <f t="shared" si="1731"/>
        <v>0.06</v>
      </c>
      <c r="AI968" s="43">
        <f t="shared" si="1732"/>
        <v>1.9943076923076921</v>
      </c>
      <c r="AJ968" s="7">
        <f t="shared" si="1719"/>
        <v>4.6023199741444607</v>
      </c>
      <c r="AK968" s="7" t="e">
        <f t="shared" si="1720"/>
        <v>#NUM!</v>
      </c>
      <c r="AL968" s="7" t="e">
        <f t="shared" si="1721"/>
        <v>#NUM!</v>
      </c>
      <c r="AM968" s="7" t="e">
        <f t="shared" si="1722"/>
        <v>#NUM!</v>
      </c>
      <c r="AN968" s="37" t="str">
        <f>VLOOKUP(I968,spp!A:L,10,FALSE)</f>
        <v>Pteriidae</v>
      </c>
    </row>
    <row r="969" spans="1:40" x14ac:dyDescent="0.2">
      <c r="A969" s="37">
        <v>4</v>
      </c>
      <c r="B969" s="40" t="s">
        <v>184</v>
      </c>
      <c r="C969" s="40">
        <v>5</v>
      </c>
      <c r="D969" s="40" t="s">
        <v>189</v>
      </c>
      <c r="E969" s="40">
        <v>1</v>
      </c>
      <c r="F969" s="55">
        <v>41410</v>
      </c>
      <c r="G969" s="40">
        <v>23</v>
      </c>
      <c r="H969" s="40">
        <v>5</v>
      </c>
      <c r="I969" s="40" t="s">
        <v>142</v>
      </c>
      <c r="J969" s="37" t="str">
        <f>VLOOKUP(I969,spp!A:B,2,FALSE)</f>
        <v>Holacanthus passer</v>
      </c>
      <c r="K969" s="39">
        <f t="shared" ref="K969:K970" si="1733">SUM(L969:AD969)</f>
        <v>1</v>
      </c>
      <c r="L969" s="40"/>
      <c r="M969" s="40"/>
      <c r="N969" s="40"/>
      <c r="O969" s="40">
        <v>1</v>
      </c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37">
        <f>VLOOKUP(I969,spp!A:C,3,FALSE)</f>
        <v>2.7130000000000001E-2</v>
      </c>
      <c r="AF969" s="37">
        <f>VLOOKUP(I969,spp!A:D,4,FALSE)</f>
        <v>3.0842299999999998</v>
      </c>
      <c r="AG969" s="37">
        <f t="shared" ref="AG969:AG970" si="1734">((AE969*$L$2^AF969)*L969)+((AE969*$M$2^AF969)*M969)+((AE969*$N$2^AF969)*N969)+((AE969*$O$2^AF969)*O969)+((AE969*$P$2^AF969)*P969)+((AE969*$Q$2^AF969)*Q969)+((AE969*$R$2^AF969)*R969)+((AE969*$S$2^AF969)*S969)+((AE969*$T$2^AF969)*T969)+((AE969*$U$2^AF969)*U969)+((AE969*$V$2^AF969)*V969)+((AE969*$W$2^AF969)*W969)+((AE969*$X$2^AF969)*X969)+((AE969*$Y$2^AF969)*Y969)+ ((AE969*$Z$2^AF969)*Z969)+((AE969*$AA$2^AF969)*AA969)+((AE969*$AB$2^AF969)*AB969)+((AE969*$AC$2^AF969)*AC969+((AE969*$AD$2^AF969)*AD969))</f>
        <v>185.03975070588172</v>
      </c>
      <c r="AH969" s="37">
        <f t="shared" ref="AH969:AH970" si="1735">K969/100</f>
        <v>0.01</v>
      </c>
      <c r="AI969" s="37">
        <f t="shared" ref="AI969:AI970" si="1736">AG969/100</f>
        <v>1.8503975070588172</v>
      </c>
      <c r="AJ969" s="7">
        <f t="shared" si="1719"/>
        <v>5.2205706706777981</v>
      </c>
      <c r="AK969" s="7">
        <f t="shared" si="1720"/>
        <v>-3.6071151523112968</v>
      </c>
      <c r="AL969" s="7">
        <f t="shared" si="1721"/>
        <v>2.8622008809294686</v>
      </c>
      <c r="AM969" s="7">
        <f t="shared" si="1722"/>
        <v>17.500000000000004</v>
      </c>
      <c r="AN969" s="37" t="str">
        <f>VLOOKUP(I969,spp!A:L,10,FALSE)</f>
        <v>Pomacanthidae</v>
      </c>
    </row>
    <row r="970" spans="1:40" x14ac:dyDescent="0.2">
      <c r="A970" s="37">
        <v>4</v>
      </c>
      <c r="B970" s="40" t="s">
        <v>184</v>
      </c>
      <c r="C970" s="40">
        <v>5</v>
      </c>
      <c r="D970" s="40" t="s">
        <v>189</v>
      </c>
      <c r="E970" s="40">
        <v>1</v>
      </c>
      <c r="F970" s="55">
        <v>41410</v>
      </c>
      <c r="G970" s="40">
        <v>23</v>
      </c>
      <c r="H970" s="40">
        <v>5</v>
      </c>
      <c r="I970" s="40" t="s">
        <v>141</v>
      </c>
      <c r="J970" s="37" t="str">
        <f>VLOOKUP(I970,spp!A:B,2,FALSE)</f>
        <v>Stegastes rectrifaenum</v>
      </c>
      <c r="K970" s="39">
        <f t="shared" si="1733"/>
        <v>40</v>
      </c>
      <c r="L970" s="40">
        <v>15</v>
      </c>
      <c r="M970" s="40">
        <v>25</v>
      </c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37">
        <f>VLOOKUP(I970,spp!A:C,3,FALSE)</f>
        <v>1.813E-2</v>
      </c>
      <c r="AF970" s="37">
        <f>VLOOKUP(I970,spp!A:D,4,FALSE)</f>
        <v>3.07552</v>
      </c>
      <c r="AG970" s="37">
        <f t="shared" si="1734"/>
        <v>227.19522614383209</v>
      </c>
      <c r="AH970" s="37">
        <f t="shared" si="1735"/>
        <v>0.4</v>
      </c>
      <c r="AI970" s="37">
        <f t="shared" si="1736"/>
        <v>2.271952261438321</v>
      </c>
      <c r="AJ970" s="7">
        <f t="shared" si="1719"/>
        <v>5.4258096749353681</v>
      </c>
      <c r="AK970" s="7">
        <f t="shared" si="1720"/>
        <v>-4.0101872542153769</v>
      </c>
      <c r="AL970" s="7">
        <f t="shared" si="1721"/>
        <v>3.0680980546869292</v>
      </c>
      <c r="AM970" s="7">
        <f t="shared" si="1722"/>
        <v>21.500970092281111</v>
      </c>
      <c r="AN970" s="37" t="str">
        <f>VLOOKUP(I970,spp!A:L,10,FALSE)</f>
        <v>Pomacentridae</v>
      </c>
    </row>
    <row r="971" spans="1:40" x14ac:dyDescent="0.2">
      <c r="A971" s="43">
        <v>4</v>
      </c>
      <c r="B971" s="43" t="s">
        <v>184</v>
      </c>
      <c r="C971" s="43">
        <v>5</v>
      </c>
      <c r="D971" s="43" t="s">
        <v>189</v>
      </c>
      <c r="E971" s="43">
        <v>1</v>
      </c>
      <c r="F971" s="59">
        <v>41410</v>
      </c>
      <c r="G971" s="43">
        <v>26</v>
      </c>
      <c r="H971" s="43">
        <v>5.6</v>
      </c>
      <c r="I971" s="43" t="s">
        <v>148</v>
      </c>
      <c r="J971" s="37" t="str">
        <f>VLOOKUP(I971,spp!A:B,2,FALSE)</f>
        <v>Diadema mexicanum</v>
      </c>
      <c r="K971" s="43">
        <v>27</v>
      </c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37"/>
      <c r="AF971" s="37">
        <f>VLOOKUP(I971,spp!A:E,5,FALSE)</f>
        <v>20.71</v>
      </c>
      <c r="AG971" s="43">
        <f t="shared" ref="AG971:AG972" si="1737">AF971*K971</f>
        <v>559.17000000000007</v>
      </c>
      <c r="AH971" s="43">
        <f t="shared" ref="AH971:AH972" si="1738">K971/50</f>
        <v>0.54</v>
      </c>
      <c r="AI971" s="43">
        <f t="shared" ref="AI971:AI972" si="1739">AG971/50</f>
        <v>11.183400000000001</v>
      </c>
      <c r="AJ971" s="7">
        <f t="shared" si="1719"/>
        <v>6.3264535414118219</v>
      </c>
      <c r="AK971" s="7" t="e">
        <f t="shared" si="1720"/>
        <v>#NUM!</v>
      </c>
      <c r="AL971" s="7" t="e">
        <f t="shared" si="1721"/>
        <v>#NUM!</v>
      </c>
      <c r="AM971" s="7" t="e">
        <f t="shared" si="1722"/>
        <v>#NUM!</v>
      </c>
      <c r="AN971" s="37" t="str">
        <f>VLOOKUP(I971,spp!A:L,10,FALSE)</f>
        <v>Diadematidae</v>
      </c>
    </row>
    <row r="972" spans="1:40" x14ac:dyDescent="0.2">
      <c r="A972" s="43">
        <v>4</v>
      </c>
      <c r="B972" s="43" t="s">
        <v>184</v>
      </c>
      <c r="C972" s="43">
        <v>5</v>
      </c>
      <c r="D972" s="43" t="s">
        <v>189</v>
      </c>
      <c r="E972" s="43">
        <v>1</v>
      </c>
      <c r="F972" s="59">
        <v>41410</v>
      </c>
      <c r="G972" s="43">
        <v>26</v>
      </c>
      <c r="H972" s="43">
        <v>5.6</v>
      </c>
      <c r="I972" s="43" t="s">
        <v>149</v>
      </c>
      <c r="J972" s="37" t="str">
        <f>VLOOKUP(I972,spp!A:B,2,FALSE)</f>
        <v>Pinctada mazatlanica</v>
      </c>
      <c r="K972" s="43">
        <v>1</v>
      </c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37"/>
      <c r="AF972" s="37">
        <f>VLOOKUP(I972,spp!A:E,5,FALSE)</f>
        <v>33.238461538461536</v>
      </c>
      <c r="AG972" s="43">
        <f t="shared" si="1737"/>
        <v>33.238461538461536</v>
      </c>
      <c r="AH972" s="43">
        <f t="shared" si="1738"/>
        <v>0.02</v>
      </c>
      <c r="AI972" s="43">
        <f t="shared" si="1739"/>
        <v>0.66476923076923067</v>
      </c>
      <c r="AJ972" s="7">
        <f t="shared" ref="AJ972:AJ983" si="1740">LN(AG972)</f>
        <v>3.5037076854763507</v>
      </c>
      <c r="AK972" s="7" t="e">
        <f t="shared" ref="AK972:AK983" si="1741">LN(AE972)</f>
        <v>#NUM!</v>
      </c>
      <c r="AL972" s="7" t="e">
        <f t="shared" ref="AL972:AL983" si="1742">(AJ972-AK972)/AF972</f>
        <v>#NUM!</v>
      </c>
      <c r="AM972" s="7" t="e">
        <f t="shared" ref="AM972:AM983" si="1743">EXP(AL972)</f>
        <v>#NUM!</v>
      </c>
      <c r="AN972" s="37" t="str">
        <f>VLOOKUP(I972,spp!A:L,10,FALSE)</f>
        <v>Pteriidae</v>
      </c>
    </row>
    <row r="973" spans="1:40" x14ac:dyDescent="0.2">
      <c r="A973" s="37">
        <v>4</v>
      </c>
      <c r="B973" s="40" t="s">
        <v>184</v>
      </c>
      <c r="C973" s="40">
        <v>5</v>
      </c>
      <c r="D973" s="40" t="s">
        <v>189</v>
      </c>
      <c r="E973" s="40">
        <v>2</v>
      </c>
      <c r="F973" s="55">
        <v>41410</v>
      </c>
      <c r="G973" s="40">
        <v>23</v>
      </c>
      <c r="H973" s="40">
        <v>5</v>
      </c>
      <c r="I973" s="40" t="s">
        <v>142</v>
      </c>
      <c r="J973" s="37" t="str">
        <f>VLOOKUP(I973,spp!A:B,2,FALSE)</f>
        <v>Holacanthus passer</v>
      </c>
      <c r="K973" s="39">
        <f t="shared" ref="K973:K974" si="1744">SUM(L973:AD973)</f>
        <v>7</v>
      </c>
      <c r="L973" s="40"/>
      <c r="M973" s="40"/>
      <c r="N973" s="40"/>
      <c r="O973" s="40">
        <v>7</v>
      </c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37">
        <f>VLOOKUP(I973,spp!A:C,3,FALSE)</f>
        <v>2.7130000000000001E-2</v>
      </c>
      <c r="AF973" s="37">
        <f>VLOOKUP(I973,spp!A:D,4,FALSE)</f>
        <v>3.0842299999999998</v>
      </c>
      <c r="AG973" s="37">
        <f t="shared" ref="AG973:AG974" si="1745">((AE973*$L$2^AF973)*L973)+((AE973*$M$2^AF973)*M973)+((AE973*$N$2^AF973)*N973)+((AE973*$O$2^AF973)*O973)+((AE973*$P$2^AF973)*P973)+((AE973*$Q$2^AF973)*Q973)+((AE973*$R$2^AF973)*R973)+((AE973*$S$2^AF973)*S973)+((AE973*$T$2^AF973)*T973)+((AE973*$U$2^AF973)*U973)+((AE973*$V$2^AF973)*V973)+((AE973*$W$2^AF973)*W973)+((AE973*$X$2^AF973)*X973)+((AE973*$Y$2^AF973)*Y973)+ ((AE973*$Z$2^AF973)*Z973)+((AE973*$AA$2^AF973)*AA973)+((AE973*$AB$2^AF973)*AB973)+((AE973*$AC$2^AF973)*AC973+((AE973*$AD$2^AF973)*AD973))</f>
        <v>1295.278254941172</v>
      </c>
      <c r="AH973" s="37">
        <f t="shared" ref="AH973:AH974" si="1746">K973/100</f>
        <v>7.0000000000000007E-2</v>
      </c>
      <c r="AI973" s="37">
        <f t="shared" ref="AI973:AI974" si="1747">AG973/100</f>
        <v>12.952782549411721</v>
      </c>
      <c r="AJ973" s="7">
        <f t="shared" si="1740"/>
        <v>7.1664808197331107</v>
      </c>
      <c r="AK973" s="7">
        <f t="shared" si="1741"/>
        <v>-3.6071151523112968</v>
      </c>
      <c r="AL973" s="7">
        <f t="shared" si="1742"/>
        <v>3.4931233961294743</v>
      </c>
      <c r="AM973" s="7">
        <f t="shared" si="1743"/>
        <v>32.888511298381253</v>
      </c>
      <c r="AN973" s="37" t="str">
        <f>VLOOKUP(I973,spp!A:L,10,FALSE)</f>
        <v>Pomacanthidae</v>
      </c>
    </row>
    <row r="974" spans="1:40" x14ac:dyDescent="0.2">
      <c r="A974" s="37">
        <v>4</v>
      </c>
      <c r="B974" s="40" t="s">
        <v>184</v>
      </c>
      <c r="C974" s="40">
        <v>5</v>
      </c>
      <c r="D974" s="40" t="s">
        <v>189</v>
      </c>
      <c r="E974" s="40">
        <v>2</v>
      </c>
      <c r="F974" s="55">
        <v>41410</v>
      </c>
      <c r="G974" s="40">
        <v>23</v>
      </c>
      <c r="H974" s="40">
        <v>5</v>
      </c>
      <c r="I974" s="40" t="s">
        <v>141</v>
      </c>
      <c r="J974" s="37" t="str">
        <f>VLOOKUP(I974,spp!A:B,2,FALSE)</f>
        <v>Stegastes rectrifaenum</v>
      </c>
      <c r="K974" s="39">
        <f t="shared" si="1744"/>
        <v>35</v>
      </c>
      <c r="L974" s="40">
        <v>10</v>
      </c>
      <c r="M974" s="40">
        <v>25</v>
      </c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37">
        <f>VLOOKUP(I974,spp!A:C,3,FALSE)</f>
        <v>1.813E-2</v>
      </c>
      <c r="AF974" s="37">
        <f>VLOOKUP(I974,spp!A:D,4,FALSE)</f>
        <v>3.07552</v>
      </c>
      <c r="AG974" s="37">
        <f t="shared" si="1745"/>
        <v>225.67733626931204</v>
      </c>
      <c r="AH974" s="37">
        <f t="shared" si="1746"/>
        <v>0.35</v>
      </c>
      <c r="AI974" s="37">
        <f t="shared" si="1747"/>
        <v>2.2567733626931203</v>
      </c>
      <c r="AJ974" s="7">
        <f t="shared" si="1740"/>
        <v>5.4191062634927114</v>
      </c>
      <c r="AK974" s="7">
        <f t="shared" si="1741"/>
        <v>-4.0101872542153769</v>
      </c>
      <c r="AL974" s="7">
        <f t="shared" si="1742"/>
        <v>3.0659184520692726</v>
      </c>
      <c r="AM974" s="7">
        <f t="shared" si="1743"/>
        <v>21.454157556481167</v>
      </c>
      <c r="AN974" s="37" t="str">
        <f>VLOOKUP(I974,spp!A:L,10,FALSE)</f>
        <v>Pomacentridae</v>
      </c>
    </row>
    <row r="975" spans="1:40" x14ac:dyDescent="0.2">
      <c r="A975" s="43">
        <v>4</v>
      </c>
      <c r="B975" s="43" t="s">
        <v>184</v>
      </c>
      <c r="C975" s="43">
        <v>5</v>
      </c>
      <c r="D975" s="43" t="s">
        <v>189</v>
      </c>
      <c r="E975" s="43">
        <v>2</v>
      </c>
      <c r="F975" s="59">
        <v>41410</v>
      </c>
      <c r="G975" s="43">
        <v>25</v>
      </c>
      <c r="H975" s="43">
        <v>3.7</v>
      </c>
      <c r="I975" s="43" t="s">
        <v>148</v>
      </c>
      <c r="J975" s="37" t="str">
        <f>VLOOKUP(I975,spp!A:B,2,FALSE)</f>
        <v>Diadema mexicanum</v>
      </c>
      <c r="K975" s="43">
        <v>25</v>
      </c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37"/>
      <c r="AF975" s="37">
        <f>VLOOKUP(I975,spp!A:E,5,FALSE)</f>
        <v>20.71</v>
      </c>
      <c r="AG975" s="43">
        <f t="shared" ref="AG975:AG976" si="1748">AF975*K975</f>
        <v>517.75</v>
      </c>
      <c r="AH975" s="43">
        <f t="shared" ref="AH975:AH976" si="1749">K975/50</f>
        <v>0.5</v>
      </c>
      <c r="AI975" s="43">
        <f t="shared" ref="AI975:AI976" si="1750">AG975/50</f>
        <v>10.355</v>
      </c>
      <c r="AJ975" s="7">
        <f t="shared" si="1740"/>
        <v>6.2494925002756938</v>
      </c>
      <c r="AK975" s="7" t="e">
        <f t="shared" si="1741"/>
        <v>#NUM!</v>
      </c>
      <c r="AL975" s="7" t="e">
        <f t="shared" si="1742"/>
        <v>#NUM!</v>
      </c>
      <c r="AM975" s="7" t="e">
        <f t="shared" si="1743"/>
        <v>#NUM!</v>
      </c>
      <c r="AN975" s="37" t="str">
        <f>VLOOKUP(I975,spp!A:L,10,FALSE)</f>
        <v>Diadematidae</v>
      </c>
    </row>
    <row r="976" spans="1:40" x14ac:dyDescent="0.2">
      <c r="A976" s="43">
        <v>4</v>
      </c>
      <c r="B976" s="43" t="s">
        <v>184</v>
      </c>
      <c r="C976" s="43">
        <v>5</v>
      </c>
      <c r="D976" s="43" t="s">
        <v>189</v>
      </c>
      <c r="E976" s="43">
        <v>2</v>
      </c>
      <c r="F976" s="59">
        <v>41410</v>
      </c>
      <c r="G976" s="43">
        <v>25</v>
      </c>
      <c r="H976" s="43">
        <v>3.7</v>
      </c>
      <c r="I976" s="43" t="s">
        <v>145</v>
      </c>
      <c r="J976" s="37" t="str">
        <f>VLOOKUP(I976,spp!A:B,2,FALSE)</f>
        <v>Isostichopus fuscus</v>
      </c>
      <c r="K976" s="43">
        <v>2</v>
      </c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37"/>
      <c r="AF976" s="37">
        <f>VLOOKUP(I976,spp!A:E,5,FALSE)</f>
        <v>375</v>
      </c>
      <c r="AG976" s="43">
        <f t="shared" si="1748"/>
        <v>750</v>
      </c>
      <c r="AH976" s="43">
        <f t="shared" si="1749"/>
        <v>0.04</v>
      </c>
      <c r="AI976" s="43">
        <f t="shared" si="1750"/>
        <v>15</v>
      </c>
      <c r="AJ976" s="7">
        <f t="shared" si="1740"/>
        <v>6.620073206530356</v>
      </c>
      <c r="AK976" s="7" t="e">
        <f t="shared" si="1741"/>
        <v>#NUM!</v>
      </c>
      <c r="AL976" s="7" t="e">
        <f t="shared" si="1742"/>
        <v>#NUM!</v>
      </c>
      <c r="AM976" s="7" t="e">
        <f t="shared" si="1743"/>
        <v>#NUM!</v>
      </c>
      <c r="AN976" s="37" t="str">
        <f>VLOOKUP(I976,spp!A:L,10,FALSE)</f>
        <v>Stichopodidae</v>
      </c>
    </row>
    <row r="977" spans="1:40" x14ac:dyDescent="0.2">
      <c r="A977" s="37">
        <v>4</v>
      </c>
      <c r="B977" s="40" t="s">
        <v>184</v>
      </c>
      <c r="C977" s="40">
        <v>5</v>
      </c>
      <c r="D977" s="40" t="s">
        <v>189</v>
      </c>
      <c r="E977" s="40">
        <v>3</v>
      </c>
      <c r="F977" s="55">
        <v>41410</v>
      </c>
      <c r="G977" s="40">
        <v>23</v>
      </c>
      <c r="H977" s="40">
        <v>5</v>
      </c>
      <c r="I977" s="40" t="s">
        <v>142</v>
      </c>
      <c r="J977" s="37" t="str">
        <f>VLOOKUP(I977,spp!A:B,2,FALSE)</f>
        <v>Holacanthus passer</v>
      </c>
      <c r="K977" s="39">
        <f t="shared" ref="K977:K979" si="1751">SUM(L977:AD977)</f>
        <v>1</v>
      </c>
      <c r="L977" s="40"/>
      <c r="M977" s="40"/>
      <c r="N977" s="40"/>
      <c r="O977" s="40">
        <v>1</v>
      </c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37">
        <f>VLOOKUP(I977,spp!A:C,3,FALSE)</f>
        <v>2.7130000000000001E-2</v>
      </c>
      <c r="AF977" s="37">
        <f>VLOOKUP(I977,spp!A:D,4,FALSE)</f>
        <v>3.0842299999999998</v>
      </c>
      <c r="AG977" s="37">
        <f t="shared" ref="AG977:AG979" si="1752">((AE977*$L$2^AF977)*L977)+((AE977*$M$2^AF977)*M977)+((AE977*$N$2^AF977)*N977)+((AE977*$O$2^AF977)*O977)+((AE977*$P$2^AF977)*P977)+((AE977*$Q$2^AF977)*Q977)+((AE977*$R$2^AF977)*R977)+((AE977*$S$2^AF977)*S977)+((AE977*$T$2^AF977)*T977)+((AE977*$U$2^AF977)*U977)+((AE977*$V$2^AF977)*V977)+((AE977*$W$2^AF977)*W977)+((AE977*$X$2^AF977)*X977)+((AE977*$Y$2^AF977)*Y977)+ ((AE977*$Z$2^AF977)*Z977)+((AE977*$AA$2^AF977)*AA977)+((AE977*$AB$2^AF977)*AB977)+((AE977*$AC$2^AF977)*AC977+((AE977*$AD$2^AF977)*AD977))</f>
        <v>185.03975070588172</v>
      </c>
      <c r="AH977" s="37">
        <f t="shared" ref="AH977:AH979" si="1753">K977/100</f>
        <v>0.01</v>
      </c>
      <c r="AI977" s="37">
        <f t="shared" ref="AI977:AI979" si="1754">AG977/100</f>
        <v>1.8503975070588172</v>
      </c>
      <c r="AJ977" s="7">
        <f t="shared" si="1740"/>
        <v>5.2205706706777981</v>
      </c>
      <c r="AK977" s="7">
        <f t="shared" si="1741"/>
        <v>-3.6071151523112968</v>
      </c>
      <c r="AL977" s="7">
        <f t="shared" si="1742"/>
        <v>2.8622008809294686</v>
      </c>
      <c r="AM977" s="7">
        <f t="shared" si="1743"/>
        <v>17.500000000000004</v>
      </c>
      <c r="AN977" s="37" t="str">
        <f>VLOOKUP(I977,spp!A:L,10,FALSE)</f>
        <v>Pomacanthidae</v>
      </c>
    </row>
    <row r="978" spans="1:40" x14ac:dyDescent="0.2">
      <c r="A978" s="37">
        <v>4</v>
      </c>
      <c r="B978" s="40" t="s">
        <v>184</v>
      </c>
      <c r="C978" s="40">
        <v>5</v>
      </c>
      <c r="D978" s="40" t="s">
        <v>189</v>
      </c>
      <c r="E978" s="40">
        <v>3</v>
      </c>
      <c r="F978" s="55">
        <v>41410</v>
      </c>
      <c r="G978" s="40">
        <v>23</v>
      </c>
      <c r="H978" s="40">
        <v>5</v>
      </c>
      <c r="I978" s="40" t="s">
        <v>143</v>
      </c>
      <c r="J978" s="37" t="str">
        <f>VLOOKUP(I978,spp!A:B,2,FALSE)</f>
        <v>Scarus ghobban</v>
      </c>
      <c r="K978" s="39">
        <f t="shared" si="1751"/>
        <v>1</v>
      </c>
      <c r="L978" s="40"/>
      <c r="M978" s="40"/>
      <c r="N978" s="40"/>
      <c r="O978" s="40"/>
      <c r="P978" s="40"/>
      <c r="Q978" s="40"/>
      <c r="R978" s="40">
        <v>1</v>
      </c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37">
        <f>VLOOKUP(I978,spp!A:C,3,FALSE)</f>
        <v>2.3300000000000001E-2</v>
      </c>
      <c r="AF978" s="37">
        <f>VLOOKUP(I978,spp!A:D,4,FALSE)</f>
        <v>2.919</v>
      </c>
      <c r="AG978" s="37">
        <f t="shared" si="1752"/>
        <v>1559.851477887961</v>
      </c>
      <c r="AH978" s="37">
        <f t="shared" si="1753"/>
        <v>0.01</v>
      </c>
      <c r="AI978" s="37">
        <f t="shared" si="1754"/>
        <v>15.598514778879609</v>
      </c>
      <c r="AJ978" s="7">
        <f t="shared" si="1740"/>
        <v>7.3523458892290821</v>
      </c>
      <c r="AK978" s="7">
        <f t="shared" si="1741"/>
        <v>-3.7593019184104821</v>
      </c>
      <c r="AL978" s="7">
        <f t="shared" si="1742"/>
        <v>3.8066624897703196</v>
      </c>
      <c r="AM978" s="7">
        <f t="shared" si="1743"/>
        <v>44.999999999999993</v>
      </c>
      <c r="AN978" s="37" t="str">
        <f>VLOOKUP(I978,spp!A:L,10,FALSE)</f>
        <v>Scaridae </v>
      </c>
    </row>
    <row r="979" spans="1:40" x14ac:dyDescent="0.2">
      <c r="A979" s="37">
        <v>4</v>
      </c>
      <c r="B979" s="40" t="s">
        <v>184</v>
      </c>
      <c r="C979" s="40">
        <v>5</v>
      </c>
      <c r="D979" s="40" t="s">
        <v>189</v>
      </c>
      <c r="E979" s="40">
        <v>3</v>
      </c>
      <c r="F979" s="55">
        <v>41410</v>
      </c>
      <c r="G979" s="40">
        <v>23</v>
      </c>
      <c r="H979" s="40">
        <v>5</v>
      </c>
      <c r="I979" s="40" t="s">
        <v>141</v>
      </c>
      <c r="J979" s="37" t="str">
        <f>VLOOKUP(I979,spp!A:B,2,FALSE)</f>
        <v>Stegastes rectrifaenum</v>
      </c>
      <c r="K979" s="39">
        <f t="shared" si="1751"/>
        <v>25</v>
      </c>
      <c r="L979" s="40">
        <v>15</v>
      </c>
      <c r="M979" s="40">
        <v>10</v>
      </c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37">
        <f>VLOOKUP(I979,spp!A:C,3,FALSE)</f>
        <v>1.813E-2</v>
      </c>
      <c r="AF979" s="37">
        <f>VLOOKUP(I979,spp!A:D,4,FALSE)</f>
        <v>3.07552</v>
      </c>
      <c r="AG979" s="37">
        <f t="shared" si="1752"/>
        <v>93.610292231668879</v>
      </c>
      <c r="AH979" s="37">
        <f t="shared" si="1753"/>
        <v>0.25</v>
      </c>
      <c r="AI979" s="37">
        <f t="shared" si="1754"/>
        <v>0.93610292231668879</v>
      </c>
      <c r="AJ979" s="7">
        <f t="shared" si="1740"/>
        <v>4.5391403371784698</v>
      </c>
      <c r="AK979" s="7">
        <f t="shared" si="1741"/>
        <v>-4.0101872542153769</v>
      </c>
      <c r="AL979" s="7">
        <f t="shared" si="1742"/>
        <v>2.7797990555723415</v>
      </c>
      <c r="AM979" s="7">
        <f t="shared" si="1743"/>
        <v>16.115782245999188</v>
      </c>
      <c r="AN979" s="37" t="str">
        <f>VLOOKUP(I979,spp!A:L,10,FALSE)</f>
        <v>Pomacentridae</v>
      </c>
    </row>
    <row r="980" spans="1:40" x14ac:dyDescent="0.2">
      <c r="A980" s="43">
        <v>4</v>
      </c>
      <c r="B980" s="43" t="s">
        <v>184</v>
      </c>
      <c r="C980" s="43">
        <v>5</v>
      </c>
      <c r="D980" s="43" t="s">
        <v>189</v>
      </c>
      <c r="E980" s="43">
        <v>3</v>
      </c>
      <c r="F980" s="59">
        <v>41410</v>
      </c>
      <c r="G980" s="43">
        <v>25</v>
      </c>
      <c r="H980" s="43">
        <v>6.2</v>
      </c>
      <c r="I980" s="43" t="s">
        <v>148</v>
      </c>
      <c r="J980" s="37" t="str">
        <f>VLOOKUP(I980,spp!A:B,2,FALSE)</f>
        <v>Diadema mexicanum</v>
      </c>
      <c r="K980" s="43">
        <v>19</v>
      </c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37"/>
      <c r="AF980" s="37">
        <f>VLOOKUP(I980,spp!A:E,5,FALSE)</f>
        <v>20.71</v>
      </c>
      <c r="AG980" s="43">
        <f t="shared" ref="AG980:AG982" si="1755">AF980*K980</f>
        <v>393.49</v>
      </c>
      <c r="AH980" s="43">
        <f t="shared" ref="AH980:AH982" si="1756">K980/50</f>
        <v>0.38</v>
      </c>
      <c r="AI980" s="43">
        <f t="shared" ref="AI980:AI982" si="1757">AG980/50</f>
        <v>7.8698000000000006</v>
      </c>
      <c r="AJ980" s="7">
        <f t="shared" si="1740"/>
        <v>5.9750556545739331</v>
      </c>
      <c r="AK980" s="7" t="e">
        <f t="shared" si="1741"/>
        <v>#NUM!</v>
      </c>
      <c r="AL980" s="7" t="e">
        <f t="shared" si="1742"/>
        <v>#NUM!</v>
      </c>
      <c r="AM980" s="7" t="e">
        <f t="shared" si="1743"/>
        <v>#NUM!</v>
      </c>
      <c r="AN980" s="37" t="str">
        <f>VLOOKUP(I980,spp!A:L,10,FALSE)</f>
        <v>Diadematidae</v>
      </c>
    </row>
    <row r="981" spans="1:40" x14ac:dyDescent="0.2">
      <c r="A981" s="43">
        <v>4</v>
      </c>
      <c r="B981" s="43" t="s">
        <v>184</v>
      </c>
      <c r="C981" s="43">
        <v>5</v>
      </c>
      <c r="D981" s="43" t="s">
        <v>189</v>
      </c>
      <c r="E981" s="43">
        <v>3</v>
      </c>
      <c r="F981" s="59">
        <v>41410</v>
      </c>
      <c r="G981" s="43">
        <v>25</v>
      </c>
      <c r="H981" s="43">
        <v>6.2</v>
      </c>
      <c r="I981" s="43" t="s">
        <v>145</v>
      </c>
      <c r="J981" s="37" t="str">
        <f>VLOOKUP(I981,spp!A:B,2,FALSE)</f>
        <v>Isostichopus fuscus</v>
      </c>
      <c r="K981" s="43">
        <v>1</v>
      </c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37"/>
      <c r="AF981" s="37">
        <f>VLOOKUP(I981,spp!A:E,5,FALSE)</f>
        <v>375</v>
      </c>
      <c r="AG981" s="43">
        <f t="shared" si="1755"/>
        <v>375</v>
      </c>
      <c r="AH981" s="43">
        <f t="shared" si="1756"/>
        <v>0.02</v>
      </c>
      <c r="AI981" s="43">
        <f t="shared" si="1757"/>
        <v>7.5</v>
      </c>
      <c r="AJ981" s="7">
        <f t="shared" si="1740"/>
        <v>5.9269260259704106</v>
      </c>
      <c r="AK981" s="7" t="e">
        <f t="shared" si="1741"/>
        <v>#NUM!</v>
      </c>
      <c r="AL981" s="7" t="e">
        <f t="shared" si="1742"/>
        <v>#NUM!</v>
      </c>
      <c r="AM981" s="7" t="e">
        <f t="shared" si="1743"/>
        <v>#NUM!</v>
      </c>
      <c r="AN981" s="37" t="str">
        <f>VLOOKUP(I981,spp!A:L,10,FALSE)</f>
        <v>Stichopodidae</v>
      </c>
    </row>
    <row r="982" spans="1:40" x14ac:dyDescent="0.2">
      <c r="A982" s="43">
        <v>4</v>
      </c>
      <c r="B982" s="43" t="s">
        <v>184</v>
      </c>
      <c r="C982" s="43">
        <v>5</v>
      </c>
      <c r="D982" s="43" t="s">
        <v>189</v>
      </c>
      <c r="E982" s="43">
        <v>3</v>
      </c>
      <c r="F982" s="59">
        <v>41410</v>
      </c>
      <c r="G982" s="43">
        <v>25</v>
      </c>
      <c r="H982" s="43">
        <v>6.2</v>
      </c>
      <c r="I982" s="43" t="s">
        <v>149</v>
      </c>
      <c r="J982" s="37" t="str">
        <f>VLOOKUP(I982,spp!A:B,2,FALSE)</f>
        <v>Pinctada mazatlanica</v>
      </c>
      <c r="K982" s="43">
        <v>1</v>
      </c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37"/>
      <c r="AF982" s="37">
        <f>VLOOKUP(I982,spp!A:E,5,FALSE)</f>
        <v>33.238461538461536</v>
      </c>
      <c r="AG982" s="43">
        <f t="shared" si="1755"/>
        <v>33.238461538461536</v>
      </c>
      <c r="AH982" s="43">
        <f t="shared" si="1756"/>
        <v>0.02</v>
      </c>
      <c r="AI982" s="43">
        <f t="shared" si="1757"/>
        <v>0.66476923076923067</v>
      </c>
      <c r="AJ982" s="7">
        <f t="shared" si="1740"/>
        <v>3.5037076854763507</v>
      </c>
      <c r="AK982" s="7" t="e">
        <f t="shared" si="1741"/>
        <v>#NUM!</v>
      </c>
      <c r="AL982" s="7" t="e">
        <f t="shared" si="1742"/>
        <v>#NUM!</v>
      </c>
      <c r="AM982" s="7" t="e">
        <f t="shared" si="1743"/>
        <v>#NUM!</v>
      </c>
      <c r="AN982" s="37" t="str">
        <f>VLOOKUP(I982,spp!A:L,10,FALSE)</f>
        <v>Pteriidae</v>
      </c>
    </row>
    <row r="983" spans="1:40" x14ac:dyDescent="0.2">
      <c r="A983" s="37">
        <v>4</v>
      </c>
      <c r="B983" s="40" t="s">
        <v>184</v>
      </c>
      <c r="C983" s="40">
        <v>6</v>
      </c>
      <c r="D983" s="40" t="s">
        <v>190</v>
      </c>
      <c r="E983" s="40">
        <v>1</v>
      </c>
      <c r="F983" s="55">
        <v>41411</v>
      </c>
      <c r="G983" s="40">
        <v>22</v>
      </c>
      <c r="H983" s="40">
        <v>6</v>
      </c>
      <c r="I983" s="40" t="s">
        <v>141</v>
      </c>
      <c r="J983" s="37" t="str">
        <f>VLOOKUP(I983,spp!A:B,2,FALSE)</f>
        <v>Stegastes rectrifaenum</v>
      </c>
      <c r="K983" s="39">
        <f t="shared" ref="K983" si="1758">SUM(L983:AD983)</f>
        <v>1</v>
      </c>
      <c r="L983" s="40">
        <v>1</v>
      </c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37">
        <f>VLOOKUP(I983,spp!A:C,3,FALSE)</f>
        <v>1.813E-2</v>
      </c>
      <c r="AF983" s="37">
        <f>VLOOKUP(I983,spp!A:D,4,FALSE)</f>
        <v>3.07552</v>
      </c>
      <c r="AG983" s="37">
        <f t="shared" ref="AG983" si="1759">((AE983*$L$2^AF983)*L983)+((AE983*$M$2^AF983)*M983)+((AE983*$N$2^AF983)*N983)+((AE983*$O$2^AF983)*O983)+((AE983*$P$2^AF983)*P983)+((AE983*$Q$2^AF983)*Q983)+((AE983*$R$2^AF983)*R983)+((AE983*$S$2^AF983)*S983)+((AE983*$T$2^AF983)*T983)+((AE983*$U$2^AF983)*U983)+((AE983*$V$2^AF983)*V983)+((AE983*$W$2^AF983)*W983)+((AE983*$X$2^AF983)*X983)+((AE983*$Y$2^AF983)*Y983)+ ((AE983*$Z$2^AF983)*Z983)+((AE983*$AA$2^AF983)*AA983)+((AE983*$AB$2^AF983)*AB983)+((AE983*$AC$2^AF983)*AC983+((AE983*$AD$2^AF983)*AD983))</f>
        <v>0.30357797490400562</v>
      </c>
      <c r="AH983" s="37">
        <f t="shared" ref="AH983" si="1760">K983/100</f>
        <v>0.01</v>
      </c>
      <c r="AI983" s="37">
        <f t="shared" ref="AI983" si="1761">AG983/100</f>
        <v>3.0357797490400563E-3</v>
      </c>
      <c r="AJ983" s="7">
        <f t="shared" si="1740"/>
        <v>-1.1921167825217758</v>
      </c>
      <c r="AK983" s="7">
        <f t="shared" si="1741"/>
        <v>-4.0101872542153769</v>
      </c>
      <c r="AL983" s="7">
        <f t="shared" si="1742"/>
        <v>0.916290731874155</v>
      </c>
      <c r="AM983" s="7">
        <f t="shared" si="1743"/>
        <v>2.5</v>
      </c>
      <c r="AN983" s="37" t="str">
        <f>VLOOKUP(I983,spp!A:L,10,FALSE)</f>
        <v>Pomacentridae</v>
      </c>
    </row>
    <row r="984" spans="1:40" x14ac:dyDescent="0.2">
      <c r="A984" s="43">
        <v>4</v>
      </c>
      <c r="B984" s="43" t="s">
        <v>184</v>
      </c>
      <c r="C984" s="43">
        <v>6</v>
      </c>
      <c r="D984" s="43" t="s">
        <v>190</v>
      </c>
      <c r="E984" s="43">
        <v>1</v>
      </c>
      <c r="F984" s="59">
        <v>41411</v>
      </c>
      <c r="G984" s="43">
        <v>26</v>
      </c>
      <c r="H984" s="43">
        <v>5</v>
      </c>
      <c r="I984" s="43" t="s">
        <v>148</v>
      </c>
      <c r="J984" s="37" t="str">
        <f>VLOOKUP(I984,spp!A:B,2,FALSE)</f>
        <v>Diadema mexicanum</v>
      </c>
      <c r="K984" s="43">
        <v>17</v>
      </c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37"/>
      <c r="AF984" s="37">
        <f>VLOOKUP(I984,spp!A:E,5,FALSE)</f>
        <v>20.71</v>
      </c>
      <c r="AG984" s="43">
        <f t="shared" ref="AG984:AG985" si="1762">AF984*K984</f>
        <v>352.07</v>
      </c>
      <c r="AH984" s="43">
        <f t="shared" ref="AH984:AH985" si="1763">K984/50</f>
        <v>0.34</v>
      </c>
      <c r="AI984" s="43">
        <f t="shared" ref="AI984:AI985" si="1764">AG984/50</f>
        <v>7.0413999999999994</v>
      </c>
      <c r="AJ984" s="7">
        <f t="shared" ref="AJ984:AJ995" si="1765">LN(AG984)</f>
        <v>5.863830019463709</v>
      </c>
      <c r="AK984" s="7" t="e">
        <f t="shared" ref="AK984:AK995" si="1766">LN(AE984)</f>
        <v>#NUM!</v>
      </c>
      <c r="AL984" s="7" t="e">
        <f t="shared" ref="AL984:AL995" si="1767">(AJ984-AK984)/AF984</f>
        <v>#NUM!</v>
      </c>
      <c r="AM984" s="7" t="e">
        <f t="shared" ref="AM984:AM995" si="1768">EXP(AL984)</f>
        <v>#NUM!</v>
      </c>
      <c r="AN984" s="37" t="str">
        <f>VLOOKUP(I984,spp!A:L,10,FALSE)</f>
        <v>Diadematidae</v>
      </c>
    </row>
    <row r="985" spans="1:40" x14ac:dyDescent="0.2">
      <c r="A985" s="43">
        <v>4</v>
      </c>
      <c r="B985" s="43" t="s">
        <v>184</v>
      </c>
      <c r="C985" s="43">
        <v>6</v>
      </c>
      <c r="D985" s="43" t="s">
        <v>190</v>
      </c>
      <c r="E985" s="43">
        <v>1</v>
      </c>
      <c r="F985" s="59">
        <v>41411</v>
      </c>
      <c r="G985" s="43">
        <v>26</v>
      </c>
      <c r="H985" s="43">
        <v>5</v>
      </c>
      <c r="I985" s="43" t="s">
        <v>145</v>
      </c>
      <c r="J985" s="37" t="str">
        <f>VLOOKUP(I985,spp!A:B,2,FALSE)</f>
        <v>Isostichopus fuscus</v>
      </c>
      <c r="K985" s="43">
        <v>6</v>
      </c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37"/>
      <c r="AF985" s="37">
        <f>VLOOKUP(I985,spp!A:E,5,FALSE)</f>
        <v>375</v>
      </c>
      <c r="AG985" s="43">
        <f t="shared" si="1762"/>
        <v>2250</v>
      </c>
      <c r="AH985" s="43">
        <f t="shared" si="1763"/>
        <v>0.12</v>
      </c>
      <c r="AI985" s="43">
        <f t="shared" si="1764"/>
        <v>45</v>
      </c>
      <c r="AJ985" s="7">
        <f t="shared" si="1765"/>
        <v>7.718685495198466</v>
      </c>
      <c r="AK985" s="7" t="e">
        <f t="shared" si="1766"/>
        <v>#NUM!</v>
      </c>
      <c r="AL985" s="7" t="e">
        <f t="shared" si="1767"/>
        <v>#NUM!</v>
      </c>
      <c r="AM985" s="7" t="e">
        <f t="shared" si="1768"/>
        <v>#NUM!</v>
      </c>
      <c r="AN985" s="37" t="str">
        <f>VLOOKUP(I985,spp!A:L,10,FALSE)</f>
        <v>Stichopodidae</v>
      </c>
    </row>
    <row r="986" spans="1:40" x14ac:dyDescent="0.2">
      <c r="A986" s="37">
        <v>4</v>
      </c>
      <c r="B986" s="40" t="s">
        <v>184</v>
      </c>
      <c r="C986" s="40">
        <v>6</v>
      </c>
      <c r="D986" s="40" t="s">
        <v>190</v>
      </c>
      <c r="E986" s="40">
        <v>2</v>
      </c>
      <c r="F986" s="55">
        <v>41411</v>
      </c>
      <c r="G986" s="40">
        <v>22</v>
      </c>
      <c r="H986" s="40">
        <v>6</v>
      </c>
      <c r="I986" s="40" t="s">
        <v>142</v>
      </c>
      <c r="J986" s="37" t="str">
        <f>VLOOKUP(I986,spp!A:B,2,FALSE)</f>
        <v>Holacanthus passer</v>
      </c>
      <c r="K986" s="39">
        <f t="shared" ref="K986:K988" si="1769">SUM(L986:AD986)</f>
        <v>2</v>
      </c>
      <c r="L986" s="40"/>
      <c r="M986" s="40"/>
      <c r="N986" s="40"/>
      <c r="O986" s="40"/>
      <c r="P986" s="40">
        <v>2</v>
      </c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37">
        <f>VLOOKUP(I986,spp!A:C,3,FALSE)</f>
        <v>2.7130000000000001E-2</v>
      </c>
      <c r="AF986" s="37">
        <f>VLOOKUP(I986,spp!A:D,4,FALSE)</f>
        <v>3.0842299999999998</v>
      </c>
      <c r="AG986" s="37">
        <f t="shared" ref="AG986:AG988" si="1770">((AE986*$L$2^AF986)*L986)+((AE986*$M$2^AF986)*M986)+((AE986*$N$2^AF986)*N986)+((AE986*$O$2^AF986)*O986)+((AE986*$P$2^AF986)*P986)+((AE986*$Q$2^AF986)*Q986)+((AE986*$R$2^AF986)*R986)+((AE986*$S$2^AF986)*S986)+((AE986*$T$2^AF986)*T986)+((AE986*$U$2^AF986)*U986)+((AE986*$V$2^AF986)*V986)+((AE986*$W$2^AF986)*W986)+((AE986*$X$2^AF986)*X986)+((AE986*$Y$2^AF986)*Y986)+ ((AE986*$Z$2^AF986)*Z986)+((AE986*$AA$2^AF986)*AA986)+((AE986*$AB$2^AF986)*AB986)+((AE986*$AC$2^AF986)*AC986+((AE986*$AD$2^AF986)*AD986))</f>
        <v>1111.855381318609</v>
      </c>
      <c r="AH986" s="37">
        <f t="shared" ref="AH986:AH988" si="1771">K986/100</f>
        <v>0.02</v>
      </c>
      <c r="AI986" s="37">
        <f t="shared" ref="AI986:AI988" si="1772">AG986/100</f>
        <v>11.118553813186089</v>
      </c>
      <c r="AJ986" s="7">
        <f t="shared" si="1765"/>
        <v>7.013785413581898</v>
      </c>
      <c r="AK986" s="7">
        <f t="shared" si="1766"/>
        <v>-3.6071151523112968</v>
      </c>
      <c r="AL986" s="7">
        <f t="shared" si="1767"/>
        <v>3.4436149592907128</v>
      </c>
      <c r="AM986" s="7">
        <f t="shared" si="1768"/>
        <v>31.299901772760276</v>
      </c>
      <c r="AN986" s="37" t="str">
        <f>VLOOKUP(I986,spp!A:L,10,FALSE)</f>
        <v>Pomacanthidae</v>
      </c>
    </row>
    <row r="987" spans="1:40" x14ac:dyDescent="0.2">
      <c r="A987" s="37">
        <v>4</v>
      </c>
      <c r="B987" s="40" t="s">
        <v>184</v>
      </c>
      <c r="C987" s="40">
        <v>6</v>
      </c>
      <c r="D987" s="40" t="s">
        <v>190</v>
      </c>
      <c r="E987" s="40">
        <v>2</v>
      </c>
      <c r="F987" s="55">
        <v>41411</v>
      </c>
      <c r="G987" s="40">
        <v>22</v>
      </c>
      <c r="H987" s="40">
        <v>6</v>
      </c>
      <c r="I987" s="40" t="s">
        <v>143</v>
      </c>
      <c r="J987" s="37" t="str">
        <f>VLOOKUP(I987,spp!A:B,2,FALSE)</f>
        <v>Scarus ghobban</v>
      </c>
      <c r="K987" s="39">
        <f t="shared" si="1769"/>
        <v>1</v>
      </c>
      <c r="L987" s="40"/>
      <c r="M987" s="40"/>
      <c r="N987" s="40"/>
      <c r="O987" s="40"/>
      <c r="P987" s="40"/>
      <c r="Q987" s="40">
        <v>1</v>
      </c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37">
        <f>VLOOKUP(I987,spp!A:C,3,FALSE)</f>
        <v>2.3300000000000001E-2</v>
      </c>
      <c r="AF987" s="37">
        <f>VLOOKUP(I987,spp!A:D,4,FALSE)</f>
        <v>2.919</v>
      </c>
      <c r="AG987" s="37">
        <f t="shared" si="1770"/>
        <v>749.01504723150754</v>
      </c>
      <c r="AH987" s="37">
        <f t="shared" si="1771"/>
        <v>0.01</v>
      </c>
      <c r="AI987" s="37">
        <f t="shared" si="1772"/>
        <v>7.4901504723150758</v>
      </c>
      <c r="AJ987" s="7">
        <f t="shared" si="1765"/>
        <v>6.6187590730771149</v>
      </c>
      <c r="AK987" s="7">
        <f t="shared" si="1766"/>
        <v>-3.7593019184104821</v>
      </c>
      <c r="AL987" s="7">
        <f t="shared" si="1767"/>
        <v>3.5553480614894131</v>
      </c>
      <c r="AM987" s="7">
        <f t="shared" si="1768"/>
        <v>34.999999999999979</v>
      </c>
      <c r="AN987" s="37" t="str">
        <f>VLOOKUP(I987,spp!A:L,10,FALSE)</f>
        <v>Scaridae </v>
      </c>
    </row>
    <row r="988" spans="1:40" x14ac:dyDescent="0.2">
      <c r="A988" s="37">
        <v>4</v>
      </c>
      <c r="B988" s="40" t="s">
        <v>184</v>
      </c>
      <c r="C988" s="40">
        <v>6</v>
      </c>
      <c r="D988" s="40" t="s">
        <v>190</v>
      </c>
      <c r="E988" s="40">
        <v>2</v>
      </c>
      <c r="F988" s="55">
        <v>41411</v>
      </c>
      <c r="G988" s="40">
        <v>22</v>
      </c>
      <c r="H988" s="40">
        <v>6</v>
      </c>
      <c r="I988" s="40" t="s">
        <v>141</v>
      </c>
      <c r="J988" s="37" t="str">
        <f>VLOOKUP(I988,spp!A:B,2,FALSE)</f>
        <v>Stegastes rectrifaenum</v>
      </c>
      <c r="K988" s="39">
        <f t="shared" si="1769"/>
        <v>2</v>
      </c>
      <c r="L988" s="40">
        <v>2</v>
      </c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37">
        <f>VLOOKUP(I988,spp!A:C,3,FALSE)</f>
        <v>1.813E-2</v>
      </c>
      <c r="AF988" s="37">
        <f>VLOOKUP(I988,spp!A:D,4,FALSE)</f>
        <v>3.07552</v>
      </c>
      <c r="AG988" s="37">
        <f t="shared" si="1770"/>
        <v>0.60715594980801124</v>
      </c>
      <c r="AH988" s="37">
        <f t="shared" si="1771"/>
        <v>0.02</v>
      </c>
      <c r="AI988" s="37">
        <f t="shared" si="1772"/>
        <v>6.0715594980801126E-3</v>
      </c>
      <c r="AJ988" s="7">
        <f t="shared" si="1765"/>
        <v>-0.49896960196183038</v>
      </c>
      <c r="AK988" s="7">
        <f t="shared" si="1766"/>
        <v>-4.0101872542153769</v>
      </c>
      <c r="AL988" s="7">
        <f t="shared" si="1767"/>
        <v>1.1416663368319979</v>
      </c>
      <c r="AM988" s="7">
        <f t="shared" si="1768"/>
        <v>3.1319829579055436</v>
      </c>
      <c r="AN988" s="37" t="str">
        <f>VLOOKUP(I988,spp!A:L,10,FALSE)</f>
        <v>Pomacentridae</v>
      </c>
    </row>
    <row r="989" spans="1:40" x14ac:dyDescent="0.2">
      <c r="A989" s="43">
        <v>4</v>
      </c>
      <c r="B989" s="43" t="s">
        <v>184</v>
      </c>
      <c r="C989" s="43">
        <v>6</v>
      </c>
      <c r="D989" s="43" t="s">
        <v>190</v>
      </c>
      <c r="E989" s="43">
        <v>2</v>
      </c>
      <c r="F989" s="59">
        <v>41411</v>
      </c>
      <c r="G989" s="43">
        <v>23</v>
      </c>
      <c r="H989" s="43">
        <v>5.9</v>
      </c>
      <c r="I989" s="43" t="s">
        <v>148</v>
      </c>
      <c r="J989" s="37" t="str">
        <f>VLOOKUP(I989,spp!A:B,2,FALSE)</f>
        <v>Diadema mexicanum</v>
      </c>
      <c r="K989" s="43">
        <v>6</v>
      </c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37"/>
      <c r="AF989" s="37">
        <f>VLOOKUP(I989,spp!A:E,5,FALSE)</f>
        <v>20.71</v>
      </c>
      <c r="AG989" s="43">
        <f t="shared" ref="AG989:AG990" si="1773">AF989*K989</f>
        <v>124.26</v>
      </c>
      <c r="AH989" s="43">
        <f t="shared" ref="AH989:AH990" si="1774">K989/50</f>
        <v>0.12</v>
      </c>
      <c r="AI989" s="43">
        <f t="shared" ref="AI989:AI990" si="1775">AG989/50</f>
        <v>2.4852000000000003</v>
      </c>
      <c r="AJ989" s="7">
        <f t="shared" si="1765"/>
        <v>4.8223761446355482</v>
      </c>
      <c r="AK989" s="7" t="e">
        <f t="shared" si="1766"/>
        <v>#NUM!</v>
      </c>
      <c r="AL989" s="7" t="e">
        <f t="shared" si="1767"/>
        <v>#NUM!</v>
      </c>
      <c r="AM989" s="7" t="e">
        <f t="shared" si="1768"/>
        <v>#NUM!</v>
      </c>
      <c r="AN989" s="37" t="str">
        <f>VLOOKUP(I989,spp!A:L,10,FALSE)</f>
        <v>Diadematidae</v>
      </c>
    </row>
    <row r="990" spans="1:40" x14ac:dyDescent="0.2">
      <c r="A990" s="43">
        <v>4</v>
      </c>
      <c r="B990" s="43" t="s">
        <v>184</v>
      </c>
      <c r="C990" s="43">
        <v>6</v>
      </c>
      <c r="D990" s="43" t="s">
        <v>190</v>
      </c>
      <c r="E990" s="43">
        <v>2</v>
      </c>
      <c r="F990" s="59">
        <v>41411</v>
      </c>
      <c r="G990" s="43">
        <v>23</v>
      </c>
      <c r="H990" s="43">
        <v>5.9</v>
      </c>
      <c r="I990" s="43" t="s">
        <v>145</v>
      </c>
      <c r="J990" s="37" t="str">
        <f>VLOOKUP(I990,spp!A:B,2,FALSE)</f>
        <v>Isostichopus fuscus</v>
      </c>
      <c r="K990" s="43">
        <v>5</v>
      </c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37"/>
      <c r="AF990" s="37">
        <f>VLOOKUP(I990,spp!A:E,5,FALSE)</f>
        <v>375</v>
      </c>
      <c r="AG990" s="43">
        <f t="shared" si="1773"/>
        <v>1875</v>
      </c>
      <c r="AH990" s="43">
        <f t="shared" si="1774"/>
        <v>0.1</v>
      </c>
      <c r="AI990" s="43">
        <f t="shared" si="1775"/>
        <v>37.5</v>
      </c>
      <c r="AJ990" s="7">
        <f t="shared" si="1765"/>
        <v>7.5363639384045111</v>
      </c>
      <c r="AK990" s="7" t="e">
        <f t="shared" si="1766"/>
        <v>#NUM!</v>
      </c>
      <c r="AL990" s="7" t="e">
        <f t="shared" si="1767"/>
        <v>#NUM!</v>
      </c>
      <c r="AM990" s="7" t="e">
        <f t="shared" si="1768"/>
        <v>#NUM!</v>
      </c>
      <c r="AN990" s="37" t="str">
        <f>VLOOKUP(I990,spp!A:L,10,FALSE)</f>
        <v>Stichopodidae</v>
      </c>
    </row>
    <row r="991" spans="1:40" x14ac:dyDescent="0.2">
      <c r="A991" s="37">
        <v>4</v>
      </c>
      <c r="B991" s="40" t="s">
        <v>184</v>
      </c>
      <c r="C991" s="40">
        <v>6</v>
      </c>
      <c r="D991" s="40" t="s">
        <v>190</v>
      </c>
      <c r="E991" s="40">
        <v>3</v>
      </c>
      <c r="F991" s="55">
        <v>41411</v>
      </c>
      <c r="G991" s="40">
        <v>22</v>
      </c>
      <c r="H991" s="40">
        <v>6</v>
      </c>
      <c r="I991" s="40" t="s">
        <v>142</v>
      </c>
      <c r="J991" s="37" t="str">
        <f>VLOOKUP(I991,spp!A:B,2,FALSE)</f>
        <v>Holacanthus passer</v>
      </c>
      <c r="K991" s="39">
        <f t="shared" ref="K991:K993" si="1776">SUM(L991:AD991)</f>
        <v>5</v>
      </c>
      <c r="L991" s="40"/>
      <c r="M991" s="40"/>
      <c r="N991" s="40"/>
      <c r="O991" s="40"/>
      <c r="P991" s="40">
        <v>5</v>
      </c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37">
        <f>VLOOKUP(I991,spp!A:C,3,FALSE)</f>
        <v>2.7130000000000001E-2</v>
      </c>
      <c r="AF991" s="37">
        <f>VLOOKUP(I991,spp!A:D,4,FALSE)</f>
        <v>3.0842299999999998</v>
      </c>
      <c r="AG991" s="37">
        <f t="shared" ref="AG991:AG993" si="1777">((AE991*$L$2^AF991)*L991)+((AE991*$M$2^AF991)*M991)+((AE991*$N$2^AF991)*N991)+((AE991*$O$2^AF991)*O991)+((AE991*$P$2^AF991)*P991)+((AE991*$Q$2^AF991)*Q991)+((AE991*$R$2^AF991)*R991)+((AE991*$S$2^AF991)*S991)+((AE991*$T$2^AF991)*T991)+((AE991*$U$2^AF991)*U991)+((AE991*$V$2^AF991)*V991)+((AE991*$W$2^AF991)*W991)+((AE991*$X$2^AF991)*X991)+((AE991*$Y$2^AF991)*Y991)+ ((AE991*$Z$2^AF991)*Z991)+((AE991*$AA$2^AF991)*AA991)+((AE991*$AB$2^AF991)*AB991)+((AE991*$AC$2^AF991)*AC991+((AE991*$AD$2^AF991)*AD991))</f>
        <v>2779.6384532965226</v>
      </c>
      <c r="AH991" s="37">
        <f t="shared" ref="AH991:AH993" si="1778">K991/100</f>
        <v>0.05</v>
      </c>
      <c r="AI991" s="37">
        <f t="shared" ref="AI991:AI993" si="1779">AG991/100</f>
        <v>27.796384532965227</v>
      </c>
      <c r="AJ991" s="7">
        <f t="shared" si="1765"/>
        <v>7.9300761454560531</v>
      </c>
      <c r="AK991" s="7">
        <f t="shared" si="1766"/>
        <v>-3.6071151523112968</v>
      </c>
      <c r="AL991" s="7">
        <f t="shared" si="1767"/>
        <v>3.7407039351044995</v>
      </c>
      <c r="AM991" s="7">
        <f t="shared" si="1768"/>
        <v>42.127634850846292</v>
      </c>
      <c r="AN991" s="37" t="str">
        <f>VLOOKUP(I991,spp!A:L,10,FALSE)</f>
        <v>Pomacanthidae</v>
      </c>
    </row>
    <row r="992" spans="1:40" x14ac:dyDescent="0.2">
      <c r="A992" s="37">
        <v>4</v>
      </c>
      <c r="B992" s="40" t="s">
        <v>184</v>
      </c>
      <c r="C992" s="40">
        <v>6</v>
      </c>
      <c r="D992" s="40" t="s">
        <v>190</v>
      </c>
      <c r="E992" s="40">
        <v>3</v>
      </c>
      <c r="F992" s="55">
        <v>41411</v>
      </c>
      <c r="G992" s="40">
        <v>22</v>
      </c>
      <c r="H992" s="40">
        <v>6</v>
      </c>
      <c r="I992" s="40" t="s">
        <v>143</v>
      </c>
      <c r="J992" s="37" t="str">
        <f>VLOOKUP(I992,spp!A:B,2,FALSE)</f>
        <v>Scarus ghobban</v>
      </c>
      <c r="K992" s="39">
        <f t="shared" si="1776"/>
        <v>1</v>
      </c>
      <c r="L992" s="40"/>
      <c r="M992" s="40"/>
      <c r="N992" s="40"/>
      <c r="O992" s="40"/>
      <c r="P992" s="40"/>
      <c r="Q992" s="40">
        <v>1</v>
      </c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37">
        <f>VLOOKUP(I992,spp!A:C,3,FALSE)</f>
        <v>2.3300000000000001E-2</v>
      </c>
      <c r="AF992" s="37">
        <f>VLOOKUP(I992,spp!A:D,4,FALSE)</f>
        <v>2.919</v>
      </c>
      <c r="AG992" s="37">
        <f t="shared" si="1777"/>
        <v>749.01504723150754</v>
      </c>
      <c r="AH992" s="37">
        <f t="shared" si="1778"/>
        <v>0.01</v>
      </c>
      <c r="AI992" s="37">
        <f t="shared" si="1779"/>
        <v>7.4901504723150758</v>
      </c>
      <c r="AJ992" s="7">
        <f t="shared" si="1765"/>
        <v>6.6187590730771149</v>
      </c>
      <c r="AK992" s="7">
        <f t="shared" si="1766"/>
        <v>-3.7593019184104821</v>
      </c>
      <c r="AL992" s="7">
        <f t="shared" si="1767"/>
        <v>3.5553480614894131</v>
      </c>
      <c r="AM992" s="7">
        <f t="shared" si="1768"/>
        <v>34.999999999999979</v>
      </c>
      <c r="AN992" s="37" t="str">
        <f>VLOOKUP(I992,spp!A:L,10,FALSE)</f>
        <v>Scaridae </v>
      </c>
    </row>
    <row r="993" spans="1:40" x14ac:dyDescent="0.2">
      <c r="A993" s="37">
        <v>4</v>
      </c>
      <c r="B993" s="40" t="s">
        <v>184</v>
      </c>
      <c r="C993" s="40">
        <v>6</v>
      </c>
      <c r="D993" s="40" t="s">
        <v>190</v>
      </c>
      <c r="E993" s="40">
        <v>3</v>
      </c>
      <c r="F993" s="55">
        <v>41411</v>
      </c>
      <c r="G993" s="40">
        <v>22</v>
      </c>
      <c r="H993" s="40">
        <v>6</v>
      </c>
      <c r="I993" s="40" t="s">
        <v>141</v>
      </c>
      <c r="J993" s="37" t="str">
        <f>VLOOKUP(I993,spp!A:B,2,FALSE)</f>
        <v>Stegastes rectrifaenum</v>
      </c>
      <c r="K993" s="39">
        <f t="shared" si="1776"/>
        <v>5</v>
      </c>
      <c r="L993" s="40">
        <v>5</v>
      </c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37">
        <f>VLOOKUP(I993,spp!A:C,3,FALSE)</f>
        <v>1.813E-2</v>
      </c>
      <c r="AF993" s="37">
        <f>VLOOKUP(I993,spp!A:D,4,FALSE)</f>
        <v>3.07552</v>
      </c>
      <c r="AG993" s="37">
        <f t="shared" si="1777"/>
        <v>1.5178898745200282</v>
      </c>
      <c r="AH993" s="37">
        <f t="shared" si="1778"/>
        <v>0.05</v>
      </c>
      <c r="AI993" s="37">
        <f t="shared" si="1779"/>
        <v>1.5178898745200281E-2</v>
      </c>
      <c r="AJ993" s="7">
        <f t="shared" si="1765"/>
        <v>0.41732112991232478</v>
      </c>
      <c r="AK993" s="7">
        <f t="shared" si="1766"/>
        <v>-4.0101872542153769</v>
      </c>
      <c r="AL993" s="7">
        <f t="shared" si="1767"/>
        <v>1.4395966809280063</v>
      </c>
      <c r="AM993" s="7">
        <f t="shared" si="1768"/>
        <v>4.2189938731127583</v>
      </c>
      <c r="AN993" s="37" t="str">
        <f>VLOOKUP(I993,spp!A:L,10,FALSE)</f>
        <v>Pomacentridae</v>
      </c>
    </row>
    <row r="994" spans="1:40" x14ac:dyDescent="0.2">
      <c r="A994" s="43">
        <v>4</v>
      </c>
      <c r="B994" s="43" t="s">
        <v>184</v>
      </c>
      <c r="C994" s="43">
        <v>6</v>
      </c>
      <c r="D994" s="43" t="s">
        <v>190</v>
      </c>
      <c r="E994" s="43">
        <v>3</v>
      </c>
      <c r="F994" s="59">
        <v>41411</v>
      </c>
      <c r="G994" s="43">
        <v>23</v>
      </c>
      <c r="H994" s="43">
        <v>5</v>
      </c>
      <c r="I994" s="43" t="s">
        <v>148</v>
      </c>
      <c r="J994" s="37" t="str">
        <f>VLOOKUP(I994,spp!A:B,2,FALSE)</f>
        <v>Diadema mexicanum</v>
      </c>
      <c r="K994" s="43">
        <v>5</v>
      </c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37"/>
      <c r="AF994" s="37">
        <f>VLOOKUP(I994,spp!A:E,5,FALSE)</f>
        <v>20.71</v>
      </c>
      <c r="AG994" s="43">
        <f t="shared" ref="AG994:AG995" si="1780">AF994*K994</f>
        <v>103.55000000000001</v>
      </c>
      <c r="AH994" s="43">
        <f t="shared" ref="AH994:AH995" si="1781">K994/50</f>
        <v>0.1</v>
      </c>
      <c r="AI994" s="43">
        <f t="shared" ref="AI994:AI995" si="1782">AG994/50</f>
        <v>2.0710000000000002</v>
      </c>
      <c r="AJ994" s="7">
        <f t="shared" si="1765"/>
        <v>4.6400545878415933</v>
      </c>
      <c r="AK994" s="7" t="e">
        <f t="shared" si="1766"/>
        <v>#NUM!</v>
      </c>
      <c r="AL994" s="7" t="e">
        <f t="shared" si="1767"/>
        <v>#NUM!</v>
      </c>
      <c r="AM994" s="7" t="e">
        <f t="shared" si="1768"/>
        <v>#NUM!</v>
      </c>
      <c r="AN994" s="37" t="str">
        <f>VLOOKUP(I994,spp!A:L,10,FALSE)</f>
        <v>Diadematidae</v>
      </c>
    </row>
    <row r="995" spans="1:40" x14ac:dyDescent="0.2">
      <c r="A995" s="43">
        <v>4</v>
      </c>
      <c r="B995" s="43" t="s">
        <v>184</v>
      </c>
      <c r="C995" s="43">
        <v>6</v>
      </c>
      <c r="D995" s="43" t="s">
        <v>190</v>
      </c>
      <c r="E995" s="43">
        <v>3</v>
      </c>
      <c r="F995" s="59">
        <v>41411</v>
      </c>
      <c r="G995" s="43">
        <v>23</v>
      </c>
      <c r="H995" s="43">
        <v>5</v>
      </c>
      <c r="I995" s="43" t="s">
        <v>149</v>
      </c>
      <c r="J995" s="37" t="str">
        <f>VLOOKUP(I995,spp!A:B,2,FALSE)</f>
        <v>Pinctada mazatlanica</v>
      </c>
      <c r="K995" s="43">
        <v>1</v>
      </c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37"/>
      <c r="AF995" s="37">
        <f>VLOOKUP(I995,spp!A:E,5,FALSE)</f>
        <v>33.238461538461536</v>
      </c>
      <c r="AG995" s="43">
        <f t="shared" si="1780"/>
        <v>33.238461538461536</v>
      </c>
      <c r="AH995" s="43">
        <f t="shared" si="1781"/>
        <v>0.02</v>
      </c>
      <c r="AI995" s="43">
        <f t="shared" si="1782"/>
        <v>0.66476923076923067</v>
      </c>
      <c r="AJ995" s="7">
        <f t="shared" si="1765"/>
        <v>3.5037076854763507</v>
      </c>
      <c r="AK995" s="7" t="e">
        <f t="shared" si="1766"/>
        <v>#NUM!</v>
      </c>
      <c r="AL995" s="7" t="e">
        <f t="shared" si="1767"/>
        <v>#NUM!</v>
      </c>
      <c r="AM995" s="7" t="e">
        <f t="shared" si="1768"/>
        <v>#NUM!</v>
      </c>
      <c r="AN995" s="37" t="str">
        <f>VLOOKUP(I995,spp!A:L,10,FALSE)</f>
        <v>Pteriidae</v>
      </c>
    </row>
    <row r="996" spans="1:40" x14ac:dyDescent="0.2">
      <c r="A996" s="37">
        <v>4</v>
      </c>
      <c r="B996" s="40" t="s">
        <v>184</v>
      </c>
      <c r="C996" s="40">
        <v>6</v>
      </c>
      <c r="D996" s="40" t="s">
        <v>190</v>
      </c>
      <c r="E996" s="40">
        <v>4</v>
      </c>
      <c r="F996" s="55">
        <v>41411</v>
      </c>
      <c r="G996" s="40">
        <v>22</v>
      </c>
      <c r="H996" s="40">
        <v>6</v>
      </c>
      <c r="I996" s="40" t="s">
        <v>142</v>
      </c>
      <c r="J996" s="37" t="str">
        <f>VLOOKUP(I996,spp!A:B,2,FALSE)</f>
        <v>Holacanthus passer</v>
      </c>
      <c r="K996" s="39">
        <f t="shared" ref="K996:K997" si="1783">SUM(L996:AD996)</f>
        <v>5</v>
      </c>
      <c r="L996" s="40"/>
      <c r="M996" s="40"/>
      <c r="N996" s="40"/>
      <c r="O996" s="40">
        <v>3</v>
      </c>
      <c r="P996" s="40">
        <v>2</v>
      </c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37">
        <f>VLOOKUP(I996,spp!A:C,3,FALSE)</f>
        <v>2.7130000000000001E-2</v>
      </c>
      <c r="AF996" s="37">
        <f>VLOOKUP(I996,spp!A:D,4,FALSE)</f>
        <v>3.0842299999999998</v>
      </c>
      <c r="AG996" s="37">
        <f t="shared" ref="AG996:AG997" si="1784">((AE996*$L$2^AF996)*L996)+((AE996*$M$2^AF996)*M996)+((AE996*$N$2^AF996)*N996)+((AE996*$O$2^AF996)*O996)+((AE996*$P$2^AF996)*P996)+((AE996*$Q$2^AF996)*Q996)+((AE996*$R$2^AF996)*R996)+((AE996*$S$2^AF996)*S996)+((AE996*$T$2^AF996)*T996)+((AE996*$U$2^AF996)*U996)+((AE996*$V$2^AF996)*V996)+((AE996*$W$2^AF996)*W996)+((AE996*$X$2^AF996)*X996)+((AE996*$Y$2^AF996)*Y996)+ ((AE996*$Z$2^AF996)*Z996)+((AE996*$AA$2^AF996)*AA996)+((AE996*$AB$2^AF996)*AB996)+((AE996*$AC$2^AF996)*AC996+((AE996*$AD$2^AF996)*AD996))</f>
        <v>1666.9746334362542</v>
      </c>
      <c r="AH996" s="37">
        <f t="shared" ref="AH996:AH997" si="1785">K996/100</f>
        <v>0.05</v>
      </c>
      <c r="AI996" s="37">
        <f t="shared" ref="AI996:AI997" si="1786">AG996/100</f>
        <v>16.669746334362543</v>
      </c>
      <c r="AJ996" s="7">
        <f t="shared" ref="AJ996:AJ1005" si="1787">LN(AG996)</f>
        <v>7.4187656657401471</v>
      </c>
      <c r="AK996" s="7">
        <f t="shared" ref="AK996:AK1005" si="1788">LN(AE996)</f>
        <v>-3.6071151523112968</v>
      </c>
      <c r="AL996" s="7">
        <f t="shared" ref="AL996:AL1005" si="1789">(AJ996-AK996)/AF996</f>
        <v>3.5749217205109365</v>
      </c>
      <c r="AM996" s="7">
        <f t="shared" ref="AM996:AM1005" si="1790">EXP(AL996)</f>
        <v>35.691826768335829</v>
      </c>
      <c r="AN996" s="37" t="str">
        <f>VLOOKUP(I996,spp!A:L,10,FALSE)</f>
        <v>Pomacanthidae</v>
      </c>
    </row>
    <row r="997" spans="1:40" x14ac:dyDescent="0.2">
      <c r="A997" s="37">
        <v>4</v>
      </c>
      <c r="B997" s="40" t="s">
        <v>184</v>
      </c>
      <c r="C997" s="40">
        <v>6</v>
      </c>
      <c r="D997" s="40" t="s">
        <v>190</v>
      </c>
      <c r="E997" s="40">
        <v>4</v>
      </c>
      <c r="F997" s="55">
        <v>41411</v>
      </c>
      <c r="G997" s="40">
        <v>22</v>
      </c>
      <c r="H997" s="40">
        <v>6</v>
      </c>
      <c r="I997" s="40" t="s">
        <v>146</v>
      </c>
      <c r="J997" s="37" t="str">
        <f>VLOOKUP(I997,spp!A:B,2,FALSE)</f>
        <v>Mycteroperca rosacea</v>
      </c>
      <c r="K997" s="39">
        <f t="shared" si="1783"/>
        <v>1</v>
      </c>
      <c r="L997" s="40"/>
      <c r="M997" s="40"/>
      <c r="N997" s="40"/>
      <c r="O997" s="40"/>
      <c r="P997" s="40"/>
      <c r="Q997" s="40"/>
      <c r="R997" s="40">
        <v>1</v>
      </c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37">
        <f>VLOOKUP(I997,spp!A:C,3,FALSE)</f>
        <v>1.3299999999999999E-2</v>
      </c>
      <c r="AF997" s="37">
        <f>VLOOKUP(I997,spp!A:D,4,FALSE)</f>
        <v>2.97</v>
      </c>
      <c r="AG997" s="37">
        <f t="shared" si="1784"/>
        <v>1081.1670633234589</v>
      </c>
      <c r="AH997" s="37">
        <f t="shared" si="1785"/>
        <v>0.01</v>
      </c>
      <c r="AI997" s="37">
        <f t="shared" si="1786"/>
        <v>10.81167063323459</v>
      </c>
      <c r="AJ997" s="7">
        <f t="shared" si="1787"/>
        <v>6.9857963508634215</v>
      </c>
      <c r="AK997" s="7">
        <f t="shared" si="1788"/>
        <v>-4.319991243754429</v>
      </c>
      <c r="AL997" s="7">
        <f t="shared" si="1789"/>
        <v>3.8066624897703196</v>
      </c>
      <c r="AM997" s="7">
        <f t="shared" si="1790"/>
        <v>44.999999999999993</v>
      </c>
      <c r="AN997" s="37" t="str">
        <f>VLOOKUP(I997,spp!A:L,10,FALSE)</f>
        <v>Serranidae</v>
      </c>
    </row>
    <row r="998" spans="1:40" x14ac:dyDescent="0.2">
      <c r="A998" s="43">
        <v>4</v>
      </c>
      <c r="B998" s="43" t="s">
        <v>184</v>
      </c>
      <c r="C998" s="43">
        <v>6</v>
      </c>
      <c r="D998" s="43" t="s">
        <v>190</v>
      </c>
      <c r="E998" s="43">
        <v>4</v>
      </c>
      <c r="F998" s="59">
        <v>41411</v>
      </c>
      <c r="G998" s="43">
        <v>23</v>
      </c>
      <c r="H998" s="43">
        <v>4.7</v>
      </c>
      <c r="I998" s="43" t="s">
        <v>148</v>
      </c>
      <c r="J998" s="37" t="str">
        <f>VLOOKUP(I998,spp!A:B,2,FALSE)</f>
        <v>Diadema mexicanum</v>
      </c>
      <c r="K998" s="43">
        <v>5</v>
      </c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37"/>
      <c r="AF998" s="37">
        <f>VLOOKUP(I998,spp!A:E,5,FALSE)</f>
        <v>20.71</v>
      </c>
      <c r="AG998" s="43">
        <f t="shared" ref="AG998:AG999" si="1791">AF998*K998</f>
        <v>103.55000000000001</v>
      </c>
      <c r="AH998" s="43">
        <f t="shared" ref="AH998:AH999" si="1792">K998/50</f>
        <v>0.1</v>
      </c>
      <c r="AI998" s="43">
        <f t="shared" ref="AI998:AI999" si="1793">AG998/50</f>
        <v>2.0710000000000002</v>
      </c>
      <c r="AJ998" s="7">
        <f t="shared" si="1787"/>
        <v>4.6400545878415933</v>
      </c>
      <c r="AK998" s="7" t="e">
        <f t="shared" si="1788"/>
        <v>#NUM!</v>
      </c>
      <c r="AL998" s="7" t="e">
        <f t="shared" si="1789"/>
        <v>#NUM!</v>
      </c>
      <c r="AM998" s="7" t="e">
        <f t="shared" si="1790"/>
        <v>#NUM!</v>
      </c>
      <c r="AN998" s="37" t="str">
        <f>VLOOKUP(I998,spp!A:L,10,FALSE)</f>
        <v>Diadematidae</v>
      </c>
    </row>
    <row r="999" spans="1:40" x14ac:dyDescent="0.2">
      <c r="A999" s="43">
        <v>4</v>
      </c>
      <c r="B999" s="43" t="s">
        <v>184</v>
      </c>
      <c r="C999" s="43">
        <v>6</v>
      </c>
      <c r="D999" s="43" t="s">
        <v>190</v>
      </c>
      <c r="E999" s="43">
        <v>4</v>
      </c>
      <c r="F999" s="59">
        <v>41411</v>
      </c>
      <c r="G999" s="43">
        <v>23</v>
      </c>
      <c r="H999" s="43">
        <v>4.7</v>
      </c>
      <c r="I999" s="43" t="s">
        <v>149</v>
      </c>
      <c r="J999" s="37" t="str">
        <f>VLOOKUP(I999,spp!A:B,2,FALSE)</f>
        <v>Pinctada mazatlanica</v>
      </c>
      <c r="K999" s="43">
        <v>1</v>
      </c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37"/>
      <c r="AF999" s="37">
        <f>VLOOKUP(I999,spp!A:E,5,FALSE)</f>
        <v>33.238461538461536</v>
      </c>
      <c r="AG999" s="43">
        <f t="shared" si="1791"/>
        <v>33.238461538461536</v>
      </c>
      <c r="AH999" s="43">
        <f t="shared" si="1792"/>
        <v>0.02</v>
      </c>
      <c r="AI999" s="43">
        <f t="shared" si="1793"/>
        <v>0.66476923076923067</v>
      </c>
      <c r="AJ999" s="7">
        <f t="shared" si="1787"/>
        <v>3.5037076854763507</v>
      </c>
      <c r="AK999" s="7" t="e">
        <f t="shared" si="1788"/>
        <v>#NUM!</v>
      </c>
      <c r="AL999" s="7" t="e">
        <f t="shared" si="1789"/>
        <v>#NUM!</v>
      </c>
      <c r="AM999" s="7" t="e">
        <f t="shared" si="1790"/>
        <v>#NUM!</v>
      </c>
      <c r="AN999" s="37" t="str">
        <f>VLOOKUP(I999,spp!A:L,10,FALSE)</f>
        <v>Pteriidae</v>
      </c>
    </row>
    <row r="1000" spans="1:40" x14ac:dyDescent="0.2">
      <c r="A1000" s="37">
        <v>4</v>
      </c>
      <c r="B1000" s="40" t="s">
        <v>184</v>
      </c>
      <c r="C1000" s="40">
        <v>6</v>
      </c>
      <c r="D1000" s="40" t="s">
        <v>190</v>
      </c>
      <c r="E1000" s="40">
        <v>5</v>
      </c>
      <c r="F1000" s="55">
        <v>41411</v>
      </c>
      <c r="G1000" s="40">
        <v>22</v>
      </c>
      <c r="H1000" s="40">
        <v>6</v>
      </c>
      <c r="I1000" s="40" t="s">
        <v>142</v>
      </c>
      <c r="J1000" s="37" t="str">
        <f>VLOOKUP(I1000,spp!A:B,2,FALSE)</f>
        <v>Holacanthus passer</v>
      </c>
      <c r="K1000" s="39">
        <f t="shared" ref="K1000:K1001" si="1794">SUM(L1000:AD1000)</f>
        <v>2</v>
      </c>
      <c r="L1000" s="40"/>
      <c r="M1000" s="40"/>
      <c r="N1000" s="40"/>
      <c r="O1000" s="40"/>
      <c r="P1000" s="40">
        <v>2</v>
      </c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37">
        <f>VLOOKUP(I1000,spp!A:C,3,FALSE)</f>
        <v>2.7130000000000001E-2</v>
      </c>
      <c r="AF1000" s="37">
        <f>VLOOKUP(I1000,spp!A:D,4,FALSE)</f>
        <v>3.0842299999999998</v>
      </c>
      <c r="AG1000" s="37">
        <f t="shared" ref="AG1000:AG1001" si="1795">((AE1000*$L$2^AF1000)*L1000)+((AE1000*$M$2^AF1000)*M1000)+((AE1000*$N$2^AF1000)*N1000)+((AE1000*$O$2^AF1000)*O1000)+((AE1000*$P$2^AF1000)*P1000)+((AE1000*$Q$2^AF1000)*Q1000)+((AE1000*$R$2^AF1000)*R1000)+((AE1000*$S$2^AF1000)*S1000)+((AE1000*$T$2^AF1000)*T1000)+((AE1000*$U$2^AF1000)*U1000)+((AE1000*$V$2^AF1000)*V1000)+((AE1000*$W$2^AF1000)*W1000)+((AE1000*$X$2^AF1000)*X1000)+((AE1000*$Y$2^AF1000)*Y1000)+ ((AE1000*$Z$2^AF1000)*Z1000)+((AE1000*$AA$2^AF1000)*AA1000)+((AE1000*$AB$2^AF1000)*AB1000)+((AE1000*$AC$2^AF1000)*AC1000+((AE1000*$AD$2^AF1000)*AD1000))</f>
        <v>1111.855381318609</v>
      </c>
      <c r="AH1000" s="37">
        <f t="shared" ref="AH1000:AH1001" si="1796">K1000/100</f>
        <v>0.02</v>
      </c>
      <c r="AI1000" s="37">
        <f t="shared" ref="AI1000:AI1001" si="1797">AG1000/100</f>
        <v>11.118553813186089</v>
      </c>
      <c r="AJ1000" s="7">
        <f t="shared" si="1787"/>
        <v>7.013785413581898</v>
      </c>
      <c r="AK1000" s="7">
        <f t="shared" si="1788"/>
        <v>-3.6071151523112968</v>
      </c>
      <c r="AL1000" s="7">
        <f t="shared" si="1789"/>
        <v>3.4436149592907128</v>
      </c>
      <c r="AM1000" s="7">
        <f t="shared" si="1790"/>
        <v>31.299901772760276</v>
      </c>
      <c r="AN1000" s="37" t="str">
        <f>VLOOKUP(I1000,spp!A:L,10,FALSE)</f>
        <v>Pomacanthidae</v>
      </c>
    </row>
    <row r="1001" spans="1:40" x14ac:dyDescent="0.2">
      <c r="A1001" s="37">
        <v>4</v>
      </c>
      <c r="B1001" s="40" t="s">
        <v>184</v>
      </c>
      <c r="C1001" s="40">
        <v>6</v>
      </c>
      <c r="D1001" s="40" t="s">
        <v>190</v>
      </c>
      <c r="E1001" s="40">
        <v>5</v>
      </c>
      <c r="F1001" s="55">
        <v>41411</v>
      </c>
      <c r="G1001" s="40">
        <v>22</v>
      </c>
      <c r="H1001" s="40">
        <v>6</v>
      </c>
      <c r="I1001" s="40" t="s">
        <v>141</v>
      </c>
      <c r="J1001" s="37" t="str">
        <f>VLOOKUP(I1001,spp!A:B,2,FALSE)</f>
        <v>Stegastes rectrifaenum</v>
      </c>
      <c r="K1001" s="39">
        <f t="shared" si="1794"/>
        <v>10</v>
      </c>
      <c r="L1001" s="40">
        <v>10</v>
      </c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37">
        <f>VLOOKUP(I1001,spp!A:C,3,FALSE)</f>
        <v>1.813E-2</v>
      </c>
      <c r="AF1001" s="37">
        <f>VLOOKUP(I1001,spp!A:D,4,FALSE)</f>
        <v>3.07552</v>
      </c>
      <c r="AG1001" s="37">
        <f t="shared" si="1795"/>
        <v>3.0357797490400564</v>
      </c>
      <c r="AH1001" s="37">
        <f t="shared" si="1796"/>
        <v>0.1</v>
      </c>
      <c r="AI1001" s="37">
        <f t="shared" si="1797"/>
        <v>3.0357797490400563E-2</v>
      </c>
      <c r="AJ1001" s="7">
        <f t="shared" si="1787"/>
        <v>1.1104683104722701</v>
      </c>
      <c r="AK1001" s="7">
        <f t="shared" si="1788"/>
        <v>-4.0101872542153769</v>
      </c>
      <c r="AL1001" s="7">
        <f t="shared" si="1789"/>
        <v>1.6649722858858491</v>
      </c>
      <c r="AM1001" s="7">
        <f t="shared" si="1790"/>
        <v>5.285526764038825</v>
      </c>
      <c r="AN1001" s="37" t="str">
        <f>VLOOKUP(I1001,spp!A:L,10,FALSE)</f>
        <v>Pomacentridae</v>
      </c>
    </row>
    <row r="1002" spans="1:40" x14ac:dyDescent="0.2">
      <c r="A1002" s="43">
        <v>4</v>
      </c>
      <c r="B1002" s="43" t="s">
        <v>184</v>
      </c>
      <c r="C1002" s="43">
        <v>6</v>
      </c>
      <c r="D1002" s="43" t="s">
        <v>190</v>
      </c>
      <c r="E1002" s="43">
        <v>5</v>
      </c>
      <c r="F1002" s="59">
        <v>41411</v>
      </c>
      <c r="G1002" s="43">
        <v>23</v>
      </c>
      <c r="H1002" s="43">
        <v>4.8</v>
      </c>
      <c r="I1002" s="43" t="s">
        <v>145</v>
      </c>
      <c r="J1002" s="37" t="str">
        <f>VLOOKUP(I1002,spp!A:B,2,FALSE)</f>
        <v>Isostichopus fuscus</v>
      </c>
      <c r="K1002" s="43">
        <v>1</v>
      </c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37"/>
      <c r="AF1002" s="37">
        <f>VLOOKUP(I1002,spp!A:E,5,FALSE)</f>
        <v>375</v>
      </c>
      <c r="AG1002" s="43">
        <f t="shared" ref="AG1002:AG1003" si="1798">AF1002*K1002</f>
        <v>375</v>
      </c>
      <c r="AH1002" s="43">
        <f t="shared" ref="AH1002:AH1003" si="1799">K1002/50</f>
        <v>0.02</v>
      </c>
      <c r="AI1002" s="43">
        <f t="shared" ref="AI1002:AI1003" si="1800">AG1002/50</f>
        <v>7.5</v>
      </c>
      <c r="AJ1002" s="7">
        <f t="shared" si="1787"/>
        <v>5.9269260259704106</v>
      </c>
      <c r="AK1002" s="7" t="e">
        <f t="shared" si="1788"/>
        <v>#NUM!</v>
      </c>
      <c r="AL1002" s="7" t="e">
        <f t="shared" si="1789"/>
        <v>#NUM!</v>
      </c>
      <c r="AM1002" s="7" t="e">
        <f t="shared" si="1790"/>
        <v>#NUM!</v>
      </c>
      <c r="AN1002" s="37" t="str">
        <f>VLOOKUP(I1002,spp!A:L,10,FALSE)</f>
        <v>Stichopodidae</v>
      </c>
    </row>
    <row r="1003" spans="1:40" x14ac:dyDescent="0.2">
      <c r="A1003" s="43">
        <v>4</v>
      </c>
      <c r="B1003" s="43" t="s">
        <v>184</v>
      </c>
      <c r="C1003" s="43">
        <v>6</v>
      </c>
      <c r="D1003" s="43" t="s">
        <v>190</v>
      </c>
      <c r="E1003" s="43">
        <v>5</v>
      </c>
      <c r="F1003" s="59">
        <v>41411</v>
      </c>
      <c r="G1003" s="43">
        <v>23</v>
      </c>
      <c r="H1003" s="43">
        <v>4.8</v>
      </c>
      <c r="I1003" s="43" t="s">
        <v>149</v>
      </c>
      <c r="J1003" s="37" t="str">
        <f>VLOOKUP(I1003,spp!A:B,2,FALSE)</f>
        <v>Pinctada mazatlanica</v>
      </c>
      <c r="K1003" s="43">
        <v>1</v>
      </c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37"/>
      <c r="AF1003" s="37">
        <f>VLOOKUP(I1003,spp!A:E,5,FALSE)</f>
        <v>33.238461538461536</v>
      </c>
      <c r="AG1003" s="43">
        <f t="shared" si="1798"/>
        <v>33.238461538461536</v>
      </c>
      <c r="AH1003" s="43">
        <f t="shared" si="1799"/>
        <v>0.02</v>
      </c>
      <c r="AI1003" s="43">
        <f t="shared" si="1800"/>
        <v>0.66476923076923067</v>
      </c>
      <c r="AJ1003" s="7">
        <f t="shared" si="1787"/>
        <v>3.5037076854763507</v>
      </c>
      <c r="AK1003" s="7" t="e">
        <f t="shared" si="1788"/>
        <v>#NUM!</v>
      </c>
      <c r="AL1003" s="7" t="e">
        <f t="shared" si="1789"/>
        <v>#NUM!</v>
      </c>
      <c r="AM1003" s="7" t="e">
        <f t="shared" si="1790"/>
        <v>#NUM!</v>
      </c>
      <c r="AN1003" s="37" t="str">
        <f>VLOOKUP(I1003,spp!A:L,10,FALSE)</f>
        <v>Pteriidae</v>
      </c>
    </row>
    <row r="1004" spans="1:40" x14ac:dyDescent="0.2">
      <c r="A1004" s="37">
        <v>4</v>
      </c>
      <c r="B1004" s="40" t="s">
        <v>184</v>
      </c>
      <c r="C1004" s="40">
        <v>7</v>
      </c>
      <c r="D1004" s="40" t="s">
        <v>191</v>
      </c>
      <c r="E1004" s="40">
        <v>1</v>
      </c>
      <c r="F1004" s="55">
        <v>41411</v>
      </c>
      <c r="G1004" s="40">
        <v>22</v>
      </c>
      <c r="H1004" s="40">
        <v>8</v>
      </c>
      <c r="I1004" s="40" t="s">
        <v>141</v>
      </c>
      <c r="J1004" s="37" t="str">
        <f>VLOOKUP(I1004,spp!A:B,2,FALSE)</f>
        <v>Stegastes rectrifaenum</v>
      </c>
      <c r="K1004" s="39">
        <f t="shared" ref="K1004" si="1801">SUM(L1004:AD1004)</f>
        <v>18</v>
      </c>
      <c r="L1004" s="40">
        <v>8</v>
      </c>
      <c r="M1004" s="40">
        <v>10</v>
      </c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37">
        <f>VLOOKUP(I1004,spp!A:C,3,FALSE)</f>
        <v>1.813E-2</v>
      </c>
      <c r="AF1004" s="37">
        <f>VLOOKUP(I1004,spp!A:D,4,FALSE)</f>
        <v>3.07552</v>
      </c>
      <c r="AG1004" s="37">
        <f t="shared" ref="AG1004" si="1802">((AE1004*$L$2^AF1004)*L1004)+((AE1004*$M$2^AF1004)*M1004)+((AE1004*$N$2^AF1004)*N1004)+((AE1004*$O$2^AF1004)*O1004)+((AE1004*$P$2^AF1004)*P1004)+((AE1004*$Q$2^AF1004)*Q1004)+((AE1004*$R$2^AF1004)*R1004)+((AE1004*$S$2^AF1004)*S1004)+((AE1004*$T$2^AF1004)*T1004)+((AE1004*$U$2^AF1004)*U1004)+((AE1004*$V$2^AF1004)*V1004)+((AE1004*$W$2^AF1004)*W1004)+((AE1004*$X$2^AF1004)*X1004)+((AE1004*$Y$2^AF1004)*Y1004)+ ((AE1004*$Z$2^AF1004)*Z1004)+((AE1004*$AA$2^AF1004)*AA1004)+((AE1004*$AB$2^AF1004)*AB1004)+((AE1004*$AC$2^AF1004)*AC1004+((AE1004*$AD$2^AF1004)*AD1004))</f>
        <v>91.485246407340838</v>
      </c>
      <c r="AH1004" s="37">
        <f t="shared" ref="AH1004" si="1803">K1004/100</f>
        <v>0.18</v>
      </c>
      <c r="AI1004" s="37">
        <f t="shared" ref="AI1004" si="1804">AG1004/100</f>
        <v>0.91485246407340837</v>
      </c>
      <c r="AJ1004" s="7">
        <f t="shared" si="1787"/>
        <v>4.5161777178308489</v>
      </c>
      <c r="AK1004" s="7">
        <f t="shared" si="1788"/>
        <v>-4.0101872542153769</v>
      </c>
      <c r="AL1004" s="7">
        <f t="shared" si="1789"/>
        <v>2.7723327996716738</v>
      </c>
      <c r="AM1004" s="7">
        <f t="shared" si="1790"/>
        <v>15.995905762836472</v>
      </c>
      <c r="AN1004" s="37" t="str">
        <f>VLOOKUP(I1004,spp!A:L,10,FALSE)</f>
        <v>Pomacentridae</v>
      </c>
    </row>
    <row r="1005" spans="1:40" x14ac:dyDescent="0.2">
      <c r="A1005" s="43">
        <v>4</v>
      </c>
      <c r="B1005" s="43" t="s">
        <v>184</v>
      </c>
      <c r="C1005" s="43">
        <v>7</v>
      </c>
      <c r="D1005" s="43" t="s">
        <v>191</v>
      </c>
      <c r="E1005" s="43">
        <v>1</v>
      </c>
      <c r="F1005" s="59">
        <v>41411</v>
      </c>
      <c r="G1005" s="43">
        <v>22</v>
      </c>
      <c r="H1005" s="43">
        <v>5.4</v>
      </c>
      <c r="I1005" s="43" t="s">
        <v>148</v>
      </c>
      <c r="J1005" s="37" t="str">
        <f>VLOOKUP(I1005,spp!A:B,2,FALSE)</f>
        <v>Diadema mexicanum</v>
      </c>
      <c r="K1005" s="43">
        <v>18</v>
      </c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37"/>
      <c r="AF1005" s="37">
        <f>VLOOKUP(I1005,spp!A:E,5,FALSE)</f>
        <v>20.71</v>
      </c>
      <c r="AG1005" s="43">
        <f t="shared" ref="AG1005" si="1805">AF1005*K1005</f>
        <v>372.78000000000003</v>
      </c>
      <c r="AH1005" s="43">
        <f t="shared" ref="AH1005" si="1806">K1005/50</f>
        <v>0.36</v>
      </c>
      <c r="AI1005" s="43">
        <f t="shared" ref="AI1005" si="1807">AG1005/50</f>
        <v>7.4556000000000004</v>
      </c>
      <c r="AJ1005" s="7">
        <f t="shared" si="1787"/>
        <v>5.9209884333036573</v>
      </c>
      <c r="AK1005" s="7" t="e">
        <f t="shared" si="1788"/>
        <v>#NUM!</v>
      </c>
      <c r="AL1005" s="7" t="e">
        <f t="shared" si="1789"/>
        <v>#NUM!</v>
      </c>
      <c r="AM1005" s="7" t="e">
        <f t="shared" si="1790"/>
        <v>#NUM!</v>
      </c>
      <c r="AN1005" s="37" t="str">
        <f>VLOOKUP(I1005,spp!A:L,10,FALSE)</f>
        <v>Diadematidae</v>
      </c>
    </row>
    <row r="1006" spans="1:40" x14ac:dyDescent="0.2">
      <c r="A1006" s="37">
        <v>4</v>
      </c>
      <c r="B1006" s="40" t="s">
        <v>184</v>
      </c>
      <c r="C1006" s="40">
        <v>7</v>
      </c>
      <c r="D1006" s="40" t="s">
        <v>191</v>
      </c>
      <c r="E1006" s="40">
        <v>2</v>
      </c>
      <c r="F1006" s="55">
        <v>41411</v>
      </c>
      <c r="G1006" s="40">
        <v>22</v>
      </c>
      <c r="H1006" s="40">
        <v>8</v>
      </c>
      <c r="I1006" s="40" t="s">
        <v>142</v>
      </c>
      <c r="J1006" s="37" t="str">
        <f>VLOOKUP(I1006,spp!A:B,2,FALSE)</f>
        <v>Holacanthus passer</v>
      </c>
      <c r="K1006" s="39">
        <f t="shared" ref="K1006:K1007" si="1808">SUM(L1006:AD1006)</f>
        <v>7</v>
      </c>
      <c r="L1006" s="40"/>
      <c r="M1006" s="40"/>
      <c r="N1006" s="40"/>
      <c r="O1006" s="40"/>
      <c r="P1006" s="40">
        <v>7</v>
      </c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37">
        <f>VLOOKUP(I1006,spp!A:C,3,FALSE)</f>
        <v>2.7130000000000001E-2</v>
      </c>
      <c r="AF1006" s="37">
        <f>VLOOKUP(I1006,spp!A:D,4,FALSE)</f>
        <v>3.0842299999999998</v>
      </c>
      <c r="AG1006" s="37">
        <f t="shared" ref="AG1006:AG1007" si="1809">((AE1006*$L$2^AF1006)*L1006)+((AE1006*$M$2^AF1006)*M1006)+((AE1006*$N$2^AF1006)*N1006)+((AE1006*$O$2^AF1006)*O1006)+((AE1006*$P$2^AF1006)*P1006)+((AE1006*$Q$2^AF1006)*Q1006)+((AE1006*$R$2^AF1006)*R1006)+((AE1006*$S$2^AF1006)*S1006)+((AE1006*$T$2^AF1006)*T1006)+((AE1006*$U$2^AF1006)*U1006)+((AE1006*$V$2^AF1006)*V1006)+((AE1006*$W$2^AF1006)*W1006)+((AE1006*$X$2^AF1006)*X1006)+((AE1006*$Y$2^AF1006)*Y1006)+ ((AE1006*$Z$2^AF1006)*Z1006)+((AE1006*$AA$2^AF1006)*AA1006)+((AE1006*$AB$2^AF1006)*AB1006)+((AE1006*$AC$2^AF1006)*AC1006+((AE1006*$AD$2^AF1006)*AD1006))</f>
        <v>3891.4938346151316</v>
      </c>
      <c r="AH1006" s="37">
        <f t="shared" ref="AH1006:AH1007" si="1810">K1006/100</f>
        <v>7.0000000000000007E-2</v>
      </c>
      <c r="AI1006" s="37">
        <f t="shared" ref="AI1006:AI1007" si="1811">AG1006/100</f>
        <v>38.914938346151317</v>
      </c>
      <c r="AJ1006" s="7">
        <f t="shared" ref="AJ1006:AJ1015" si="1812">LN(AG1006)</f>
        <v>8.2665483820772661</v>
      </c>
      <c r="AK1006" s="7">
        <f t="shared" ref="AK1006:AK1015" si="1813">LN(AE1006)</f>
        <v>-3.6071151523112968</v>
      </c>
      <c r="AL1006" s="7">
        <f t="shared" ref="AL1006:AL1015" si="1814">(AJ1006-AK1006)/AF1006</f>
        <v>3.8497983400682059</v>
      </c>
      <c r="AM1006" s="7">
        <f t="shared" ref="AM1006:AM1015" si="1815">EXP(AL1006)</f>
        <v>46.98358756911604</v>
      </c>
      <c r="AN1006" s="37" t="str">
        <f>VLOOKUP(I1006,spp!A:L,10,FALSE)</f>
        <v>Pomacanthidae</v>
      </c>
    </row>
    <row r="1007" spans="1:40" x14ac:dyDescent="0.2">
      <c r="A1007" s="37">
        <v>4</v>
      </c>
      <c r="B1007" s="40" t="s">
        <v>184</v>
      </c>
      <c r="C1007" s="40">
        <v>7</v>
      </c>
      <c r="D1007" s="40" t="s">
        <v>191</v>
      </c>
      <c r="E1007" s="40">
        <v>2</v>
      </c>
      <c r="F1007" s="55">
        <v>41411</v>
      </c>
      <c r="G1007" s="40">
        <v>22</v>
      </c>
      <c r="H1007" s="40">
        <v>8</v>
      </c>
      <c r="I1007" s="40" t="s">
        <v>141</v>
      </c>
      <c r="J1007" s="37" t="str">
        <f>VLOOKUP(I1007,spp!A:B,2,FALSE)</f>
        <v>Stegastes rectrifaenum</v>
      </c>
      <c r="K1007" s="39">
        <f t="shared" si="1808"/>
        <v>18</v>
      </c>
      <c r="L1007" s="40">
        <v>3</v>
      </c>
      <c r="M1007" s="40">
        <v>15</v>
      </c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37">
        <f>VLOOKUP(I1007,spp!A:C,3,FALSE)</f>
        <v>1.813E-2</v>
      </c>
      <c r="AF1007" s="37">
        <f>VLOOKUP(I1007,spp!A:D,4,FALSE)</f>
        <v>3.07552</v>
      </c>
      <c r="AG1007" s="37">
        <f t="shared" si="1809"/>
        <v>134.49566783687521</v>
      </c>
      <c r="AH1007" s="37">
        <f t="shared" si="1810"/>
        <v>0.18</v>
      </c>
      <c r="AI1007" s="37">
        <f t="shared" si="1811"/>
        <v>1.3449566783687521</v>
      </c>
      <c r="AJ1007" s="7">
        <f t="shared" si="1812"/>
        <v>4.9015319891318976</v>
      </c>
      <c r="AK1007" s="7">
        <f t="shared" si="1813"/>
        <v>-4.0101872542153769</v>
      </c>
      <c r="AL1007" s="7">
        <f t="shared" si="1814"/>
        <v>2.8976300734013352</v>
      </c>
      <c r="AM1007" s="7">
        <f t="shared" si="1815"/>
        <v>18.131124976646124</v>
      </c>
      <c r="AN1007" s="37" t="str">
        <f>VLOOKUP(I1007,spp!A:L,10,FALSE)</f>
        <v>Pomacentridae</v>
      </c>
    </row>
    <row r="1008" spans="1:40" x14ac:dyDescent="0.2">
      <c r="A1008" s="43">
        <v>4</v>
      </c>
      <c r="B1008" s="43" t="s">
        <v>184</v>
      </c>
      <c r="C1008" s="43">
        <v>7</v>
      </c>
      <c r="D1008" s="43" t="s">
        <v>191</v>
      </c>
      <c r="E1008" s="43">
        <v>2</v>
      </c>
      <c r="F1008" s="59">
        <v>41411</v>
      </c>
      <c r="G1008" s="43">
        <v>21</v>
      </c>
      <c r="H1008" s="43">
        <v>5.9</v>
      </c>
      <c r="I1008" s="43" t="s">
        <v>148</v>
      </c>
      <c r="J1008" s="37" t="str">
        <f>VLOOKUP(I1008,spp!A:B,2,FALSE)</f>
        <v>Diadema mexicanum</v>
      </c>
      <c r="K1008" s="43">
        <v>24</v>
      </c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37"/>
      <c r="AF1008" s="37">
        <f>VLOOKUP(I1008,spp!A:E,5,FALSE)</f>
        <v>20.71</v>
      </c>
      <c r="AG1008" s="43">
        <f t="shared" ref="AG1008:AG1010" si="1816">AF1008*K1008</f>
        <v>497.04</v>
      </c>
      <c r="AH1008" s="43">
        <f t="shared" ref="AH1008:AH1010" si="1817">K1008/50</f>
        <v>0.48</v>
      </c>
      <c r="AI1008" s="43">
        <f t="shared" ref="AI1008:AI1010" si="1818">AG1008/50</f>
        <v>9.9408000000000012</v>
      </c>
      <c r="AJ1008" s="7">
        <f t="shared" si="1812"/>
        <v>6.2086705057554381</v>
      </c>
      <c r="AK1008" s="7" t="e">
        <f t="shared" si="1813"/>
        <v>#NUM!</v>
      </c>
      <c r="AL1008" s="7" t="e">
        <f t="shared" si="1814"/>
        <v>#NUM!</v>
      </c>
      <c r="AM1008" s="7" t="e">
        <f t="shared" si="1815"/>
        <v>#NUM!</v>
      </c>
      <c r="AN1008" s="37" t="str">
        <f>VLOOKUP(I1008,spp!A:L,10,FALSE)</f>
        <v>Diadematidae</v>
      </c>
    </row>
    <row r="1009" spans="1:40" x14ac:dyDescent="0.2">
      <c r="A1009" s="43">
        <v>4</v>
      </c>
      <c r="B1009" s="43" t="s">
        <v>184</v>
      </c>
      <c r="C1009" s="43">
        <v>7</v>
      </c>
      <c r="D1009" s="43" t="s">
        <v>191</v>
      </c>
      <c r="E1009" s="43">
        <v>2</v>
      </c>
      <c r="F1009" s="59">
        <v>41411</v>
      </c>
      <c r="G1009" s="43">
        <v>21</v>
      </c>
      <c r="H1009" s="43">
        <v>5.9</v>
      </c>
      <c r="I1009" s="43" t="s">
        <v>145</v>
      </c>
      <c r="J1009" s="37" t="str">
        <f>VLOOKUP(I1009,spp!A:B,2,FALSE)</f>
        <v>Isostichopus fuscus</v>
      </c>
      <c r="K1009" s="43">
        <v>1</v>
      </c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37"/>
      <c r="AF1009" s="37">
        <f>VLOOKUP(I1009,spp!A:E,5,FALSE)</f>
        <v>375</v>
      </c>
      <c r="AG1009" s="43">
        <f t="shared" si="1816"/>
        <v>375</v>
      </c>
      <c r="AH1009" s="43">
        <f t="shared" si="1817"/>
        <v>0.02</v>
      </c>
      <c r="AI1009" s="43">
        <f t="shared" si="1818"/>
        <v>7.5</v>
      </c>
      <c r="AJ1009" s="7">
        <f t="shared" si="1812"/>
        <v>5.9269260259704106</v>
      </c>
      <c r="AK1009" s="7" t="e">
        <f t="shared" si="1813"/>
        <v>#NUM!</v>
      </c>
      <c r="AL1009" s="7" t="e">
        <f t="shared" si="1814"/>
        <v>#NUM!</v>
      </c>
      <c r="AM1009" s="7" t="e">
        <f t="shared" si="1815"/>
        <v>#NUM!</v>
      </c>
      <c r="AN1009" s="37" t="str">
        <f>VLOOKUP(I1009,spp!A:L,10,FALSE)</f>
        <v>Stichopodidae</v>
      </c>
    </row>
    <row r="1010" spans="1:40" x14ac:dyDescent="0.2">
      <c r="A1010" s="43">
        <v>4</v>
      </c>
      <c r="B1010" s="43" t="s">
        <v>184</v>
      </c>
      <c r="C1010" s="43">
        <v>7</v>
      </c>
      <c r="D1010" s="43" t="s">
        <v>191</v>
      </c>
      <c r="E1010" s="43">
        <v>2</v>
      </c>
      <c r="F1010" s="59">
        <v>41411</v>
      </c>
      <c r="G1010" s="43">
        <v>21</v>
      </c>
      <c r="H1010" s="43">
        <v>5.9</v>
      </c>
      <c r="I1010" s="43" t="s">
        <v>149</v>
      </c>
      <c r="J1010" s="37" t="str">
        <f>VLOOKUP(I1010,spp!A:B,2,FALSE)</f>
        <v>Pinctada mazatlanica</v>
      </c>
      <c r="K1010" s="43">
        <v>2</v>
      </c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37"/>
      <c r="AF1010" s="37">
        <f>VLOOKUP(I1010,spp!A:E,5,FALSE)</f>
        <v>33.238461538461536</v>
      </c>
      <c r="AG1010" s="43">
        <f t="shared" si="1816"/>
        <v>66.476923076923072</v>
      </c>
      <c r="AH1010" s="43">
        <f t="shared" si="1817"/>
        <v>0.04</v>
      </c>
      <c r="AI1010" s="43">
        <f t="shared" si="1818"/>
        <v>1.3295384615384613</v>
      </c>
      <c r="AJ1010" s="7">
        <f t="shared" si="1812"/>
        <v>4.1968548660362961</v>
      </c>
      <c r="AK1010" s="7" t="e">
        <f t="shared" si="1813"/>
        <v>#NUM!</v>
      </c>
      <c r="AL1010" s="7" t="e">
        <f t="shared" si="1814"/>
        <v>#NUM!</v>
      </c>
      <c r="AM1010" s="7" t="e">
        <f t="shared" si="1815"/>
        <v>#NUM!</v>
      </c>
      <c r="AN1010" s="37" t="str">
        <f>VLOOKUP(I1010,spp!A:L,10,FALSE)</f>
        <v>Pteriidae</v>
      </c>
    </row>
    <row r="1011" spans="1:40" x14ac:dyDescent="0.2">
      <c r="A1011" s="37">
        <v>4</v>
      </c>
      <c r="B1011" s="40" t="s">
        <v>184</v>
      </c>
      <c r="C1011" s="40">
        <v>7</v>
      </c>
      <c r="D1011" s="40" t="s">
        <v>191</v>
      </c>
      <c r="E1011" s="40">
        <v>3</v>
      </c>
      <c r="F1011" s="55">
        <v>41411</v>
      </c>
      <c r="G1011" s="40">
        <v>22</v>
      </c>
      <c r="H1011" s="40">
        <v>8</v>
      </c>
      <c r="I1011" s="40" t="s">
        <v>142</v>
      </c>
      <c r="J1011" s="37" t="str">
        <f>VLOOKUP(I1011,spp!A:B,2,FALSE)</f>
        <v>Holacanthus passer</v>
      </c>
      <c r="K1011" s="39">
        <f t="shared" ref="K1011:K1012" si="1819">SUM(L1011:AD1011)</f>
        <v>2</v>
      </c>
      <c r="L1011" s="40"/>
      <c r="M1011" s="40"/>
      <c r="N1011" s="40"/>
      <c r="O1011" s="40"/>
      <c r="P1011" s="40">
        <v>2</v>
      </c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37">
        <f>VLOOKUP(I1011,spp!A:C,3,FALSE)</f>
        <v>2.7130000000000001E-2</v>
      </c>
      <c r="AF1011" s="37">
        <f>VLOOKUP(I1011,spp!A:D,4,FALSE)</f>
        <v>3.0842299999999998</v>
      </c>
      <c r="AG1011" s="37">
        <f t="shared" ref="AG1011:AG1012" si="1820">((AE1011*$L$2^AF1011)*L1011)+((AE1011*$M$2^AF1011)*M1011)+((AE1011*$N$2^AF1011)*N1011)+((AE1011*$O$2^AF1011)*O1011)+((AE1011*$P$2^AF1011)*P1011)+((AE1011*$Q$2^AF1011)*Q1011)+((AE1011*$R$2^AF1011)*R1011)+((AE1011*$S$2^AF1011)*S1011)+((AE1011*$T$2^AF1011)*T1011)+((AE1011*$U$2^AF1011)*U1011)+((AE1011*$V$2^AF1011)*V1011)+((AE1011*$W$2^AF1011)*W1011)+((AE1011*$X$2^AF1011)*X1011)+((AE1011*$Y$2^AF1011)*Y1011)+ ((AE1011*$Z$2^AF1011)*Z1011)+((AE1011*$AA$2^AF1011)*AA1011)+((AE1011*$AB$2^AF1011)*AB1011)+((AE1011*$AC$2^AF1011)*AC1011+((AE1011*$AD$2^AF1011)*AD1011))</f>
        <v>1111.855381318609</v>
      </c>
      <c r="AH1011" s="37">
        <f t="shared" ref="AH1011:AH1012" si="1821">K1011/100</f>
        <v>0.02</v>
      </c>
      <c r="AI1011" s="37">
        <f t="shared" ref="AI1011:AI1012" si="1822">AG1011/100</f>
        <v>11.118553813186089</v>
      </c>
      <c r="AJ1011" s="7">
        <f t="shared" si="1812"/>
        <v>7.013785413581898</v>
      </c>
      <c r="AK1011" s="7">
        <f t="shared" si="1813"/>
        <v>-3.6071151523112968</v>
      </c>
      <c r="AL1011" s="7">
        <f t="shared" si="1814"/>
        <v>3.4436149592907128</v>
      </c>
      <c r="AM1011" s="7">
        <f t="shared" si="1815"/>
        <v>31.299901772760276</v>
      </c>
      <c r="AN1011" s="37" t="str">
        <f>VLOOKUP(I1011,spp!A:L,10,FALSE)</f>
        <v>Pomacanthidae</v>
      </c>
    </row>
    <row r="1012" spans="1:40" x14ac:dyDescent="0.2">
      <c r="A1012" s="37">
        <v>4</v>
      </c>
      <c r="B1012" s="40" t="s">
        <v>184</v>
      </c>
      <c r="C1012" s="40">
        <v>7</v>
      </c>
      <c r="D1012" s="40" t="s">
        <v>191</v>
      </c>
      <c r="E1012" s="40">
        <v>3</v>
      </c>
      <c r="F1012" s="55">
        <v>41411</v>
      </c>
      <c r="G1012" s="40">
        <v>22</v>
      </c>
      <c r="H1012" s="40">
        <v>8</v>
      </c>
      <c r="I1012" s="40" t="s">
        <v>141</v>
      </c>
      <c r="J1012" s="37" t="str">
        <f>VLOOKUP(I1012,spp!A:B,2,FALSE)</f>
        <v>Stegastes rectrifaenum</v>
      </c>
      <c r="K1012" s="39">
        <f t="shared" si="1819"/>
        <v>25</v>
      </c>
      <c r="L1012" s="40">
        <v>10</v>
      </c>
      <c r="M1012" s="40">
        <v>15</v>
      </c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37">
        <f>VLOOKUP(I1012,spp!A:C,3,FALSE)</f>
        <v>1.813E-2</v>
      </c>
      <c r="AF1012" s="37">
        <f>VLOOKUP(I1012,spp!A:D,4,FALSE)</f>
        <v>3.07552</v>
      </c>
      <c r="AG1012" s="37">
        <f t="shared" si="1820"/>
        <v>136.62071366120324</v>
      </c>
      <c r="AH1012" s="37">
        <f t="shared" si="1821"/>
        <v>0.25</v>
      </c>
      <c r="AI1012" s="37">
        <f t="shared" si="1822"/>
        <v>1.3662071366120323</v>
      </c>
      <c r="AJ1012" s="7">
        <f t="shared" si="1812"/>
        <v>4.9172085729850039</v>
      </c>
      <c r="AK1012" s="7">
        <f t="shared" si="1813"/>
        <v>-4.0101872542153769</v>
      </c>
      <c r="AL1012" s="7">
        <f t="shared" si="1814"/>
        <v>2.9027272874832164</v>
      </c>
      <c r="AM1012" s="7">
        <f t="shared" si="1815"/>
        <v>18.223779140643707</v>
      </c>
      <c r="AN1012" s="37" t="str">
        <f>VLOOKUP(I1012,spp!A:L,10,FALSE)</f>
        <v>Pomacentridae</v>
      </c>
    </row>
    <row r="1013" spans="1:40" x14ac:dyDescent="0.2">
      <c r="A1013" s="43">
        <v>4</v>
      </c>
      <c r="B1013" s="43" t="s">
        <v>184</v>
      </c>
      <c r="C1013" s="43">
        <v>7</v>
      </c>
      <c r="D1013" s="43" t="s">
        <v>191</v>
      </c>
      <c r="E1013" s="43">
        <v>3</v>
      </c>
      <c r="F1013" s="59">
        <v>41411</v>
      </c>
      <c r="G1013" s="43">
        <v>22</v>
      </c>
      <c r="H1013" s="43">
        <v>5.9</v>
      </c>
      <c r="I1013" s="43" t="s">
        <v>148</v>
      </c>
      <c r="J1013" s="37" t="str">
        <f>VLOOKUP(I1013,spp!A:B,2,FALSE)</f>
        <v>Diadema mexicanum</v>
      </c>
      <c r="K1013" s="43">
        <v>15</v>
      </c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37"/>
      <c r="AF1013" s="37">
        <f>VLOOKUP(I1013,spp!A:E,5,FALSE)</f>
        <v>20.71</v>
      </c>
      <c r="AG1013" s="43">
        <f t="shared" ref="AG1013" si="1823">AF1013*K1013</f>
        <v>310.65000000000003</v>
      </c>
      <c r="AH1013" s="43">
        <f t="shared" ref="AH1013" si="1824">K1013/50</f>
        <v>0.3</v>
      </c>
      <c r="AI1013" s="43">
        <f t="shared" ref="AI1013" si="1825">AG1013/50</f>
        <v>6.213000000000001</v>
      </c>
      <c r="AJ1013" s="7">
        <f t="shared" si="1812"/>
        <v>5.7386668765097033</v>
      </c>
      <c r="AK1013" s="7" t="e">
        <f t="shared" si="1813"/>
        <v>#NUM!</v>
      </c>
      <c r="AL1013" s="7" t="e">
        <f t="shared" si="1814"/>
        <v>#NUM!</v>
      </c>
      <c r="AM1013" s="7" t="e">
        <f t="shared" si="1815"/>
        <v>#NUM!</v>
      </c>
      <c r="AN1013" s="37" t="str">
        <f>VLOOKUP(I1013,spp!A:L,10,FALSE)</f>
        <v>Diadematidae</v>
      </c>
    </row>
    <row r="1014" spans="1:40" x14ac:dyDescent="0.2">
      <c r="A1014" s="37">
        <v>4</v>
      </c>
      <c r="B1014" s="40" t="s">
        <v>184</v>
      </c>
      <c r="C1014" s="40">
        <v>7</v>
      </c>
      <c r="D1014" s="40" t="s">
        <v>191</v>
      </c>
      <c r="E1014" s="40">
        <v>4</v>
      </c>
      <c r="F1014" s="55">
        <v>41411</v>
      </c>
      <c r="G1014" s="40">
        <v>22</v>
      </c>
      <c r="H1014" s="40">
        <v>8</v>
      </c>
      <c r="I1014" s="40" t="s">
        <v>150</v>
      </c>
      <c r="J1014" s="37" t="str">
        <f>VLOOKUP(I1014,spp!A:B,2,FALSE)</f>
        <v>Lutjanus argentiventris</v>
      </c>
      <c r="K1014" s="39">
        <f t="shared" ref="K1014:K1016" si="1826">SUM(L1014:AD1014)</f>
        <v>25</v>
      </c>
      <c r="L1014" s="40"/>
      <c r="M1014" s="40"/>
      <c r="N1014" s="40"/>
      <c r="O1014" s="40"/>
      <c r="P1014" s="40">
        <v>25</v>
      </c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37">
        <f>VLOOKUP(I1014,spp!A:C,3,FALSE)</f>
        <v>1.7299999999999999E-2</v>
      </c>
      <c r="AF1014" s="37">
        <f>VLOOKUP(I1014,spp!A:D,4,FALSE)</f>
        <v>3</v>
      </c>
      <c r="AG1014" s="37">
        <f t="shared" ref="AG1014:AG1016" si="1827">((AE1014*$L$2^AF1014)*L1014)+((AE1014*$M$2^AF1014)*M1014)+((AE1014*$N$2^AF1014)*N1014)+((AE1014*$O$2^AF1014)*O1014)+((AE1014*$P$2^AF1014)*P1014)+((AE1014*$Q$2^AF1014)*Q1014)+((AE1014*$R$2^AF1014)*R1014)+((AE1014*$S$2^AF1014)*S1014)+((AE1014*$T$2^AF1014)*T1014)+((AE1014*$U$2^AF1014)*U1014)+((AE1014*$V$2^AF1014)*V1014)+((AE1014*$W$2^AF1014)*W1014)+((AE1014*$X$2^AF1014)*X1014)+((AE1014*$Y$2^AF1014)*Y1014)+ ((AE1014*$Z$2^AF1014)*Z1014)+((AE1014*$AA$2^AF1014)*AA1014)+((AE1014*$AB$2^AF1014)*AB1014)+((AE1014*$AC$2^AF1014)*AC1014+((AE1014*$AD$2^AF1014)*AD1014))</f>
        <v>6757.8125</v>
      </c>
      <c r="AH1014" s="37">
        <f t="shared" ref="AH1014:AH1016" si="1828">K1014/100</f>
        <v>0.25</v>
      </c>
      <c r="AI1014" s="37">
        <f t="shared" ref="AI1014:AI1016" si="1829">AG1014/100</f>
        <v>67.578125</v>
      </c>
      <c r="AJ1014" s="7">
        <f t="shared" si="1812"/>
        <v>8.8184545219943988</v>
      </c>
      <c r="AK1014" s="7">
        <f t="shared" si="1813"/>
        <v>-4.0570487774784034</v>
      </c>
      <c r="AL1014" s="7">
        <f t="shared" si="1814"/>
        <v>4.291834433157601</v>
      </c>
      <c r="AM1014" s="7">
        <f t="shared" si="1815"/>
        <v>73.100443455321653</v>
      </c>
      <c r="AN1014" s="37" t="str">
        <f>VLOOKUP(I1014,spp!A:L,10,FALSE)</f>
        <v>Lutjanidae</v>
      </c>
    </row>
    <row r="1015" spans="1:40" x14ac:dyDescent="0.2">
      <c r="A1015" s="37">
        <v>4</v>
      </c>
      <c r="B1015" s="40" t="s">
        <v>184</v>
      </c>
      <c r="C1015" s="40">
        <v>7</v>
      </c>
      <c r="D1015" s="40" t="s">
        <v>191</v>
      </c>
      <c r="E1015" s="40">
        <v>4</v>
      </c>
      <c r="F1015" s="55">
        <v>41411</v>
      </c>
      <c r="G1015" s="40">
        <v>22</v>
      </c>
      <c r="H1015" s="40">
        <v>8</v>
      </c>
      <c r="I1015" s="40" t="s">
        <v>146</v>
      </c>
      <c r="J1015" s="37" t="str">
        <f>VLOOKUP(I1015,spp!A:B,2,FALSE)</f>
        <v>Mycteroperca rosacea</v>
      </c>
      <c r="K1015" s="39">
        <f t="shared" si="1826"/>
        <v>1</v>
      </c>
      <c r="L1015" s="40"/>
      <c r="M1015" s="40"/>
      <c r="N1015" s="40"/>
      <c r="O1015" s="40"/>
      <c r="P1015" s="40"/>
      <c r="Q1015" s="40"/>
      <c r="R1015" s="40">
        <v>1</v>
      </c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37">
        <f>VLOOKUP(I1015,spp!A:C,3,FALSE)</f>
        <v>1.3299999999999999E-2</v>
      </c>
      <c r="AF1015" s="37">
        <f>VLOOKUP(I1015,spp!A:D,4,FALSE)</f>
        <v>2.97</v>
      </c>
      <c r="AG1015" s="37">
        <f t="shared" si="1827"/>
        <v>1081.1670633234589</v>
      </c>
      <c r="AH1015" s="37">
        <f t="shared" si="1828"/>
        <v>0.01</v>
      </c>
      <c r="AI1015" s="37">
        <f t="shared" si="1829"/>
        <v>10.81167063323459</v>
      </c>
      <c r="AJ1015" s="7">
        <f t="shared" si="1812"/>
        <v>6.9857963508634215</v>
      </c>
      <c r="AK1015" s="7">
        <f t="shared" si="1813"/>
        <v>-4.319991243754429</v>
      </c>
      <c r="AL1015" s="7">
        <f t="shared" si="1814"/>
        <v>3.8066624897703196</v>
      </c>
      <c r="AM1015" s="7">
        <f t="shared" si="1815"/>
        <v>44.999999999999993</v>
      </c>
      <c r="AN1015" s="37" t="str">
        <f>VLOOKUP(I1015,spp!A:L,10,FALSE)</f>
        <v>Serranidae</v>
      </c>
    </row>
    <row r="1016" spans="1:40" x14ac:dyDescent="0.2">
      <c r="A1016" s="37">
        <v>4</v>
      </c>
      <c r="B1016" s="40" t="s">
        <v>184</v>
      </c>
      <c r="C1016" s="40">
        <v>7</v>
      </c>
      <c r="D1016" s="40" t="s">
        <v>191</v>
      </c>
      <c r="E1016" s="40">
        <v>4</v>
      </c>
      <c r="F1016" s="55">
        <v>41411</v>
      </c>
      <c r="G1016" s="40">
        <v>22</v>
      </c>
      <c r="H1016" s="40">
        <v>8</v>
      </c>
      <c r="I1016" s="40" t="s">
        <v>157</v>
      </c>
      <c r="J1016" s="37" t="str">
        <f>VLOOKUP(I1016,spp!A:B,2,FALSE)</f>
        <v>Zanclus cornutus</v>
      </c>
      <c r="K1016" s="39">
        <f t="shared" si="1826"/>
        <v>3</v>
      </c>
      <c r="L1016" s="40"/>
      <c r="M1016" s="40"/>
      <c r="N1016" s="40"/>
      <c r="O1016" s="40"/>
      <c r="P1016" s="40">
        <v>3</v>
      </c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37">
        <f>VLOOKUP(I1016,spp!A:C,3,FALSE)</f>
        <v>1.47E-2</v>
      </c>
      <c r="AF1016" s="37">
        <f>VLOOKUP(I1016,spp!A:D,4,FALSE)</f>
        <v>3.3698999999999999</v>
      </c>
      <c r="AG1016" s="37">
        <f t="shared" si="1827"/>
        <v>2266.504703702039</v>
      </c>
      <c r="AH1016" s="37">
        <f t="shared" si="1828"/>
        <v>0.03</v>
      </c>
      <c r="AI1016" s="37">
        <f t="shared" si="1829"/>
        <v>22.66504703702039</v>
      </c>
      <c r="AJ1016" s="7">
        <f t="shared" ref="AJ1016:AJ1025" si="1830">LN(AG1016)</f>
        <v>7.7259941456940116</v>
      </c>
      <c r="AK1016" s="7">
        <f t="shared" ref="AK1016:AK1025" si="1831">LN(AE1016)</f>
        <v>-4.2199077851974467</v>
      </c>
      <c r="AL1016" s="7">
        <f t="shared" ref="AL1016:AL1025" si="1832">(AJ1016-AK1016)/AF1016</f>
        <v>3.5448832104488144</v>
      </c>
      <c r="AM1016" s="7">
        <f t="shared" ref="AM1016:AM1025" si="1833">EXP(AL1016)</f>
        <v>34.635640025186497</v>
      </c>
      <c r="AN1016" s="37" t="str">
        <f>VLOOKUP(I1016,spp!A:L,10,FALSE)</f>
        <v>Zanclidae</v>
      </c>
    </row>
    <row r="1017" spans="1:40" x14ac:dyDescent="0.2">
      <c r="A1017" s="43">
        <v>4</v>
      </c>
      <c r="B1017" s="43" t="s">
        <v>184</v>
      </c>
      <c r="C1017" s="43">
        <v>7</v>
      </c>
      <c r="D1017" s="43" t="s">
        <v>191</v>
      </c>
      <c r="E1017" s="43">
        <v>4</v>
      </c>
      <c r="F1017" s="59">
        <v>41411</v>
      </c>
      <c r="G1017" s="43">
        <v>23</v>
      </c>
      <c r="H1017" s="43">
        <v>9.5</v>
      </c>
      <c r="I1017" s="43" t="s">
        <v>148</v>
      </c>
      <c r="J1017" s="37" t="str">
        <f>VLOOKUP(I1017,spp!A:B,2,FALSE)</f>
        <v>Diadema mexicanum</v>
      </c>
      <c r="K1017" s="43">
        <v>6</v>
      </c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37"/>
      <c r="AF1017" s="37">
        <f>VLOOKUP(I1017,spp!A:E,5,FALSE)</f>
        <v>20.71</v>
      </c>
      <c r="AG1017" s="43">
        <f t="shared" ref="AG1017:AG1018" si="1834">AF1017*K1017</f>
        <v>124.26</v>
      </c>
      <c r="AH1017" s="43">
        <f t="shared" ref="AH1017:AH1018" si="1835">K1017/50</f>
        <v>0.12</v>
      </c>
      <c r="AI1017" s="43">
        <f t="shared" ref="AI1017:AI1018" si="1836">AG1017/50</f>
        <v>2.4852000000000003</v>
      </c>
      <c r="AJ1017" s="7">
        <f t="shared" si="1830"/>
        <v>4.8223761446355482</v>
      </c>
      <c r="AK1017" s="7" t="e">
        <f t="shared" si="1831"/>
        <v>#NUM!</v>
      </c>
      <c r="AL1017" s="7" t="e">
        <f t="shared" si="1832"/>
        <v>#NUM!</v>
      </c>
      <c r="AM1017" s="7" t="e">
        <f t="shared" si="1833"/>
        <v>#NUM!</v>
      </c>
      <c r="AN1017" s="37" t="str">
        <f>VLOOKUP(I1017,spp!A:L,10,FALSE)</f>
        <v>Diadematidae</v>
      </c>
    </row>
    <row r="1018" spans="1:40" x14ac:dyDescent="0.2">
      <c r="A1018" s="43">
        <v>4</v>
      </c>
      <c r="B1018" s="43" t="s">
        <v>184</v>
      </c>
      <c r="C1018" s="43">
        <v>7</v>
      </c>
      <c r="D1018" s="43" t="s">
        <v>191</v>
      </c>
      <c r="E1018" s="43">
        <v>4</v>
      </c>
      <c r="F1018" s="59">
        <v>41411</v>
      </c>
      <c r="G1018" s="43">
        <v>23</v>
      </c>
      <c r="H1018" s="43">
        <v>9.5</v>
      </c>
      <c r="I1018" s="43" t="s">
        <v>149</v>
      </c>
      <c r="J1018" s="37" t="str">
        <f>VLOOKUP(I1018,spp!A:B,2,FALSE)</f>
        <v>Pinctada mazatlanica</v>
      </c>
      <c r="K1018" s="43">
        <v>1</v>
      </c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37"/>
      <c r="AF1018" s="37">
        <f>VLOOKUP(I1018,spp!A:E,5,FALSE)</f>
        <v>33.238461538461536</v>
      </c>
      <c r="AG1018" s="43">
        <f t="shared" si="1834"/>
        <v>33.238461538461536</v>
      </c>
      <c r="AH1018" s="43">
        <f t="shared" si="1835"/>
        <v>0.02</v>
      </c>
      <c r="AI1018" s="43">
        <f t="shared" si="1836"/>
        <v>0.66476923076923067</v>
      </c>
      <c r="AJ1018" s="7">
        <f t="shared" si="1830"/>
        <v>3.5037076854763507</v>
      </c>
      <c r="AK1018" s="7" t="e">
        <f t="shared" si="1831"/>
        <v>#NUM!</v>
      </c>
      <c r="AL1018" s="7" t="e">
        <f t="shared" si="1832"/>
        <v>#NUM!</v>
      </c>
      <c r="AM1018" s="7" t="e">
        <f t="shared" si="1833"/>
        <v>#NUM!</v>
      </c>
      <c r="AN1018" s="37" t="str">
        <f>VLOOKUP(I1018,spp!A:L,10,FALSE)</f>
        <v>Pteriidae</v>
      </c>
    </row>
    <row r="1019" spans="1:40" x14ac:dyDescent="0.2">
      <c r="A1019" s="37">
        <v>4</v>
      </c>
      <c r="B1019" s="40" t="s">
        <v>184</v>
      </c>
      <c r="C1019" s="40">
        <v>7</v>
      </c>
      <c r="D1019" s="40" t="s">
        <v>191</v>
      </c>
      <c r="E1019" s="40">
        <v>5</v>
      </c>
      <c r="F1019" s="55">
        <v>41411</v>
      </c>
      <c r="G1019" s="40">
        <v>22</v>
      </c>
      <c r="H1019" s="40">
        <v>8</v>
      </c>
      <c r="I1019" s="40" t="s">
        <v>142</v>
      </c>
      <c r="J1019" s="37" t="str">
        <f>VLOOKUP(I1019,spp!A:B,2,FALSE)</f>
        <v>Holacanthus passer</v>
      </c>
      <c r="K1019" s="39">
        <f t="shared" ref="K1019:K1020" si="1837">SUM(L1019:AD1019)</f>
        <v>2</v>
      </c>
      <c r="L1019" s="40"/>
      <c r="M1019" s="40"/>
      <c r="N1019" s="40"/>
      <c r="O1019" s="40"/>
      <c r="P1019" s="40">
        <v>2</v>
      </c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37">
        <f>VLOOKUP(I1019,spp!A:C,3,FALSE)</f>
        <v>2.7130000000000001E-2</v>
      </c>
      <c r="AF1019" s="37">
        <f>VLOOKUP(I1019,spp!A:D,4,FALSE)</f>
        <v>3.0842299999999998</v>
      </c>
      <c r="AG1019" s="37">
        <f t="shared" ref="AG1019:AG1020" si="1838">((AE1019*$L$2^AF1019)*L1019)+((AE1019*$M$2^AF1019)*M1019)+((AE1019*$N$2^AF1019)*N1019)+((AE1019*$O$2^AF1019)*O1019)+((AE1019*$P$2^AF1019)*P1019)+((AE1019*$Q$2^AF1019)*Q1019)+((AE1019*$R$2^AF1019)*R1019)+((AE1019*$S$2^AF1019)*S1019)+((AE1019*$T$2^AF1019)*T1019)+((AE1019*$U$2^AF1019)*U1019)+((AE1019*$V$2^AF1019)*V1019)+((AE1019*$W$2^AF1019)*W1019)+((AE1019*$X$2^AF1019)*X1019)+((AE1019*$Y$2^AF1019)*Y1019)+ ((AE1019*$Z$2^AF1019)*Z1019)+((AE1019*$AA$2^AF1019)*AA1019)+((AE1019*$AB$2^AF1019)*AB1019)+((AE1019*$AC$2^AF1019)*AC1019+((AE1019*$AD$2^AF1019)*AD1019))</f>
        <v>1111.855381318609</v>
      </c>
      <c r="AH1019" s="37">
        <f t="shared" ref="AH1019:AH1020" si="1839">K1019/100</f>
        <v>0.02</v>
      </c>
      <c r="AI1019" s="37">
        <f t="shared" ref="AI1019:AI1020" si="1840">AG1019/100</f>
        <v>11.118553813186089</v>
      </c>
      <c r="AJ1019" s="7">
        <f t="shared" si="1830"/>
        <v>7.013785413581898</v>
      </c>
      <c r="AK1019" s="7">
        <f t="shared" si="1831"/>
        <v>-3.6071151523112968</v>
      </c>
      <c r="AL1019" s="7">
        <f t="shared" si="1832"/>
        <v>3.4436149592907128</v>
      </c>
      <c r="AM1019" s="7">
        <f t="shared" si="1833"/>
        <v>31.299901772760276</v>
      </c>
      <c r="AN1019" s="37" t="str">
        <f>VLOOKUP(I1019,spp!A:L,10,FALSE)</f>
        <v>Pomacanthidae</v>
      </c>
    </row>
    <row r="1020" spans="1:40" x14ac:dyDescent="0.2">
      <c r="A1020" s="37">
        <v>4</v>
      </c>
      <c r="B1020" s="40" t="s">
        <v>184</v>
      </c>
      <c r="C1020" s="40">
        <v>7</v>
      </c>
      <c r="D1020" s="40" t="s">
        <v>191</v>
      </c>
      <c r="E1020" s="40">
        <v>5</v>
      </c>
      <c r="F1020" s="55">
        <v>41411</v>
      </c>
      <c r="G1020" s="40">
        <v>22</v>
      </c>
      <c r="H1020" s="40">
        <v>8</v>
      </c>
      <c r="I1020" s="40" t="s">
        <v>146</v>
      </c>
      <c r="J1020" s="37" t="str">
        <f>VLOOKUP(I1020,spp!A:B,2,FALSE)</f>
        <v>Mycteroperca rosacea</v>
      </c>
      <c r="K1020" s="39">
        <f t="shared" si="1837"/>
        <v>2</v>
      </c>
      <c r="L1020" s="40"/>
      <c r="M1020" s="40"/>
      <c r="N1020" s="40"/>
      <c r="O1020" s="40"/>
      <c r="P1020" s="40"/>
      <c r="Q1020" s="40">
        <v>2</v>
      </c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37">
        <f>VLOOKUP(I1020,spp!A:C,3,FALSE)</f>
        <v>1.3299999999999999E-2</v>
      </c>
      <c r="AF1020" s="37">
        <f>VLOOKUP(I1020,spp!A:D,4,FALSE)</f>
        <v>2.97</v>
      </c>
      <c r="AG1020" s="37">
        <f t="shared" si="1838"/>
        <v>1025.0940868709315</v>
      </c>
      <c r="AH1020" s="37">
        <f t="shared" si="1839"/>
        <v>0.02</v>
      </c>
      <c r="AI1020" s="37">
        <f t="shared" si="1840"/>
        <v>10.250940868709314</v>
      </c>
      <c r="AJ1020" s="7">
        <f t="shared" si="1830"/>
        <v>6.9325396794290759</v>
      </c>
      <c r="AK1020" s="7">
        <f t="shared" si="1831"/>
        <v>-4.319991243754429</v>
      </c>
      <c r="AL1020" s="7">
        <f t="shared" si="1832"/>
        <v>3.7887309505668365</v>
      </c>
      <c r="AM1020" s="7">
        <f t="shared" si="1833"/>
        <v>44.200272338395742</v>
      </c>
      <c r="AN1020" s="37" t="str">
        <f>VLOOKUP(I1020,spp!A:L,10,FALSE)</f>
        <v>Serranidae</v>
      </c>
    </row>
    <row r="1021" spans="1:40" x14ac:dyDescent="0.2">
      <c r="A1021" s="43">
        <v>4</v>
      </c>
      <c r="B1021" s="43" t="s">
        <v>184</v>
      </c>
      <c r="C1021" s="43">
        <v>7</v>
      </c>
      <c r="D1021" s="43" t="s">
        <v>191</v>
      </c>
      <c r="E1021" s="43">
        <v>5</v>
      </c>
      <c r="F1021" s="59">
        <v>41411</v>
      </c>
      <c r="G1021" s="43">
        <v>24</v>
      </c>
      <c r="H1021" s="43">
        <v>12.8</v>
      </c>
      <c r="I1021" s="43" t="s">
        <v>148</v>
      </c>
      <c r="J1021" s="37" t="str">
        <f>VLOOKUP(I1021,spp!A:B,2,FALSE)</f>
        <v>Diadema mexicanum</v>
      </c>
      <c r="K1021" s="43">
        <v>5</v>
      </c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37"/>
      <c r="AF1021" s="37">
        <f>VLOOKUP(I1021,spp!A:E,5,FALSE)</f>
        <v>20.71</v>
      </c>
      <c r="AG1021" s="43">
        <f t="shared" ref="AG1021:AG1022" si="1841">AF1021*K1021</f>
        <v>103.55000000000001</v>
      </c>
      <c r="AH1021" s="43">
        <f t="shared" ref="AH1021:AH1022" si="1842">K1021/50</f>
        <v>0.1</v>
      </c>
      <c r="AI1021" s="43">
        <f t="shared" ref="AI1021:AI1022" si="1843">AG1021/50</f>
        <v>2.0710000000000002</v>
      </c>
      <c r="AJ1021" s="7">
        <f t="shared" si="1830"/>
        <v>4.6400545878415933</v>
      </c>
      <c r="AK1021" s="7" t="e">
        <f t="shared" si="1831"/>
        <v>#NUM!</v>
      </c>
      <c r="AL1021" s="7" t="e">
        <f t="shared" si="1832"/>
        <v>#NUM!</v>
      </c>
      <c r="AM1021" s="7" t="e">
        <f t="shared" si="1833"/>
        <v>#NUM!</v>
      </c>
      <c r="AN1021" s="37" t="str">
        <f>VLOOKUP(I1021,spp!A:L,10,FALSE)</f>
        <v>Diadematidae</v>
      </c>
    </row>
    <row r="1022" spans="1:40" x14ac:dyDescent="0.2">
      <c r="A1022" s="43">
        <v>4</v>
      </c>
      <c r="B1022" s="43" t="s">
        <v>184</v>
      </c>
      <c r="C1022" s="43">
        <v>7</v>
      </c>
      <c r="D1022" s="43" t="s">
        <v>191</v>
      </c>
      <c r="E1022" s="43">
        <v>5</v>
      </c>
      <c r="F1022" s="59">
        <v>41411</v>
      </c>
      <c r="G1022" s="43">
        <v>24</v>
      </c>
      <c r="H1022" s="43">
        <v>12.8</v>
      </c>
      <c r="I1022" s="43" t="s">
        <v>149</v>
      </c>
      <c r="J1022" s="37" t="str">
        <f>VLOOKUP(I1022,spp!A:B,2,FALSE)</f>
        <v>Pinctada mazatlanica</v>
      </c>
      <c r="K1022" s="43">
        <v>1</v>
      </c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37"/>
      <c r="AF1022" s="37">
        <f>VLOOKUP(I1022,spp!A:E,5,FALSE)</f>
        <v>33.238461538461536</v>
      </c>
      <c r="AG1022" s="43">
        <f t="shared" si="1841"/>
        <v>33.238461538461536</v>
      </c>
      <c r="AH1022" s="43">
        <f t="shared" si="1842"/>
        <v>0.02</v>
      </c>
      <c r="AI1022" s="43">
        <f t="shared" si="1843"/>
        <v>0.66476923076923067</v>
      </c>
      <c r="AJ1022" s="7">
        <f t="shared" si="1830"/>
        <v>3.5037076854763507</v>
      </c>
      <c r="AK1022" s="7" t="e">
        <f t="shared" si="1831"/>
        <v>#NUM!</v>
      </c>
      <c r="AL1022" s="7" t="e">
        <f t="shared" si="1832"/>
        <v>#NUM!</v>
      </c>
      <c r="AM1022" s="7" t="e">
        <f t="shared" si="1833"/>
        <v>#NUM!</v>
      </c>
      <c r="AN1022" s="37" t="str">
        <f>VLOOKUP(I1022,spp!A:L,10,FALSE)</f>
        <v>Pteriidae</v>
      </c>
    </row>
    <row r="1023" spans="1:40" x14ac:dyDescent="0.2">
      <c r="A1023" s="37">
        <v>5</v>
      </c>
      <c r="B1023" s="37" t="s">
        <v>192</v>
      </c>
      <c r="C1023" s="40">
        <v>1</v>
      </c>
      <c r="D1023" s="40" t="s">
        <v>193</v>
      </c>
      <c r="E1023" s="40">
        <v>1</v>
      </c>
      <c r="F1023" s="55">
        <v>39903</v>
      </c>
      <c r="G1023" s="40">
        <v>25</v>
      </c>
      <c r="H1023" s="40">
        <v>10</v>
      </c>
      <c r="I1023" s="37" t="s">
        <v>142</v>
      </c>
      <c r="J1023" s="37" t="str">
        <f>VLOOKUP(I1023,spp!A:B,2,FALSE)</f>
        <v>Holacanthus passer</v>
      </c>
      <c r="K1023" s="39">
        <f t="shared" ref="K1023:K1024" si="1844">SUM(L1023:AD1023)</f>
        <v>2</v>
      </c>
      <c r="L1023" s="37"/>
      <c r="M1023" s="37"/>
      <c r="N1023" s="37">
        <v>2</v>
      </c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>
        <f>VLOOKUP(I1023,spp!A:C,3,FALSE)</f>
        <v>2.7130000000000001E-2</v>
      </c>
      <c r="AF1023" s="37">
        <f>VLOOKUP(I1023,spp!A:D,4,FALSE)</f>
        <v>3.0842299999999998</v>
      </c>
      <c r="AG1023" s="37">
        <f t="shared" ref="AG1023:AG1024" si="1845">((AE1023*$L$2^AF1023)*L1023)+((AE1023*$M$2^AF1023)*M1023)+((AE1023*$N$2^AF1023)*N1023)+((AE1023*$O$2^AF1023)*O1023)+((AE1023*$P$2^AF1023)*P1023)+((AE1023*$Q$2^AF1023)*Q1023)+((AE1023*$R$2^AF1023)*R1023)+((AE1023*$S$2^AF1023)*S1023)+((AE1023*$T$2^AF1023)*T1023)+((AE1023*$U$2^AF1023)*U1023)+((AE1023*$V$2^AF1023)*V1023)+((AE1023*$W$2^AF1023)*W1023)+((AE1023*$X$2^AF1023)*X1023)+((AE1023*$Y$2^AF1023)*Y1023)+ ((AE1023*$Z$2^AF1023)*Z1023)+((AE1023*$AA$2^AF1023)*AA1023)+((AE1023*$AB$2^AF1023)*AB1023)+((AE1023*$AC$2^AF1023)*AC1023+((AE1023*$AD$2^AF1023)*AD1023))</f>
        <v>131.09995989833121</v>
      </c>
      <c r="AH1023" s="37">
        <f t="shared" ref="AH1023:AH1024" si="1846">K1023/100</f>
        <v>0.02</v>
      </c>
      <c r="AI1023" s="37">
        <f t="shared" ref="AI1023:AI1024" si="1847">AG1023/100</f>
        <v>1.3109995989833121</v>
      </c>
      <c r="AJ1023" s="7">
        <f t="shared" si="1830"/>
        <v>4.8759600848834994</v>
      </c>
      <c r="AK1023" s="7">
        <f t="shared" si="1831"/>
        <v>-3.6071151523112968</v>
      </c>
      <c r="AL1023" s="7">
        <f t="shared" si="1832"/>
        <v>2.7504677787307683</v>
      </c>
      <c r="AM1023" s="7">
        <f t="shared" si="1833"/>
        <v>15.64995088638015</v>
      </c>
      <c r="AN1023" s="37" t="str">
        <f>VLOOKUP(I1023,spp!A:L,10,FALSE)</f>
        <v>Pomacanthidae</v>
      </c>
    </row>
    <row r="1024" spans="1:40" x14ac:dyDescent="0.2">
      <c r="A1024" s="37">
        <v>5</v>
      </c>
      <c r="B1024" s="37" t="s">
        <v>192</v>
      </c>
      <c r="C1024" s="40">
        <v>1</v>
      </c>
      <c r="D1024" s="40" t="s">
        <v>193</v>
      </c>
      <c r="E1024" s="40">
        <v>1</v>
      </c>
      <c r="F1024" s="55">
        <v>39903</v>
      </c>
      <c r="G1024" s="40">
        <v>25</v>
      </c>
      <c r="H1024" s="40">
        <v>10</v>
      </c>
      <c r="I1024" s="40" t="s">
        <v>150</v>
      </c>
      <c r="J1024" s="37" t="str">
        <f>VLOOKUP(I1024,spp!A:B,2,FALSE)</f>
        <v>Lutjanus argentiventris</v>
      </c>
      <c r="K1024" s="39">
        <f t="shared" si="1844"/>
        <v>41</v>
      </c>
      <c r="L1024" s="40"/>
      <c r="M1024" s="40"/>
      <c r="N1024" s="40">
        <v>11</v>
      </c>
      <c r="O1024" s="40">
        <v>30</v>
      </c>
      <c r="P1024" s="40"/>
      <c r="Q1024" s="4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37">
        <f>VLOOKUP(I1024,spp!A:C,3,FALSE)</f>
        <v>1.7299999999999999E-2</v>
      </c>
      <c r="AF1024" s="37">
        <f>VLOOKUP(I1024,spp!A:D,4,FALSE)</f>
        <v>3</v>
      </c>
      <c r="AG1024" s="37">
        <f t="shared" si="1845"/>
        <v>3153.1953125</v>
      </c>
      <c r="AH1024" s="37">
        <f t="shared" si="1846"/>
        <v>0.41</v>
      </c>
      <c r="AI1024" s="37">
        <f t="shared" si="1847"/>
        <v>31.531953125000001</v>
      </c>
      <c r="AJ1024" s="7">
        <f t="shared" si="1830"/>
        <v>8.0561716025995924</v>
      </c>
      <c r="AK1024" s="7">
        <f t="shared" si="1831"/>
        <v>-4.0570487774784034</v>
      </c>
      <c r="AL1024" s="7">
        <f t="shared" si="1832"/>
        <v>4.0377401266926656</v>
      </c>
      <c r="AM1024" s="7">
        <f t="shared" si="1833"/>
        <v>56.698067467807427</v>
      </c>
      <c r="AN1024" s="37" t="str">
        <f>VLOOKUP(I1024,spp!A:L,10,FALSE)</f>
        <v>Lutjanidae</v>
      </c>
    </row>
    <row r="1025" spans="1:40" x14ac:dyDescent="0.2">
      <c r="A1025" s="43">
        <v>5</v>
      </c>
      <c r="B1025" s="43" t="s">
        <v>192</v>
      </c>
      <c r="C1025" s="43">
        <v>1</v>
      </c>
      <c r="D1025" s="43" t="s">
        <v>193</v>
      </c>
      <c r="E1025" s="43">
        <v>1</v>
      </c>
      <c r="F1025" s="59">
        <v>39903</v>
      </c>
      <c r="G1025" s="43">
        <v>25</v>
      </c>
      <c r="H1025" s="43">
        <v>10</v>
      </c>
      <c r="I1025" s="43" t="s">
        <v>148</v>
      </c>
      <c r="J1025" s="37" t="str">
        <f>VLOOKUP(I1025,spp!A:B,2,FALSE)</f>
        <v>Diadema mexicanum</v>
      </c>
      <c r="K1025" s="43">
        <v>29</v>
      </c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37"/>
      <c r="AF1025" s="37">
        <f>VLOOKUP(I1025,spp!A:E,5,FALSE)</f>
        <v>20.71</v>
      </c>
      <c r="AG1025" s="43">
        <f>AF1025*K1025</f>
        <v>600.59</v>
      </c>
      <c r="AH1025" s="43">
        <f>K1025/50</f>
        <v>0.57999999999999996</v>
      </c>
      <c r="AI1025" s="43">
        <f>AG1025/50</f>
        <v>12.011800000000001</v>
      </c>
      <c r="AJ1025" s="7">
        <f t="shared" si="1830"/>
        <v>6.3979125053939665</v>
      </c>
      <c r="AK1025" s="7" t="e">
        <f t="shared" si="1831"/>
        <v>#NUM!</v>
      </c>
      <c r="AL1025" s="7" t="e">
        <f t="shared" si="1832"/>
        <v>#NUM!</v>
      </c>
      <c r="AM1025" s="7" t="e">
        <f t="shared" si="1833"/>
        <v>#NUM!</v>
      </c>
      <c r="AN1025" s="37" t="str">
        <f>VLOOKUP(I1025,spp!A:L,10,FALSE)</f>
        <v>Diadematidae</v>
      </c>
    </row>
    <row r="1026" spans="1:40" x14ac:dyDescent="0.2">
      <c r="A1026" s="37">
        <v>5</v>
      </c>
      <c r="B1026" s="37" t="s">
        <v>192</v>
      </c>
      <c r="C1026" s="40">
        <v>1</v>
      </c>
      <c r="D1026" s="40" t="s">
        <v>193</v>
      </c>
      <c r="E1026" s="40">
        <v>2</v>
      </c>
      <c r="F1026" s="55">
        <v>39903</v>
      </c>
      <c r="G1026" s="40">
        <v>25</v>
      </c>
      <c r="H1026" s="40">
        <v>10</v>
      </c>
      <c r="I1026" s="37" t="s">
        <v>150</v>
      </c>
      <c r="J1026" s="37" t="str">
        <f>VLOOKUP(I1026,spp!A:B,2,FALSE)</f>
        <v>Lutjanus argentiventris</v>
      </c>
      <c r="K1026" s="39">
        <f t="shared" ref="K1026" si="1848">SUM(L1026:AD1026)</f>
        <v>18</v>
      </c>
      <c r="L1026" s="37"/>
      <c r="M1026" s="37"/>
      <c r="N1026" s="37">
        <v>18</v>
      </c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>
        <f>VLOOKUP(I1026,spp!A:C,3,FALSE)</f>
        <v>1.7299999999999999E-2</v>
      </c>
      <c r="AF1026" s="37">
        <f>VLOOKUP(I1026,spp!A:D,4,FALSE)</f>
        <v>3</v>
      </c>
      <c r="AG1026" s="37">
        <f t="shared" ref="AG1026" si="1849">((AE1026*$L$2^AF1026)*L1026)+((AE1026*$M$2^AF1026)*M1026)+((AE1026*$N$2^AF1026)*N1026)+((AE1026*$O$2^AF1026)*O1026)+((AE1026*$P$2^AF1026)*P1026)+((AE1026*$Q$2^AF1026)*Q1026)+((AE1026*$R$2^AF1026)*R1026)+((AE1026*$S$2^AF1026)*S1026)+((AE1026*$T$2^AF1026)*T1026)+((AE1026*$U$2^AF1026)*U1026)+((AE1026*$V$2^AF1026)*V1026)+((AE1026*$W$2^AF1026)*W1026)+((AE1026*$X$2^AF1026)*X1026)+((AE1026*$Y$2^AF1026)*Y1026)+ ((AE1026*$Z$2^AF1026)*Z1026)+((AE1026*$AA$2^AF1026)*AA1026)+((AE1026*$AB$2^AF1026)*AB1026)+((AE1026*$AC$2^AF1026)*AC1026+((AE1026*$AD$2^AF1026)*AD1026))</f>
        <v>608.203125</v>
      </c>
      <c r="AH1026" s="37">
        <f t="shared" ref="AH1026" si="1850">K1026/100</f>
        <v>0.18</v>
      </c>
      <c r="AI1026" s="37">
        <f t="shared" ref="AI1026" si="1851">AG1026/100</f>
        <v>6.08203125</v>
      </c>
      <c r="AJ1026" s="7">
        <f t="shared" ref="AJ1026:AJ1034" si="1852">LN(AG1026)</f>
        <v>6.410508913342527</v>
      </c>
      <c r="AK1026" s="7">
        <f t="shared" ref="AK1026:AK1034" si="1853">LN(AE1026)</f>
        <v>-4.0570487774784034</v>
      </c>
      <c r="AL1026" s="7">
        <f t="shared" ref="AL1026:AL1034" si="1854">(AJ1026-AK1026)/AF1026</f>
        <v>3.48918589694031</v>
      </c>
      <c r="AM1026" s="7">
        <f t="shared" ref="AM1026:AM1034" si="1855">EXP(AL1026)</f>
        <v>32.759267427611199</v>
      </c>
      <c r="AN1026" s="37" t="str">
        <f>VLOOKUP(I1026,spp!A:L,10,FALSE)</f>
        <v>Lutjanidae</v>
      </c>
    </row>
    <row r="1027" spans="1:40" x14ac:dyDescent="0.2">
      <c r="A1027" s="43">
        <v>5</v>
      </c>
      <c r="B1027" s="43" t="s">
        <v>192</v>
      </c>
      <c r="C1027" s="43">
        <v>1</v>
      </c>
      <c r="D1027" s="43" t="s">
        <v>193</v>
      </c>
      <c r="E1027" s="43">
        <v>2</v>
      </c>
      <c r="F1027" s="59">
        <v>39903</v>
      </c>
      <c r="G1027" s="43">
        <v>25</v>
      </c>
      <c r="H1027" s="43">
        <v>10</v>
      </c>
      <c r="I1027" s="43" t="s">
        <v>148</v>
      </c>
      <c r="J1027" s="37" t="str">
        <f>VLOOKUP(I1027,spp!A:B,2,FALSE)</f>
        <v>Diadema mexicanum</v>
      </c>
      <c r="K1027" s="43">
        <v>39</v>
      </c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37"/>
      <c r="AF1027" s="37">
        <f>VLOOKUP(I1027,spp!A:E,5,FALSE)</f>
        <v>20.71</v>
      </c>
      <c r="AG1027" s="43">
        <f>AF1027*K1027</f>
        <v>807.69</v>
      </c>
      <c r="AH1027" s="43">
        <f>K1027/50</f>
        <v>0.78</v>
      </c>
      <c r="AI1027" s="43">
        <f>AG1027/50</f>
        <v>16.1538</v>
      </c>
      <c r="AJ1027" s="7">
        <f t="shared" si="1852"/>
        <v>6.6941783215371391</v>
      </c>
      <c r="AK1027" s="7" t="e">
        <f t="shared" si="1853"/>
        <v>#NUM!</v>
      </c>
      <c r="AL1027" s="7" t="e">
        <f t="shared" si="1854"/>
        <v>#NUM!</v>
      </c>
      <c r="AM1027" s="7" t="e">
        <f t="shared" si="1855"/>
        <v>#NUM!</v>
      </c>
      <c r="AN1027" s="37" t="str">
        <f>VLOOKUP(I1027,spp!A:L,10,FALSE)</f>
        <v>Diadematidae</v>
      </c>
    </row>
    <row r="1028" spans="1:40" x14ac:dyDescent="0.2">
      <c r="A1028" s="37">
        <v>5</v>
      </c>
      <c r="B1028" s="37" t="s">
        <v>192</v>
      </c>
      <c r="C1028" s="40">
        <v>1</v>
      </c>
      <c r="D1028" s="40" t="s">
        <v>193</v>
      </c>
      <c r="E1028" s="40">
        <v>3</v>
      </c>
      <c r="F1028" s="55">
        <v>39903</v>
      </c>
      <c r="G1028" s="40">
        <v>25</v>
      </c>
      <c r="H1028" s="40">
        <v>7.9</v>
      </c>
      <c r="I1028" s="37" t="s">
        <v>150</v>
      </c>
      <c r="J1028" s="37" t="str">
        <f>VLOOKUP(I1028,spp!A:B,2,FALSE)</f>
        <v>Lutjanus argentiventris</v>
      </c>
      <c r="K1028" s="39">
        <f t="shared" ref="K1028" si="1856">SUM(L1028:AD1028)</f>
        <v>14</v>
      </c>
      <c r="L1028" s="37"/>
      <c r="M1028" s="37"/>
      <c r="N1028" s="37">
        <v>6</v>
      </c>
      <c r="O1028" s="37">
        <v>8</v>
      </c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>
        <f>VLOOKUP(I1028,spp!A:C,3,FALSE)</f>
        <v>1.7299999999999999E-2</v>
      </c>
      <c r="AF1028" s="37">
        <f>VLOOKUP(I1028,spp!A:D,4,FALSE)</f>
        <v>3</v>
      </c>
      <c r="AG1028" s="37">
        <f t="shared" ref="AG1028" si="1857">((AE1028*$L$2^AF1028)*L1028)+((AE1028*$M$2^AF1028)*M1028)+((AE1028*$N$2^AF1028)*N1028)+((AE1028*$O$2^AF1028)*O1028)+((AE1028*$P$2^AF1028)*P1028)+((AE1028*$Q$2^AF1028)*Q1028)+((AE1028*$R$2^AF1028)*R1028)+((AE1028*$S$2^AF1028)*S1028)+((AE1028*$T$2^AF1028)*T1028)+((AE1028*$U$2^AF1028)*U1028)+((AE1028*$V$2^AF1028)*V1028)+((AE1028*$W$2^AF1028)*W1028)+((AE1028*$X$2^AF1028)*X1028)+((AE1028*$Y$2^AF1028)*Y1028)+ ((AE1028*$Z$2^AF1028)*Z1028)+((AE1028*$AA$2^AF1028)*AA1028)+((AE1028*$AB$2^AF1028)*AB1028)+((AE1028*$AC$2^AF1028)*AC1028+((AE1028*$AD$2^AF1028)*AD1028))</f>
        <v>944.47187499999995</v>
      </c>
      <c r="AH1028" s="37">
        <f t="shared" ref="AH1028" si="1858">K1028/100</f>
        <v>0.14000000000000001</v>
      </c>
      <c r="AI1028" s="37">
        <f t="shared" ref="AI1028" si="1859">AG1028/100</f>
        <v>9.4447187499999998</v>
      </c>
      <c r="AJ1028" s="7">
        <f t="shared" si="1852"/>
        <v>6.8506259088380634</v>
      </c>
      <c r="AK1028" s="7">
        <f t="shared" si="1853"/>
        <v>-4.0570487774784034</v>
      </c>
      <c r="AL1028" s="7">
        <f t="shared" si="1854"/>
        <v>3.6358915621054888</v>
      </c>
      <c r="AM1028" s="7">
        <f t="shared" si="1855"/>
        <v>37.935659821159845</v>
      </c>
      <c r="AN1028" s="37" t="str">
        <f>VLOOKUP(I1028,spp!A:L,10,FALSE)</f>
        <v>Lutjanidae</v>
      </c>
    </row>
    <row r="1029" spans="1:40" x14ac:dyDescent="0.2">
      <c r="A1029" s="43">
        <v>5</v>
      </c>
      <c r="B1029" s="43" t="s">
        <v>192</v>
      </c>
      <c r="C1029" s="43">
        <v>1</v>
      </c>
      <c r="D1029" s="43" t="s">
        <v>193</v>
      </c>
      <c r="E1029" s="43">
        <v>3</v>
      </c>
      <c r="F1029" s="59">
        <v>39903</v>
      </c>
      <c r="G1029" s="43">
        <v>25</v>
      </c>
      <c r="H1029" s="43">
        <v>7.9</v>
      </c>
      <c r="I1029" s="43" t="s">
        <v>148</v>
      </c>
      <c r="J1029" s="37" t="str">
        <f>VLOOKUP(I1029,spp!A:B,2,FALSE)</f>
        <v>Diadema mexicanum</v>
      </c>
      <c r="K1029" s="43">
        <v>11</v>
      </c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37"/>
      <c r="AF1029" s="37">
        <f>VLOOKUP(I1029,spp!A:E,5,FALSE)</f>
        <v>20.71</v>
      </c>
      <c r="AG1029" s="43">
        <f>AF1029*K1029</f>
        <v>227.81</v>
      </c>
      <c r="AH1029" s="43">
        <f>K1029/50</f>
        <v>0.22</v>
      </c>
      <c r="AI1029" s="43">
        <f>AG1029/50</f>
        <v>4.5562000000000005</v>
      </c>
      <c r="AJ1029" s="7">
        <f t="shared" si="1852"/>
        <v>5.4285119482058635</v>
      </c>
      <c r="AK1029" s="7" t="e">
        <f t="shared" si="1853"/>
        <v>#NUM!</v>
      </c>
      <c r="AL1029" s="7" t="e">
        <f t="shared" si="1854"/>
        <v>#NUM!</v>
      </c>
      <c r="AM1029" s="7" t="e">
        <f t="shared" si="1855"/>
        <v>#NUM!</v>
      </c>
      <c r="AN1029" s="37" t="str">
        <f>VLOOKUP(I1029,spp!A:L,10,FALSE)</f>
        <v>Diadematidae</v>
      </c>
    </row>
    <row r="1030" spans="1:40" x14ac:dyDescent="0.2">
      <c r="A1030" s="37">
        <v>5</v>
      </c>
      <c r="B1030" s="37" t="s">
        <v>192</v>
      </c>
      <c r="C1030" s="40">
        <v>1</v>
      </c>
      <c r="D1030" s="40" t="s">
        <v>193</v>
      </c>
      <c r="E1030" s="40">
        <v>4</v>
      </c>
      <c r="F1030" s="55">
        <v>39903</v>
      </c>
      <c r="G1030" s="40">
        <v>25</v>
      </c>
      <c r="H1030" s="40">
        <v>7.9</v>
      </c>
      <c r="I1030" s="37" t="s">
        <v>142</v>
      </c>
      <c r="J1030" s="37" t="str">
        <f>VLOOKUP(I1030,spp!A:B,2,FALSE)</f>
        <v>Holacanthus passer</v>
      </c>
      <c r="K1030" s="39">
        <f t="shared" ref="K1030:K1032" si="1860">SUM(L1030:AD1030)</f>
        <v>1</v>
      </c>
      <c r="L1030" s="37"/>
      <c r="M1030" s="37"/>
      <c r="N1030" s="37">
        <v>1</v>
      </c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>
        <f>VLOOKUP(I1030,spp!A:C,3,FALSE)</f>
        <v>2.7130000000000001E-2</v>
      </c>
      <c r="AF1030" s="37">
        <f>VLOOKUP(I1030,spp!A:D,4,FALSE)</f>
        <v>3.0842299999999998</v>
      </c>
      <c r="AG1030" s="37">
        <f t="shared" ref="AG1030:AG1032" si="1861">((AE1030*$L$2^AF1030)*L1030)+((AE1030*$M$2^AF1030)*M1030)+((AE1030*$N$2^AF1030)*N1030)+((AE1030*$O$2^AF1030)*O1030)+((AE1030*$P$2^AF1030)*P1030)+((AE1030*$Q$2^AF1030)*Q1030)+((AE1030*$R$2^AF1030)*R1030)+((AE1030*$S$2^AF1030)*S1030)+((AE1030*$T$2^AF1030)*T1030)+((AE1030*$U$2^AF1030)*U1030)+((AE1030*$V$2^AF1030)*V1030)+((AE1030*$W$2^AF1030)*W1030)+((AE1030*$X$2^AF1030)*X1030)+((AE1030*$Y$2^AF1030)*Y1030)+ ((AE1030*$Z$2^AF1030)*Z1030)+((AE1030*$AA$2^AF1030)*AA1030)+((AE1030*$AB$2^AF1030)*AB1030)+((AE1030*$AC$2^AF1030)*AC1030+((AE1030*$AD$2^AF1030)*AD1030))</f>
        <v>65.549979949165603</v>
      </c>
      <c r="AH1030" s="37">
        <f t="shared" ref="AH1030:AH1032" si="1862">K1030/100</f>
        <v>0.01</v>
      </c>
      <c r="AI1030" s="37">
        <f t="shared" ref="AI1030:AI1032" si="1863">AG1030/100</f>
        <v>0.65549979949165604</v>
      </c>
      <c r="AJ1030" s="7">
        <f t="shared" si="1852"/>
        <v>4.182812904323554</v>
      </c>
      <c r="AK1030" s="7">
        <f t="shared" si="1853"/>
        <v>-3.6071151523112968</v>
      </c>
      <c r="AL1030" s="7">
        <f t="shared" si="1854"/>
        <v>2.5257286443082556</v>
      </c>
      <c r="AM1030" s="7">
        <f t="shared" si="1855"/>
        <v>12.500000000000002</v>
      </c>
      <c r="AN1030" s="37" t="str">
        <f>VLOOKUP(I1030,spp!A:L,10,FALSE)</f>
        <v>Pomacanthidae</v>
      </c>
    </row>
    <row r="1031" spans="1:40" x14ac:dyDescent="0.2">
      <c r="A1031" s="37">
        <v>5</v>
      </c>
      <c r="B1031" s="37" t="s">
        <v>192</v>
      </c>
      <c r="C1031" s="40">
        <v>1</v>
      </c>
      <c r="D1031" s="40" t="s">
        <v>193</v>
      </c>
      <c r="E1031" s="40">
        <v>4</v>
      </c>
      <c r="F1031" s="55">
        <v>39903</v>
      </c>
      <c r="G1031" s="40">
        <v>25</v>
      </c>
      <c r="H1031" s="40">
        <v>7.9</v>
      </c>
      <c r="I1031" s="37" t="s">
        <v>143</v>
      </c>
      <c r="J1031" s="37" t="str">
        <f>VLOOKUP(I1031,spp!A:B,2,FALSE)</f>
        <v>Scarus ghobban</v>
      </c>
      <c r="K1031" s="39">
        <f t="shared" si="1860"/>
        <v>1</v>
      </c>
      <c r="L1031" s="37"/>
      <c r="M1031" s="37"/>
      <c r="N1031" s="37"/>
      <c r="O1031" s="37">
        <v>1</v>
      </c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>
        <f>VLOOKUP(I1031,spp!A:C,3,FALSE)</f>
        <v>2.3300000000000001E-2</v>
      </c>
      <c r="AF1031" s="37">
        <f>VLOOKUP(I1031,spp!A:D,4,FALSE)</f>
        <v>2.919</v>
      </c>
      <c r="AG1031" s="37">
        <f t="shared" si="1861"/>
        <v>99.033923496728733</v>
      </c>
      <c r="AH1031" s="37">
        <f t="shared" si="1862"/>
        <v>0.01</v>
      </c>
      <c r="AI1031" s="37">
        <f t="shared" si="1863"/>
        <v>0.99033923496728737</v>
      </c>
      <c r="AJ1031" s="7">
        <f t="shared" si="1852"/>
        <v>4.5954624530226358</v>
      </c>
      <c r="AK1031" s="7">
        <f t="shared" si="1853"/>
        <v>-3.7593019184104821</v>
      </c>
      <c r="AL1031" s="7">
        <f t="shared" si="1854"/>
        <v>2.8622008809294686</v>
      </c>
      <c r="AM1031" s="7">
        <f t="shared" si="1855"/>
        <v>17.500000000000004</v>
      </c>
      <c r="AN1031" s="37" t="str">
        <f>VLOOKUP(I1031,spp!A:L,10,FALSE)</f>
        <v>Scaridae </v>
      </c>
    </row>
    <row r="1032" spans="1:40" x14ac:dyDescent="0.2">
      <c r="A1032" s="37">
        <v>5</v>
      </c>
      <c r="B1032" s="37" t="s">
        <v>192</v>
      </c>
      <c r="C1032" s="40">
        <v>1</v>
      </c>
      <c r="D1032" s="40" t="s">
        <v>193</v>
      </c>
      <c r="E1032" s="40">
        <v>4</v>
      </c>
      <c r="F1032" s="55">
        <v>39903</v>
      </c>
      <c r="G1032" s="40">
        <v>25</v>
      </c>
      <c r="H1032" s="40">
        <v>7.9</v>
      </c>
      <c r="I1032" s="37" t="s">
        <v>157</v>
      </c>
      <c r="J1032" s="37" t="str">
        <f>VLOOKUP(I1032,spp!A:B,2,FALSE)</f>
        <v>Zanclus cornutus</v>
      </c>
      <c r="K1032" s="39">
        <f t="shared" si="1860"/>
        <v>1</v>
      </c>
      <c r="L1032" s="37"/>
      <c r="M1032" s="37"/>
      <c r="N1032" s="37">
        <v>1</v>
      </c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>
        <f>VLOOKUP(I1032,spp!A:C,3,FALSE)</f>
        <v>1.47E-2</v>
      </c>
      <c r="AF1032" s="37">
        <f>VLOOKUP(I1032,spp!A:D,4,FALSE)</f>
        <v>3.3698999999999999</v>
      </c>
      <c r="AG1032" s="37">
        <f t="shared" si="1861"/>
        <v>73.079301486219094</v>
      </c>
      <c r="AH1032" s="37">
        <f t="shared" si="1862"/>
        <v>0.01</v>
      </c>
      <c r="AI1032" s="37">
        <f t="shared" si="1863"/>
        <v>0.73079301486219095</v>
      </c>
      <c r="AJ1032" s="7">
        <f t="shared" si="1852"/>
        <v>4.2915451732569432</v>
      </c>
      <c r="AK1032" s="7">
        <f t="shared" si="1853"/>
        <v>-4.2199077851974467</v>
      </c>
      <c r="AL1032" s="7">
        <f t="shared" si="1854"/>
        <v>2.5257286443082556</v>
      </c>
      <c r="AM1032" s="7">
        <f t="shared" si="1855"/>
        <v>12.500000000000002</v>
      </c>
      <c r="AN1032" s="37" t="str">
        <f>VLOOKUP(I1032,spp!A:L,10,FALSE)</f>
        <v>Zanclidae</v>
      </c>
    </row>
    <row r="1033" spans="1:40" x14ac:dyDescent="0.2">
      <c r="A1033" s="43">
        <v>5</v>
      </c>
      <c r="B1033" s="43" t="s">
        <v>192</v>
      </c>
      <c r="C1033" s="43">
        <v>1</v>
      </c>
      <c r="D1033" s="43" t="s">
        <v>193</v>
      </c>
      <c r="E1033" s="43">
        <v>4</v>
      </c>
      <c r="F1033" s="59">
        <v>39903</v>
      </c>
      <c r="G1033" s="43">
        <v>25</v>
      </c>
      <c r="H1033" s="43">
        <v>7.9</v>
      </c>
      <c r="I1033" s="43" t="s">
        <v>148</v>
      </c>
      <c r="J1033" s="37" t="str">
        <f>VLOOKUP(I1033,spp!A:B,2,FALSE)</f>
        <v>Diadema mexicanum</v>
      </c>
      <c r="K1033" s="43">
        <v>21</v>
      </c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37"/>
      <c r="AF1033" s="37">
        <f>VLOOKUP(I1033,spp!A:E,5,FALSE)</f>
        <v>20.71</v>
      </c>
      <c r="AG1033" s="43">
        <f t="shared" ref="AG1033:AG1034" si="1864">AF1033*K1033</f>
        <v>434.91</v>
      </c>
      <c r="AH1033" s="43">
        <f t="shared" ref="AH1033:AH1034" si="1865">K1033/50</f>
        <v>0.42</v>
      </c>
      <c r="AI1033" s="43">
        <f t="shared" ref="AI1033:AI1034" si="1866">AG1033/50</f>
        <v>8.6981999999999999</v>
      </c>
      <c r="AJ1033" s="7">
        <f t="shared" si="1852"/>
        <v>6.0751391131309163</v>
      </c>
      <c r="AK1033" s="7" t="e">
        <f t="shared" si="1853"/>
        <v>#NUM!</v>
      </c>
      <c r="AL1033" s="7" t="e">
        <f t="shared" si="1854"/>
        <v>#NUM!</v>
      </c>
      <c r="AM1033" s="7" t="e">
        <f t="shared" si="1855"/>
        <v>#NUM!</v>
      </c>
      <c r="AN1033" s="37" t="str">
        <f>VLOOKUP(I1033,spp!A:L,10,FALSE)</f>
        <v>Diadematidae</v>
      </c>
    </row>
    <row r="1034" spans="1:40" x14ac:dyDescent="0.2">
      <c r="A1034" s="43">
        <v>5</v>
      </c>
      <c r="B1034" s="43" t="s">
        <v>192</v>
      </c>
      <c r="C1034" s="43">
        <v>1</v>
      </c>
      <c r="D1034" s="43" t="s">
        <v>193</v>
      </c>
      <c r="E1034" s="43">
        <v>4</v>
      </c>
      <c r="F1034" s="59">
        <v>39903</v>
      </c>
      <c r="G1034" s="43">
        <v>25</v>
      </c>
      <c r="H1034" s="43">
        <v>7.9</v>
      </c>
      <c r="I1034" s="43" t="s">
        <v>149</v>
      </c>
      <c r="J1034" s="37" t="str">
        <f>VLOOKUP(I1034,spp!A:B,2,FALSE)</f>
        <v>Pinctada mazatlanica</v>
      </c>
      <c r="K1034" s="43">
        <v>4</v>
      </c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37"/>
      <c r="AF1034" s="37">
        <f>VLOOKUP(I1034,spp!A:E,5,FALSE)</f>
        <v>33.238461538461536</v>
      </c>
      <c r="AG1034" s="43">
        <f t="shared" si="1864"/>
        <v>132.95384615384614</v>
      </c>
      <c r="AH1034" s="43">
        <f t="shared" si="1865"/>
        <v>0.08</v>
      </c>
      <c r="AI1034" s="43">
        <f t="shared" si="1866"/>
        <v>2.6590769230769227</v>
      </c>
      <c r="AJ1034" s="7">
        <f t="shared" si="1852"/>
        <v>4.8900020465962415</v>
      </c>
      <c r="AK1034" s="7" t="e">
        <f t="shared" si="1853"/>
        <v>#NUM!</v>
      </c>
      <c r="AL1034" s="7" t="e">
        <f t="shared" si="1854"/>
        <v>#NUM!</v>
      </c>
      <c r="AM1034" s="7" t="e">
        <f t="shared" si="1855"/>
        <v>#NUM!</v>
      </c>
      <c r="AN1034" s="37" t="str">
        <f>VLOOKUP(I1034,spp!A:L,10,FALSE)</f>
        <v>Pteriidae</v>
      </c>
    </row>
    <row r="1035" spans="1:40" x14ac:dyDescent="0.2">
      <c r="A1035" s="37">
        <v>5</v>
      </c>
      <c r="B1035" s="37" t="s">
        <v>192</v>
      </c>
      <c r="C1035" s="40">
        <v>1</v>
      </c>
      <c r="D1035" s="40" t="s">
        <v>193</v>
      </c>
      <c r="E1035" s="40">
        <v>5</v>
      </c>
      <c r="F1035" s="55">
        <v>39903</v>
      </c>
      <c r="G1035" s="40">
        <v>25</v>
      </c>
      <c r="H1035" s="40">
        <v>7.9</v>
      </c>
      <c r="I1035" s="37" t="s">
        <v>150</v>
      </c>
      <c r="J1035" s="37" t="str">
        <f>VLOOKUP(I1035,spp!A:B,2,FALSE)</f>
        <v>Lutjanus argentiventris</v>
      </c>
      <c r="K1035" s="39">
        <f t="shared" ref="K1035" si="1867">SUM(L1035:AD1035)</f>
        <v>6</v>
      </c>
      <c r="L1035" s="37"/>
      <c r="M1035" s="37"/>
      <c r="N1035" s="37"/>
      <c r="O1035" s="37">
        <v>6</v>
      </c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>
        <f>VLOOKUP(I1035,spp!A:C,3,FALSE)</f>
        <v>1.7299999999999999E-2</v>
      </c>
      <c r="AF1035" s="37">
        <f>VLOOKUP(I1035,spp!A:D,4,FALSE)</f>
        <v>3</v>
      </c>
      <c r="AG1035" s="37">
        <f t="shared" ref="AG1035" si="1868">((AE1035*$L$2^AF1035)*L1035)+((AE1035*$M$2^AF1035)*M1035)+((AE1035*$N$2^AF1035)*N1035)+((AE1035*$O$2^AF1035)*O1035)+((AE1035*$P$2^AF1035)*P1035)+((AE1035*$Q$2^AF1035)*Q1035)+((AE1035*$R$2^AF1035)*R1035)+((AE1035*$S$2^AF1035)*S1035)+((AE1035*$T$2^AF1035)*T1035)+((AE1035*$U$2^AF1035)*U1035)+((AE1035*$V$2^AF1035)*V1035)+((AE1035*$W$2^AF1035)*W1035)+((AE1035*$X$2^AF1035)*X1035)+((AE1035*$Y$2^AF1035)*Y1035)+ ((AE1035*$Z$2^AF1035)*Z1035)+((AE1035*$AA$2^AF1035)*AA1035)+((AE1035*$AB$2^AF1035)*AB1035)+((AE1035*$AC$2^AF1035)*AC1035+((AE1035*$AD$2^AF1035)*AD1035))</f>
        <v>556.30312499999991</v>
      </c>
      <c r="AH1035" s="37">
        <f t="shared" ref="AH1035" si="1869">K1035/100</f>
        <v>0.06</v>
      </c>
      <c r="AI1035" s="37">
        <f t="shared" ref="AI1035" si="1870">AG1035/100</f>
        <v>5.563031249999999</v>
      </c>
      <c r="AJ1035" s="7">
        <f t="shared" ref="AJ1035:AJ1042" si="1871">LN(AG1035)</f>
        <v>6.3213133345380559</v>
      </c>
      <c r="AK1035" s="7">
        <f t="shared" ref="AK1035:AK1042" si="1872">LN(AE1035)</f>
        <v>-4.0570487774784034</v>
      </c>
      <c r="AL1035" s="7">
        <f t="shared" ref="AL1035:AL1042" si="1873">(AJ1035-AK1035)/AF1035</f>
        <v>3.4594540373388196</v>
      </c>
      <c r="AM1035" s="7">
        <f t="shared" ref="AM1035:AM1042" si="1874">EXP(AL1035)</f>
        <v>31.79961037456243</v>
      </c>
      <c r="AN1035" s="37" t="str">
        <f>VLOOKUP(I1035,spp!A:L,10,FALSE)</f>
        <v>Lutjanidae</v>
      </c>
    </row>
    <row r="1036" spans="1:40" x14ac:dyDescent="0.2">
      <c r="A1036" s="43">
        <v>5</v>
      </c>
      <c r="B1036" s="43" t="s">
        <v>192</v>
      </c>
      <c r="C1036" s="43">
        <v>1</v>
      </c>
      <c r="D1036" s="43" t="s">
        <v>193</v>
      </c>
      <c r="E1036" s="43">
        <v>5</v>
      </c>
      <c r="F1036" s="59">
        <v>39903</v>
      </c>
      <c r="G1036" s="43">
        <v>25</v>
      </c>
      <c r="H1036" s="43">
        <v>7.9</v>
      </c>
      <c r="I1036" s="43" t="s">
        <v>156</v>
      </c>
      <c r="J1036" s="37" t="str">
        <f>VLOOKUP(I1036,spp!A:B,2,FALSE)</f>
        <v>Acanthaster planci</v>
      </c>
      <c r="K1036" s="43">
        <v>1</v>
      </c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37"/>
      <c r="AF1036" s="37">
        <f>VLOOKUP(I1036,spp!A:E,5,FALSE)</f>
        <v>566.25</v>
      </c>
      <c r="AG1036" s="43">
        <f t="shared" ref="AG1036:AG1038" si="1875">AF1036*K1036</f>
        <v>566.25</v>
      </c>
      <c r="AH1036" s="43">
        <f t="shared" ref="AH1036:AH1038" si="1876">K1036/50</f>
        <v>0.02</v>
      </c>
      <c r="AI1036" s="43">
        <f t="shared" ref="AI1036:AI1038" si="1877">AG1036/50</f>
        <v>11.324999999999999</v>
      </c>
      <c r="AJ1036" s="7">
        <f t="shared" si="1871"/>
        <v>6.339035676797244</v>
      </c>
      <c r="AK1036" s="7" t="e">
        <f t="shared" si="1872"/>
        <v>#NUM!</v>
      </c>
      <c r="AL1036" s="7" t="e">
        <f t="shared" si="1873"/>
        <v>#NUM!</v>
      </c>
      <c r="AM1036" s="7" t="e">
        <f t="shared" si="1874"/>
        <v>#NUM!</v>
      </c>
      <c r="AN1036" s="37" t="str">
        <f>VLOOKUP(I1036,spp!A:L,10,FALSE)</f>
        <v>Acanthansteridae</v>
      </c>
    </row>
    <row r="1037" spans="1:40" x14ac:dyDescent="0.2">
      <c r="A1037" s="43">
        <v>5</v>
      </c>
      <c r="B1037" s="43" t="s">
        <v>192</v>
      </c>
      <c r="C1037" s="43">
        <v>1</v>
      </c>
      <c r="D1037" s="43" t="s">
        <v>193</v>
      </c>
      <c r="E1037" s="43">
        <v>5</v>
      </c>
      <c r="F1037" s="59">
        <v>39903</v>
      </c>
      <c r="G1037" s="43">
        <v>25</v>
      </c>
      <c r="H1037" s="43">
        <v>7.9</v>
      </c>
      <c r="I1037" s="43" t="s">
        <v>148</v>
      </c>
      <c r="J1037" s="37" t="str">
        <f>VLOOKUP(I1037,spp!A:B,2,FALSE)</f>
        <v>Diadema mexicanum</v>
      </c>
      <c r="K1037" s="43">
        <v>66</v>
      </c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37"/>
      <c r="AF1037" s="37">
        <f>VLOOKUP(I1037,spp!A:E,5,FALSE)</f>
        <v>20.71</v>
      </c>
      <c r="AG1037" s="43">
        <f t="shared" si="1875"/>
        <v>1366.8600000000001</v>
      </c>
      <c r="AH1037" s="43">
        <f t="shared" si="1876"/>
        <v>1.32</v>
      </c>
      <c r="AI1037" s="43">
        <f t="shared" si="1877"/>
        <v>27.337200000000003</v>
      </c>
      <c r="AJ1037" s="7">
        <f t="shared" si="1871"/>
        <v>7.2202714174339189</v>
      </c>
      <c r="AK1037" s="7" t="e">
        <f t="shared" si="1872"/>
        <v>#NUM!</v>
      </c>
      <c r="AL1037" s="7" t="e">
        <f t="shared" si="1873"/>
        <v>#NUM!</v>
      </c>
      <c r="AM1037" s="7" t="e">
        <f t="shared" si="1874"/>
        <v>#NUM!</v>
      </c>
      <c r="AN1037" s="37" t="str">
        <f>VLOOKUP(I1037,spp!A:L,10,FALSE)</f>
        <v>Diadematidae</v>
      </c>
    </row>
    <row r="1038" spans="1:40" x14ac:dyDescent="0.2">
      <c r="A1038" s="43">
        <v>5</v>
      </c>
      <c r="B1038" s="43" t="s">
        <v>192</v>
      </c>
      <c r="C1038" s="43">
        <v>1</v>
      </c>
      <c r="D1038" s="43" t="s">
        <v>193</v>
      </c>
      <c r="E1038" s="43">
        <v>5</v>
      </c>
      <c r="F1038" s="59">
        <v>39903</v>
      </c>
      <c r="G1038" s="43">
        <v>25</v>
      </c>
      <c r="H1038" s="43">
        <v>7.9</v>
      </c>
      <c r="I1038" s="43" t="s">
        <v>149</v>
      </c>
      <c r="J1038" s="37" t="str">
        <f>VLOOKUP(I1038,spp!A:B,2,FALSE)</f>
        <v>Pinctada mazatlanica</v>
      </c>
      <c r="K1038" s="43">
        <v>3</v>
      </c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37"/>
      <c r="AF1038" s="37">
        <f>VLOOKUP(I1038,spp!A:E,5,FALSE)</f>
        <v>33.238461538461536</v>
      </c>
      <c r="AG1038" s="43">
        <f t="shared" si="1875"/>
        <v>99.715384615384608</v>
      </c>
      <c r="AH1038" s="43">
        <f t="shared" si="1876"/>
        <v>0.06</v>
      </c>
      <c r="AI1038" s="43">
        <f t="shared" si="1877"/>
        <v>1.9943076923076921</v>
      </c>
      <c r="AJ1038" s="7">
        <f t="shared" si="1871"/>
        <v>4.6023199741444607</v>
      </c>
      <c r="AK1038" s="7" t="e">
        <f t="shared" si="1872"/>
        <v>#NUM!</v>
      </c>
      <c r="AL1038" s="7" t="e">
        <f t="shared" si="1873"/>
        <v>#NUM!</v>
      </c>
      <c r="AM1038" s="7" t="e">
        <f t="shared" si="1874"/>
        <v>#NUM!</v>
      </c>
      <c r="AN1038" s="37" t="str">
        <f>VLOOKUP(I1038,spp!A:L,10,FALSE)</f>
        <v>Pteriidae</v>
      </c>
    </row>
    <row r="1039" spans="1:40" x14ac:dyDescent="0.2">
      <c r="A1039" s="43">
        <v>5</v>
      </c>
      <c r="B1039" s="43" t="s">
        <v>192</v>
      </c>
      <c r="C1039" s="43">
        <v>2</v>
      </c>
      <c r="D1039" s="43" t="s">
        <v>194</v>
      </c>
      <c r="E1039" s="43">
        <v>2</v>
      </c>
      <c r="F1039" s="59">
        <v>39903</v>
      </c>
      <c r="G1039" s="43">
        <v>25</v>
      </c>
      <c r="H1039" s="43">
        <v>7</v>
      </c>
      <c r="I1039" s="43" t="s">
        <v>145</v>
      </c>
      <c r="J1039" s="37" t="str">
        <f>VLOOKUP(I1039,spp!A:B,2,FALSE)</f>
        <v>Isostichopus fuscus</v>
      </c>
      <c r="K1039" s="43">
        <v>1</v>
      </c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37"/>
      <c r="AF1039" s="37">
        <f>VLOOKUP(I1039,spp!A:E,5,FALSE)</f>
        <v>375</v>
      </c>
      <c r="AG1039" s="43">
        <f>AF1039*K1039</f>
        <v>375</v>
      </c>
      <c r="AH1039" s="43">
        <f>K1039/50</f>
        <v>0.02</v>
      </c>
      <c r="AI1039" s="43">
        <f>AG1039/50</f>
        <v>7.5</v>
      </c>
      <c r="AJ1039" s="7">
        <f t="shared" si="1871"/>
        <v>5.9269260259704106</v>
      </c>
      <c r="AK1039" s="7" t="e">
        <f t="shared" si="1872"/>
        <v>#NUM!</v>
      </c>
      <c r="AL1039" s="7" t="e">
        <f t="shared" si="1873"/>
        <v>#NUM!</v>
      </c>
      <c r="AM1039" s="7" t="e">
        <f t="shared" si="1874"/>
        <v>#NUM!</v>
      </c>
      <c r="AN1039" s="37" t="str">
        <f>VLOOKUP(I1039,spp!A:L,10,FALSE)</f>
        <v>Stichopodidae</v>
      </c>
    </row>
    <row r="1040" spans="1:40" x14ac:dyDescent="0.2">
      <c r="A1040" s="37">
        <v>5</v>
      </c>
      <c r="B1040" s="37" t="s">
        <v>192</v>
      </c>
      <c r="C1040" s="40">
        <v>2</v>
      </c>
      <c r="D1040" s="40" t="s">
        <v>194</v>
      </c>
      <c r="E1040" s="40">
        <v>3</v>
      </c>
      <c r="F1040" s="55">
        <v>39903</v>
      </c>
      <c r="G1040" s="40">
        <v>25</v>
      </c>
      <c r="H1040" s="40">
        <v>5</v>
      </c>
      <c r="I1040" s="37" t="s">
        <v>143</v>
      </c>
      <c r="J1040" s="37" t="str">
        <f>VLOOKUP(I1040,spp!A:B,2,FALSE)</f>
        <v>Scarus ghobban</v>
      </c>
      <c r="K1040" s="39">
        <f t="shared" ref="K1040" si="1878">SUM(L1040:AD1040)</f>
        <v>1</v>
      </c>
      <c r="L1040" s="37"/>
      <c r="M1040" s="60">
        <v>1</v>
      </c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>
        <f>VLOOKUP(I1040,spp!A:C,3,FALSE)</f>
        <v>2.3300000000000001E-2</v>
      </c>
      <c r="AF1040" s="37">
        <f>VLOOKUP(I1040,spp!A:D,4,FALSE)</f>
        <v>2.919</v>
      </c>
      <c r="AG1040" s="37">
        <f t="shared" ref="AG1040" si="1879">((AE1040*$L$2^AF1040)*L1040)+((AE1040*$M$2^AF1040)*M1040)+((AE1040*$N$2^AF1040)*N1040)+((AE1040*$O$2^AF1040)*O1040)+((AE1040*$P$2^AF1040)*P1040)+((AE1040*$Q$2^AF1040)*Q1040)+((AE1040*$R$2^AF1040)*R1040)+((AE1040*$S$2^AF1040)*S1040)+((AE1040*$T$2^AF1040)*T1040)+((AE1040*$U$2^AF1040)*U1040)+((AE1040*$V$2^AF1040)*V1040)+((AE1040*$W$2^AF1040)*W1040)+((AE1040*$X$2^AF1040)*X1040)+((AE1040*$Y$2^AF1040)*Y1040)+ ((AE1040*$Z$2^AF1040)*Z1040)+((AE1040*$AA$2^AF1040)*AA1040)+((AE1040*$AB$2^AF1040)*AB1040)+((AE1040*$AC$2^AF1040)*AC1040+((AE1040*$AD$2^AF1040)*AD1040))</f>
        <v>8.3494861542196439</v>
      </c>
      <c r="AH1040" s="37">
        <f t="shared" ref="AH1040" si="1880">K1040/100</f>
        <v>0.01</v>
      </c>
      <c r="AI1040" s="37">
        <f t="shared" ref="AI1040" si="1881">AG1040/100</f>
        <v>8.3494861542196444E-2</v>
      </c>
      <c r="AJ1040" s="7">
        <f t="shared" si="1871"/>
        <v>2.1221999985523889</v>
      </c>
      <c r="AK1040" s="7">
        <f t="shared" si="1872"/>
        <v>-3.7593019184104821</v>
      </c>
      <c r="AL1040" s="7">
        <f t="shared" si="1873"/>
        <v>2.0149030205422647</v>
      </c>
      <c r="AM1040" s="7">
        <f t="shared" si="1874"/>
        <v>7.4999999999999991</v>
      </c>
      <c r="AN1040" s="37" t="str">
        <f>VLOOKUP(I1040,spp!A:L,10,FALSE)</f>
        <v>Scaridae </v>
      </c>
    </row>
    <row r="1041" spans="1:40" x14ac:dyDescent="0.2">
      <c r="A1041" s="43">
        <v>5</v>
      </c>
      <c r="B1041" s="43" t="s">
        <v>192</v>
      </c>
      <c r="C1041" s="43">
        <v>2</v>
      </c>
      <c r="D1041" s="43" t="s">
        <v>194</v>
      </c>
      <c r="E1041" s="43">
        <v>3</v>
      </c>
      <c r="F1041" s="59">
        <v>39903</v>
      </c>
      <c r="G1041" s="43">
        <v>25</v>
      </c>
      <c r="H1041" s="43">
        <v>5</v>
      </c>
      <c r="I1041" s="43" t="s">
        <v>148</v>
      </c>
      <c r="J1041" s="37" t="str">
        <f>VLOOKUP(I1041,spp!A:B,2,FALSE)</f>
        <v>Diadema mexicanum</v>
      </c>
      <c r="K1041" s="43">
        <v>2</v>
      </c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37"/>
      <c r="AF1041" s="37">
        <f>VLOOKUP(I1041,spp!A:E,5,FALSE)</f>
        <v>20.71</v>
      </c>
      <c r="AG1041" s="43">
        <f>AF1041*K1041</f>
        <v>41.42</v>
      </c>
      <c r="AH1041" s="43">
        <f>K1041/50</f>
        <v>0.04</v>
      </c>
      <c r="AI1041" s="43">
        <f>AG1041/50</f>
        <v>0.82840000000000003</v>
      </c>
      <c r="AJ1041" s="7">
        <f t="shared" si="1871"/>
        <v>3.7237638559674382</v>
      </c>
      <c r="AK1041" s="7" t="e">
        <f t="shared" si="1872"/>
        <v>#NUM!</v>
      </c>
      <c r="AL1041" s="7" t="e">
        <f t="shared" si="1873"/>
        <v>#NUM!</v>
      </c>
      <c r="AM1041" s="7" t="e">
        <f t="shared" si="1874"/>
        <v>#NUM!</v>
      </c>
      <c r="AN1041" s="37" t="str">
        <f>VLOOKUP(I1041,spp!A:L,10,FALSE)</f>
        <v>Diadematidae</v>
      </c>
    </row>
    <row r="1042" spans="1:40" x14ac:dyDescent="0.2">
      <c r="A1042" s="37">
        <v>5</v>
      </c>
      <c r="B1042" s="37" t="s">
        <v>192</v>
      </c>
      <c r="C1042" s="40">
        <v>3</v>
      </c>
      <c r="D1042" s="40" t="s">
        <v>195</v>
      </c>
      <c r="E1042" s="40">
        <v>1</v>
      </c>
      <c r="F1042" s="55">
        <v>39903</v>
      </c>
      <c r="G1042" s="40">
        <v>25</v>
      </c>
      <c r="H1042" s="40">
        <v>6.1</v>
      </c>
      <c r="I1042" s="37" t="s">
        <v>142</v>
      </c>
      <c r="J1042" s="37" t="str">
        <f>VLOOKUP(I1042,spp!A:B,2,FALSE)</f>
        <v>Holacanthus passer</v>
      </c>
      <c r="K1042" s="39">
        <f t="shared" ref="K1042" si="1882">SUM(L1042:AD1042)</f>
        <v>1</v>
      </c>
      <c r="L1042" s="37"/>
      <c r="M1042" s="37"/>
      <c r="N1042" s="37">
        <v>1</v>
      </c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>
        <f>VLOOKUP(I1042,spp!A:C,3,FALSE)</f>
        <v>2.7130000000000001E-2</v>
      </c>
      <c r="AF1042" s="37">
        <f>VLOOKUP(I1042,spp!A:D,4,FALSE)</f>
        <v>3.0842299999999998</v>
      </c>
      <c r="AG1042" s="37">
        <f t="shared" ref="AG1042" si="1883">((AE1042*$L$2^AF1042)*L1042)+((AE1042*$M$2^AF1042)*M1042)+((AE1042*$N$2^AF1042)*N1042)+((AE1042*$O$2^AF1042)*O1042)+((AE1042*$P$2^AF1042)*P1042)+((AE1042*$Q$2^AF1042)*Q1042)+((AE1042*$R$2^AF1042)*R1042)+((AE1042*$S$2^AF1042)*S1042)+((AE1042*$T$2^AF1042)*T1042)+((AE1042*$U$2^AF1042)*U1042)+((AE1042*$V$2^AF1042)*V1042)+((AE1042*$W$2^AF1042)*W1042)+((AE1042*$X$2^AF1042)*X1042)+((AE1042*$Y$2^AF1042)*Y1042)+ ((AE1042*$Z$2^AF1042)*Z1042)+((AE1042*$AA$2^AF1042)*AA1042)+((AE1042*$AB$2^AF1042)*AB1042)+((AE1042*$AC$2^AF1042)*AC1042+((AE1042*$AD$2^AF1042)*AD1042))</f>
        <v>65.549979949165603</v>
      </c>
      <c r="AH1042" s="37">
        <f t="shared" ref="AH1042" si="1884">K1042/100</f>
        <v>0.01</v>
      </c>
      <c r="AI1042" s="37">
        <f t="shared" ref="AI1042" si="1885">AG1042/100</f>
        <v>0.65549979949165604</v>
      </c>
      <c r="AJ1042" s="7">
        <f t="shared" si="1871"/>
        <v>4.182812904323554</v>
      </c>
      <c r="AK1042" s="7">
        <f t="shared" si="1872"/>
        <v>-3.6071151523112968</v>
      </c>
      <c r="AL1042" s="7">
        <f t="shared" si="1873"/>
        <v>2.5257286443082556</v>
      </c>
      <c r="AM1042" s="7">
        <f t="shared" si="1874"/>
        <v>12.500000000000002</v>
      </c>
      <c r="AN1042" s="37" t="str">
        <f>VLOOKUP(I1042,spp!A:L,10,FALSE)</f>
        <v>Pomacanthidae</v>
      </c>
    </row>
    <row r="1043" spans="1:40" x14ac:dyDescent="0.2">
      <c r="A1043" s="43">
        <v>5</v>
      </c>
      <c r="B1043" s="43" t="s">
        <v>192</v>
      </c>
      <c r="C1043" s="43">
        <v>3</v>
      </c>
      <c r="D1043" s="43" t="s">
        <v>195</v>
      </c>
      <c r="E1043" s="43">
        <v>1</v>
      </c>
      <c r="F1043" s="59">
        <v>39903</v>
      </c>
      <c r="G1043" s="43">
        <v>25</v>
      </c>
      <c r="H1043" s="43">
        <v>6.1</v>
      </c>
      <c r="I1043" s="43" t="s">
        <v>148</v>
      </c>
      <c r="J1043" s="37" t="str">
        <f>VLOOKUP(I1043,spp!A:B,2,FALSE)</f>
        <v>Diadema mexicanum</v>
      </c>
      <c r="K1043" s="43">
        <v>8</v>
      </c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37"/>
      <c r="AF1043" s="37">
        <f>VLOOKUP(I1043,spp!A:E,5,FALSE)</f>
        <v>20.71</v>
      </c>
      <c r="AG1043" s="43">
        <f>AF1043*K1043</f>
        <v>165.68</v>
      </c>
      <c r="AH1043" s="43">
        <f>K1043/50</f>
        <v>0.16</v>
      </c>
      <c r="AI1043" s="43">
        <f>AG1043/50</f>
        <v>3.3136000000000001</v>
      </c>
      <c r="AJ1043" s="7">
        <f t="shared" ref="AJ1043:AJ1053" si="1886">LN(AG1043)</f>
        <v>5.110058217087329</v>
      </c>
      <c r="AK1043" s="7" t="e">
        <f t="shared" ref="AK1043:AK1053" si="1887">LN(AE1043)</f>
        <v>#NUM!</v>
      </c>
      <c r="AL1043" s="7" t="e">
        <f t="shared" ref="AL1043:AL1053" si="1888">(AJ1043-AK1043)/AF1043</f>
        <v>#NUM!</v>
      </c>
      <c r="AM1043" s="7" t="e">
        <f t="shared" ref="AM1043:AM1054" si="1889">EXP(AL1043)</f>
        <v>#NUM!</v>
      </c>
      <c r="AN1043" s="37" t="str">
        <f>VLOOKUP(I1043,spp!A:L,10,FALSE)</f>
        <v>Diadematidae</v>
      </c>
    </row>
    <row r="1044" spans="1:40" x14ac:dyDescent="0.2">
      <c r="A1044" s="43">
        <v>5</v>
      </c>
      <c r="B1044" s="43" t="s">
        <v>192</v>
      </c>
      <c r="C1044" s="43">
        <v>3</v>
      </c>
      <c r="D1044" s="43" t="s">
        <v>195</v>
      </c>
      <c r="E1044" s="43">
        <v>1</v>
      </c>
      <c r="F1044" s="59">
        <v>39903</v>
      </c>
      <c r="G1044" s="43">
        <v>25</v>
      </c>
      <c r="H1044" s="43">
        <v>6.1</v>
      </c>
      <c r="I1044" s="43" t="s">
        <v>149</v>
      </c>
      <c r="J1044" s="37" t="str">
        <f>VLOOKUP(I1044,spp!A:B,2,FALSE)</f>
        <v>Pinctada mazatlanica</v>
      </c>
      <c r="K1044" s="43">
        <v>1</v>
      </c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37"/>
      <c r="AF1044" s="37">
        <f>VLOOKUP(I1044,spp!A:E,5,FALSE)</f>
        <v>33.238461538461536</v>
      </c>
      <c r="AG1044" s="43">
        <f>AF1044*K1044</f>
        <v>33.238461538461536</v>
      </c>
      <c r="AH1044" s="43">
        <f>K1044/50</f>
        <v>0.02</v>
      </c>
      <c r="AI1044" s="43">
        <f>AG1044/50</f>
        <v>0.66476923076923067</v>
      </c>
      <c r="AJ1044" s="7">
        <f t="shared" si="1886"/>
        <v>3.5037076854763507</v>
      </c>
      <c r="AK1044" s="7" t="e">
        <f t="shared" si="1887"/>
        <v>#NUM!</v>
      </c>
      <c r="AL1044" s="7" t="e">
        <f t="shared" si="1888"/>
        <v>#NUM!</v>
      </c>
      <c r="AM1044" s="7" t="e">
        <f t="shared" si="1889"/>
        <v>#NUM!</v>
      </c>
      <c r="AN1044" s="37" t="str">
        <f>VLOOKUP(I1044,spp!A:L,10,FALSE)</f>
        <v>Pteriidae</v>
      </c>
    </row>
    <row r="1045" spans="1:40" x14ac:dyDescent="0.2">
      <c r="A1045" s="37">
        <v>5</v>
      </c>
      <c r="B1045" s="37" t="s">
        <v>192</v>
      </c>
      <c r="C1045" s="40">
        <v>3</v>
      </c>
      <c r="D1045" s="40" t="s">
        <v>195</v>
      </c>
      <c r="E1045" s="40">
        <v>2</v>
      </c>
      <c r="F1045" s="55">
        <v>39903</v>
      </c>
      <c r="G1045" s="40">
        <v>25</v>
      </c>
      <c r="H1045" s="40">
        <v>4.5999999999999996</v>
      </c>
      <c r="I1045" s="37" t="s">
        <v>142</v>
      </c>
      <c r="J1045" s="37" t="str">
        <f>VLOOKUP(I1045,spp!A:B,2,FALSE)</f>
        <v>Holacanthus passer</v>
      </c>
      <c r="K1045" s="39">
        <f t="shared" ref="K1045:K1047" si="1890">SUM(L1045:AD1045)</f>
        <v>2</v>
      </c>
      <c r="L1045" s="37"/>
      <c r="M1045" s="37"/>
      <c r="N1045" s="37">
        <v>1</v>
      </c>
      <c r="O1045" s="37">
        <v>1</v>
      </c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>
        <f>VLOOKUP(I1045,spp!A:C,3,FALSE)</f>
        <v>2.7130000000000001E-2</v>
      </c>
      <c r="AF1045" s="37">
        <f>VLOOKUP(I1045,spp!A:D,4,FALSE)</f>
        <v>3.0842299999999998</v>
      </c>
      <c r="AG1045" s="37">
        <f t="shared" ref="AG1045:AG1047" si="1891">((AE1045*$L$2^AF1045)*L1045)+((AE1045*$M$2^AF1045)*M1045)+((AE1045*$N$2^AF1045)*N1045)+((AE1045*$O$2^AF1045)*O1045)+((AE1045*$P$2^AF1045)*P1045)+((AE1045*$Q$2^AF1045)*Q1045)+((AE1045*$R$2^AF1045)*R1045)+((AE1045*$S$2^AF1045)*S1045)+((AE1045*$T$2^AF1045)*T1045)+((AE1045*$U$2^AF1045)*U1045)+((AE1045*$V$2^AF1045)*V1045)+((AE1045*$W$2^AF1045)*W1045)+((AE1045*$X$2^AF1045)*X1045)+((AE1045*$Y$2^AF1045)*Y1045)+ ((AE1045*$Z$2^AF1045)*Z1045)+((AE1045*$AA$2^AF1045)*AA1045)+((AE1045*$AB$2^AF1045)*AB1045)+((AE1045*$AC$2^AF1045)*AC1045+((AE1045*$AD$2^AF1045)*AD1045))</f>
        <v>250.58973065504733</v>
      </c>
      <c r="AH1045" s="37">
        <f t="shared" ref="AH1045:AH1047" si="1892">K1045/100</f>
        <v>0.02</v>
      </c>
      <c r="AI1045" s="37">
        <f t="shared" ref="AI1045:AI1047" si="1893">AG1045/100</f>
        <v>2.5058973065504735</v>
      </c>
      <c r="AJ1045" s="7">
        <f t="shared" si="1886"/>
        <v>5.5238170625921663</v>
      </c>
      <c r="AK1045" s="7">
        <f t="shared" si="1887"/>
        <v>-3.6071151523112968</v>
      </c>
      <c r="AL1045" s="7">
        <f t="shared" si="1888"/>
        <v>2.9605224691101064</v>
      </c>
      <c r="AM1045" s="7">
        <f t="shared" si="1889"/>
        <v>19.308056984013479</v>
      </c>
      <c r="AN1045" s="37" t="str">
        <f>VLOOKUP(I1045,spp!A:L,10,FALSE)</f>
        <v>Pomacanthidae</v>
      </c>
    </row>
    <row r="1046" spans="1:40" x14ac:dyDescent="0.2">
      <c r="A1046" s="37">
        <v>5</v>
      </c>
      <c r="B1046" s="37" t="s">
        <v>192</v>
      </c>
      <c r="C1046" s="40">
        <v>3</v>
      </c>
      <c r="D1046" s="40" t="s">
        <v>195</v>
      </c>
      <c r="E1046" s="40">
        <v>2</v>
      </c>
      <c r="F1046" s="55">
        <v>39903</v>
      </c>
      <c r="G1046" s="40">
        <v>25</v>
      </c>
      <c r="H1046" s="40">
        <v>4.5999999999999996</v>
      </c>
      <c r="I1046" s="37" t="s">
        <v>150</v>
      </c>
      <c r="J1046" s="37" t="str">
        <f>VLOOKUP(I1046,spp!A:B,2,FALSE)</f>
        <v>Lutjanus argentiventris</v>
      </c>
      <c r="K1046" s="39">
        <f t="shared" si="1890"/>
        <v>43</v>
      </c>
      <c r="L1046" s="37"/>
      <c r="M1046" s="37"/>
      <c r="N1046" s="37">
        <v>12</v>
      </c>
      <c r="O1046" s="37">
        <v>30</v>
      </c>
      <c r="P1046" s="37"/>
      <c r="Q1046" s="37"/>
      <c r="R1046" s="37">
        <v>1</v>
      </c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>
        <f>VLOOKUP(I1046,spp!A:C,3,FALSE)</f>
        <v>1.7299999999999999E-2</v>
      </c>
      <c r="AF1046" s="37">
        <f>VLOOKUP(I1046,spp!A:D,4,FALSE)</f>
        <v>3</v>
      </c>
      <c r="AG1046" s="37">
        <f t="shared" si="1891"/>
        <v>4763.4468749999996</v>
      </c>
      <c r="AH1046" s="37">
        <f t="shared" si="1892"/>
        <v>0.43</v>
      </c>
      <c r="AI1046" s="37">
        <f t="shared" si="1893"/>
        <v>47.634468749999996</v>
      </c>
      <c r="AJ1046" s="7">
        <f t="shared" si="1886"/>
        <v>8.4687268185707367</v>
      </c>
      <c r="AK1046" s="7">
        <f t="shared" si="1887"/>
        <v>-4.0570487774784034</v>
      </c>
      <c r="AL1046" s="7">
        <f t="shared" si="1888"/>
        <v>4.1752585320163798</v>
      </c>
      <c r="AM1046" s="7">
        <f t="shared" si="1889"/>
        <v>65.0566567156894</v>
      </c>
      <c r="AN1046" s="37" t="str">
        <f>VLOOKUP(I1046,spp!A:L,10,FALSE)</f>
        <v>Lutjanidae</v>
      </c>
    </row>
    <row r="1047" spans="1:40" x14ac:dyDescent="0.2">
      <c r="A1047" s="37">
        <v>5</v>
      </c>
      <c r="B1047" s="37" t="s">
        <v>192</v>
      </c>
      <c r="C1047" s="40">
        <v>3</v>
      </c>
      <c r="D1047" s="40" t="s">
        <v>195</v>
      </c>
      <c r="E1047" s="40">
        <v>2</v>
      </c>
      <c r="F1047" s="55">
        <v>39903</v>
      </c>
      <c r="G1047" s="40">
        <v>25</v>
      </c>
      <c r="H1047" s="40">
        <v>4.5999999999999996</v>
      </c>
      <c r="I1047" s="37" t="s">
        <v>143</v>
      </c>
      <c r="J1047" s="37" t="str">
        <f>VLOOKUP(I1047,spp!A:B,2,FALSE)</f>
        <v>Scarus ghobban</v>
      </c>
      <c r="K1047" s="39">
        <f t="shared" si="1890"/>
        <v>1</v>
      </c>
      <c r="L1047" s="37"/>
      <c r="M1047" s="37"/>
      <c r="N1047" s="37"/>
      <c r="O1047" s="37"/>
      <c r="P1047" s="37"/>
      <c r="Q1047" s="37"/>
      <c r="R1047" s="37">
        <v>1</v>
      </c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>
        <f>VLOOKUP(I1047,spp!A:C,3,FALSE)</f>
        <v>2.3300000000000001E-2</v>
      </c>
      <c r="AF1047" s="37">
        <f>VLOOKUP(I1047,spp!A:D,4,FALSE)</f>
        <v>2.919</v>
      </c>
      <c r="AG1047" s="37">
        <f t="shared" si="1891"/>
        <v>1559.851477887961</v>
      </c>
      <c r="AH1047" s="37">
        <f t="shared" si="1892"/>
        <v>0.01</v>
      </c>
      <c r="AI1047" s="37">
        <f t="shared" si="1893"/>
        <v>15.598514778879609</v>
      </c>
      <c r="AJ1047" s="7">
        <f t="shared" si="1886"/>
        <v>7.3523458892290821</v>
      </c>
      <c r="AK1047" s="7">
        <f t="shared" si="1887"/>
        <v>-3.7593019184104821</v>
      </c>
      <c r="AL1047" s="7">
        <f t="shared" si="1888"/>
        <v>3.8066624897703196</v>
      </c>
      <c r="AM1047" s="7">
        <f t="shared" si="1889"/>
        <v>44.999999999999993</v>
      </c>
      <c r="AN1047" s="37" t="str">
        <f>VLOOKUP(I1047,spp!A:L,10,FALSE)</f>
        <v>Scaridae </v>
      </c>
    </row>
    <row r="1048" spans="1:40" x14ac:dyDescent="0.2">
      <c r="A1048" s="43">
        <v>5</v>
      </c>
      <c r="B1048" s="43" t="s">
        <v>192</v>
      </c>
      <c r="C1048" s="43">
        <v>3</v>
      </c>
      <c r="D1048" s="43" t="s">
        <v>195</v>
      </c>
      <c r="E1048" s="43">
        <v>2</v>
      </c>
      <c r="F1048" s="59">
        <v>39903</v>
      </c>
      <c r="G1048" s="43">
        <v>25</v>
      </c>
      <c r="H1048" s="43">
        <v>4.5999999999999996</v>
      </c>
      <c r="I1048" s="43" t="s">
        <v>148</v>
      </c>
      <c r="J1048" s="37" t="str">
        <f>VLOOKUP(I1048,spp!A:B,2,FALSE)</f>
        <v>Diadema mexicanum</v>
      </c>
      <c r="K1048" s="43">
        <v>22</v>
      </c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37"/>
      <c r="AF1048" s="37">
        <f>VLOOKUP(I1048,spp!A:E,5,FALSE)</f>
        <v>20.71</v>
      </c>
      <c r="AG1048" s="43">
        <f>AF1048*K1048</f>
        <v>455.62</v>
      </c>
      <c r="AH1048" s="43">
        <f>K1048/50</f>
        <v>0.44</v>
      </c>
      <c r="AI1048" s="43">
        <f>AG1048/50</f>
        <v>9.1124000000000009</v>
      </c>
      <c r="AJ1048" s="7">
        <f t="shared" si="1886"/>
        <v>6.1216591287658089</v>
      </c>
      <c r="AK1048" s="7" t="e">
        <f t="shared" si="1887"/>
        <v>#NUM!</v>
      </c>
      <c r="AL1048" s="7" t="e">
        <f t="shared" si="1888"/>
        <v>#NUM!</v>
      </c>
      <c r="AM1048" s="7" t="e">
        <f t="shared" si="1889"/>
        <v>#NUM!</v>
      </c>
      <c r="AN1048" s="37" t="str">
        <f>VLOOKUP(I1048,spp!A:L,10,FALSE)</f>
        <v>Diadematidae</v>
      </c>
    </row>
    <row r="1049" spans="1:40" x14ac:dyDescent="0.2">
      <c r="A1049" s="43">
        <v>5</v>
      </c>
      <c r="B1049" s="43" t="s">
        <v>192</v>
      </c>
      <c r="C1049" s="43">
        <v>3</v>
      </c>
      <c r="D1049" s="43" t="s">
        <v>195</v>
      </c>
      <c r="E1049" s="43">
        <v>2</v>
      </c>
      <c r="F1049" s="59">
        <v>39903</v>
      </c>
      <c r="G1049" s="43">
        <v>25</v>
      </c>
      <c r="H1049" s="43">
        <v>4.5999999999999996</v>
      </c>
      <c r="I1049" s="43" t="s">
        <v>149</v>
      </c>
      <c r="J1049" s="37" t="str">
        <f>VLOOKUP(I1049,spp!A:B,2,FALSE)</f>
        <v>Pinctada mazatlanica</v>
      </c>
      <c r="K1049" s="43">
        <v>2</v>
      </c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37"/>
      <c r="AF1049" s="37">
        <f>VLOOKUP(I1049,spp!A:E,5,FALSE)</f>
        <v>33.238461538461536</v>
      </c>
      <c r="AG1049" s="43">
        <f>AF1049*K1049</f>
        <v>66.476923076923072</v>
      </c>
      <c r="AH1049" s="43">
        <f>K1049/50</f>
        <v>0.04</v>
      </c>
      <c r="AI1049" s="43">
        <f>AG1049/50</f>
        <v>1.3295384615384613</v>
      </c>
      <c r="AJ1049" s="7">
        <f t="shared" si="1886"/>
        <v>4.1968548660362961</v>
      </c>
      <c r="AK1049" s="7" t="e">
        <f t="shared" si="1887"/>
        <v>#NUM!</v>
      </c>
      <c r="AL1049" s="7" t="e">
        <f t="shared" si="1888"/>
        <v>#NUM!</v>
      </c>
      <c r="AM1049" s="7" t="e">
        <f t="shared" si="1889"/>
        <v>#NUM!</v>
      </c>
      <c r="AN1049" s="37" t="str">
        <f>VLOOKUP(I1049,spp!A:L,10,FALSE)</f>
        <v>Pteriidae</v>
      </c>
    </row>
    <row r="1050" spans="1:40" x14ac:dyDescent="0.2">
      <c r="A1050" s="37">
        <v>5</v>
      </c>
      <c r="B1050" s="37" t="s">
        <v>192</v>
      </c>
      <c r="C1050" s="40">
        <v>3</v>
      </c>
      <c r="D1050" s="40" t="s">
        <v>195</v>
      </c>
      <c r="E1050" s="40">
        <v>3</v>
      </c>
      <c r="F1050" s="55">
        <v>39903</v>
      </c>
      <c r="G1050" s="40">
        <v>25</v>
      </c>
      <c r="H1050" s="40">
        <v>5.2</v>
      </c>
      <c r="I1050" s="37" t="s">
        <v>150</v>
      </c>
      <c r="J1050" s="37" t="str">
        <f>VLOOKUP(I1050,spp!A:B,2,FALSE)</f>
        <v>Lutjanus argentiventris</v>
      </c>
      <c r="K1050" s="39">
        <f t="shared" ref="K1050:K1051" si="1894">SUM(L1050:AD1050)</f>
        <v>11</v>
      </c>
      <c r="L1050" s="37"/>
      <c r="M1050" s="37">
        <v>11</v>
      </c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>
        <f>VLOOKUP(I1050,spp!A:C,3,FALSE)</f>
        <v>1.7299999999999999E-2</v>
      </c>
      <c r="AF1050" s="37">
        <f>VLOOKUP(I1050,spp!A:D,4,FALSE)</f>
        <v>3</v>
      </c>
      <c r="AG1050" s="37">
        <f t="shared" ref="AG1050:AG1051" si="1895">((AE1050*$L$2^AF1050)*L1050)+((AE1050*$M$2^AF1050)*M1050)+((AE1050*$N$2^AF1050)*N1050)+((AE1050*$O$2^AF1050)*O1050)+((AE1050*$P$2^AF1050)*P1050)+((AE1050*$Q$2^AF1050)*Q1050)+((AE1050*$R$2^AF1050)*R1050)+((AE1050*$S$2^AF1050)*S1050)+((AE1050*$T$2^AF1050)*T1050)+((AE1050*$U$2^AF1050)*U1050)+((AE1050*$V$2^AF1050)*V1050)+((AE1050*$W$2^AF1050)*W1050)+((AE1050*$X$2^AF1050)*X1050)+((AE1050*$Y$2^AF1050)*Y1050)+ ((AE1050*$Z$2^AF1050)*Z1050)+((AE1050*$AA$2^AF1050)*AA1050)+((AE1050*$AB$2^AF1050)*AB1050)+((AE1050*$AC$2^AF1050)*AC1050+((AE1050*$AD$2^AF1050)*AD1050))</f>
        <v>80.282812499999991</v>
      </c>
      <c r="AH1050" s="37">
        <f t="shared" ref="AH1050:AH1051" si="1896">K1050/100</f>
        <v>0.11</v>
      </c>
      <c r="AI1050" s="37">
        <f t="shared" ref="AI1050:AI1051" si="1897">AG1050/100</f>
        <v>0.80282812499999989</v>
      </c>
      <c r="AJ1050" s="7">
        <f t="shared" si="1886"/>
        <v>4.3855555569467608</v>
      </c>
      <c r="AK1050" s="7">
        <f t="shared" si="1887"/>
        <v>-4.0570487774784034</v>
      </c>
      <c r="AL1050" s="7">
        <f t="shared" si="1888"/>
        <v>2.8142014448083881</v>
      </c>
      <c r="AM1050" s="7">
        <f t="shared" si="1889"/>
        <v>16.679850679269862</v>
      </c>
      <c r="AN1050" s="37" t="str">
        <f>VLOOKUP(I1050,spp!A:L,10,FALSE)</f>
        <v>Lutjanidae</v>
      </c>
    </row>
    <row r="1051" spans="1:40" x14ac:dyDescent="0.2">
      <c r="A1051" s="37">
        <v>5</v>
      </c>
      <c r="B1051" s="37" t="s">
        <v>192</v>
      </c>
      <c r="C1051" s="40">
        <v>3</v>
      </c>
      <c r="D1051" s="40" t="s">
        <v>195</v>
      </c>
      <c r="E1051" s="40">
        <v>3</v>
      </c>
      <c r="F1051" s="55">
        <v>39903</v>
      </c>
      <c r="G1051" s="40">
        <v>25</v>
      </c>
      <c r="H1051" s="40">
        <v>5.2</v>
      </c>
      <c r="I1051" s="37" t="s">
        <v>143</v>
      </c>
      <c r="J1051" s="37" t="str">
        <f>VLOOKUP(I1051,spp!A:B,2,FALSE)</f>
        <v>Scarus ghobban</v>
      </c>
      <c r="K1051" s="39">
        <f t="shared" si="1894"/>
        <v>1</v>
      </c>
      <c r="L1051" s="37"/>
      <c r="M1051" s="37">
        <v>1</v>
      </c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>
        <f>VLOOKUP(I1051,spp!A:C,3,FALSE)</f>
        <v>2.3300000000000001E-2</v>
      </c>
      <c r="AF1051" s="37">
        <f>VLOOKUP(I1051,spp!A:D,4,FALSE)</f>
        <v>2.919</v>
      </c>
      <c r="AG1051" s="37">
        <f t="shared" si="1895"/>
        <v>8.3494861542196439</v>
      </c>
      <c r="AH1051" s="37">
        <f t="shared" si="1896"/>
        <v>0.01</v>
      </c>
      <c r="AI1051" s="37">
        <f t="shared" si="1897"/>
        <v>8.3494861542196444E-2</v>
      </c>
      <c r="AJ1051" s="7">
        <f t="shared" si="1886"/>
        <v>2.1221999985523889</v>
      </c>
      <c r="AK1051" s="7">
        <f t="shared" si="1887"/>
        <v>-3.7593019184104821</v>
      </c>
      <c r="AL1051" s="7">
        <f t="shared" si="1888"/>
        <v>2.0149030205422647</v>
      </c>
      <c r="AM1051" s="7">
        <f t="shared" si="1889"/>
        <v>7.4999999999999991</v>
      </c>
      <c r="AN1051" s="37" t="str">
        <f>VLOOKUP(I1051,spp!A:L,10,FALSE)</f>
        <v>Scaridae </v>
      </c>
    </row>
    <row r="1052" spans="1:40" x14ac:dyDescent="0.2">
      <c r="A1052" s="43">
        <v>5</v>
      </c>
      <c r="B1052" s="43" t="s">
        <v>192</v>
      </c>
      <c r="C1052" s="43">
        <v>3</v>
      </c>
      <c r="D1052" s="43" t="s">
        <v>195</v>
      </c>
      <c r="E1052" s="43">
        <v>3</v>
      </c>
      <c r="F1052" s="59">
        <v>39903</v>
      </c>
      <c r="G1052" s="43">
        <v>25</v>
      </c>
      <c r="H1052" s="43">
        <v>5.2</v>
      </c>
      <c r="I1052" s="43" t="s">
        <v>148</v>
      </c>
      <c r="J1052" s="37" t="str">
        <f>VLOOKUP(I1052,spp!A:B,2,FALSE)</f>
        <v>Diadema mexicanum</v>
      </c>
      <c r="K1052" s="43">
        <v>111</v>
      </c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37"/>
      <c r="AF1052" s="37">
        <f>VLOOKUP(I1052,spp!A:E,5,FALSE)</f>
        <v>20.71</v>
      </c>
      <c r="AG1052" s="43">
        <f t="shared" ref="AG1052:AG1053" si="1898">AF1052*K1052</f>
        <v>2298.81</v>
      </c>
      <c r="AH1052" s="43">
        <f t="shared" ref="AH1052:AH1053" si="1899">K1052/50</f>
        <v>2.2200000000000002</v>
      </c>
      <c r="AI1052" s="43">
        <f t="shared" ref="AI1052:AI1053" si="1900">AG1052/50</f>
        <v>45.976199999999999</v>
      </c>
      <c r="AJ1052" s="7">
        <f t="shared" si="1886"/>
        <v>7.7401468767198267</v>
      </c>
      <c r="AK1052" s="7" t="e">
        <f t="shared" si="1887"/>
        <v>#NUM!</v>
      </c>
      <c r="AL1052" s="7" t="e">
        <f t="shared" si="1888"/>
        <v>#NUM!</v>
      </c>
      <c r="AM1052" s="7" t="e">
        <f t="shared" si="1889"/>
        <v>#NUM!</v>
      </c>
      <c r="AN1052" s="37" t="str">
        <f>VLOOKUP(I1052,spp!A:L,10,FALSE)</f>
        <v>Diadematidae</v>
      </c>
    </row>
    <row r="1053" spans="1:40" x14ac:dyDescent="0.2">
      <c r="A1053" s="43">
        <v>5</v>
      </c>
      <c r="B1053" s="43" t="s">
        <v>192</v>
      </c>
      <c r="C1053" s="43">
        <v>3</v>
      </c>
      <c r="D1053" s="43" t="s">
        <v>195</v>
      </c>
      <c r="E1053" s="43">
        <v>3</v>
      </c>
      <c r="F1053" s="59">
        <v>39903</v>
      </c>
      <c r="G1053" s="43">
        <v>25</v>
      </c>
      <c r="H1053" s="43">
        <v>5.2</v>
      </c>
      <c r="I1053" s="43" t="s">
        <v>149</v>
      </c>
      <c r="J1053" s="37" t="str">
        <f>VLOOKUP(I1053,spp!A:B,2,FALSE)</f>
        <v>Pinctada mazatlanica</v>
      </c>
      <c r="K1053" s="43">
        <v>4</v>
      </c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37"/>
      <c r="AF1053" s="37">
        <f>VLOOKUP(I1053,spp!A:E,5,FALSE)</f>
        <v>33.238461538461536</v>
      </c>
      <c r="AG1053" s="43">
        <f t="shared" si="1898"/>
        <v>132.95384615384614</v>
      </c>
      <c r="AH1053" s="43">
        <f t="shared" si="1899"/>
        <v>0.08</v>
      </c>
      <c r="AI1053" s="43">
        <f t="shared" si="1900"/>
        <v>2.6590769230769227</v>
      </c>
      <c r="AJ1053" s="7">
        <f t="shared" si="1886"/>
        <v>4.8900020465962415</v>
      </c>
      <c r="AK1053" s="7" t="e">
        <f t="shared" si="1887"/>
        <v>#NUM!</v>
      </c>
      <c r="AL1053" s="7" t="e">
        <f t="shared" si="1888"/>
        <v>#NUM!</v>
      </c>
      <c r="AM1053" s="7" t="e">
        <f t="shared" si="1889"/>
        <v>#NUM!</v>
      </c>
      <c r="AN1053" s="37" t="str">
        <f>VLOOKUP(I1053,spp!A:L,10,FALSE)</f>
        <v>Pteriidae</v>
      </c>
    </row>
    <row r="1054" spans="1:40" x14ac:dyDescent="0.2">
      <c r="A1054" s="37">
        <v>5</v>
      </c>
      <c r="B1054" s="37" t="s">
        <v>192</v>
      </c>
      <c r="C1054" s="40">
        <v>3</v>
      </c>
      <c r="D1054" s="40" t="s">
        <v>195</v>
      </c>
      <c r="E1054" s="40">
        <v>4</v>
      </c>
      <c r="F1054" s="55">
        <v>39903</v>
      </c>
      <c r="G1054" s="40">
        <v>25</v>
      </c>
      <c r="H1054" s="40">
        <v>3.8</v>
      </c>
      <c r="I1054" s="37" t="s">
        <v>150</v>
      </c>
      <c r="J1054" s="37" t="str">
        <f>VLOOKUP(I1054,spp!A:B,2,FALSE)</f>
        <v>Lutjanus argentiventris</v>
      </c>
      <c r="K1054" s="39">
        <f t="shared" ref="K1054:K1056" si="1901">SUM(L1054:AD1054)</f>
        <v>60</v>
      </c>
      <c r="L1054" s="37"/>
      <c r="M1054" s="37"/>
      <c r="N1054" s="37">
        <v>60</v>
      </c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>
        <f>VLOOKUP(I1054,spp!A:C,3,FALSE)</f>
        <v>1.7299999999999999E-2</v>
      </c>
      <c r="AF1054" s="37">
        <f>VLOOKUP(I1054,spp!A:D,4,FALSE)</f>
        <v>3</v>
      </c>
      <c r="AG1054" s="37">
        <f t="shared" ref="AG1054:AG1056" si="1902">((AE1054*$L$2^AF1054)*L1054)+((AE1054*$M$2^AF1054)*M1054)+((AE1054*$N$2^AF1054)*N1054)+((AE1054*$O$2^AF1054)*O1054)+((AE1054*$P$2^AF1054)*P1054)+((AE1054*$Q$2^AF1054)*Q1054)+((AE1054*$R$2^AF1054)*R1054)+((AE1054*$S$2^AF1054)*S1054)+((AE1054*$T$2^AF1054)*T1054)+((AE1054*$U$2^AF1054)*U1054)+((AE1054*$V$2^AF1054)*V1054)+((AE1054*$W$2^AF1054)*W1054)+((AE1054*$X$2^AF1054)*X1054)+((AE1054*$Y$2^AF1054)*Y1054)+ ((AE1054*$Z$2^AF1054)*Z1054)+((AE1054*$AA$2^AF1054)*AA1054)+((AE1054*$AB$2^AF1054)*AB1054)+((AE1054*$AC$2^AF1054)*AC1054+((AE1054*$AD$2^AF1054)*AD1054))</f>
        <v>2027.34375</v>
      </c>
      <c r="AH1054" s="37">
        <f t="shared" ref="AH1054:AH1056" si="1903">K1054/100</f>
        <v>0.6</v>
      </c>
      <c r="AI1054" s="37">
        <f t="shared" ref="AI1054:AI1056" si="1904">AG1054/100</f>
        <v>20.2734375</v>
      </c>
      <c r="AJ1054" s="7">
        <f t="shared" ref="AJ1054:AJ1065" si="1905">LN(AG1054)</f>
        <v>7.6144817176684629</v>
      </c>
      <c r="AK1054" s="7">
        <f t="shared" ref="AK1054:AK1065" si="1906">LN(AE1054)</f>
        <v>-4.0570487774784034</v>
      </c>
      <c r="AL1054" s="7">
        <f t="shared" ref="AL1054:AL1065" si="1907">(AJ1054-AK1054)/AF1054</f>
        <v>3.8905101650489553</v>
      </c>
      <c r="AM1054" s="7">
        <f t="shared" si="1889"/>
        <v>48.935845514610776</v>
      </c>
      <c r="AN1054" s="37" t="str">
        <f>VLOOKUP(I1054,spp!A:L,10,FALSE)</f>
        <v>Lutjanidae</v>
      </c>
    </row>
    <row r="1055" spans="1:40" x14ac:dyDescent="0.2">
      <c r="A1055" s="37">
        <v>5</v>
      </c>
      <c r="B1055" s="37" t="s">
        <v>192</v>
      </c>
      <c r="C1055" s="40">
        <v>3</v>
      </c>
      <c r="D1055" s="40" t="s">
        <v>195</v>
      </c>
      <c r="E1055" s="40">
        <v>4</v>
      </c>
      <c r="F1055" s="55">
        <v>39903</v>
      </c>
      <c r="G1055" s="40">
        <v>25</v>
      </c>
      <c r="H1055" s="40">
        <v>3.8</v>
      </c>
      <c r="I1055" s="37" t="s">
        <v>143</v>
      </c>
      <c r="J1055" s="37" t="str">
        <f>VLOOKUP(I1055,spp!A:B,2,FALSE)</f>
        <v>Scarus ghobban</v>
      </c>
      <c r="K1055" s="39">
        <f t="shared" si="1901"/>
        <v>2</v>
      </c>
      <c r="L1055" s="37"/>
      <c r="M1055" s="37"/>
      <c r="N1055" s="37"/>
      <c r="O1055" s="37">
        <v>2</v>
      </c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>
        <f>VLOOKUP(I1055,spp!A:C,3,FALSE)</f>
        <v>2.3300000000000001E-2</v>
      </c>
      <c r="AF1055" s="37">
        <f>VLOOKUP(I1055,spp!A:D,4,FALSE)</f>
        <v>2.919</v>
      </c>
      <c r="AG1055" s="37">
        <f t="shared" si="1902"/>
        <v>198.06784699345747</v>
      </c>
      <c r="AH1055" s="37">
        <f t="shared" si="1903"/>
        <v>0.02</v>
      </c>
      <c r="AI1055" s="37">
        <f t="shared" si="1904"/>
        <v>1.9806784699345747</v>
      </c>
      <c r="AJ1055" s="7">
        <f t="shared" si="1905"/>
        <v>5.2886096335825812</v>
      </c>
      <c r="AK1055" s="7">
        <f t="shared" si="1906"/>
        <v>-3.7593019184104821</v>
      </c>
      <c r="AL1055" s="7">
        <f t="shared" si="1907"/>
        <v>3.099661374440926</v>
      </c>
      <c r="AM1055" s="7">
        <f t="shared" ref="AM1055:AM1065" si="1908">EXP(AL1055)</f>
        <v>22.190435760324245</v>
      </c>
      <c r="AN1055" s="37" t="str">
        <f>VLOOKUP(I1055,spp!A:L,10,FALSE)</f>
        <v>Scaridae </v>
      </c>
    </row>
    <row r="1056" spans="1:40" x14ac:dyDescent="0.2">
      <c r="A1056" s="37">
        <v>5</v>
      </c>
      <c r="B1056" s="37" t="s">
        <v>192</v>
      </c>
      <c r="C1056" s="40">
        <v>3</v>
      </c>
      <c r="D1056" s="40" t="s">
        <v>195</v>
      </c>
      <c r="E1056" s="40">
        <v>4</v>
      </c>
      <c r="F1056" s="55">
        <v>39903</v>
      </c>
      <c r="G1056" s="40">
        <v>25</v>
      </c>
      <c r="H1056" s="40">
        <v>3.8</v>
      </c>
      <c r="I1056" s="37" t="s">
        <v>157</v>
      </c>
      <c r="J1056" s="37" t="str">
        <f>VLOOKUP(I1056,spp!A:B,2,FALSE)</f>
        <v>Zanclus cornutus</v>
      </c>
      <c r="K1056" s="39">
        <f t="shared" si="1901"/>
        <v>2</v>
      </c>
      <c r="L1056" s="37"/>
      <c r="M1056" s="37">
        <v>2</v>
      </c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>
        <f>VLOOKUP(I1056,spp!A:C,3,FALSE)</f>
        <v>1.47E-2</v>
      </c>
      <c r="AF1056" s="37">
        <f>VLOOKUP(I1056,spp!A:D,4,FALSE)</f>
        <v>3.3698999999999999</v>
      </c>
      <c r="AG1056" s="37">
        <f t="shared" si="1902"/>
        <v>26.134625543616963</v>
      </c>
      <c r="AH1056" s="37">
        <f t="shared" si="1903"/>
        <v>0.02</v>
      </c>
      <c r="AI1056" s="37">
        <f t="shared" si="1904"/>
        <v>0.26134625543616963</v>
      </c>
      <c r="AJ1056" s="7">
        <f t="shared" si="1905"/>
        <v>3.2632610842878762</v>
      </c>
      <c r="AK1056" s="7">
        <f t="shared" si="1906"/>
        <v>-4.2199077851974467</v>
      </c>
      <c r="AL1056" s="7">
        <f t="shared" si="1907"/>
        <v>2.2205907799891165</v>
      </c>
      <c r="AM1056" s="7">
        <f t="shared" si="1908"/>
        <v>9.2127719798033443</v>
      </c>
      <c r="AN1056" s="37" t="str">
        <f>VLOOKUP(I1056,spp!A:L,10,FALSE)</f>
        <v>Zanclidae</v>
      </c>
    </row>
    <row r="1057" spans="1:40" x14ac:dyDescent="0.2">
      <c r="A1057" s="43">
        <v>5</v>
      </c>
      <c r="B1057" s="43" t="s">
        <v>192</v>
      </c>
      <c r="C1057" s="43">
        <v>3</v>
      </c>
      <c r="D1057" s="43" t="s">
        <v>195</v>
      </c>
      <c r="E1057" s="43">
        <v>4</v>
      </c>
      <c r="F1057" s="59">
        <v>39903</v>
      </c>
      <c r="G1057" s="43">
        <v>25</v>
      </c>
      <c r="H1057" s="43">
        <v>3.8</v>
      </c>
      <c r="I1057" s="43" t="s">
        <v>148</v>
      </c>
      <c r="J1057" s="37" t="str">
        <f>VLOOKUP(I1057,spp!A:B,2,FALSE)</f>
        <v>Diadema mexicanum</v>
      </c>
      <c r="K1057" s="43">
        <v>82</v>
      </c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37"/>
      <c r="AF1057" s="37">
        <f>VLOOKUP(I1057,spp!A:E,5,FALSE)</f>
        <v>20.71</v>
      </c>
      <c r="AG1057" s="43">
        <f t="shared" ref="AG1057:AG1058" si="1909">AF1057*K1057</f>
        <v>1698.22</v>
      </c>
      <c r="AH1057" s="43">
        <f t="shared" ref="AH1057:AH1058" si="1910">K1057/50</f>
        <v>1.64</v>
      </c>
      <c r="AI1057" s="43">
        <f t="shared" ref="AI1057:AI1058" si="1911">AG1057/50</f>
        <v>33.964399999999998</v>
      </c>
      <c r="AJ1057" s="7">
        <f t="shared" si="1905"/>
        <v>7.4373359226717461</v>
      </c>
      <c r="AK1057" s="7" t="e">
        <f t="shared" si="1906"/>
        <v>#NUM!</v>
      </c>
      <c r="AL1057" s="7" t="e">
        <f t="shared" si="1907"/>
        <v>#NUM!</v>
      </c>
      <c r="AM1057" s="7" t="e">
        <f t="shared" si="1908"/>
        <v>#NUM!</v>
      </c>
      <c r="AN1057" s="37" t="str">
        <f>VLOOKUP(I1057,spp!A:L,10,FALSE)</f>
        <v>Diadematidae</v>
      </c>
    </row>
    <row r="1058" spans="1:40" x14ac:dyDescent="0.2">
      <c r="A1058" s="43">
        <v>5</v>
      </c>
      <c r="B1058" s="43" t="s">
        <v>192</v>
      </c>
      <c r="C1058" s="43">
        <v>3</v>
      </c>
      <c r="D1058" s="43" t="s">
        <v>195</v>
      </c>
      <c r="E1058" s="43">
        <v>4</v>
      </c>
      <c r="F1058" s="59">
        <v>39903</v>
      </c>
      <c r="G1058" s="43">
        <v>25</v>
      </c>
      <c r="H1058" s="43">
        <v>3.8</v>
      </c>
      <c r="I1058" s="43" t="s">
        <v>149</v>
      </c>
      <c r="J1058" s="37" t="str">
        <f>VLOOKUP(I1058,spp!A:B,2,FALSE)</f>
        <v>Pinctada mazatlanica</v>
      </c>
      <c r="K1058" s="43">
        <v>2</v>
      </c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37"/>
      <c r="AF1058" s="37">
        <f>VLOOKUP(I1058,spp!A:E,5,FALSE)</f>
        <v>33.238461538461536</v>
      </c>
      <c r="AG1058" s="43">
        <f t="shared" si="1909"/>
        <v>66.476923076923072</v>
      </c>
      <c r="AH1058" s="43">
        <f t="shared" si="1910"/>
        <v>0.04</v>
      </c>
      <c r="AI1058" s="43">
        <f t="shared" si="1911"/>
        <v>1.3295384615384613</v>
      </c>
      <c r="AJ1058" s="7">
        <f t="shared" si="1905"/>
        <v>4.1968548660362961</v>
      </c>
      <c r="AK1058" s="7" t="e">
        <f t="shared" si="1906"/>
        <v>#NUM!</v>
      </c>
      <c r="AL1058" s="7" t="e">
        <f t="shared" si="1907"/>
        <v>#NUM!</v>
      </c>
      <c r="AM1058" s="7" t="e">
        <f t="shared" si="1908"/>
        <v>#NUM!</v>
      </c>
      <c r="AN1058" s="37" t="str">
        <f>VLOOKUP(I1058,spp!A:L,10,FALSE)</f>
        <v>Pteriidae</v>
      </c>
    </row>
    <row r="1059" spans="1:40" x14ac:dyDescent="0.2">
      <c r="A1059" s="37">
        <v>5</v>
      </c>
      <c r="B1059" s="37" t="s">
        <v>192</v>
      </c>
      <c r="C1059" s="40">
        <v>3</v>
      </c>
      <c r="D1059" s="40" t="s">
        <v>195</v>
      </c>
      <c r="E1059" s="40">
        <v>5</v>
      </c>
      <c r="F1059" s="55">
        <v>39903</v>
      </c>
      <c r="G1059" s="40">
        <v>25</v>
      </c>
      <c r="H1059" s="40">
        <v>3.1</v>
      </c>
      <c r="I1059" s="37" t="s">
        <v>150</v>
      </c>
      <c r="J1059" s="37" t="str">
        <f>VLOOKUP(I1059,spp!A:B,2,FALSE)</f>
        <v>Lutjanus argentiventris</v>
      </c>
      <c r="K1059" s="39">
        <f t="shared" ref="K1059:K1060" si="1912">SUM(L1059:AD1059)</f>
        <v>38</v>
      </c>
      <c r="L1059" s="37"/>
      <c r="M1059" s="37">
        <v>34</v>
      </c>
      <c r="N1059" s="37">
        <v>4</v>
      </c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>
        <f>VLOOKUP(I1059,spp!A:C,3,FALSE)</f>
        <v>1.7299999999999999E-2</v>
      </c>
      <c r="AF1059" s="37">
        <f>VLOOKUP(I1059,spp!A:D,4,FALSE)</f>
        <v>3</v>
      </c>
      <c r="AG1059" s="37">
        <f t="shared" ref="AG1059:AG1060" si="1913">((AE1059*$L$2^AF1059)*L1059)+((AE1059*$M$2^AF1059)*M1059)+((AE1059*$N$2^AF1059)*N1059)+((AE1059*$O$2^AF1059)*O1059)+((AE1059*$P$2^AF1059)*P1059)+((AE1059*$Q$2^AF1059)*Q1059)+((AE1059*$R$2^AF1059)*R1059)+((AE1059*$S$2^AF1059)*S1059)+((AE1059*$T$2^AF1059)*T1059)+((AE1059*$U$2^AF1059)*U1059)+((AE1059*$V$2^AF1059)*V1059)+((AE1059*$W$2^AF1059)*W1059)+((AE1059*$X$2^AF1059)*X1059)+((AE1059*$Y$2^AF1059)*Y1059)+ ((AE1059*$Z$2^AF1059)*Z1059)+((AE1059*$AA$2^AF1059)*AA1059)+((AE1059*$AB$2^AF1059)*AB1059)+((AE1059*$AC$2^AF1059)*AC1059+((AE1059*$AD$2^AF1059)*AD1059))</f>
        <v>383.30312500000002</v>
      </c>
      <c r="AH1059" s="37">
        <f t="shared" ref="AH1059:AH1060" si="1914">K1059/100</f>
        <v>0.38</v>
      </c>
      <c r="AI1059" s="37">
        <f t="shared" ref="AI1059:AI1060" si="1915">AG1059/100</f>
        <v>3.8330312500000003</v>
      </c>
      <c r="AJ1059" s="7">
        <f t="shared" si="1905"/>
        <v>5.9488261252361339</v>
      </c>
      <c r="AK1059" s="7">
        <f t="shared" si="1906"/>
        <v>-4.0570487774784034</v>
      </c>
      <c r="AL1059" s="7">
        <f t="shared" si="1907"/>
        <v>3.3352916342381795</v>
      </c>
      <c r="AM1059" s="7">
        <f t="shared" si="1908"/>
        <v>28.086573035858596</v>
      </c>
      <c r="AN1059" s="37" t="str">
        <f>VLOOKUP(I1059,spp!A:L,10,FALSE)</f>
        <v>Lutjanidae</v>
      </c>
    </row>
    <row r="1060" spans="1:40" x14ac:dyDescent="0.2">
      <c r="A1060" s="37">
        <v>5</v>
      </c>
      <c r="B1060" s="37" t="s">
        <v>192</v>
      </c>
      <c r="C1060" s="40">
        <v>3</v>
      </c>
      <c r="D1060" s="40" t="s">
        <v>195</v>
      </c>
      <c r="E1060" s="40">
        <v>5</v>
      </c>
      <c r="F1060" s="55">
        <v>39903</v>
      </c>
      <c r="G1060" s="40">
        <v>25</v>
      </c>
      <c r="H1060" s="40">
        <v>3.1</v>
      </c>
      <c r="I1060" s="37" t="s">
        <v>143</v>
      </c>
      <c r="J1060" s="37" t="str">
        <f>VLOOKUP(I1060,spp!A:B,2,FALSE)</f>
        <v>Scarus ghobban</v>
      </c>
      <c r="K1060" s="39">
        <f t="shared" si="1912"/>
        <v>2</v>
      </c>
      <c r="L1060" s="37"/>
      <c r="M1060" s="37">
        <v>2</v>
      </c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>
        <f>VLOOKUP(I1060,spp!A:C,3,FALSE)</f>
        <v>2.3300000000000001E-2</v>
      </c>
      <c r="AF1060" s="37">
        <f>VLOOKUP(I1060,spp!A:D,4,FALSE)</f>
        <v>2.919</v>
      </c>
      <c r="AG1060" s="37">
        <f t="shared" si="1913"/>
        <v>16.698972308439288</v>
      </c>
      <c r="AH1060" s="37">
        <f t="shared" si="1914"/>
        <v>0.02</v>
      </c>
      <c r="AI1060" s="37">
        <f t="shared" si="1915"/>
        <v>0.16698972308439289</v>
      </c>
      <c r="AJ1060" s="7">
        <f t="shared" si="1905"/>
        <v>2.8153471791123343</v>
      </c>
      <c r="AK1060" s="7">
        <f t="shared" si="1906"/>
        <v>-3.7593019184104821</v>
      </c>
      <c r="AL1060" s="7">
        <f t="shared" si="1907"/>
        <v>2.2523635140537226</v>
      </c>
      <c r="AM1060" s="7">
        <f t="shared" si="1908"/>
        <v>9.5101867544246783</v>
      </c>
      <c r="AN1060" s="37" t="str">
        <f>VLOOKUP(I1060,spp!A:L,10,FALSE)</f>
        <v>Scaridae </v>
      </c>
    </row>
    <row r="1061" spans="1:40" x14ac:dyDescent="0.2">
      <c r="A1061" s="43">
        <v>5</v>
      </c>
      <c r="B1061" s="43" t="s">
        <v>192</v>
      </c>
      <c r="C1061" s="43">
        <v>3</v>
      </c>
      <c r="D1061" s="43" t="s">
        <v>195</v>
      </c>
      <c r="E1061" s="43">
        <v>5</v>
      </c>
      <c r="F1061" s="59">
        <v>39903</v>
      </c>
      <c r="G1061" s="43">
        <v>25</v>
      </c>
      <c r="H1061" s="43">
        <v>2.1</v>
      </c>
      <c r="I1061" s="43" t="s">
        <v>148</v>
      </c>
      <c r="J1061" s="37" t="str">
        <f>VLOOKUP(I1061,spp!A:B,2,FALSE)</f>
        <v>Diadema mexicanum</v>
      </c>
      <c r="K1061" s="43">
        <v>95</v>
      </c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37"/>
      <c r="AF1061" s="37">
        <f>VLOOKUP(I1061,spp!A:E,5,FALSE)</f>
        <v>20.71</v>
      </c>
      <c r="AG1061" s="43">
        <f t="shared" ref="AG1061:AG1062" si="1916">AF1061*K1061</f>
        <v>1967.45</v>
      </c>
      <c r="AH1061" s="43">
        <f t="shared" ref="AH1061:AH1062" si="1917">K1061/50</f>
        <v>1.9</v>
      </c>
      <c r="AI1061" s="43">
        <f t="shared" ref="AI1061:AI1062" si="1918">AG1061/50</f>
        <v>39.349000000000004</v>
      </c>
      <c r="AJ1061" s="7">
        <f t="shared" si="1905"/>
        <v>7.5844935670080336</v>
      </c>
      <c r="AK1061" s="7" t="e">
        <f t="shared" si="1906"/>
        <v>#NUM!</v>
      </c>
      <c r="AL1061" s="7" t="e">
        <f t="shared" si="1907"/>
        <v>#NUM!</v>
      </c>
      <c r="AM1061" s="7" t="e">
        <f t="shared" si="1908"/>
        <v>#NUM!</v>
      </c>
      <c r="AN1061" s="37" t="str">
        <f>VLOOKUP(I1061,spp!A:L,10,FALSE)</f>
        <v>Diadematidae</v>
      </c>
    </row>
    <row r="1062" spans="1:40" x14ac:dyDescent="0.2">
      <c r="A1062" s="43">
        <v>5</v>
      </c>
      <c r="B1062" s="43" t="s">
        <v>192</v>
      </c>
      <c r="C1062" s="43">
        <v>3</v>
      </c>
      <c r="D1062" s="43" t="s">
        <v>195</v>
      </c>
      <c r="E1062" s="43">
        <v>5</v>
      </c>
      <c r="F1062" s="59">
        <v>39903</v>
      </c>
      <c r="G1062" s="43">
        <v>25</v>
      </c>
      <c r="H1062" s="43">
        <v>2.1</v>
      </c>
      <c r="I1062" s="43" t="s">
        <v>149</v>
      </c>
      <c r="J1062" s="37" t="str">
        <f>VLOOKUP(I1062,spp!A:B,2,FALSE)</f>
        <v>Pinctada mazatlanica</v>
      </c>
      <c r="K1062" s="43">
        <v>6</v>
      </c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37"/>
      <c r="AF1062" s="37">
        <f>VLOOKUP(I1062,spp!A:E,5,FALSE)</f>
        <v>33.238461538461536</v>
      </c>
      <c r="AG1062" s="43">
        <f t="shared" si="1916"/>
        <v>199.43076923076922</v>
      </c>
      <c r="AH1062" s="43">
        <f t="shared" si="1917"/>
        <v>0.12</v>
      </c>
      <c r="AI1062" s="43">
        <f t="shared" si="1918"/>
        <v>3.9886153846153842</v>
      </c>
      <c r="AJ1062" s="7">
        <f t="shared" si="1905"/>
        <v>5.2954671547044061</v>
      </c>
      <c r="AK1062" s="7" t="e">
        <f t="shared" si="1906"/>
        <v>#NUM!</v>
      </c>
      <c r="AL1062" s="7" t="e">
        <f t="shared" si="1907"/>
        <v>#NUM!</v>
      </c>
      <c r="AM1062" s="7" t="e">
        <f t="shared" si="1908"/>
        <v>#NUM!</v>
      </c>
      <c r="AN1062" s="37" t="str">
        <f>VLOOKUP(I1062,spp!A:L,10,FALSE)</f>
        <v>Pteriidae</v>
      </c>
    </row>
    <row r="1063" spans="1:40" x14ac:dyDescent="0.2">
      <c r="A1063" s="37">
        <v>5</v>
      </c>
      <c r="B1063" s="37" t="s">
        <v>192</v>
      </c>
      <c r="C1063" s="40">
        <v>4</v>
      </c>
      <c r="D1063" s="40" t="s">
        <v>196</v>
      </c>
      <c r="E1063" s="40">
        <v>1</v>
      </c>
      <c r="F1063" s="55">
        <v>39904</v>
      </c>
      <c r="G1063" s="40">
        <v>25</v>
      </c>
      <c r="H1063" s="40">
        <v>3.3</v>
      </c>
      <c r="I1063" s="37" t="s">
        <v>142</v>
      </c>
      <c r="J1063" s="37" t="str">
        <f>VLOOKUP(I1063,spp!A:B,2,FALSE)</f>
        <v>Holacanthus passer</v>
      </c>
      <c r="K1063" s="39">
        <f t="shared" ref="K1063" si="1919">SUM(L1063:AD1063)</f>
        <v>1</v>
      </c>
      <c r="L1063" s="37"/>
      <c r="M1063" s="37">
        <v>1</v>
      </c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>
        <f>VLOOKUP(I1063,spp!A:C,3,FALSE)</f>
        <v>2.7130000000000001E-2</v>
      </c>
      <c r="AF1063" s="37">
        <f>VLOOKUP(I1063,spp!A:D,4,FALSE)</f>
        <v>3.0842299999999998</v>
      </c>
      <c r="AG1063" s="37">
        <f t="shared" ref="AG1063" si="1920">((AE1063*$L$2^AF1063)*L1063)+((AE1063*$M$2^AF1063)*M1063)+((AE1063*$N$2^AF1063)*N1063)+((AE1063*$O$2^AF1063)*O1063)+((AE1063*$P$2^AF1063)*P1063)+((AE1063*$Q$2^AF1063)*Q1063)+((AE1063*$R$2^AF1063)*R1063)+((AE1063*$S$2^AF1063)*S1063)+((AE1063*$T$2^AF1063)*T1063)+((AE1063*$U$2^AF1063)*U1063)+((AE1063*$V$2^AF1063)*V1063)+((AE1063*$W$2^AF1063)*W1063)+((AE1063*$X$2^AF1063)*X1063)+((AE1063*$Y$2^AF1063)*Y1063)+ ((AE1063*$Z$2^AF1063)*Z1063)+((AE1063*$AA$2^AF1063)*AA1063)+((AE1063*$AB$2^AF1063)*AB1063)+((AE1063*$AC$2^AF1063)*AC1063+((AE1063*$AD$2^AF1063)*AD1063))</f>
        <v>13.562507587340574</v>
      </c>
      <c r="AH1063" s="37">
        <f t="shared" ref="AH1063" si="1921">K1063/100</f>
        <v>0.01</v>
      </c>
      <c r="AI1063" s="37">
        <f t="shared" ref="AI1063" si="1922">AG1063/100</f>
        <v>0.13562507587340575</v>
      </c>
      <c r="AJ1063" s="7">
        <f t="shared" si="1905"/>
        <v>2.6073091907357715</v>
      </c>
      <c r="AK1063" s="7">
        <f t="shared" si="1906"/>
        <v>-3.6071151523112968</v>
      </c>
      <c r="AL1063" s="7">
        <f t="shared" si="1907"/>
        <v>2.0149030205422647</v>
      </c>
      <c r="AM1063" s="7">
        <f t="shared" si="1908"/>
        <v>7.4999999999999991</v>
      </c>
      <c r="AN1063" s="37" t="str">
        <f>VLOOKUP(I1063,spp!A:L,10,FALSE)</f>
        <v>Pomacanthidae</v>
      </c>
    </row>
    <row r="1064" spans="1:40" x14ac:dyDescent="0.2">
      <c r="A1064" s="43">
        <v>5</v>
      </c>
      <c r="B1064" s="43" t="s">
        <v>192</v>
      </c>
      <c r="C1064" s="43">
        <v>4</v>
      </c>
      <c r="D1064" s="43" t="s">
        <v>196</v>
      </c>
      <c r="E1064" s="43">
        <v>1</v>
      </c>
      <c r="F1064" s="59">
        <v>39904</v>
      </c>
      <c r="G1064" s="43">
        <v>24</v>
      </c>
      <c r="H1064" s="43">
        <v>3.3</v>
      </c>
      <c r="I1064" s="43" t="s">
        <v>148</v>
      </c>
      <c r="J1064" s="37" t="str">
        <f>VLOOKUP(I1064,spp!A:B,2,FALSE)</f>
        <v>Diadema mexicanum</v>
      </c>
      <c r="K1064" s="43">
        <v>17</v>
      </c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37"/>
      <c r="AF1064" s="37">
        <f>VLOOKUP(I1064,spp!A:E,5,FALSE)</f>
        <v>20.71</v>
      </c>
      <c r="AG1064" s="43">
        <f t="shared" ref="AG1064:AG1065" si="1923">AF1064*K1064</f>
        <v>352.07</v>
      </c>
      <c r="AH1064" s="43">
        <f t="shared" ref="AH1064:AH1065" si="1924">K1064/50</f>
        <v>0.34</v>
      </c>
      <c r="AI1064" s="43">
        <f t="shared" ref="AI1064:AI1065" si="1925">AG1064/50</f>
        <v>7.0413999999999994</v>
      </c>
      <c r="AJ1064" s="7">
        <f t="shared" si="1905"/>
        <v>5.863830019463709</v>
      </c>
      <c r="AK1064" s="7" t="e">
        <f t="shared" si="1906"/>
        <v>#NUM!</v>
      </c>
      <c r="AL1064" s="7" t="e">
        <f t="shared" si="1907"/>
        <v>#NUM!</v>
      </c>
      <c r="AM1064" s="7" t="e">
        <f t="shared" si="1908"/>
        <v>#NUM!</v>
      </c>
      <c r="AN1064" s="37" t="str">
        <f>VLOOKUP(I1064,spp!A:L,10,FALSE)</f>
        <v>Diadematidae</v>
      </c>
    </row>
    <row r="1065" spans="1:40" x14ac:dyDescent="0.2">
      <c r="A1065" s="43">
        <v>5</v>
      </c>
      <c r="B1065" s="43" t="s">
        <v>192</v>
      </c>
      <c r="C1065" s="43">
        <v>4</v>
      </c>
      <c r="D1065" s="43" t="s">
        <v>196</v>
      </c>
      <c r="E1065" s="43">
        <v>1</v>
      </c>
      <c r="F1065" s="59">
        <v>39904</v>
      </c>
      <c r="G1065" s="43">
        <v>24</v>
      </c>
      <c r="H1065" s="43">
        <v>3.3</v>
      </c>
      <c r="I1065" s="43" t="s">
        <v>149</v>
      </c>
      <c r="J1065" s="37" t="str">
        <f>VLOOKUP(I1065,spp!A:B,2,FALSE)</f>
        <v>Pinctada mazatlanica</v>
      </c>
      <c r="K1065" s="43">
        <v>5</v>
      </c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37"/>
      <c r="AF1065" s="37">
        <f>VLOOKUP(I1065,spp!A:E,5,FALSE)</f>
        <v>33.238461538461536</v>
      </c>
      <c r="AG1065" s="43">
        <f t="shared" si="1923"/>
        <v>166.19230769230768</v>
      </c>
      <c r="AH1065" s="43">
        <f t="shared" si="1924"/>
        <v>0.1</v>
      </c>
      <c r="AI1065" s="43">
        <f t="shared" si="1925"/>
        <v>3.3238461538461537</v>
      </c>
      <c r="AJ1065" s="7">
        <f t="shared" si="1905"/>
        <v>5.1131455979104512</v>
      </c>
      <c r="AK1065" s="7" t="e">
        <f t="shared" si="1906"/>
        <v>#NUM!</v>
      </c>
      <c r="AL1065" s="7" t="e">
        <f t="shared" si="1907"/>
        <v>#NUM!</v>
      </c>
      <c r="AM1065" s="7" t="e">
        <f t="shared" si="1908"/>
        <v>#NUM!</v>
      </c>
      <c r="AN1065" s="37" t="str">
        <f>VLOOKUP(I1065,spp!A:L,10,FALSE)</f>
        <v>Pteriidae</v>
      </c>
    </row>
    <row r="1066" spans="1:40" x14ac:dyDescent="0.2">
      <c r="A1066" s="37">
        <v>5</v>
      </c>
      <c r="B1066" s="37" t="s">
        <v>192</v>
      </c>
      <c r="C1066" s="40">
        <v>4</v>
      </c>
      <c r="D1066" s="40" t="s">
        <v>196</v>
      </c>
      <c r="E1066" s="40">
        <v>2</v>
      </c>
      <c r="F1066" s="55">
        <v>39904</v>
      </c>
      <c r="G1066" s="40">
        <v>24</v>
      </c>
      <c r="H1066" s="40">
        <v>2.2000000000000002</v>
      </c>
      <c r="I1066" s="37" t="s">
        <v>142</v>
      </c>
      <c r="J1066" s="37" t="str">
        <f>VLOOKUP(I1066,spp!A:B,2,FALSE)</f>
        <v>Holacanthus passer</v>
      </c>
      <c r="K1066" s="39">
        <f t="shared" ref="K1066" si="1926">SUM(L1066:AD1066)</f>
        <v>1</v>
      </c>
      <c r="L1066" s="37"/>
      <c r="M1066" s="37"/>
      <c r="N1066" s="37"/>
      <c r="O1066" s="37"/>
      <c r="P1066" s="37">
        <v>1</v>
      </c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>
        <f>VLOOKUP(I1066,spp!A:C,3,FALSE)</f>
        <v>2.7130000000000001E-2</v>
      </c>
      <c r="AF1066" s="37">
        <f>VLOOKUP(I1066,spp!A:D,4,FALSE)</f>
        <v>3.0842299999999998</v>
      </c>
      <c r="AG1066" s="37">
        <f t="shared" ref="AG1066" si="1927">((AE1066*$L$2^AF1066)*L1066)+((AE1066*$M$2^AF1066)*M1066)+((AE1066*$N$2^AF1066)*N1066)+((AE1066*$O$2^AF1066)*O1066)+((AE1066*$P$2^AF1066)*P1066)+((AE1066*$Q$2^AF1066)*Q1066)+((AE1066*$R$2^AF1066)*R1066)+((AE1066*$S$2^AF1066)*S1066)+((AE1066*$T$2^AF1066)*T1066)+((AE1066*$U$2^AF1066)*U1066)+((AE1066*$V$2^AF1066)*V1066)+((AE1066*$W$2^AF1066)*W1066)+((AE1066*$X$2^AF1066)*X1066)+((AE1066*$Y$2^AF1066)*Y1066)+ ((AE1066*$Z$2^AF1066)*Z1066)+((AE1066*$AA$2^AF1066)*AA1066)+((AE1066*$AB$2^AF1066)*AB1066)+((AE1066*$AC$2^AF1066)*AC1066+((AE1066*$AD$2^AF1066)*AD1066))</f>
        <v>555.92769065930452</v>
      </c>
      <c r="AH1066" s="37">
        <f t="shared" ref="AH1066" si="1928">K1066/100</f>
        <v>0.01</v>
      </c>
      <c r="AI1066" s="37">
        <f t="shared" ref="AI1066" si="1929">AG1066/100</f>
        <v>5.5592769065930447</v>
      </c>
      <c r="AJ1066" s="7">
        <f t="shared" ref="AJ1066:AJ1074" si="1930">LN(AG1066)</f>
        <v>6.3206382330219526</v>
      </c>
      <c r="AK1066" s="7">
        <f t="shared" ref="AK1066:AK1074" si="1931">LN(AE1066)</f>
        <v>-3.6071151523112968</v>
      </c>
      <c r="AL1066" s="7">
        <f t="shared" ref="AL1066:AL1074" si="1932">(AJ1066-AK1066)/AF1066</f>
        <v>3.2188758248682006</v>
      </c>
      <c r="AM1066" s="7">
        <f t="shared" ref="AM1066:AM1074" si="1933">EXP(AL1066)</f>
        <v>24.999999999999996</v>
      </c>
      <c r="AN1066" s="37" t="str">
        <f>VLOOKUP(I1066,spp!A:L,10,FALSE)</f>
        <v>Pomacanthidae</v>
      </c>
    </row>
    <row r="1067" spans="1:40" x14ac:dyDescent="0.2">
      <c r="A1067" s="43">
        <v>5</v>
      </c>
      <c r="B1067" s="43" t="s">
        <v>192</v>
      </c>
      <c r="C1067" s="43">
        <v>4</v>
      </c>
      <c r="D1067" s="43" t="s">
        <v>196</v>
      </c>
      <c r="E1067" s="43">
        <v>2</v>
      </c>
      <c r="F1067" s="59">
        <v>39904</v>
      </c>
      <c r="G1067" s="43">
        <v>24</v>
      </c>
      <c r="H1067" s="43">
        <v>2.2000000000000002</v>
      </c>
      <c r="I1067" s="43" t="s">
        <v>148</v>
      </c>
      <c r="J1067" s="37" t="str">
        <f>VLOOKUP(I1067,spp!A:B,2,FALSE)</f>
        <v>Diadema mexicanum</v>
      </c>
      <c r="K1067" s="43">
        <v>18</v>
      </c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37"/>
      <c r="AF1067" s="37">
        <f>VLOOKUP(I1067,spp!A:E,5,FALSE)</f>
        <v>20.71</v>
      </c>
      <c r="AG1067" s="43">
        <f t="shared" ref="AG1067:AG1068" si="1934">AF1067*K1067</f>
        <v>372.78000000000003</v>
      </c>
      <c r="AH1067" s="43">
        <f t="shared" ref="AH1067:AH1068" si="1935">K1067/50</f>
        <v>0.36</v>
      </c>
      <c r="AI1067" s="43">
        <f t="shared" ref="AI1067:AI1068" si="1936">AG1067/50</f>
        <v>7.4556000000000004</v>
      </c>
      <c r="AJ1067" s="7">
        <f t="shared" si="1930"/>
        <v>5.9209884333036573</v>
      </c>
      <c r="AK1067" s="7" t="e">
        <f t="shared" si="1931"/>
        <v>#NUM!</v>
      </c>
      <c r="AL1067" s="7" t="e">
        <f t="shared" si="1932"/>
        <v>#NUM!</v>
      </c>
      <c r="AM1067" s="7" t="e">
        <f t="shared" si="1933"/>
        <v>#NUM!</v>
      </c>
      <c r="AN1067" s="37" t="str">
        <f>VLOOKUP(I1067,spp!A:L,10,FALSE)</f>
        <v>Diadematidae</v>
      </c>
    </row>
    <row r="1068" spans="1:40" x14ac:dyDescent="0.2">
      <c r="A1068" s="43">
        <v>5</v>
      </c>
      <c r="B1068" s="43" t="s">
        <v>192</v>
      </c>
      <c r="C1068" s="43">
        <v>4</v>
      </c>
      <c r="D1068" s="43" t="s">
        <v>196</v>
      </c>
      <c r="E1068" s="43">
        <v>2</v>
      </c>
      <c r="F1068" s="59">
        <v>39904</v>
      </c>
      <c r="G1068" s="43">
        <v>24</v>
      </c>
      <c r="H1068" s="43">
        <v>2.2000000000000002</v>
      </c>
      <c r="I1068" s="43" t="s">
        <v>149</v>
      </c>
      <c r="J1068" s="37" t="str">
        <f>VLOOKUP(I1068,spp!A:B,2,FALSE)</f>
        <v>Pinctada mazatlanica</v>
      </c>
      <c r="K1068" s="43">
        <v>3</v>
      </c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37"/>
      <c r="AF1068" s="37">
        <f>VLOOKUP(I1068,spp!A:E,5,FALSE)</f>
        <v>33.238461538461536</v>
      </c>
      <c r="AG1068" s="43">
        <f t="shared" si="1934"/>
        <v>99.715384615384608</v>
      </c>
      <c r="AH1068" s="43">
        <f t="shared" si="1935"/>
        <v>0.06</v>
      </c>
      <c r="AI1068" s="43">
        <f t="shared" si="1936"/>
        <v>1.9943076923076921</v>
      </c>
      <c r="AJ1068" s="7">
        <f t="shared" si="1930"/>
        <v>4.6023199741444607</v>
      </c>
      <c r="AK1068" s="7" t="e">
        <f t="shared" si="1931"/>
        <v>#NUM!</v>
      </c>
      <c r="AL1068" s="7" t="e">
        <f t="shared" si="1932"/>
        <v>#NUM!</v>
      </c>
      <c r="AM1068" s="7" t="e">
        <f t="shared" si="1933"/>
        <v>#NUM!</v>
      </c>
      <c r="AN1068" s="37" t="str">
        <f>VLOOKUP(I1068,spp!A:L,10,FALSE)</f>
        <v>Pteriidae</v>
      </c>
    </row>
    <row r="1069" spans="1:40" x14ac:dyDescent="0.2">
      <c r="A1069" s="37">
        <v>5</v>
      </c>
      <c r="B1069" s="37" t="s">
        <v>192</v>
      </c>
      <c r="C1069" s="40">
        <v>4</v>
      </c>
      <c r="D1069" s="40" t="s">
        <v>196</v>
      </c>
      <c r="E1069" s="40">
        <v>3</v>
      </c>
      <c r="F1069" s="55">
        <v>39904</v>
      </c>
      <c r="G1069" s="40">
        <v>24</v>
      </c>
      <c r="H1069" s="40">
        <v>1.2</v>
      </c>
      <c r="I1069" s="37" t="s">
        <v>150</v>
      </c>
      <c r="J1069" s="37" t="str">
        <f>VLOOKUP(I1069,spp!A:B,2,FALSE)</f>
        <v>Lutjanus argentiventris</v>
      </c>
      <c r="K1069" s="39">
        <f t="shared" ref="K1069" si="1937">SUM(L1069:AD1069)</f>
        <v>1</v>
      </c>
      <c r="L1069" s="37"/>
      <c r="M1069" s="37">
        <v>1</v>
      </c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>
        <f>VLOOKUP(I1069,spp!A:C,3,FALSE)</f>
        <v>1.7299999999999999E-2</v>
      </c>
      <c r="AF1069" s="37">
        <f>VLOOKUP(I1069,spp!A:D,4,FALSE)</f>
        <v>3</v>
      </c>
      <c r="AG1069" s="37">
        <f t="shared" ref="AG1069" si="1938">((AE1069*$L$2^AF1069)*L1069)+((AE1069*$M$2^AF1069)*M1069)+((AE1069*$N$2^AF1069)*N1069)+((AE1069*$O$2^AF1069)*O1069)+((AE1069*$P$2^AF1069)*P1069)+((AE1069*$Q$2^AF1069)*Q1069)+((AE1069*$R$2^AF1069)*R1069)+((AE1069*$S$2^AF1069)*S1069)+((AE1069*$T$2^AF1069)*T1069)+((AE1069*$U$2^AF1069)*U1069)+((AE1069*$V$2^AF1069)*V1069)+((AE1069*$W$2^AF1069)*W1069)+((AE1069*$X$2^AF1069)*X1069)+((AE1069*$Y$2^AF1069)*Y1069)+ ((AE1069*$Z$2^AF1069)*Z1069)+((AE1069*$AA$2^AF1069)*AA1069)+((AE1069*$AB$2^AF1069)*AB1069)+((AE1069*$AC$2^AF1069)*AC1069+((AE1069*$AD$2^AF1069)*AD1069))</f>
        <v>7.2984374999999995</v>
      </c>
      <c r="AH1069" s="37">
        <f t="shared" ref="AH1069" si="1939">K1069/100</f>
        <v>0.01</v>
      </c>
      <c r="AI1069" s="37">
        <f t="shared" ref="AI1069" si="1940">AG1069/100</f>
        <v>7.298437499999999E-2</v>
      </c>
      <c r="AJ1069" s="7">
        <f t="shared" si="1930"/>
        <v>1.9876602841483904</v>
      </c>
      <c r="AK1069" s="7">
        <f t="shared" si="1931"/>
        <v>-4.0570487774784034</v>
      </c>
      <c r="AL1069" s="7">
        <f t="shared" si="1932"/>
        <v>2.0149030205422647</v>
      </c>
      <c r="AM1069" s="7">
        <f t="shared" si="1933"/>
        <v>7.4999999999999991</v>
      </c>
      <c r="AN1069" s="37" t="str">
        <f>VLOOKUP(I1069,spp!A:L,10,FALSE)</f>
        <v>Lutjanidae</v>
      </c>
    </row>
    <row r="1070" spans="1:40" x14ac:dyDescent="0.2">
      <c r="A1070" s="43">
        <v>5</v>
      </c>
      <c r="B1070" s="43" t="s">
        <v>192</v>
      </c>
      <c r="C1070" s="43">
        <v>4</v>
      </c>
      <c r="D1070" s="43" t="s">
        <v>196</v>
      </c>
      <c r="E1070" s="43">
        <v>3</v>
      </c>
      <c r="F1070" s="59">
        <v>39904</v>
      </c>
      <c r="G1070" s="43">
        <v>24</v>
      </c>
      <c r="H1070" s="43">
        <v>1.2</v>
      </c>
      <c r="I1070" s="43" t="s">
        <v>148</v>
      </c>
      <c r="J1070" s="37" t="str">
        <f>VLOOKUP(I1070,spp!A:B,2,FALSE)</f>
        <v>Diadema mexicanum</v>
      </c>
      <c r="K1070" s="43">
        <v>19</v>
      </c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37"/>
      <c r="AF1070" s="37">
        <f>VLOOKUP(I1070,spp!A:E,5,FALSE)</f>
        <v>20.71</v>
      </c>
      <c r="AG1070" s="43">
        <f t="shared" ref="AG1070:AG1071" si="1941">AF1070*K1070</f>
        <v>393.49</v>
      </c>
      <c r="AH1070" s="43">
        <f t="shared" ref="AH1070:AH1071" si="1942">K1070/50</f>
        <v>0.38</v>
      </c>
      <c r="AI1070" s="43">
        <f t="shared" ref="AI1070:AI1071" si="1943">AG1070/50</f>
        <v>7.8698000000000006</v>
      </c>
      <c r="AJ1070" s="7">
        <f t="shared" si="1930"/>
        <v>5.9750556545739331</v>
      </c>
      <c r="AK1070" s="7" t="e">
        <f t="shared" si="1931"/>
        <v>#NUM!</v>
      </c>
      <c r="AL1070" s="7" t="e">
        <f t="shared" si="1932"/>
        <v>#NUM!</v>
      </c>
      <c r="AM1070" s="7" t="e">
        <f t="shared" si="1933"/>
        <v>#NUM!</v>
      </c>
      <c r="AN1070" s="37" t="str">
        <f>VLOOKUP(I1070,spp!A:L,10,FALSE)</f>
        <v>Diadematidae</v>
      </c>
    </row>
    <row r="1071" spans="1:40" x14ac:dyDescent="0.2">
      <c r="A1071" s="43">
        <v>5</v>
      </c>
      <c r="B1071" s="43" t="s">
        <v>192</v>
      </c>
      <c r="C1071" s="43">
        <v>4</v>
      </c>
      <c r="D1071" s="43" t="s">
        <v>196</v>
      </c>
      <c r="E1071" s="43">
        <v>3</v>
      </c>
      <c r="F1071" s="59">
        <v>39904</v>
      </c>
      <c r="G1071" s="43">
        <v>24</v>
      </c>
      <c r="H1071" s="43">
        <v>1.2</v>
      </c>
      <c r="I1071" s="43" t="s">
        <v>149</v>
      </c>
      <c r="J1071" s="37" t="str">
        <f>VLOOKUP(I1071,spp!A:B,2,FALSE)</f>
        <v>Pinctada mazatlanica</v>
      </c>
      <c r="K1071" s="43">
        <v>7</v>
      </c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37"/>
      <c r="AF1071" s="37">
        <f>VLOOKUP(I1071,spp!A:E,5,FALSE)</f>
        <v>33.238461538461536</v>
      </c>
      <c r="AG1071" s="43">
        <f t="shared" si="1941"/>
        <v>232.66923076923075</v>
      </c>
      <c r="AH1071" s="43">
        <f t="shared" si="1942"/>
        <v>0.14000000000000001</v>
      </c>
      <c r="AI1071" s="43">
        <f t="shared" si="1943"/>
        <v>4.6533846153846152</v>
      </c>
      <c r="AJ1071" s="7">
        <f t="shared" si="1930"/>
        <v>5.4496178345316642</v>
      </c>
      <c r="AK1071" s="7" t="e">
        <f t="shared" si="1931"/>
        <v>#NUM!</v>
      </c>
      <c r="AL1071" s="7" t="e">
        <f t="shared" si="1932"/>
        <v>#NUM!</v>
      </c>
      <c r="AM1071" s="7" t="e">
        <f t="shared" si="1933"/>
        <v>#NUM!</v>
      </c>
      <c r="AN1071" s="37" t="str">
        <f>VLOOKUP(I1071,spp!A:L,10,FALSE)</f>
        <v>Pteriidae</v>
      </c>
    </row>
    <row r="1072" spans="1:40" x14ac:dyDescent="0.2">
      <c r="A1072" s="37">
        <v>5</v>
      </c>
      <c r="B1072" s="37" t="s">
        <v>192</v>
      </c>
      <c r="C1072" s="40">
        <v>4</v>
      </c>
      <c r="D1072" s="40" t="s">
        <v>196</v>
      </c>
      <c r="E1072" s="40">
        <v>4</v>
      </c>
      <c r="F1072" s="55">
        <v>39904</v>
      </c>
      <c r="G1072" s="40">
        <v>25</v>
      </c>
      <c r="H1072" s="40">
        <v>3.4</v>
      </c>
      <c r="I1072" s="37" t="s">
        <v>142</v>
      </c>
      <c r="J1072" s="37" t="str">
        <f>VLOOKUP(I1072,spp!A:B,2,FALSE)</f>
        <v>Holacanthus passer</v>
      </c>
      <c r="K1072" s="39">
        <f t="shared" ref="K1072" si="1944">SUM(L1072:AD1072)</f>
        <v>1</v>
      </c>
      <c r="L1072" s="37"/>
      <c r="M1072" s="37"/>
      <c r="N1072" s="37"/>
      <c r="O1072" s="37"/>
      <c r="P1072" s="37">
        <v>1</v>
      </c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>
        <f>VLOOKUP(I1072,spp!A:C,3,FALSE)</f>
        <v>2.7130000000000001E-2</v>
      </c>
      <c r="AF1072" s="37">
        <f>VLOOKUP(I1072,spp!A:D,4,FALSE)</f>
        <v>3.0842299999999998</v>
      </c>
      <c r="AG1072" s="37">
        <f t="shared" ref="AG1072" si="1945">((AE1072*$L$2^AF1072)*L1072)+((AE1072*$M$2^AF1072)*M1072)+((AE1072*$N$2^AF1072)*N1072)+((AE1072*$O$2^AF1072)*O1072)+((AE1072*$P$2^AF1072)*P1072)+((AE1072*$Q$2^AF1072)*Q1072)+((AE1072*$R$2^AF1072)*R1072)+((AE1072*$S$2^AF1072)*S1072)+((AE1072*$T$2^AF1072)*T1072)+((AE1072*$U$2^AF1072)*U1072)+((AE1072*$V$2^AF1072)*V1072)+((AE1072*$W$2^AF1072)*W1072)+((AE1072*$X$2^AF1072)*X1072)+((AE1072*$Y$2^AF1072)*Y1072)+ ((AE1072*$Z$2^AF1072)*Z1072)+((AE1072*$AA$2^AF1072)*AA1072)+((AE1072*$AB$2^AF1072)*AB1072)+((AE1072*$AC$2^AF1072)*AC1072+((AE1072*$AD$2^AF1072)*AD1072))</f>
        <v>555.92769065930452</v>
      </c>
      <c r="AH1072" s="37">
        <f t="shared" ref="AH1072" si="1946">K1072/100</f>
        <v>0.01</v>
      </c>
      <c r="AI1072" s="37">
        <f t="shared" ref="AI1072" si="1947">AG1072/100</f>
        <v>5.5592769065930447</v>
      </c>
      <c r="AJ1072" s="7">
        <f t="shared" si="1930"/>
        <v>6.3206382330219526</v>
      </c>
      <c r="AK1072" s="7">
        <f t="shared" si="1931"/>
        <v>-3.6071151523112968</v>
      </c>
      <c r="AL1072" s="7">
        <f t="shared" si="1932"/>
        <v>3.2188758248682006</v>
      </c>
      <c r="AM1072" s="7">
        <f t="shared" si="1933"/>
        <v>24.999999999999996</v>
      </c>
      <c r="AN1072" s="37" t="str">
        <f>VLOOKUP(I1072,spp!A:L,10,FALSE)</f>
        <v>Pomacanthidae</v>
      </c>
    </row>
    <row r="1073" spans="1:40" x14ac:dyDescent="0.2">
      <c r="A1073" s="43">
        <v>5</v>
      </c>
      <c r="B1073" s="43" t="s">
        <v>192</v>
      </c>
      <c r="C1073" s="43">
        <v>4</v>
      </c>
      <c r="D1073" s="43" t="s">
        <v>196</v>
      </c>
      <c r="E1073" s="43">
        <v>4</v>
      </c>
      <c r="F1073" s="59">
        <v>39904</v>
      </c>
      <c r="G1073" s="43">
        <v>25</v>
      </c>
      <c r="H1073" s="43">
        <v>3.4</v>
      </c>
      <c r="I1073" s="43" t="s">
        <v>148</v>
      </c>
      <c r="J1073" s="37" t="str">
        <f>VLOOKUP(I1073,spp!A:B,2,FALSE)</f>
        <v>Diadema mexicanum</v>
      </c>
      <c r="K1073" s="43">
        <v>12</v>
      </c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37"/>
      <c r="AF1073" s="37">
        <f>VLOOKUP(I1073,spp!A:E,5,FALSE)</f>
        <v>20.71</v>
      </c>
      <c r="AG1073" s="43">
        <f>AF1073*K1073</f>
        <v>248.52</v>
      </c>
      <c r="AH1073" s="43">
        <f>K1073/50</f>
        <v>0.24</v>
      </c>
      <c r="AI1073" s="43">
        <f>AG1073/50</f>
        <v>4.9704000000000006</v>
      </c>
      <c r="AJ1073" s="7">
        <f t="shared" si="1930"/>
        <v>5.5155233251954927</v>
      </c>
      <c r="AK1073" s="7" t="e">
        <f t="shared" si="1931"/>
        <v>#NUM!</v>
      </c>
      <c r="AL1073" s="7" t="e">
        <f t="shared" si="1932"/>
        <v>#NUM!</v>
      </c>
      <c r="AM1073" s="7" t="e">
        <f t="shared" si="1933"/>
        <v>#NUM!</v>
      </c>
      <c r="AN1073" s="37" t="str">
        <f>VLOOKUP(I1073,spp!A:L,10,FALSE)</f>
        <v>Diadematidae</v>
      </c>
    </row>
    <row r="1074" spans="1:40" x14ac:dyDescent="0.2">
      <c r="A1074" s="43">
        <v>5</v>
      </c>
      <c r="B1074" s="43" t="s">
        <v>192</v>
      </c>
      <c r="C1074" s="43">
        <v>4</v>
      </c>
      <c r="D1074" s="43" t="s">
        <v>196</v>
      </c>
      <c r="E1074" s="43">
        <v>4</v>
      </c>
      <c r="F1074" s="59">
        <v>39904</v>
      </c>
      <c r="G1074" s="43">
        <v>25</v>
      </c>
      <c r="H1074" s="43">
        <v>3.4</v>
      </c>
      <c r="I1074" s="43" t="s">
        <v>149</v>
      </c>
      <c r="J1074" s="37" t="str">
        <f>VLOOKUP(I1074,spp!A:B,2,FALSE)</f>
        <v>Pinctada mazatlanica</v>
      </c>
      <c r="K1074" s="43">
        <v>4</v>
      </c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37"/>
      <c r="AF1074" s="37">
        <f>VLOOKUP(I1074,spp!A:E,5,FALSE)</f>
        <v>33.238461538461536</v>
      </c>
      <c r="AG1074" s="43">
        <f>AF1074*K1074</f>
        <v>132.95384615384614</v>
      </c>
      <c r="AH1074" s="43">
        <f>K1074/50</f>
        <v>0.08</v>
      </c>
      <c r="AI1074" s="43">
        <f>AG1074/50</f>
        <v>2.6590769230769227</v>
      </c>
      <c r="AJ1074" s="7">
        <f t="shared" si="1930"/>
        <v>4.8900020465962415</v>
      </c>
      <c r="AK1074" s="7" t="e">
        <f t="shared" si="1931"/>
        <v>#NUM!</v>
      </c>
      <c r="AL1074" s="7" t="e">
        <f t="shared" si="1932"/>
        <v>#NUM!</v>
      </c>
      <c r="AM1074" s="7" t="e">
        <f t="shared" si="1933"/>
        <v>#NUM!</v>
      </c>
      <c r="AN1074" s="37" t="str">
        <f>VLOOKUP(I1074,spp!A:L,10,FALSE)</f>
        <v>Pteriidae</v>
      </c>
    </row>
    <row r="1075" spans="1:40" x14ac:dyDescent="0.2">
      <c r="A1075" s="37">
        <v>5</v>
      </c>
      <c r="B1075" s="37" t="s">
        <v>192</v>
      </c>
      <c r="C1075" s="40">
        <v>4</v>
      </c>
      <c r="D1075" s="40" t="s">
        <v>196</v>
      </c>
      <c r="E1075" s="40">
        <v>5</v>
      </c>
      <c r="F1075" s="55">
        <v>39904</v>
      </c>
      <c r="G1075" s="40">
        <v>24</v>
      </c>
      <c r="H1075" s="40">
        <v>2.7</v>
      </c>
      <c r="I1075" s="37" t="s">
        <v>157</v>
      </c>
      <c r="J1075" s="37" t="str">
        <f>VLOOKUP(I1075,spp!A:B,2,FALSE)</f>
        <v>Zanclus cornutus</v>
      </c>
      <c r="K1075" s="39">
        <f t="shared" ref="K1075" si="1948">SUM(L1075:AD1075)</f>
        <v>2</v>
      </c>
      <c r="L1075" s="37"/>
      <c r="M1075" s="37"/>
      <c r="N1075" s="37">
        <v>2</v>
      </c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>
        <f>VLOOKUP(I1075,spp!A:C,3,FALSE)</f>
        <v>1.47E-2</v>
      </c>
      <c r="AF1075" s="37">
        <f>VLOOKUP(I1075,spp!A:D,4,FALSE)</f>
        <v>3.3698999999999999</v>
      </c>
      <c r="AG1075" s="37">
        <f t="shared" ref="AG1075" si="1949">((AE1075*$L$2^AF1075)*L1075)+((AE1075*$M$2^AF1075)*M1075)+((AE1075*$N$2^AF1075)*N1075)+((AE1075*$O$2^AF1075)*O1075)+((AE1075*$P$2^AF1075)*P1075)+((AE1075*$Q$2^AF1075)*Q1075)+((AE1075*$R$2^AF1075)*R1075)+((AE1075*$S$2^AF1075)*S1075)+((AE1075*$T$2^AF1075)*T1075)+((AE1075*$U$2^AF1075)*U1075)+((AE1075*$V$2^AF1075)*V1075)+((AE1075*$W$2^AF1075)*W1075)+((AE1075*$X$2^AF1075)*X1075)+((AE1075*$Y$2^AF1075)*Y1075)+ ((AE1075*$Z$2^AF1075)*Z1075)+((AE1075*$AA$2^AF1075)*AA1075)+((AE1075*$AB$2^AF1075)*AB1075)+((AE1075*$AC$2^AF1075)*AC1075+((AE1075*$AD$2^AF1075)*AD1075))</f>
        <v>146.15860297243819</v>
      </c>
      <c r="AH1075" s="37">
        <f t="shared" ref="AH1075" si="1950">K1075/100</f>
        <v>0.02</v>
      </c>
      <c r="AI1075" s="37">
        <f t="shared" ref="AI1075" si="1951">AG1075/100</f>
        <v>1.4615860297243819</v>
      </c>
      <c r="AJ1075" s="7">
        <f t="shared" ref="AJ1075:AJ1084" si="1952">LN(AG1075)</f>
        <v>4.9846923538168886</v>
      </c>
      <c r="AK1075" s="7">
        <f t="shared" ref="AK1075:AK1084" si="1953">LN(AE1075)</f>
        <v>-4.2199077851974467</v>
      </c>
      <c r="AL1075" s="7">
        <f t="shared" ref="AL1075:AL1084" si="1954">(AJ1075-AK1075)/AF1075</f>
        <v>2.731416403755107</v>
      </c>
      <c r="AM1075" s="7">
        <f t="shared" ref="AM1075:AM1085" si="1955">EXP(AL1075)</f>
        <v>15.354619966338905</v>
      </c>
      <c r="AN1075" s="37" t="str">
        <f>VLOOKUP(I1075,spp!A:L,10,FALSE)</f>
        <v>Zanclidae</v>
      </c>
    </row>
    <row r="1076" spans="1:40" x14ac:dyDescent="0.2">
      <c r="A1076" s="43">
        <v>5</v>
      </c>
      <c r="B1076" s="43" t="s">
        <v>192</v>
      </c>
      <c r="C1076" s="43">
        <v>4</v>
      </c>
      <c r="D1076" s="43" t="s">
        <v>196</v>
      </c>
      <c r="E1076" s="43">
        <v>5</v>
      </c>
      <c r="F1076" s="59">
        <v>39904</v>
      </c>
      <c r="G1076" s="43">
        <v>24</v>
      </c>
      <c r="H1076" s="43">
        <v>2.7</v>
      </c>
      <c r="I1076" s="43" t="s">
        <v>149</v>
      </c>
      <c r="J1076" s="37" t="str">
        <f>VLOOKUP(I1076,spp!A:B,2,FALSE)</f>
        <v>Pinctada mazatlanica</v>
      </c>
      <c r="K1076" s="43">
        <v>4</v>
      </c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37"/>
      <c r="AF1076" s="37">
        <f>VLOOKUP(I1076,spp!A:E,5,FALSE)</f>
        <v>33.238461538461536</v>
      </c>
      <c r="AG1076" s="43">
        <f>AF1076*K1076</f>
        <v>132.95384615384614</v>
      </c>
      <c r="AH1076" s="43">
        <f>K1076/50</f>
        <v>0.08</v>
      </c>
      <c r="AI1076" s="43">
        <f>AG1076/50</f>
        <v>2.6590769230769227</v>
      </c>
      <c r="AJ1076" s="7">
        <f t="shared" si="1952"/>
        <v>4.8900020465962415</v>
      </c>
      <c r="AK1076" s="7" t="e">
        <f t="shared" si="1953"/>
        <v>#NUM!</v>
      </c>
      <c r="AL1076" s="7" t="e">
        <f t="shared" si="1954"/>
        <v>#NUM!</v>
      </c>
      <c r="AM1076" s="7" t="e">
        <f t="shared" si="1955"/>
        <v>#NUM!</v>
      </c>
      <c r="AN1076" s="37" t="str">
        <f>VLOOKUP(I1076,spp!A:L,10,FALSE)</f>
        <v>Pteriidae</v>
      </c>
    </row>
    <row r="1077" spans="1:40" x14ac:dyDescent="0.2">
      <c r="A1077" s="37">
        <v>5</v>
      </c>
      <c r="B1077" s="37" t="s">
        <v>192</v>
      </c>
      <c r="C1077" s="40">
        <v>4</v>
      </c>
      <c r="D1077" s="40" t="s">
        <v>196</v>
      </c>
      <c r="E1077" s="40">
        <v>6</v>
      </c>
      <c r="F1077" s="55">
        <v>39904</v>
      </c>
      <c r="G1077" s="40">
        <v>24</v>
      </c>
      <c r="H1077" s="40">
        <v>2.4</v>
      </c>
      <c r="I1077" s="37" t="s">
        <v>150</v>
      </c>
      <c r="J1077" s="37" t="str">
        <f>VLOOKUP(I1077,spp!A:B,2,FALSE)</f>
        <v>Lutjanus argentiventris</v>
      </c>
      <c r="K1077" s="39">
        <f t="shared" ref="K1077:K1078" si="1956">SUM(L1077:AD1077)</f>
        <v>2</v>
      </c>
      <c r="L1077" s="37"/>
      <c r="M1077" s="37"/>
      <c r="N1077" s="37"/>
      <c r="O1077" s="37"/>
      <c r="P1077" s="37">
        <v>1</v>
      </c>
      <c r="Q1077" s="37">
        <v>1</v>
      </c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>
        <f>VLOOKUP(I1077,spp!A:C,3,FALSE)</f>
        <v>1.7299999999999999E-2</v>
      </c>
      <c r="AF1077" s="37">
        <f>VLOOKUP(I1077,spp!A:D,4,FALSE)</f>
        <v>3</v>
      </c>
      <c r="AG1077" s="37">
        <f t="shared" ref="AG1077:AG1078" si="1957">((AE1077*$L$2^AF1077)*L1077)+((AE1077*$M$2^AF1077)*M1077)+((AE1077*$N$2^AF1077)*N1077)+((AE1077*$O$2^AF1077)*O1077)+((AE1077*$P$2^AF1077)*P1077)+((AE1077*$Q$2^AF1077)*Q1077)+((AE1077*$R$2^AF1077)*R1077)+((AE1077*$S$2^AF1077)*S1077)+((AE1077*$T$2^AF1077)*T1077)+((AE1077*$U$2^AF1077)*U1077)+((AE1077*$V$2^AF1077)*V1077)+((AE1077*$W$2^AF1077)*W1077)+((AE1077*$X$2^AF1077)*X1077)+((AE1077*$Y$2^AF1077)*Y1077)+ ((AE1077*$Z$2^AF1077)*Z1077)+((AE1077*$AA$2^AF1077)*AA1077)+((AE1077*$AB$2^AF1077)*AB1077)+((AE1077*$AC$2^AF1077)*AC1077+((AE1077*$AD$2^AF1077)*AD1077))</f>
        <v>1012.05</v>
      </c>
      <c r="AH1077" s="37">
        <f t="shared" ref="AH1077:AH1078" si="1958">K1077/100</f>
        <v>0.02</v>
      </c>
      <c r="AI1077" s="37">
        <f t="shared" ref="AI1077:AI1078" si="1959">AG1077/100</f>
        <v>10.1205</v>
      </c>
      <c r="AJ1077" s="7">
        <f t="shared" si="1952"/>
        <v>6.9197332557415443</v>
      </c>
      <c r="AK1077" s="7">
        <f t="shared" si="1953"/>
        <v>-4.0570487774784034</v>
      </c>
      <c r="AL1077" s="7">
        <f t="shared" si="1954"/>
        <v>3.6589273444066492</v>
      </c>
      <c r="AM1077" s="7">
        <f t="shared" si="1955"/>
        <v>38.819680383281536</v>
      </c>
      <c r="AN1077" s="37" t="str">
        <f>VLOOKUP(I1077,spp!A:L,10,FALSE)</f>
        <v>Lutjanidae</v>
      </c>
    </row>
    <row r="1078" spans="1:40" x14ac:dyDescent="0.2">
      <c r="A1078" s="37">
        <v>5</v>
      </c>
      <c r="B1078" s="37" t="s">
        <v>192</v>
      </c>
      <c r="C1078" s="40">
        <v>4</v>
      </c>
      <c r="D1078" s="40" t="s">
        <v>196</v>
      </c>
      <c r="E1078" s="40">
        <v>6</v>
      </c>
      <c r="F1078" s="55">
        <v>39904</v>
      </c>
      <c r="G1078" s="40">
        <v>24</v>
      </c>
      <c r="H1078" s="40">
        <v>2.4</v>
      </c>
      <c r="I1078" s="37" t="s">
        <v>143</v>
      </c>
      <c r="J1078" s="37" t="str">
        <f>VLOOKUP(I1078,spp!A:B,2,FALSE)</f>
        <v>Scarus ghobban</v>
      </c>
      <c r="K1078" s="39">
        <f t="shared" si="1956"/>
        <v>2</v>
      </c>
      <c r="L1078" s="37"/>
      <c r="M1078" s="37"/>
      <c r="N1078" s="37"/>
      <c r="O1078" s="37"/>
      <c r="P1078" s="37"/>
      <c r="Q1078" s="37">
        <v>2</v>
      </c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>
        <f>VLOOKUP(I1078,spp!A:C,3,FALSE)</f>
        <v>2.3300000000000001E-2</v>
      </c>
      <c r="AF1078" s="37">
        <f>VLOOKUP(I1078,spp!A:D,4,FALSE)</f>
        <v>2.919</v>
      </c>
      <c r="AG1078" s="37">
        <f t="shared" si="1957"/>
        <v>1498.0300944630151</v>
      </c>
      <c r="AH1078" s="37">
        <f t="shared" si="1958"/>
        <v>0.02</v>
      </c>
      <c r="AI1078" s="37">
        <f t="shared" si="1959"/>
        <v>14.980300944630152</v>
      </c>
      <c r="AJ1078" s="7">
        <f t="shared" si="1952"/>
        <v>7.3119062536370603</v>
      </c>
      <c r="AK1078" s="7">
        <f t="shared" si="1953"/>
        <v>-3.7593019184104821</v>
      </c>
      <c r="AL1078" s="7">
        <f t="shared" si="1954"/>
        <v>3.792808555000871</v>
      </c>
      <c r="AM1078" s="7">
        <f t="shared" si="1955"/>
        <v>44.380871520648469</v>
      </c>
      <c r="AN1078" s="37" t="str">
        <f>VLOOKUP(I1078,spp!A:L,10,FALSE)</f>
        <v>Scaridae </v>
      </c>
    </row>
    <row r="1079" spans="1:40" x14ac:dyDescent="0.2">
      <c r="A1079" s="43">
        <v>5</v>
      </c>
      <c r="B1079" s="43" t="s">
        <v>192</v>
      </c>
      <c r="C1079" s="43">
        <v>4</v>
      </c>
      <c r="D1079" s="43" t="s">
        <v>196</v>
      </c>
      <c r="E1079" s="43">
        <v>6</v>
      </c>
      <c r="F1079" s="59">
        <v>39904</v>
      </c>
      <c r="G1079" s="43">
        <v>24</v>
      </c>
      <c r="H1079" s="43">
        <v>2.4</v>
      </c>
      <c r="I1079" s="43" t="s">
        <v>148</v>
      </c>
      <c r="J1079" s="37" t="str">
        <f>VLOOKUP(I1079,spp!A:B,2,FALSE)</f>
        <v>Diadema mexicanum</v>
      </c>
      <c r="K1079" s="43">
        <v>7</v>
      </c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37"/>
      <c r="AF1079" s="37">
        <f>VLOOKUP(I1079,spp!A:E,5,FALSE)</f>
        <v>20.71</v>
      </c>
      <c r="AG1079" s="43">
        <f>AF1079*K1079</f>
        <v>144.97</v>
      </c>
      <c r="AH1079" s="43">
        <f>K1079/50</f>
        <v>0.14000000000000001</v>
      </c>
      <c r="AI1079" s="43">
        <f>AG1079/50</f>
        <v>2.8994</v>
      </c>
      <c r="AJ1079" s="7">
        <f t="shared" si="1952"/>
        <v>4.9765268244628063</v>
      </c>
      <c r="AK1079" s="7" t="e">
        <f t="shared" si="1953"/>
        <v>#NUM!</v>
      </c>
      <c r="AL1079" s="7" t="e">
        <f t="shared" si="1954"/>
        <v>#NUM!</v>
      </c>
      <c r="AM1079" s="7" t="e">
        <f t="shared" si="1955"/>
        <v>#NUM!</v>
      </c>
      <c r="AN1079" s="37" t="str">
        <f>VLOOKUP(I1079,spp!A:L,10,FALSE)</f>
        <v>Diadematidae</v>
      </c>
    </row>
    <row r="1080" spans="1:40" x14ac:dyDescent="0.2">
      <c r="A1080" s="43">
        <v>5</v>
      </c>
      <c r="B1080" s="43" t="s">
        <v>192</v>
      </c>
      <c r="C1080" s="43">
        <v>4</v>
      </c>
      <c r="D1080" s="43" t="s">
        <v>196</v>
      </c>
      <c r="E1080" s="43">
        <v>6</v>
      </c>
      <c r="F1080" s="59">
        <v>39904</v>
      </c>
      <c r="G1080" s="43">
        <v>24</v>
      </c>
      <c r="H1080" s="43">
        <v>2.4</v>
      </c>
      <c r="I1080" s="43" t="s">
        <v>149</v>
      </c>
      <c r="J1080" s="37" t="str">
        <f>VLOOKUP(I1080,spp!A:B,2,FALSE)</f>
        <v>Pinctada mazatlanica</v>
      </c>
      <c r="K1080" s="43">
        <v>5</v>
      </c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37"/>
      <c r="AF1080" s="37">
        <f>VLOOKUP(I1080,spp!A:E,5,FALSE)</f>
        <v>33.238461538461536</v>
      </c>
      <c r="AG1080" s="43">
        <f>AF1080*K1080</f>
        <v>166.19230769230768</v>
      </c>
      <c r="AH1080" s="43">
        <f>K1080/50</f>
        <v>0.1</v>
      </c>
      <c r="AI1080" s="43">
        <f>AG1080/50</f>
        <v>3.3238461538461537</v>
      </c>
      <c r="AJ1080" s="7">
        <f t="shared" si="1952"/>
        <v>5.1131455979104512</v>
      </c>
      <c r="AK1080" s="7" t="e">
        <f t="shared" si="1953"/>
        <v>#NUM!</v>
      </c>
      <c r="AL1080" s="7" t="e">
        <f t="shared" si="1954"/>
        <v>#NUM!</v>
      </c>
      <c r="AM1080" s="7" t="e">
        <f t="shared" si="1955"/>
        <v>#NUM!</v>
      </c>
      <c r="AN1080" s="37" t="str">
        <f>VLOOKUP(I1080,spp!A:L,10,FALSE)</f>
        <v>Pteriidae</v>
      </c>
    </row>
    <row r="1081" spans="1:40" x14ac:dyDescent="0.2">
      <c r="A1081" s="43">
        <v>5</v>
      </c>
      <c r="B1081" s="43" t="s">
        <v>192</v>
      </c>
      <c r="C1081" s="43">
        <v>4</v>
      </c>
      <c r="D1081" s="43" t="s">
        <v>196</v>
      </c>
      <c r="E1081" s="43">
        <v>7</v>
      </c>
      <c r="F1081" s="59">
        <v>39904</v>
      </c>
      <c r="G1081" s="43">
        <v>24</v>
      </c>
      <c r="H1081" s="43">
        <v>3.4</v>
      </c>
      <c r="I1081" s="43" t="s">
        <v>156</v>
      </c>
      <c r="J1081" s="37" t="str">
        <f>VLOOKUP(I1081,spp!A:B,2,FALSE)</f>
        <v>Acanthaster planci</v>
      </c>
      <c r="K1081" s="43">
        <v>2</v>
      </c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37"/>
      <c r="AF1081" s="37">
        <f>VLOOKUP(I1081,spp!A:E,5,FALSE)</f>
        <v>566.25</v>
      </c>
      <c r="AG1081" s="43">
        <f>AF1081*K1081</f>
        <v>1132.5</v>
      </c>
      <c r="AH1081" s="43">
        <f>K1081/50</f>
        <v>0.04</v>
      </c>
      <c r="AI1081" s="43">
        <f>AG1081/50</f>
        <v>22.65</v>
      </c>
      <c r="AJ1081" s="7">
        <f t="shared" si="1952"/>
        <v>7.0321828573571894</v>
      </c>
      <c r="AK1081" s="7" t="e">
        <f t="shared" si="1953"/>
        <v>#NUM!</v>
      </c>
      <c r="AL1081" s="7" t="e">
        <f t="shared" si="1954"/>
        <v>#NUM!</v>
      </c>
      <c r="AM1081" s="7" t="e">
        <f t="shared" si="1955"/>
        <v>#NUM!</v>
      </c>
      <c r="AN1081" s="37" t="str">
        <f>VLOOKUP(I1081,spp!A:L,10,FALSE)</f>
        <v>Acanthansteridae</v>
      </c>
    </row>
    <row r="1082" spans="1:40" x14ac:dyDescent="0.2">
      <c r="A1082" s="43">
        <v>5</v>
      </c>
      <c r="B1082" s="43" t="s">
        <v>192</v>
      </c>
      <c r="C1082" s="43">
        <v>4</v>
      </c>
      <c r="D1082" s="43" t="s">
        <v>196</v>
      </c>
      <c r="E1082" s="43">
        <v>7</v>
      </c>
      <c r="F1082" s="59">
        <v>39904</v>
      </c>
      <c r="G1082" s="43">
        <v>24</v>
      </c>
      <c r="H1082" s="43">
        <v>3.4</v>
      </c>
      <c r="I1082" s="43" t="s">
        <v>148</v>
      </c>
      <c r="J1082" s="37" t="str">
        <f>VLOOKUP(I1082,spp!A:B,2,FALSE)</f>
        <v>Diadema mexicanum</v>
      </c>
      <c r="K1082" s="43">
        <v>11</v>
      </c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37"/>
      <c r="AF1082" s="37">
        <f>VLOOKUP(I1082,spp!A:E,5,FALSE)</f>
        <v>20.71</v>
      </c>
      <c r="AG1082" s="43">
        <f>AF1082*K1082</f>
        <v>227.81</v>
      </c>
      <c r="AH1082" s="43">
        <f>K1082/50</f>
        <v>0.22</v>
      </c>
      <c r="AI1082" s="43">
        <f>AG1082/50</f>
        <v>4.5562000000000005</v>
      </c>
      <c r="AJ1082" s="7">
        <f t="shared" si="1952"/>
        <v>5.4285119482058635</v>
      </c>
      <c r="AK1082" s="7" t="e">
        <f t="shared" si="1953"/>
        <v>#NUM!</v>
      </c>
      <c r="AL1082" s="7" t="e">
        <f t="shared" si="1954"/>
        <v>#NUM!</v>
      </c>
      <c r="AM1082" s="7" t="e">
        <f t="shared" si="1955"/>
        <v>#NUM!</v>
      </c>
      <c r="AN1082" s="37" t="str">
        <f>VLOOKUP(I1082,spp!A:L,10,FALSE)</f>
        <v>Diadematidae</v>
      </c>
    </row>
    <row r="1083" spans="1:40" x14ac:dyDescent="0.2">
      <c r="A1083" s="43">
        <v>5</v>
      </c>
      <c r="B1083" s="43" t="s">
        <v>192</v>
      </c>
      <c r="C1083" s="43">
        <v>4</v>
      </c>
      <c r="D1083" s="43" t="s">
        <v>196</v>
      </c>
      <c r="E1083" s="43">
        <v>7</v>
      </c>
      <c r="F1083" s="59">
        <v>39904</v>
      </c>
      <c r="G1083" s="43">
        <v>24</v>
      </c>
      <c r="H1083" s="43">
        <v>3.4</v>
      </c>
      <c r="I1083" s="43" t="s">
        <v>149</v>
      </c>
      <c r="J1083" s="37" t="str">
        <f>VLOOKUP(I1083,spp!A:B,2,FALSE)</f>
        <v>Pinctada mazatlanica</v>
      </c>
      <c r="K1083" s="43">
        <v>4</v>
      </c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37"/>
      <c r="AF1083" s="37">
        <f>VLOOKUP(I1083,spp!A:E,5,FALSE)</f>
        <v>33.238461538461536</v>
      </c>
      <c r="AG1083" s="43">
        <f>AF1083*K1083</f>
        <v>132.95384615384614</v>
      </c>
      <c r="AH1083" s="43">
        <f>K1083/50</f>
        <v>0.08</v>
      </c>
      <c r="AI1083" s="43">
        <f>AG1083/50</f>
        <v>2.6590769230769227</v>
      </c>
      <c r="AJ1083" s="7">
        <f t="shared" si="1952"/>
        <v>4.8900020465962415</v>
      </c>
      <c r="AK1083" s="7" t="e">
        <f t="shared" si="1953"/>
        <v>#NUM!</v>
      </c>
      <c r="AL1083" s="7" t="e">
        <f t="shared" si="1954"/>
        <v>#NUM!</v>
      </c>
      <c r="AM1083" s="7" t="e">
        <f t="shared" si="1955"/>
        <v>#NUM!</v>
      </c>
      <c r="AN1083" s="37" t="str">
        <f>VLOOKUP(I1083,spp!A:L,10,FALSE)</f>
        <v>Pteriidae</v>
      </c>
    </row>
    <row r="1084" spans="1:40" x14ac:dyDescent="0.2">
      <c r="A1084" s="43">
        <v>5</v>
      </c>
      <c r="B1084" s="43" t="s">
        <v>192</v>
      </c>
      <c r="C1084" s="43">
        <v>4</v>
      </c>
      <c r="D1084" s="43" t="s">
        <v>196</v>
      </c>
      <c r="E1084" s="43">
        <v>8</v>
      </c>
      <c r="F1084" s="59">
        <v>39904</v>
      </c>
      <c r="G1084" s="43">
        <v>24</v>
      </c>
      <c r="H1084" s="43">
        <v>3.4</v>
      </c>
      <c r="I1084" s="43" t="s">
        <v>156</v>
      </c>
      <c r="J1084" s="37" t="str">
        <f>VLOOKUP(I1084,spp!A:B,2,FALSE)</f>
        <v>Acanthaster planci</v>
      </c>
      <c r="K1084" s="43">
        <v>1</v>
      </c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37"/>
      <c r="AF1084" s="37">
        <f>VLOOKUP(I1084,spp!A:E,5,FALSE)</f>
        <v>566.25</v>
      </c>
      <c r="AG1084" s="43">
        <f t="shared" ref="AG1084:AG1086" si="1960">AF1084*K1084</f>
        <v>566.25</v>
      </c>
      <c r="AH1084" s="43">
        <f t="shared" ref="AH1084:AH1086" si="1961">K1084/50</f>
        <v>0.02</v>
      </c>
      <c r="AI1084" s="43">
        <f t="shared" ref="AI1084:AI1086" si="1962">AG1084/50</f>
        <v>11.324999999999999</v>
      </c>
      <c r="AJ1084" s="7">
        <f t="shared" si="1952"/>
        <v>6.339035676797244</v>
      </c>
      <c r="AK1084" s="7" t="e">
        <f t="shared" si="1953"/>
        <v>#NUM!</v>
      </c>
      <c r="AL1084" s="7" t="e">
        <f t="shared" si="1954"/>
        <v>#NUM!</v>
      </c>
      <c r="AM1084" s="7" t="e">
        <f t="shared" si="1955"/>
        <v>#NUM!</v>
      </c>
      <c r="AN1084" s="37" t="str">
        <f>VLOOKUP(I1084,spp!A:L,10,FALSE)</f>
        <v>Acanthansteridae</v>
      </c>
    </row>
    <row r="1085" spans="1:40" x14ac:dyDescent="0.2">
      <c r="A1085" s="43">
        <v>5</v>
      </c>
      <c r="B1085" s="43" t="s">
        <v>192</v>
      </c>
      <c r="C1085" s="43">
        <v>4</v>
      </c>
      <c r="D1085" s="43" t="s">
        <v>196</v>
      </c>
      <c r="E1085" s="43">
        <v>8</v>
      </c>
      <c r="F1085" s="59">
        <v>39904</v>
      </c>
      <c r="G1085" s="43">
        <v>24</v>
      </c>
      <c r="H1085" s="43">
        <v>3.4</v>
      </c>
      <c r="I1085" s="43" t="s">
        <v>148</v>
      </c>
      <c r="J1085" s="37" t="str">
        <f>VLOOKUP(I1085,spp!A:B,2,FALSE)</f>
        <v>Diadema mexicanum</v>
      </c>
      <c r="K1085" s="43">
        <v>83</v>
      </c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37"/>
      <c r="AF1085" s="37">
        <f>VLOOKUP(I1085,spp!A:E,5,FALSE)</f>
        <v>20.71</v>
      </c>
      <c r="AG1085" s="43">
        <f t="shared" si="1960"/>
        <v>1718.93</v>
      </c>
      <c r="AH1085" s="43">
        <f t="shared" si="1961"/>
        <v>1.66</v>
      </c>
      <c r="AI1085" s="43">
        <f t="shared" si="1962"/>
        <v>34.378599999999999</v>
      </c>
      <c r="AJ1085" s="7">
        <f t="shared" ref="AJ1085:AJ1091" si="1963">LN(AG1085)</f>
        <v>7.4494572832040911</v>
      </c>
      <c r="AK1085" s="7" t="e">
        <f t="shared" ref="AK1085:AK1091" si="1964">LN(AE1085)</f>
        <v>#NUM!</v>
      </c>
      <c r="AL1085" s="7" t="e">
        <f t="shared" ref="AL1085:AL1091" si="1965">(AJ1085-AK1085)/AF1085</f>
        <v>#NUM!</v>
      </c>
      <c r="AM1085" s="7" t="e">
        <f t="shared" si="1955"/>
        <v>#NUM!</v>
      </c>
      <c r="AN1085" s="37" t="str">
        <f>VLOOKUP(I1085,spp!A:L,10,FALSE)</f>
        <v>Diadematidae</v>
      </c>
    </row>
    <row r="1086" spans="1:40" x14ac:dyDescent="0.2">
      <c r="A1086" s="43">
        <v>5</v>
      </c>
      <c r="B1086" s="43" t="s">
        <v>192</v>
      </c>
      <c r="C1086" s="43">
        <v>4</v>
      </c>
      <c r="D1086" s="43" t="s">
        <v>196</v>
      </c>
      <c r="E1086" s="43">
        <v>8</v>
      </c>
      <c r="F1086" s="59">
        <v>39904</v>
      </c>
      <c r="G1086" s="43">
        <v>24</v>
      </c>
      <c r="H1086" s="43">
        <v>3.4</v>
      </c>
      <c r="I1086" s="43" t="s">
        <v>149</v>
      </c>
      <c r="J1086" s="37" t="str">
        <f>VLOOKUP(I1086,spp!A:B,2,FALSE)</f>
        <v>Pinctada mazatlanica</v>
      </c>
      <c r="K1086" s="43">
        <v>10</v>
      </c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37"/>
      <c r="AF1086" s="37">
        <f>VLOOKUP(I1086,spp!A:E,5,FALSE)</f>
        <v>33.238461538461536</v>
      </c>
      <c r="AG1086" s="43">
        <f t="shared" si="1960"/>
        <v>332.38461538461536</v>
      </c>
      <c r="AH1086" s="43">
        <f t="shared" si="1961"/>
        <v>0.2</v>
      </c>
      <c r="AI1086" s="43">
        <f t="shared" si="1962"/>
        <v>6.6476923076923073</v>
      </c>
      <c r="AJ1086" s="7">
        <f t="shared" si="1963"/>
        <v>5.8062927784703966</v>
      </c>
      <c r="AK1086" s="7" t="e">
        <f t="shared" si="1964"/>
        <v>#NUM!</v>
      </c>
      <c r="AL1086" s="7" t="e">
        <f t="shared" si="1965"/>
        <v>#NUM!</v>
      </c>
      <c r="AM1086" s="7" t="e">
        <f t="shared" ref="AM1086:AM1091" si="1966">EXP(AL1086)</f>
        <v>#NUM!</v>
      </c>
      <c r="AN1086" s="37" t="str">
        <f>VLOOKUP(I1086,spp!A:L,10,FALSE)</f>
        <v>Pteriidae</v>
      </c>
    </row>
    <row r="1087" spans="1:40" x14ac:dyDescent="0.2">
      <c r="A1087" s="43">
        <v>5</v>
      </c>
      <c r="B1087" s="43" t="s">
        <v>192</v>
      </c>
      <c r="C1087" s="43">
        <v>5</v>
      </c>
      <c r="D1087" s="43" t="s">
        <v>197</v>
      </c>
      <c r="E1087" s="43">
        <v>1</v>
      </c>
      <c r="F1087" s="59">
        <v>39904</v>
      </c>
      <c r="G1087" s="43">
        <v>24</v>
      </c>
      <c r="H1087" s="43">
        <v>7.5</v>
      </c>
      <c r="I1087" s="43" t="s">
        <v>148</v>
      </c>
      <c r="J1087" s="37" t="str">
        <f>VLOOKUP(I1087,spp!A:B,2,FALSE)</f>
        <v>Diadema mexicanum</v>
      </c>
      <c r="K1087" s="43">
        <v>10</v>
      </c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37"/>
      <c r="AF1087" s="37">
        <f>VLOOKUP(I1087,spp!A:E,5,FALSE)</f>
        <v>20.71</v>
      </c>
      <c r="AG1087" s="43">
        <f t="shared" ref="AG1087:AG1088" si="1967">AF1087*K1087</f>
        <v>207.10000000000002</v>
      </c>
      <c r="AH1087" s="43">
        <f t="shared" ref="AH1087:AH1088" si="1968">K1087/50</f>
        <v>0.2</v>
      </c>
      <c r="AI1087" s="43">
        <f t="shared" ref="AI1087:AI1088" si="1969">AG1087/50</f>
        <v>4.1420000000000003</v>
      </c>
      <c r="AJ1087" s="7">
        <f t="shared" si="1963"/>
        <v>5.3332017684015387</v>
      </c>
      <c r="AK1087" s="7" t="e">
        <f t="shared" si="1964"/>
        <v>#NUM!</v>
      </c>
      <c r="AL1087" s="7" t="e">
        <f t="shared" si="1965"/>
        <v>#NUM!</v>
      </c>
      <c r="AM1087" s="7" t="e">
        <f t="shared" si="1966"/>
        <v>#NUM!</v>
      </c>
      <c r="AN1087" s="37" t="str">
        <f>VLOOKUP(I1087,spp!A:L,10,FALSE)</f>
        <v>Diadematidae</v>
      </c>
    </row>
    <row r="1088" spans="1:40" x14ac:dyDescent="0.2">
      <c r="A1088" s="43">
        <v>5</v>
      </c>
      <c r="B1088" s="43" t="s">
        <v>192</v>
      </c>
      <c r="C1088" s="43">
        <v>5</v>
      </c>
      <c r="D1088" s="43" t="s">
        <v>197</v>
      </c>
      <c r="E1088" s="43">
        <v>1</v>
      </c>
      <c r="F1088" s="59">
        <v>39904</v>
      </c>
      <c r="G1088" s="43">
        <v>24</v>
      </c>
      <c r="H1088" s="43">
        <v>7.5</v>
      </c>
      <c r="I1088" s="43" t="s">
        <v>149</v>
      </c>
      <c r="J1088" s="37" t="str">
        <f>VLOOKUP(I1088,spp!A:B,2,FALSE)</f>
        <v>Pinctada mazatlanica</v>
      </c>
      <c r="K1088" s="43">
        <v>2</v>
      </c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37"/>
      <c r="AF1088" s="37">
        <f>VLOOKUP(I1088,spp!A:E,5,FALSE)</f>
        <v>33.238461538461536</v>
      </c>
      <c r="AG1088" s="43">
        <f t="shared" si="1967"/>
        <v>66.476923076923072</v>
      </c>
      <c r="AH1088" s="43">
        <f t="shared" si="1968"/>
        <v>0.04</v>
      </c>
      <c r="AI1088" s="43">
        <f t="shared" si="1969"/>
        <v>1.3295384615384613</v>
      </c>
      <c r="AJ1088" s="7">
        <f t="shared" si="1963"/>
        <v>4.1968548660362961</v>
      </c>
      <c r="AK1088" s="7" t="e">
        <f t="shared" si="1964"/>
        <v>#NUM!</v>
      </c>
      <c r="AL1088" s="7" t="e">
        <f t="shared" si="1965"/>
        <v>#NUM!</v>
      </c>
      <c r="AM1088" s="7" t="e">
        <f t="shared" si="1966"/>
        <v>#NUM!</v>
      </c>
      <c r="AN1088" s="37" t="str">
        <f>VLOOKUP(I1088,spp!A:L,10,FALSE)</f>
        <v>Pteriidae</v>
      </c>
    </row>
    <row r="1089" spans="1:40" x14ac:dyDescent="0.2">
      <c r="A1089" s="43">
        <v>5</v>
      </c>
      <c r="B1089" s="43" t="s">
        <v>192</v>
      </c>
      <c r="C1089" s="43">
        <v>5</v>
      </c>
      <c r="D1089" s="43" t="s">
        <v>197</v>
      </c>
      <c r="E1089" s="43">
        <v>2</v>
      </c>
      <c r="F1089" s="59">
        <v>39904</v>
      </c>
      <c r="G1089" s="43">
        <v>24</v>
      </c>
      <c r="H1089" s="43">
        <v>5.8</v>
      </c>
      <c r="I1089" s="43" t="s">
        <v>148</v>
      </c>
      <c r="J1089" s="37" t="str">
        <f>VLOOKUP(I1089,spp!A:B,2,FALSE)</f>
        <v>Diadema mexicanum</v>
      </c>
      <c r="K1089" s="43">
        <v>17</v>
      </c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37"/>
      <c r="AF1089" s="37">
        <f>VLOOKUP(I1089,spp!A:E,5,FALSE)</f>
        <v>20.71</v>
      </c>
      <c r="AG1089" s="43">
        <f t="shared" ref="AG1089:AG1090" si="1970">AF1089*K1089</f>
        <v>352.07</v>
      </c>
      <c r="AH1089" s="43">
        <f t="shared" ref="AH1089:AH1090" si="1971">K1089/50</f>
        <v>0.34</v>
      </c>
      <c r="AI1089" s="43">
        <f t="shared" ref="AI1089:AI1090" si="1972">AG1089/50</f>
        <v>7.0413999999999994</v>
      </c>
      <c r="AJ1089" s="7">
        <f t="shared" si="1963"/>
        <v>5.863830019463709</v>
      </c>
      <c r="AK1089" s="7" t="e">
        <f t="shared" si="1964"/>
        <v>#NUM!</v>
      </c>
      <c r="AL1089" s="7" t="e">
        <f t="shared" si="1965"/>
        <v>#NUM!</v>
      </c>
      <c r="AM1089" s="7" t="e">
        <f t="shared" si="1966"/>
        <v>#NUM!</v>
      </c>
      <c r="AN1089" s="37" t="str">
        <f>VLOOKUP(I1089,spp!A:L,10,FALSE)</f>
        <v>Diadematidae</v>
      </c>
    </row>
    <row r="1090" spans="1:40" x14ac:dyDescent="0.2">
      <c r="A1090" s="43">
        <v>5</v>
      </c>
      <c r="B1090" s="43" t="s">
        <v>192</v>
      </c>
      <c r="C1090" s="43">
        <v>5</v>
      </c>
      <c r="D1090" s="43" t="s">
        <v>197</v>
      </c>
      <c r="E1090" s="43">
        <v>2</v>
      </c>
      <c r="F1090" s="59">
        <v>39904</v>
      </c>
      <c r="G1090" s="43">
        <v>24</v>
      </c>
      <c r="H1090" s="43">
        <v>5.8</v>
      </c>
      <c r="I1090" s="43" t="s">
        <v>149</v>
      </c>
      <c r="J1090" s="37" t="str">
        <f>VLOOKUP(I1090,spp!A:B,2,FALSE)</f>
        <v>Pinctada mazatlanica</v>
      </c>
      <c r="K1090" s="43">
        <v>3</v>
      </c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37"/>
      <c r="AF1090" s="37">
        <f>VLOOKUP(I1090,spp!A:E,5,FALSE)</f>
        <v>33.238461538461536</v>
      </c>
      <c r="AG1090" s="43">
        <f t="shared" si="1970"/>
        <v>99.715384615384608</v>
      </c>
      <c r="AH1090" s="43">
        <f t="shared" si="1971"/>
        <v>0.06</v>
      </c>
      <c r="AI1090" s="43">
        <f t="shared" si="1972"/>
        <v>1.9943076923076921</v>
      </c>
      <c r="AJ1090" s="7">
        <f t="shared" si="1963"/>
        <v>4.6023199741444607</v>
      </c>
      <c r="AK1090" s="7" t="e">
        <f t="shared" si="1964"/>
        <v>#NUM!</v>
      </c>
      <c r="AL1090" s="7" t="e">
        <f t="shared" si="1965"/>
        <v>#NUM!</v>
      </c>
      <c r="AM1090" s="7" t="e">
        <f t="shared" si="1966"/>
        <v>#NUM!</v>
      </c>
      <c r="AN1090" s="37" t="str">
        <f>VLOOKUP(I1090,spp!A:L,10,FALSE)</f>
        <v>Pteriidae</v>
      </c>
    </row>
    <row r="1091" spans="1:40" x14ac:dyDescent="0.2">
      <c r="A1091" s="43">
        <v>5</v>
      </c>
      <c r="B1091" s="43" t="s">
        <v>192</v>
      </c>
      <c r="C1091" s="43">
        <v>5</v>
      </c>
      <c r="D1091" s="43" t="s">
        <v>197</v>
      </c>
      <c r="E1091" s="43">
        <v>3</v>
      </c>
      <c r="F1091" s="59">
        <v>39904</v>
      </c>
      <c r="G1091" s="43">
        <v>24</v>
      </c>
      <c r="H1091" s="43">
        <v>5.0999999999999996</v>
      </c>
      <c r="I1091" s="43" t="s">
        <v>148</v>
      </c>
      <c r="J1091" s="37" t="str">
        <f>VLOOKUP(I1091,spp!A:B,2,FALSE)</f>
        <v>Diadema mexicanum</v>
      </c>
      <c r="K1091" s="43">
        <v>8</v>
      </c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37"/>
      <c r="AF1091" s="37">
        <f>VLOOKUP(I1091,spp!A:E,5,FALSE)</f>
        <v>20.71</v>
      </c>
      <c r="AG1091" s="43">
        <f t="shared" ref="AG1091:AG1092" si="1973">AF1091*K1091</f>
        <v>165.68</v>
      </c>
      <c r="AH1091" s="43">
        <f t="shared" ref="AH1091:AH1092" si="1974">K1091/50</f>
        <v>0.16</v>
      </c>
      <c r="AI1091" s="43">
        <f t="shared" ref="AI1091:AI1092" si="1975">AG1091/50</f>
        <v>3.3136000000000001</v>
      </c>
      <c r="AJ1091" s="7">
        <f t="shared" si="1963"/>
        <v>5.110058217087329</v>
      </c>
      <c r="AK1091" s="7" t="e">
        <f t="shared" si="1964"/>
        <v>#NUM!</v>
      </c>
      <c r="AL1091" s="7" t="e">
        <f t="shared" si="1965"/>
        <v>#NUM!</v>
      </c>
      <c r="AM1091" s="7" t="e">
        <f t="shared" si="1966"/>
        <v>#NUM!</v>
      </c>
      <c r="AN1091" s="37" t="str">
        <f>VLOOKUP(I1091,spp!A:L,10,FALSE)</f>
        <v>Diadematidae</v>
      </c>
    </row>
    <row r="1092" spans="1:40" x14ac:dyDescent="0.2">
      <c r="A1092" s="43">
        <v>5</v>
      </c>
      <c r="B1092" s="43" t="s">
        <v>192</v>
      </c>
      <c r="C1092" s="43">
        <v>5</v>
      </c>
      <c r="D1092" s="43" t="s">
        <v>197</v>
      </c>
      <c r="E1092" s="43">
        <v>3</v>
      </c>
      <c r="F1092" s="59">
        <v>39904</v>
      </c>
      <c r="G1092" s="43">
        <v>24</v>
      </c>
      <c r="H1092" s="43">
        <v>5.0999999999999996</v>
      </c>
      <c r="I1092" s="43" t="s">
        <v>149</v>
      </c>
      <c r="J1092" s="37" t="str">
        <f>VLOOKUP(I1092,spp!A:B,2,FALSE)</f>
        <v>Pinctada mazatlanica</v>
      </c>
      <c r="K1092" s="43">
        <v>4</v>
      </c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37"/>
      <c r="AF1092" s="37">
        <f>VLOOKUP(I1092,spp!A:E,5,FALSE)</f>
        <v>33.238461538461536</v>
      </c>
      <c r="AG1092" s="43">
        <f t="shared" si="1973"/>
        <v>132.95384615384614</v>
      </c>
      <c r="AH1092" s="43">
        <f t="shared" si="1974"/>
        <v>0.08</v>
      </c>
      <c r="AI1092" s="43">
        <f t="shared" si="1975"/>
        <v>2.6590769230769227</v>
      </c>
      <c r="AJ1092" s="7">
        <f t="shared" ref="AJ1092:AJ1101" si="1976">LN(AG1092)</f>
        <v>4.8900020465962415</v>
      </c>
      <c r="AK1092" s="7" t="e">
        <f t="shared" ref="AK1092:AK1101" si="1977">LN(AE1092)</f>
        <v>#NUM!</v>
      </c>
      <c r="AL1092" s="7" t="e">
        <f t="shared" ref="AL1092:AL1101" si="1978">(AJ1092-AK1092)/AF1092</f>
        <v>#NUM!</v>
      </c>
      <c r="AM1092" s="7" t="e">
        <f t="shared" ref="AM1092:AM1101" si="1979">EXP(AL1092)</f>
        <v>#NUM!</v>
      </c>
      <c r="AN1092" s="37" t="str">
        <f>VLOOKUP(I1092,spp!A:L,10,FALSE)</f>
        <v>Pteriidae</v>
      </c>
    </row>
    <row r="1093" spans="1:40" x14ac:dyDescent="0.2">
      <c r="A1093" s="37">
        <v>5</v>
      </c>
      <c r="B1093" s="37" t="s">
        <v>192</v>
      </c>
      <c r="C1093" s="40">
        <v>5</v>
      </c>
      <c r="D1093" s="40" t="s">
        <v>197</v>
      </c>
      <c r="E1093" s="40">
        <v>4</v>
      </c>
      <c r="F1093" s="55">
        <v>39904</v>
      </c>
      <c r="G1093" s="40">
        <v>24</v>
      </c>
      <c r="H1093" s="40">
        <v>4.9000000000000004</v>
      </c>
      <c r="I1093" s="37" t="s">
        <v>142</v>
      </c>
      <c r="J1093" s="37" t="str">
        <f>VLOOKUP(I1093,spp!A:B,2,FALSE)</f>
        <v>Holacanthus passer</v>
      </c>
      <c r="K1093" s="39">
        <f t="shared" ref="K1093" si="1980">SUM(L1093:AD1093)</f>
        <v>1</v>
      </c>
      <c r="L1093" s="37"/>
      <c r="M1093" s="37"/>
      <c r="N1093" s="37"/>
      <c r="O1093" s="37"/>
      <c r="P1093" s="37">
        <v>1</v>
      </c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>
        <f>VLOOKUP(I1093,spp!A:C,3,FALSE)</f>
        <v>2.7130000000000001E-2</v>
      </c>
      <c r="AF1093" s="37">
        <f>VLOOKUP(I1093,spp!A:D,4,FALSE)</f>
        <v>3.0842299999999998</v>
      </c>
      <c r="AG1093" s="37">
        <f t="shared" ref="AG1093" si="1981">((AE1093*$L$2^AF1093)*L1093)+((AE1093*$M$2^AF1093)*M1093)+((AE1093*$N$2^AF1093)*N1093)+((AE1093*$O$2^AF1093)*O1093)+((AE1093*$P$2^AF1093)*P1093)+((AE1093*$Q$2^AF1093)*Q1093)+((AE1093*$R$2^AF1093)*R1093)+((AE1093*$S$2^AF1093)*S1093)+((AE1093*$T$2^AF1093)*T1093)+((AE1093*$U$2^AF1093)*U1093)+((AE1093*$V$2^AF1093)*V1093)+((AE1093*$W$2^AF1093)*W1093)+((AE1093*$X$2^AF1093)*X1093)+((AE1093*$Y$2^AF1093)*Y1093)+ ((AE1093*$Z$2^AF1093)*Z1093)+((AE1093*$AA$2^AF1093)*AA1093)+((AE1093*$AB$2^AF1093)*AB1093)+((AE1093*$AC$2^AF1093)*AC1093+((AE1093*$AD$2^AF1093)*AD1093))</f>
        <v>555.92769065930452</v>
      </c>
      <c r="AH1093" s="37">
        <f t="shared" ref="AH1093" si="1982">K1093/100</f>
        <v>0.01</v>
      </c>
      <c r="AI1093" s="37">
        <f t="shared" ref="AI1093" si="1983">AG1093/100</f>
        <v>5.5592769065930447</v>
      </c>
      <c r="AJ1093" s="7">
        <f t="shared" si="1976"/>
        <v>6.3206382330219526</v>
      </c>
      <c r="AK1093" s="7">
        <f t="shared" si="1977"/>
        <v>-3.6071151523112968</v>
      </c>
      <c r="AL1093" s="7">
        <f t="shared" si="1978"/>
        <v>3.2188758248682006</v>
      </c>
      <c r="AM1093" s="7">
        <f t="shared" si="1979"/>
        <v>24.999999999999996</v>
      </c>
      <c r="AN1093" s="37" t="str">
        <f>VLOOKUP(I1093,spp!A:L,10,FALSE)</f>
        <v>Pomacanthidae</v>
      </c>
    </row>
    <row r="1094" spans="1:40" x14ac:dyDescent="0.2">
      <c r="A1094" s="43">
        <v>5</v>
      </c>
      <c r="B1094" s="43" t="s">
        <v>192</v>
      </c>
      <c r="C1094" s="43">
        <v>5</v>
      </c>
      <c r="D1094" s="43" t="s">
        <v>197</v>
      </c>
      <c r="E1094" s="43">
        <v>4</v>
      </c>
      <c r="F1094" s="59">
        <v>39904</v>
      </c>
      <c r="G1094" s="43">
        <v>24</v>
      </c>
      <c r="H1094" s="43">
        <v>2.5</v>
      </c>
      <c r="I1094" s="43" t="s">
        <v>148</v>
      </c>
      <c r="J1094" s="37" t="str">
        <f>VLOOKUP(I1094,spp!A:B,2,FALSE)</f>
        <v>Diadema mexicanum</v>
      </c>
      <c r="K1094" s="43">
        <v>2</v>
      </c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37"/>
      <c r="AF1094" s="37">
        <f>VLOOKUP(I1094,spp!A:E,5,FALSE)</f>
        <v>20.71</v>
      </c>
      <c r="AG1094" s="43">
        <f>AF1094*K1094</f>
        <v>41.42</v>
      </c>
      <c r="AH1094" s="43">
        <f>K1094/50</f>
        <v>0.04</v>
      </c>
      <c r="AI1094" s="43">
        <f>AG1094/50</f>
        <v>0.82840000000000003</v>
      </c>
      <c r="AJ1094" s="7">
        <f t="shared" si="1976"/>
        <v>3.7237638559674382</v>
      </c>
      <c r="AK1094" s="7" t="e">
        <f t="shared" si="1977"/>
        <v>#NUM!</v>
      </c>
      <c r="AL1094" s="7" t="e">
        <f t="shared" si="1978"/>
        <v>#NUM!</v>
      </c>
      <c r="AM1094" s="7" t="e">
        <f t="shared" si="1979"/>
        <v>#NUM!</v>
      </c>
      <c r="AN1094" s="37" t="str">
        <f>VLOOKUP(I1094,spp!A:L,10,FALSE)</f>
        <v>Diadematidae</v>
      </c>
    </row>
    <row r="1095" spans="1:40" x14ac:dyDescent="0.2">
      <c r="A1095" s="37">
        <v>5</v>
      </c>
      <c r="B1095" s="37" t="s">
        <v>192</v>
      </c>
      <c r="C1095" s="40">
        <v>5</v>
      </c>
      <c r="D1095" s="40" t="s">
        <v>197</v>
      </c>
      <c r="E1095" s="40">
        <v>5</v>
      </c>
      <c r="F1095" s="55">
        <v>39904</v>
      </c>
      <c r="G1095" s="40">
        <v>25</v>
      </c>
      <c r="H1095" s="40">
        <v>3.7</v>
      </c>
      <c r="I1095" s="37" t="s">
        <v>142</v>
      </c>
      <c r="J1095" s="37" t="str">
        <f>VLOOKUP(I1095,spp!A:B,2,FALSE)</f>
        <v>Holacanthus passer</v>
      </c>
      <c r="K1095" s="39">
        <f t="shared" ref="K1095:K1096" si="1984">SUM(L1095:AD1095)</f>
        <v>1</v>
      </c>
      <c r="L1095" s="37"/>
      <c r="M1095" s="37"/>
      <c r="N1095" s="37">
        <v>1</v>
      </c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>
        <f>VLOOKUP(I1095,spp!A:C,3,FALSE)</f>
        <v>2.7130000000000001E-2</v>
      </c>
      <c r="AF1095" s="37">
        <f>VLOOKUP(I1095,spp!A:D,4,FALSE)</f>
        <v>3.0842299999999998</v>
      </c>
      <c r="AG1095" s="37">
        <f t="shared" ref="AG1095:AG1096" si="1985">((AE1095*$L$2^AF1095)*L1095)+((AE1095*$M$2^AF1095)*M1095)+((AE1095*$N$2^AF1095)*N1095)+((AE1095*$O$2^AF1095)*O1095)+((AE1095*$P$2^AF1095)*P1095)+((AE1095*$Q$2^AF1095)*Q1095)+((AE1095*$R$2^AF1095)*R1095)+((AE1095*$S$2^AF1095)*S1095)+((AE1095*$T$2^AF1095)*T1095)+((AE1095*$U$2^AF1095)*U1095)+((AE1095*$V$2^AF1095)*V1095)+((AE1095*$W$2^AF1095)*W1095)+((AE1095*$X$2^AF1095)*X1095)+((AE1095*$Y$2^AF1095)*Y1095)+ ((AE1095*$Z$2^AF1095)*Z1095)+((AE1095*$AA$2^AF1095)*AA1095)+((AE1095*$AB$2^AF1095)*AB1095)+((AE1095*$AC$2^AF1095)*AC1095+((AE1095*$AD$2^AF1095)*AD1095))</f>
        <v>65.549979949165603</v>
      </c>
      <c r="AH1095" s="37">
        <f t="shared" ref="AH1095:AH1096" si="1986">K1095/100</f>
        <v>0.01</v>
      </c>
      <c r="AI1095" s="37">
        <f t="shared" ref="AI1095:AI1096" si="1987">AG1095/100</f>
        <v>0.65549979949165604</v>
      </c>
      <c r="AJ1095" s="7">
        <f t="shared" si="1976"/>
        <v>4.182812904323554</v>
      </c>
      <c r="AK1095" s="7">
        <f t="shared" si="1977"/>
        <v>-3.6071151523112968</v>
      </c>
      <c r="AL1095" s="7">
        <f t="shared" si="1978"/>
        <v>2.5257286443082556</v>
      </c>
      <c r="AM1095" s="7">
        <f t="shared" si="1979"/>
        <v>12.500000000000002</v>
      </c>
      <c r="AN1095" s="37" t="str">
        <f>VLOOKUP(I1095,spp!A:L,10,FALSE)</f>
        <v>Pomacanthidae</v>
      </c>
    </row>
    <row r="1096" spans="1:40" x14ac:dyDescent="0.2">
      <c r="A1096" s="37">
        <v>5</v>
      </c>
      <c r="B1096" s="37" t="s">
        <v>192</v>
      </c>
      <c r="C1096" s="40">
        <v>5</v>
      </c>
      <c r="D1096" s="40" t="s">
        <v>197</v>
      </c>
      <c r="E1096" s="40">
        <v>5</v>
      </c>
      <c r="F1096" s="55">
        <v>39904</v>
      </c>
      <c r="G1096" s="40">
        <v>25</v>
      </c>
      <c r="H1096" s="40">
        <v>3.7</v>
      </c>
      <c r="I1096" s="37" t="s">
        <v>150</v>
      </c>
      <c r="J1096" s="37" t="str">
        <f>VLOOKUP(I1096,spp!A:B,2,FALSE)</f>
        <v>Lutjanus argentiventris</v>
      </c>
      <c r="K1096" s="39">
        <f t="shared" si="1984"/>
        <v>1</v>
      </c>
      <c r="L1096" s="37"/>
      <c r="M1096" s="37"/>
      <c r="N1096" s="37">
        <v>1</v>
      </c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>
        <f>VLOOKUP(I1096,spp!A:C,3,FALSE)</f>
        <v>1.7299999999999999E-2</v>
      </c>
      <c r="AF1096" s="37">
        <f>VLOOKUP(I1096,spp!A:D,4,FALSE)</f>
        <v>3</v>
      </c>
      <c r="AG1096" s="37">
        <f t="shared" si="1985"/>
        <v>33.7890625</v>
      </c>
      <c r="AH1096" s="37">
        <f t="shared" si="1986"/>
        <v>0.01</v>
      </c>
      <c r="AI1096" s="37">
        <f t="shared" si="1987"/>
        <v>0.337890625</v>
      </c>
      <c r="AJ1096" s="7">
        <f t="shared" si="1976"/>
        <v>3.5201371554463625</v>
      </c>
      <c r="AK1096" s="7">
        <f t="shared" si="1977"/>
        <v>-4.0570487774784034</v>
      </c>
      <c r="AL1096" s="7">
        <f t="shared" si="1978"/>
        <v>2.5257286443082552</v>
      </c>
      <c r="AM1096" s="7">
        <f t="shared" si="1979"/>
        <v>12.499999999999996</v>
      </c>
      <c r="AN1096" s="37" t="str">
        <f>VLOOKUP(I1096,spp!A:L,10,FALSE)</f>
        <v>Lutjanidae</v>
      </c>
    </row>
    <row r="1097" spans="1:40" x14ac:dyDescent="0.2">
      <c r="A1097" s="43">
        <v>5</v>
      </c>
      <c r="B1097" s="43" t="s">
        <v>192</v>
      </c>
      <c r="C1097" s="43">
        <v>5</v>
      </c>
      <c r="D1097" s="43" t="s">
        <v>197</v>
      </c>
      <c r="E1097" s="43">
        <v>5</v>
      </c>
      <c r="F1097" s="59">
        <v>39904</v>
      </c>
      <c r="G1097" s="43">
        <v>25</v>
      </c>
      <c r="H1097" s="43">
        <v>3.7</v>
      </c>
      <c r="I1097" s="43" t="s">
        <v>148</v>
      </c>
      <c r="J1097" s="37" t="str">
        <f>VLOOKUP(I1097,spp!A:B,2,FALSE)</f>
        <v>Diadema mexicanum</v>
      </c>
      <c r="K1097" s="43">
        <v>4</v>
      </c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37"/>
      <c r="AF1097" s="37">
        <f>VLOOKUP(I1097,spp!A:E,5,FALSE)</f>
        <v>20.71</v>
      </c>
      <c r="AG1097" s="43">
        <f>AF1097*K1097</f>
        <v>82.84</v>
      </c>
      <c r="AH1097" s="43">
        <f>K1097/50</f>
        <v>0.08</v>
      </c>
      <c r="AI1097" s="43">
        <f>AG1097/50</f>
        <v>1.6568000000000001</v>
      </c>
      <c r="AJ1097" s="7">
        <f t="shared" si="1976"/>
        <v>4.4169110365273836</v>
      </c>
      <c r="AK1097" s="7" t="e">
        <f t="shared" si="1977"/>
        <v>#NUM!</v>
      </c>
      <c r="AL1097" s="7" t="e">
        <f t="shared" si="1978"/>
        <v>#NUM!</v>
      </c>
      <c r="AM1097" s="7" t="e">
        <f t="shared" si="1979"/>
        <v>#NUM!</v>
      </c>
      <c r="AN1097" s="37" t="str">
        <f>VLOOKUP(I1097,spp!A:L,10,FALSE)</f>
        <v>Diadematidae</v>
      </c>
    </row>
    <row r="1098" spans="1:40" x14ac:dyDescent="0.2">
      <c r="A1098" s="37">
        <v>5</v>
      </c>
      <c r="B1098" s="37" t="s">
        <v>192</v>
      </c>
      <c r="C1098" s="40">
        <v>5</v>
      </c>
      <c r="D1098" s="40" t="s">
        <v>197</v>
      </c>
      <c r="E1098" s="40">
        <v>6</v>
      </c>
      <c r="F1098" s="55">
        <v>39904</v>
      </c>
      <c r="G1098" s="40">
        <v>25</v>
      </c>
      <c r="H1098" s="40">
        <v>4.5999999999999996</v>
      </c>
      <c r="I1098" s="37" t="s">
        <v>143</v>
      </c>
      <c r="J1098" s="37" t="str">
        <f>VLOOKUP(I1098,spp!A:B,2,FALSE)</f>
        <v>Scarus ghobban</v>
      </c>
      <c r="K1098" s="39">
        <f t="shared" ref="K1098" si="1988">SUM(L1098:AD1098)</f>
        <v>1</v>
      </c>
      <c r="L1098" s="37"/>
      <c r="M1098" s="37"/>
      <c r="N1098" s="37"/>
      <c r="O1098" s="37"/>
      <c r="P1098" s="37"/>
      <c r="Q1098" s="37">
        <v>1</v>
      </c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>
        <f>VLOOKUP(I1098,spp!A:C,3,FALSE)</f>
        <v>2.3300000000000001E-2</v>
      </c>
      <c r="AF1098" s="37">
        <f>VLOOKUP(I1098,spp!A:D,4,FALSE)</f>
        <v>2.919</v>
      </c>
      <c r="AG1098" s="37">
        <f t="shared" ref="AG1098" si="1989">((AE1098*$L$2^AF1098)*L1098)+((AE1098*$M$2^AF1098)*M1098)+((AE1098*$N$2^AF1098)*N1098)+((AE1098*$O$2^AF1098)*O1098)+((AE1098*$P$2^AF1098)*P1098)+((AE1098*$Q$2^AF1098)*Q1098)+((AE1098*$R$2^AF1098)*R1098)+((AE1098*$S$2^AF1098)*S1098)+((AE1098*$T$2^AF1098)*T1098)+((AE1098*$U$2^AF1098)*U1098)+((AE1098*$V$2^AF1098)*V1098)+((AE1098*$W$2^AF1098)*W1098)+((AE1098*$X$2^AF1098)*X1098)+((AE1098*$Y$2^AF1098)*Y1098)+ ((AE1098*$Z$2^AF1098)*Z1098)+((AE1098*$AA$2^AF1098)*AA1098)+((AE1098*$AB$2^AF1098)*AB1098)+((AE1098*$AC$2^AF1098)*AC1098+((AE1098*$AD$2^AF1098)*AD1098))</f>
        <v>749.01504723150754</v>
      </c>
      <c r="AH1098" s="37">
        <f t="shared" ref="AH1098" si="1990">K1098/100</f>
        <v>0.01</v>
      </c>
      <c r="AI1098" s="37">
        <f t="shared" ref="AI1098" si="1991">AG1098/100</f>
        <v>7.4901504723150758</v>
      </c>
      <c r="AJ1098" s="7">
        <f t="shared" si="1976"/>
        <v>6.6187590730771149</v>
      </c>
      <c r="AK1098" s="7">
        <f t="shared" si="1977"/>
        <v>-3.7593019184104821</v>
      </c>
      <c r="AL1098" s="7">
        <f t="shared" si="1978"/>
        <v>3.5553480614894131</v>
      </c>
      <c r="AM1098" s="7">
        <f t="shared" si="1979"/>
        <v>34.999999999999979</v>
      </c>
      <c r="AN1098" s="37" t="str">
        <f>VLOOKUP(I1098,spp!A:L,10,FALSE)</f>
        <v>Scaridae </v>
      </c>
    </row>
    <row r="1099" spans="1:40" x14ac:dyDescent="0.2">
      <c r="A1099" s="43">
        <v>5</v>
      </c>
      <c r="B1099" s="43" t="s">
        <v>192</v>
      </c>
      <c r="C1099" s="43">
        <v>5</v>
      </c>
      <c r="D1099" s="43" t="s">
        <v>197</v>
      </c>
      <c r="E1099" s="43">
        <v>6</v>
      </c>
      <c r="F1099" s="59">
        <v>39904</v>
      </c>
      <c r="G1099" s="43">
        <v>25</v>
      </c>
      <c r="H1099" s="43">
        <v>4.5999999999999996</v>
      </c>
      <c r="I1099" s="43" t="s">
        <v>148</v>
      </c>
      <c r="J1099" s="37" t="str">
        <f>VLOOKUP(I1099,spp!A:B,2,FALSE)</f>
        <v>Diadema mexicanum</v>
      </c>
      <c r="K1099" s="43">
        <v>9</v>
      </c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37"/>
      <c r="AF1099" s="37">
        <f>VLOOKUP(I1099,spp!A:E,5,FALSE)</f>
        <v>20.71</v>
      </c>
      <c r="AG1099" s="43">
        <f>AF1099*K1099</f>
        <v>186.39000000000001</v>
      </c>
      <c r="AH1099" s="43">
        <f>K1099/50</f>
        <v>0.18</v>
      </c>
      <c r="AI1099" s="43">
        <f>AG1099/50</f>
        <v>3.7278000000000002</v>
      </c>
      <c r="AJ1099" s="7">
        <f t="shared" si="1976"/>
        <v>5.2278412527437119</v>
      </c>
      <c r="AK1099" s="7" t="e">
        <f t="shared" si="1977"/>
        <v>#NUM!</v>
      </c>
      <c r="AL1099" s="7" t="e">
        <f t="shared" si="1978"/>
        <v>#NUM!</v>
      </c>
      <c r="AM1099" s="7" t="e">
        <f t="shared" si="1979"/>
        <v>#NUM!</v>
      </c>
      <c r="AN1099" s="37" t="str">
        <f>VLOOKUP(I1099,spp!A:L,10,FALSE)</f>
        <v>Diadematidae</v>
      </c>
    </row>
    <row r="1100" spans="1:40" x14ac:dyDescent="0.2">
      <c r="A1100" s="43">
        <v>5</v>
      </c>
      <c r="B1100" s="43" t="s">
        <v>192</v>
      </c>
      <c r="C1100" s="43">
        <v>5</v>
      </c>
      <c r="D1100" s="43" t="s">
        <v>197</v>
      </c>
      <c r="E1100" s="43">
        <v>6</v>
      </c>
      <c r="F1100" s="59">
        <v>39904</v>
      </c>
      <c r="G1100" s="43">
        <v>25</v>
      </c>
      <c r="H1100" s="43">
        <v>4.5999999999999996</v>
      </c>
      <c r="I1100" s="43" t="s">
        <v>149</v>
      </c>
      <c r="J1100" s="37" t="str">
        <f>VLOOKUP(I1100,spp!A:B,2,FALSE)</f>
        <v>Pinctada mazatlanica</v>
      </c>
      <c r="K1100" s="43">
        <v>1</v>
      </c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37"/>
      <c r="AF1100" s="37">
        <f>VLOOKUP(I1100,spp!A:E,5,FALSE)</f>
        <v>33.238461538461536</v>
      </c>
      <c r="AG1100" s="43">
        <f>AF1100*K1100</f>
        <v>33.238461538461536</v>
      </c>
      <c r="AH1100" s="43">
        <f>K1100/50</f>
        <v>0.02</v>
      </c>
      <c r="AI1100" s="43">
        <f>AG1100/50</f>
        <v>0.66476923076923067</v>
      </c>
      <c r="AJ1100" s="7">
        <f t="shared" si="1976"/>
        <v>3.5037076854763507</v>
      </c>
      <c r="AK1100" s="7" t="e">
        <f t="shared" si="1977"/>
        <v>#NUM!</v>
      </c>
      <c r="AL1100" s="7" t="e">
        <f t="shared" si="1978"/>
        <v>#NUM!</v>
      </c>
      <c r="AM1100" s="7" t="e">
        <f t="shared" si="1979"/>
        <v>#NUM!</v>
      </c>
      <c r="AN1100" s="37" t="str">
        <f>VLOOKUP(I1100,spp!A:L,10,FALSE)</f>
        <v>Pteriidae</v>
      </c>
    </row>
    <row r="1101" spans="1:40" x14ac:dyDescent="0.2">
      <c r="A1101" s="37">
        <v>5</v>
      </c>
      <c r="B1101" s="37" t="s">
        <v>192</v>
      </c>
      <c r="C1101" s="40">
        <v>5</v>
      </c>
      <c r="D1101" s="40" t="s">
        <v>197</v>
      </c>
      <c r="E1101" s="40">
        <v>7</v>
      </c>
      <c r="F1101" s="55">
        <v>39904</v>
      </c>
      <c r="G1101" s="40">
        <v>25</v>
      </c>
      <c r="H1101" s="40">
        <v>2.7</v>
      </c>
      <c r="I1101" s="37" t="s">
        <v>143</v>
      </c>
      <c r="J1101" s="37" t="str">
        <f>VLOOKUP(I1101,spp!A:B,2,FALSE)</f>
        <v>Scarus ghobban</v>
      </c>
      <c r="K1101" s="39">
        <f t="shared" ref="K1101:K1102" si="1992">SUM(L1101:AD1101)</f>
        <v>1</v>
      </c>
      <c r="L1101" s="37"/>
      <c r="M1101" s="37"/>
      <c r="N1101" s="37"/>
      <c r="O1101" s="37"/>
      <c r="P1101" s="37"/>
      <c r="Q1101" s="37">
        <v>1</v>
      </c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>
        <f>VLOOKUP(I1101,spp!A:C,3,FALSE)</f>
        <v>2.3300000000000001E-2</v>
      </c>
      <c r="AF1101" s="37">
        <f>VLOOKUP(I1101,spp!A:D,4,FALSE)</f>
        <v>2.919</v>
      </c>
      <c r="AG1101" s="37">
        <f t="shared" ref="AG1101:AG1102" si="1993">((AE1101*$L$2^AF1101)*L1101)+((AE1101*$M$2^AF1101)*M1101)+((AE1101*$N$2^AF1101)*N1101)+((AE1101*$O$2^AF1101)*O1101)+((AE1101*$P$2^AF1101)*P1101)+((AE1101*$Q$2^AF1101)*Q1101)+((AE1101*$R$2^AF1101)*R1101)+((AE1101*$S$2^AF1101)*S1101)+((AE1101*$T$2^AF1101)*T1101)+((AE1101*$U$2^AF1101)*U1101)+((AE1101*$V$2^AF1101)*V1101)+((AE1101*$W$2^AF1101)*W1101)+((AE1101*$X$2^AF1101)*X1101)+((AE1101*$Y$2^AF1101)*Y1101)+ ((AE1101*$Z$2^AF1101)*Z1101)+((AE1101*$AA$2^AF1101)*AA1101)+((AE1101*$AB$2^AF1101)*AB1101)+((AE1101*$AC$2^AF1101)*AC1101+((AE1101*$AD$2^AF1101)*AD1101))</f>
        <v>749.01504723150754</v>
      </c>
      <c r="AH1101" s="37">
        <f t="shared" ref="AH1101:AH1102" si="1994">K1101/100</f>
        <v>0.01</v>
      </c>
      <c r="AI1101" s="37">
        <f t="shared" ref="AI1101:AI1102" si="1995">AG1101/100</f>
        <v>7.4901504723150758</v>
      </c>
      <c r="AJ1101" s="7">
        <f t="shared" si="1976"/>
        <v>6.6187590730771149</v>
      </c>
      <c r="AK1101" s="7">
        <f t="shared" si="1977"/>
        <v>-3.7593019184104821</v>
      </c>
      <c r="AL1101" s="7">
        <f t="shared" si="1978"/>
        <v>3.5553480614894131</v>
      </c>
      <c r="AM1101" s="7">
        <f t="shared" si="1979"/>
        <v>34.999999999999979</v>
      </c>
      <c r="AN1101" s="37" t="str">
        <f>VLOOKUP(I1101,spp!A:L,10,FALSE)</f>
        <v>Scaridae </v>
      </c>
    </row>
    <row r="1102" spans="1:40" x14ac:dyDescent="0.2">
      <c r="A1102" s="37">
        <v>5</v>
      </c>
      <c r="B1102" s="37" t="s">
        <v>192</v>
      </c>
      <c r="C1102" s="40">
        <v>5</v>
      </c>
      <c r="D1102" s="40" t="s">
        <v>197</v>
      </c>
      <c r="E1102" s="40">
        <v>7</v>
      </c>
      <c r="F1102" s="55">
        <v>39904</v>
      </c>
      <c r="G1102" s="40">
        <v>25</v>
      </c>
      <c r="H1102" s="40">
        <v>2.7</v>
      </c>
      <c r="I1102" s="37" t="s">
        <v>157</v>
      </c>
      <c r="J1102" s="37" t="str">
        <f>VLOOKUP(I1102,spp!A:B,2,FALSE)</f>
        <v>Zanclus cornutus</v>
      </c>
      <c r="K1102" s="39">
        <f t="shared" si="1992"/>
        <v>2</v>
      </c>
      <c r="L1102" s="37"/>
      <c r="M1102" s="37"/>
      <c r="N1102" s="37">
        <v>2</v>
      </c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>
        <f>VLOOKUP(I1102,spp!A:C,3,FALSE)</f>
        <v>1.47E-2</v>
      </c>
      <c r="AF1102" s="37">
        <f>VLOOKUP(I1102,spp!A:D,4,FALSE)</f>
        <v>3.3698999999999999</v>
      </c>
      <c r="AG1102" s="37">
        <f t="shared" si="1993"/>
        <v>146.15860297243819</v>
      </c>
      <c r="AH1102" s="37">
        <f t="shared" si="1994"/>
        <v>0.02</v>
      </c>
      <c r="AI1102" s="37">
        <f t="shared" si="1995"/>
        <v>1.4615860297243819</v>
      </c>
      <c r="AJ1102" s="7">
        <f t="shared" ref="AJ1102:AJ1108" si="1996">LN(AG1102)</f>
        <v>4.9846923538168886</v>
      </c>
      <c r="AK1102" s="7">
        <f t="shared" ref="AK1102:AK1108" si="1997">LN(AE1102)</f>
        <v>-4.2199077851974467</v>
      </c>
      <c r="AL1102" s="7">
        <f t="shared" ref="AL1102:AL1108" si="1998">(AJ1102-AK1102)/AF1102</f>
        <v>2.731416403755107</v>
      </c>
      <c r="AM1102" s="7">
        <f t="shared" ref="AM1102:AM1108" si="1999">EXP(AL1102)</f>
        <v>15.354619966338905</v>
      </c>
      <c r="AN1102" s="37" t="str">
        <f>VLOOKUP(I1102,spp!A:L,10,FALSE)</f>
        <v>Zanclidae</v>
      </c>
    </row>
    <row r="1103" spans="1:40" x14ac:dyDescent="0.2">
      <c r="A1103" s="43">
        <v>5</v>
      </c>
      <c r="B1103" s="43" t="s">
        <v>192</v>
      </c>
      <c r="C1103" s="43">
        <v>5</v>
      </c>
      <c r="D1103" s="43" t="s">
        <v>197</v>
      </c>
      <c r="E1103" s="43">
        <v>8</v>
      </c>
      <c r="F1103" s="59">
        <v>39904</v>
      </c>
      <c r="G1103" s="43">
        <v>25</v>
      </c>
      <c r="H1103" s="43">
        <v>1.3</v>
      </c>
      <c r="I1103" s="43" t="s">
        <v>148</v>
      </c>
      <c r="J1103" s="37" t="str">
        <f>VLOOKUP(I1103,spp!A:B,2,FALSE)</f>
        <v>Diadema mexicanum</v>
      </c>
      <c r="K1103" s="43">
        <v>2</v>
      </c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37"/>
      <c r="AF1103" s="37">
        <f>VLOOKUP(I1103,spp!A:E,5,FALSE)</f>
        <v>20.71</v>
      </c>
      <c r="AG1103" s="43">
        <f>AF1103*K1103</f>
        <v>41.42</v>
      </c>
      <c r="AH1103" s="43">
        <f>K1103/50</f>
        <v>0.04</v>
      </c>
      <c r="AI1103" s="43">
        <f>AG1103/50</f>
        <v>0.82840000000000003</v>
      </c>
      <c r="AJ1103" s="7">
        <f t="shared" si="1996"/>
        <v>3.7237638559674382</v>
      </c>
      <c r="AK1103" s="7" t="e">
        <f t="shared" si="1997"/>
        <v>#NUM!</v>
      </c>
      <c r="AL1103" s="7" t="e">
        <f t="shared" si="1998"/>
        <v>#NUM!</v>
      </c>
      <c r="AM1103" s="7" t="e">
        <f t="shared" si="1999"/>
        <v>#NUM!</v>
      </c>
      <c r="AN1103" s="37" t="str">
        <f>VLOOKUP(I1103,spp!A:L,10,FALSE)</f>
        <v>Diadematidae</v>
      </c>
    </row>
    <row r="1104" spans="1:40" x14ac:dyDescent="0.2">
      <c r="A1104" s="37">
        <v>6</v>
      </c>
      <c r="B1104" s="40" t="s">
        <v>198</v>
      </c>
      <c r="C1104" s="40">
        <v>1</v>
      </c>
      <c r="D1104" s="40" t="s">
        <v>199</v>
      </c>
      <c r="E1104" s="40">
        <v>1</v>
      </c>
      <c r="F1104" s="55">
        <v>39277</v>
      </c>
      <c r="G1104" s="40">
        <v>30</v>
      </c>
      <c r="H1104" s="40">
        <v>4.5999999999999996</v>
      </c>
      <c r="I1104" s="40" t="s">
        <v>142</v>
      </c>
      <c r="J1104" s="37" t="str">
        <f>VLOOKUP(I1104,spp!A:B,2,FALSE)</f>
        <v>Holacanthus passer</v>
      </c>
      <c r="K1104" s="39">
        <f t="shared" ref="K1104" si="2000">+SUM(L1104:AB1104)</f>
        <v>2</v>
      </c>
      <c r="L1104" s="40"/>
      <c r="M1104" s="40"/>
      <c r="N1104" s="40"/>
      <c r="O1104" s="37">
        <v>2</v>
      </c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37">
        <f>VLOOKUP(I1104,spp!A:C,3,FALSE)</f>
        <v>2.7130000000000001E-2</v>
      </c>
      <c r="AF1104" s="37">
        <f>VLOOKUP(I1104,spp!A:D,4,FALSE)</f>
        <v>3.0842299999999998</v>
      </c>
      <c r="AG1104" s="37">
        <f t="shared" ref="AG1104" si="2001">((AE1104*$L$2^AF1104)*L1104)+((AE1104*$M$2^AF1104)*M1104)+((AE1104*$N$2^AF1104)*N1104)+((AE1104*$O$2^AF1104)*O1104)+((AE1104*$P$2^AF1104)*P1104)+((AE1104*$Q$2^AF1104)*Q1104)+((AE1104*$R$2^AF1104)*R1104)+((AE1104*$S$2^AF1104)*S1104)+((AE1104*$T$2^AF1104)*T1104)+((AE1104*$U$2^AF1104)*U1104)+((AE1104*$V$2^AF1104)*V1104)+((AE1104*$W$2^AF1104)*W1104)+((AE1104*$X$2^AF1104)*X1104)+((AE1104*$Y$2^AF1104)*Y1104)+ ((AE1104*$Z$2^AF1104)*Z1104)+((AE1104*$AA$2^AF1104)*AA1104)+((AE1104*$AB$2^AF1104)*AB1104)+((AE1104*$AC$2^AF1104)*AC1104+((AE1104*$AD$2^AF1104)*AD1104))</f>
        <v>370.07950141176343</v>
      </c>
      <c r="AH1104" s="37">
        <f t="shared" ref="AH1104" si="2002">K1104/100</f>
        <v>0.02</v>
      </c>
      <c r="AI1104" s="37">
        <f t="shared" ref="AI1104" si="2003">AG1104/100</f>
        <v>3.7007950141176345</v>
      </c>
      <c r="AJ1104" s="7">
        <f t="shared" si="1996"/>
        <v>5.9137178512377435</v>
      </c>
      <c r="AK1104" s="7">
        <f t="shared" si="1997"/>
        <v>-3.6071151523112968</v>
      </c>
      <c r="AL1104" s="7">
        <f t="shared" si="1998"/>
        <v>3.0869400153519808</v>
      </c>
      <c r="AM1104" s="7">
        <f t="shared" si="1999"/>
        <v>21.909931240932202</v>
      </c>
      <c r="AN1104" s="37" t="str">
        <f>VLOOKUP(I1104,spp!A:L,10,FALSE)</f>
        <v>Pomacanthidae</v>
      </c>
    </row>
    <row r="1105" spans="1:40" x14ac:dyDescent="0.2">
      <c r="A1105" s="43">
        <v>6</v>
      </c>
      <c r="B1105" s="43" t="s">
        <v>198</v>
      </c>
      <c r="C1105" s="43">
        <v>1</v>
      </c>
      <c r="D1105" s="43" t="s">
        <v>199</v>
      </c>
      <c r="E1105" s="43">
        <v>1</v>
      </c>
      <c r="F1105" s="59">
        <v>39277</v>
      </c>
      <c r="G1105" s="43"/>
      <c r="H1105" s="43"/>
      <c r="I1105" s="43" t="s">
        <v>148</v>
      </c>
      <c r="J1105" s="37" t="str">
        <f>VLOOKUP(I1105,spp!A:B,2,FALSE)</f>
        <v>Diadema mexicanum</v>
      </c>
      <c r="K1105" s="43">
        <v>3</v>
      </c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37"/>
      <c r="AF1105" s="37">
        <f>VLOOKUP(I1105,spp!A:E,5,FALSE)</f>
        <v>20.71</v>
      </c>
      <c r="AG1105" s="43">
        <f>AF1105*K1105</f>
        <v>62.13</v>
      </c>
      <c r="AH1105" s="43">
        <f>K1105/50</f>
        <v>0.06</v>
      </c>
      <c r="AI1105" s="43">
        <f>AG1105/50</f>
        <v>1.2426000000000001</v>
      </c>
      <c r="AJ1105" s="7">
        <f t="shared" si="1996"/>
        <v>4.1292289640756028</v>
      </c>
      <c r="AK1105" s="7" t="e">
        <f t="shared" si="1997"/>
        <v>#NUM!</v>
      </c>
      <c r="AL1105" s="7" t="e">
        <f t="shared" si="1998"/>
        <v>#NUM!</v>
      </c>
      <c r="AM1105" s="7" t="e">
        <f t="shared" si="1999"/>
        <v>#NUM!</v>
      </c>
      <c r="AN1105" s="37" t="str">
        <f>VLOOKUP(I1105,spp!A:L,10,FALSE)</f>
        <v>Diadematidae</v>
      </c>
    </row>
    <row r="1106" spans="1:40" x14ac:dyDescent="0.2">
      <c r="A1106" s="43">
        <v>6</v>
      </c>
      <c r="B1106" s="43" t="s">
        <v>198</v>
      </c>
      <c r="C1106" s="43">
        <v>1</v>
      </c>
      <c r="D1106" s="43" t="s">
        <v>199</v>
      </c>
      <c r="E1106" s="43">
        <v>1</v>
      </c>
      <c r="F1106" s="59">
        <v>39277</v>
      </c>
      <c r="G1106" s="43"/>
      <c r="H1106" s="43"/>
      <c r="I1106" s="43" t="s">
        <v>149</v>
      </c>
      <c r="J1106" s="37" t="str">
        <f>VLOOKUP(I1106,spp!A:B,2,FALSE)</f>
        <v>Pinctada mazatlanica</v>
      </c>
      <c r="K1106" s="43">
        <v>1</v>
      </c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37"/>
      <c r="AF1106" s="37">
        <f>VLOOKUP(I1106,spp!A:E,5,FALSE)</f>
        <v>33.238461538461536</v>
      </c>
      <c r="AG1106" s="43">
        <f>AF1106*K1106</f>
        <v>33.238461538461536</v>
      </c>
      <c r="AH1106" s="43">
        <f>K1106/50</f>
        <v>0.02</v>
      </c>
      <c r="AI1106" s="43">
        <f>AG1106/50</f>
        <v>0.66476923076923067</v>
      </c>
      <c r="AJ1106" s="7">
        <f t="shared" si="1996"/>
        <v>3.5037076854763507</v>
      </c>
      <c r="AK1106" s="7" t="e">
        <f t="shared" si="1997"/>
        <v>#NUM!</v>
      </c>
      <c r="AL1106" s="7" t="e">
        <f t="shared" si="1998"/>
        <v>#NUM!</v>
      </c>
      <c r="AM1106" s="7" t="e">
        <f t="shared" si="1999"/>
        <v>#NUM!</v>
      </c>
      <c r="AN1106" s="37" t="str">
        <f>VLOOKUP(I1106,spp!A:L,10,FALSE)</f>
        <v>Pteriidae</v>
      </c>
    </row>
    <row r="1107" spans="1:40" x14ac:dyDescent="0.2">
      <c r="A1107" s="43">
        <v>6</v>
      </c>
      <c r="B1107" s="43" t="s">
        <v>198</v>
      </c>
      <c r="C1107" s="43">
        <v>1</v>
      </c>
      <c r="D1107" s="43" t="s">
        <v>199</v>
      </c>
      <c r="E1107" s="43">
        <v>2</v>
      </c>
      <c r="F1107" s="59">
        <v>39277</v>
      </c>
      <c r="G1107" s="43"/>
      <c r="H1107" s="43"/>
      <c r="I1107" s="43" t="s">
        <v>149</v>
      </c>
      <c r="J1107" s="37" t="str">
        <f>VLOOKUP(I1107,spp!A:B,2,FALSE)</f>
        <v>Pinctada mazatlanica</v>
      </c>
      <c r="K1107" s="43">
        <v>1</v>
      </c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37"/>
      <c r="AF1107" s="37">
        <f>VLOOKUP(I1107,spp!A:E,5,FALSE)</f>
        <v>33.238461538461536</v>
      </c>
      <c r="AG1107" s="43">
        <f>AF1107*K1107</f>
        <v>33.238461538461536</v>
      </c>
      <c r="AH1107" s="43">
        <f>K1107/50</f>
        <v>0.02</v>
      </c>
      <c r="AI1107" s="43">
        <f>AG1107/50</f>
        <v>0.66476923076923067</v>
      </c>
      <c r="AJ1107" s="7">
        <f t="shared" si="1996"/>
        <v>3.5037076854763507</v>
      </c>
      <c r="AK1107" s="7" t="e">
        <f t="shared" si="1997"/>
        <v>#NUM!</v>
      </c>
      <c r="AL1107" s="7" t="e">
        <f t="shared" si="1998"/>
        <v>#NUM!</v>
      </c>
      <c r="AM1107" s="7" t="e">
        <f t="shared" si="1999"/>
        <v>#NUM!</v>
      </c>
      <c r="AN1107" s="37" t="str">
        <f>VLOOKUP(I1107,spp!A:L,10,FALSE)</f>
        <v>Pteriidae</v>
      </c>
    </row>
    <row r="1108" spans="1:40" x14ac:dyDescent="0.2">
      <c r="A1108" s="37">
        <v>6</v>
      </c>
      <c r="B1108" s="40" t="s">
        <v>198</v>
      </c>
      <c r="C1108" s="40">
        <v>1</v>
      </c>
      <c r="D1108" s="40" t="s">
        <v>199</v>
      </c>
      <c r="E1108" s="40">
        <v>3</v>
      </c>
      <c r="F1108" s="55">
        <v>39277</v>
      </c>
      <c r="G1108" s="40">
        <v>30</v>
      </c>
      <c r="H1108" s="40">
        <v>4.3</v>
      </c>
      <c r="I1108" s="40" t="s">
        <v>150</v>
      </c>
      <c r="J1108" s="37" t="str">
        <f>VLOOKUP(I1108,spp!A:B,2,FALSE)</f>
        <v>Lutjanus argentiventris</v>
      </c>
      <c r="K1108" s="39">
        <f t="shared" ref="K1108" si="2004">+SUM(L1108:AB1108)</f>
        <v>2</v>
      </c>
      <c r="L1108" s="40"/>
      <c r="M1108" s="40"/>
      <c r="N1108" s="37">
        <v>2</v>
      </c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37">
        <f>VLOOKUP(I1108,spp!A:C,3,FALSE)</f>
        <v>1.7299999999999999E-2</v>
      </c>
      <c r="AF1108" s="37">
        <f>VLOOKUP(I1108,spp!A:D,4,FALSE)</f>
        <v>3</v>
      </c>
      <c r="AG1108" s="37">
        <f t="shared" ref="AG1108" si="2005">((AE1108*$L$2^AF1108)*L1108)+((AE1108*$M$2^AF1108)*M1108)+((AE1108*$N$2^AF1108)*N1108)+((AE1108*$O$2^AF1108)*O1108)+((AE1108*$P$2^AF1108)*P1108)+((AE1108*$Q$2^AF1108)*Q1108)+((AE1108*$R$2^AF1108)*R1108)+((AE1108*$S$2^AF1108)*S1108)+((AE1108*$T$2^AF1108)*T1108)+((AE1108*$U$2^AF1108)*U1108)+((AE1108*$V$2^AF1108)*V1108)+((AE1108*$W$2^AF1108)*W1108)+((AE1108*$X$2^AF1108)*X1108)+((AE1108*$Y$2^AF1108)*Y1108)+ ((AE1108*$Z$2^AF1108)*Z1108)+((AE1108*$AA$2^AF1108)*AA1108)+((AE1108*$AB$2^AF1108)*AB1108)+((AE1108*$AC$2^AF1108)*AC1108+((AE1108*$AD$2^AF1108)*AD1108))</f>
        <v>67.578125</v>
      </c>
      <c r="AH1108" s="37">
        <f t="shared" ref="AH1108" si="2006">K1108/100</f>
        <v>0.02</v>
      </c>
      <c r="AI1108" s="37">
        <f t="shared" ref="AI1108" si="2007">AG1108/100</f>
        <v>0.67578125</v>
      </c>
      <c r="AJ1108" s="7">
        <f t="shared" si="1996"/>
        <v>4.2132843360063079</v>
      </c>
      <c r="AK1108" s="7">
        <f t="shared" si="1997"/>
        <v>-4.0570487774784034</v>
      </c>
      <c r="AL1108" s="7">
        <f t="shared" si="1998"/>
        <v>2.7567777044949033</v>
      </c>
      <c r="AM1108" s="7">
        <f t="shared" si="1999"/>
        <v>15.749013123685906</v>
      </c>
      <c r="AN1108" s="37" t="str">
        <f>VLOOKUP(I1108,spp!A:L,10,FALSE)</f>
        <v>Lutjanidae</v>
      </c>
    </row>
    <row r="1109" spans="1:40" x14ac:dyDescent="0.2">
      <c r="A1109" s="43">
        <v>6</v>
      </c>
      <c r="B1109" s="43" t="s">
        <v>198</v>
      </c>
      <c r="C1109" s="43">
        <v>1</v>
      </c>
      <c r="D1109" s="43" t="s">
        <v>199</v>
      </c>
      <c r="E1109" s="43">
        <v>3</v>
      </c>
      <c r="F1109" s="59">
        <v>39277</v>
      </c>
      <c r="G1109" s="43"/>
      <c r="H1109" s="43"/>
      <c r="I1109" s="43" t="s">
        <v>145</v>
      </c>
      <c r="J1109" s="37" t="str">
        <f>VLOOKUP(I1109,spp!A:B,2,FALSE)</f>
        <v>Isostichopus fuscus</v>
      </c>
      <c r="K1109" s="43">
        <v>1</v>
      </c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37"/>
      <c r="AF1109" s="37">
        <f>VLOOKUP(I1109,spp!A:E,5,FALSE)</f>
        <v>375</v>
      </c>
      <c r="AG1109" s="43">
        <f t="shared" ref="AG1109:AG1115" si="2008">AF1109*K1109</f>
        <v>375</v>
      </c>
      <c r="AH1109" s="43">
        <f t="shared" ref="AH1109:AH1115" si="2009">K1109/50</f>
        <v>0.02</v>
      </c>
      <c r="AI1109" s="43">
        <f t="shared" ref="AI1109:AI1115" si="2010">AG1109/50</f>
        <v>7.5</v>
      </c>
      <c r="AJ1109" s="7">
        <f t="shared" ref="AJ1109:AJ1112" si="2011">LN(AG1109)</f>
        <v>5.9269260259704106</v>
      </c>
      <c r="AK1109" s="7" t="e">
        <f t="shared" ref="AK1109:AK1112" si="2012">LN(AE1109)</f>
        <v>#NUM!</v>
      </c>
      <c r="AL1109" s="7" t="e">
        <f t="shared" ref="AL1109:AL1112" si="2013">(AJ1109-AK1109)/AF1109</f>
        <v>#NUM!</v>
      </c>
      <c r="AM1109" s="7" t="e">
        <f t="shared" ref="AM1109:AM1112" si="2014">EXP(AL1109)</f>
        <v>#NUM!</v>
      </c>
      <c r="AN1109" s="37" t="str">
        <f>VLOOKUP(I1109,spp!A:L,10,FALSE)</f>
        <v>Stichopodidae</v>
      </c>
    </row>
    <row r="1110" spans="1:40" x14ac:dyDescent="0.2">
      <c r="A1110" s="43">
        <v>6</v>
      </c>
      <c r="B1110" s="43" t="s">
        <v>198</v>
      </c>
      <c r="C1110" s="43">
        <v>1</v>
      </c>
      <c r="D1110" s="43" t="s">
        <v>199</v>
      </c>
      <c r="E1110" s="43">
        <v>4</v>
      </c>
      <c r="F1110" s="59">
        <v>39277</v>
      </c>
      <c r="G1110" s="43"/>
      <c r="H1110" s="43"/>
      <c r="I1110" s="43" t="s">
        <v>148</v>
      </c>
      <c r="J1110" s="37" t="str">
        <f>VLOOKUP(I1110,spp!A:B,2,FALSE)</f>
        <v>Diadema mexicanum</v>
      </c>
      <c r="K1110" s="43">
        <v>2</v>
      </c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37"/>
      <c r="AF1110" s="37">
        <f>VLOOKUP(I1110,spp!A:E,5,FALSE)</f>
        <v>20.71</v>
      </c>
      <c r="AG1110" s="43">
        <f t="shared" si="2008"/>
        <v>41.42</v>
      </c>
      <c r="AH1110" s="43">
        <f t="shared" si="2009"/>
        <v>0.04</v>
      </c>
      <c r="AI1110" s="43">
        <f t="shared" si="2010"/>
        <v>0.82840000000000003</v>
      </c>
      <c r="AJ1110" s="7">
        <f t="shared" si="2011"/>
        <v>3.7237638559674382</v>
      </c>
      <c r="AK1110" s="7" t="e">
        <f t="shared" si="2012"/>
        <v>#NUM!</v>
      </c>
      <c r="AL1110" s="7" t="e">
        <f t="shared" si="2013"/>
        <v>#NUM!</v>
      </c>
      <c r="AM1110" s="7" t="e">
        <f t="shared" si="2014"/>
        <v>#NUM!</v>
      </c>
      <c r="AN1110" s="37" t="str">
        <f>VLOOKUP(I1110,spp!A:L,10,FALSE)</f>
        <v>Diadematidae</v>
      </c>
    </row>
    <row r="1111" spans="1:40" x14ac:dyDescent="0.2">
      <c r="A1111" s="43">
        <v>6</v>
      </c>
      <c r="B1111" s="43" t="s">
        <v>198</v>
      </c>
      <c r="C1111" s="43">
        <v>1</v>
      </c>
      <c r="D1111" s="43" t="s">
        <v>199</v>
      </c>
      <c r="E1111" s="43">
        <v>5</v>
      </c>
      <c r="F1111" s="59">
        <v>39277</v>
      </c>
      <c r="G1111" s="43"/>
      <c r="H1111" s="43"/>
      <c r="I1111" s="43" t="s">
        <v>149</v>
      </c>
      <c r="J1111" s="37" t="str">
        <f>VLOOKUP(I1111,spp!A:B,2,FALSE)</f>
        <v>Pinctada mazatlanica</v>
      </c>
      <c r="K1111" s="43">
        <v>1</v>
      </c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37"/>
      <c r="AF1111" s="37">
        <f>VLOOKUP(I1111,spp!A:E,5,FALSE)</f>
        <v>33.238461538461536</v>
      </c>
      <c r="AG1111" s="43">
        <f t="shared" si="2008"/>
        <v>33.238461538461536</v>
      </c>
      <c r="AH1111" s="43">
        <f t="shared" si="2009"/>
        <v>0.02</v>
      </c>
      <c r="AI1111" s="43">
        <f t="shared" si="2010"/>
        <v>0.66476923076923067</v>
      </c>
      <c r="AJ1111" s="7">
        <f t="shared" si="2011"/>
        <v>3.5037076854763507</v>
      </c>
      <c r="AK1111" s="7" t="e">
        <f t="shared" si="2012"/>
        <v>#NUM!</v>
      </c>
      <c r="AL1111" s="7" t="e">
        <f t="shared" si="2013"/>
        <v>#NUM!</v>
      </c>
      <c r="AM1111" s="7" t="e">
        <f t="shared" si="2014"/>
        <v>#NUM!</v>
      </c>
      <c r="AN1111" s="37" t="str">
        <f>VLOOKUP(I1111,spp!A:L,10,FALSE)</f>
        <v>Pteriidae</v>
      </c>
    </row>
    <row r="1112" spans="1:40" x14ac:dyDescent="0.2">
      <c r="A1112" s="43">
        <v>6</v>
      </c>
      <c r="B1112" s="43" t="s">
        <v>198</v>
      </c>
      <c r="C1112" s="43">
        <v>1</v>
      </c>
      <c r="D1112" s="43" t="s">
        <v>199</v>
      </c>
      <c r="E1112" s="43">
        <v>6</v>
      </c>
      <c r="F1112" s="59">
        <v>39277</v>
      </c>
      <c r="G1112" s="43"/>
      <c r="H1112" s="43"/>
      <c r="I1112" s="43" t="s">
        <v>149</v>
      </c>
      <c r="J1112" s="37" t="str">
        <f>VLOOKUP(I1112,spp!A:B,2,FALSE)</f>
        <v>Pinctada mazatlanica</v>
      </c>
      <c r="K1112" s="43">
        <v>1</v>
      </c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37"/>
      <c r="AF1112" s="37">
        <f>VLOOKUP(I1112,spp!A:E,5,FALSE)</f>
        <v>33.238461538461536</v>
      </c>
      <c r="AG1112" s="43">
        <f t="shared" si="2008"/>
        <v>33.238461538461536</v>
      </c>
      <c r="AH1112" s="43">
        <f t="shared" si="2009"/>
        <v>0.02</v>
      </c>
      <c r="AI1112" s="43">
        <f t="shared" si="2010"/>
        <v>0.66476923076923067</v>
      </c>
      <c r="AJ1112" s="7">
        <f t="shared" si="2011"/>
        <v>3.5037076854763507</v>
      </c>
      <c r="AK1112" s="7" t="e">
        <f t="shared" si="2012"/>
        <v>#NUM!</v>
      </c>
      <c r="AL1112" s="7" t="e">
        <f t="shared" si="2013"/>
        <v>#NUM!</v>
      </c>
      <c r="AM1112" s="7" t="e">
        <f t="shared" si="2014"/>
        <v>#NUM!</v>
      </c>
      <c r="AN1112" s="37" t="str">
        <f>VLOOKUP(I1112,spp!A:L,10,FALSE)</f>
        <v>Pteriidae</v>
      </c>
    </row>
    <row r="1113" spans="1:40" x14ac:dyDescent="0.2">
      <c r="A1113" s="43">
        <v>6</v>
      </c>
      <c r="B1113" s="43" t="s">
        <v>198</v>
      </c>
      <c r="C1113" s="43">
        <v>1</v>
      </c>
      <c r="D1113" s="43" t="s">
        <v>199</v>
      </c>
      <c r="E1113" s="43">
        <v>7</v>
      </c>
      <c r="F1113" s="59">
        <v>39277</v>
      </c>
      <c r="G1113" s="43"/>
      <c r="H1113" s="43"/>
      <c r="I1113" s="43" t="s">
        <v>148</v>
      </c>
      <c r="J1113" s="37" t="str">
        <f>VLOOKUP(I1113,spp!A:B,2,FALSE)</f>
        <v>Diadema mexicanum</v>
      </c>
      <c r="K1113" s="43">
        <v>1</v>
      </c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37"/>
      <c r="AF1113" s="37">
        <f>VLOOKUP(I1113,spp!A:E,5,FALSE)</f>
        <v>20.71</v>
      </c>
      <c r="AG1113" s="43">
        <f t="shared" si="2008"/>
        <v>20.71</v>
      </c>
      <c r="AH1113" s="43">
        <f t="shared" si="2009"/>
        <v>0.02</v>
      </c>
      <c r="AI1113" s="43">
        <f t="shared" si="2010"/>
        <v>0.41420000000000001</v>
      </c>
      <c r="AJ1113" s="7">
        <f t="shared" ref="AJ1113:AJ1123" si="2015">LN(AG1113)</f>
        <v>3.0306166754074928</v>
      </c>
      <c r="AK1113" s="7" t="e">
        <f t="shared" ref="AK1113:AK1123" si="2016">LN(AE1113)</f>
        <v>#NUM!</v>
      </c>
      <c r="AL1113" s="7" t="e">
        <f t="shared" ref="AL1113:AL1123" si="2017">(AJ1113-AK1113)/AF1113</f>
        <v>#NUM!</v>
      </c>
      <c r="AM1113" s="7" t="e">
        <f t="shared" ref="AM1113:AM1123" si="2018">EXP(AL1113)</f>
        <v>#NUM!</v>
      </c>
      <c r="AN1113" s="37" t="str">
        <f>VLOOKUP(I1113,spp!A:L,10,FALSE)</f>
        <v>Diadematidae</v>
      </c>
    </row>
    <row r="1114" spans="1:40" x14ac:dyDescent="0.2">
      <c r="A1114" s="43">
        <v>6</v>
      </c>
      <c r="B1114" s="43" t="s">
        <v>198</v>
      </c>
      <c r="C1114" s="43">
        <v>1</v>
      </c>
      <c r="D1114" s="43" t="s">
        <v>199</v>
      </c>
      <c r="E1114" s="43">
        <v>7</v>
      </c>
      <c r="F1114" s="59">
        <v>39277</v>
      </c>
      <c r="G1114" s="43"/>
      <c r="H1114" s="43"/>
      <c r="I1114" s="43" t="s">
        <v>149</v>
      </c>
      <c r="J1114" s="37" t="str">
        <f>VLOOKUP(I1114,spp!A:B,2,FALSE)</f>
        <v>Pinctada mazatlanica</v>
      </c>
      <c r="K1114" s="43">
        <v>3</v>
      </c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37"/>
      <c r="AF1114" s="37">
        <f>VLOOKUP(I1114,spp!A:E,5,FALSE)</f>
        <v>33.238461538461536</v>
      </c>
      <c r="AG1114" s="43">
        <f t="shared" si="2008"/>
        <v>99.715384615384608</v>
      </c>
      <c r="AH1114" s="43">
        <f t="shared" si="2009"/>
        <v>0.06</v>
      </c>
      <c r="AI1114" s="43">
        <f t="shared" si="2010"/>
        <v>1.9943076923076921</v>
      </c>
      <c r="AJ1114" s="7">
        <f t="shared" si="2015"/>
        <v>4.6023199741444607</v>
      </c>
      <c r="AK1114" s="7" t="e">
        <f t="shared" si="2016"/>
        <v>#NUM!</v>
      </c>
      <c r="AL1114" s="7" t="e">
        <f t="shared" si="2017"/>
        <v>#NUM!</v>
      </c>
      <c r="AM1114" s="7" t="e">
        <f t="shared" si="2018"/>
        <v>#NUM!</v>
      </c>
      <c r="AN1114" s="37" t="str">
        <f>VLOOKUP(I1114,spp!A:L,10,FALSE)</f>
        <v>Pteriidae</v>
      </c>
    </row>
    <row r="1115" spans="1:40" x14ac:dyDescent="0.2">
      <c r="A1115" s="43">
        <v>6</v>
      </c>
      <c r="B1115" s="43" t="s">
        <v>198</v>
      </c>
      <c r="C1115" s="43">
        <v>1</v>
      </c>
      <c r="D1115" s="43" t="s">
        <v>199</v>
      </c>
      <c r="E1115" s="43">
        <v>8</v>
      </c>
      <c r="F1115" s="59">
        <v>39277</v>
      </c>
      <c r="G1115" s="43"/>
      <c r="H1115" s="43"/>
      <c r="I1115" s="43" t="s">
        <v>149</v>
      </c>
      <c r="J1115" s="37" t="str">
        <f>VLOOKUP(I1115,spp!A:B,2,FALSE)</f>
        <v>Pinctada mazatlanica</v>
      </c>
      <c r="K1115" s="43">
        <v>2</v>
      </c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37"/>
      <c r="AF1115" s="37">
        <f>VLOOKUP(I1115,spp!A:E,5,FALSE)</f>
        <v>33.238461538461536</v>
      </c>
      <c r="AG1115" s="43">
        <f t="shared" si="2008"/>
        <v>66.476923076923072</v>
      </c>
      <c r="AH1115" s="43">
        <f t="shared" si="2009"/>
        <v>0.04</v>
      </c>
      <c r="AI1115" s="43">
        <f t="shared" si="2010"/>
        <v>1.3295384615384613</v>
      </c>
      <c r="AJ1115" s="7">
        <f t="shared" si="2015"/>
        <v>4.1968548660362961</v>
      </c>
      <c r="AK1115" s="7" t="e">
        <f t="shared" si="2016"/>
        <v>#NUM!</v>
      </c>
      <c r="AL1115" s="7" t="e">
        <f t="shared" si="2017"/>
        <v>#NUM!</v>
      </c>
      <c r="AM1115" s="7" t="e">
        <f t="shared" si="2018"/>
        <v>#NUM!</v>
      </c>
      <c r="AN1115" s="37" t="str">
        <f>VLOOKUP(I1115,spp!A:L,10,FALSE)</f>
        <v>Pteriidae</v>
      </c>
    </row>
    <row r="1116" spans="1:40" x14ac:dyDescent="0.2">
      <c r="A1116" s="43">
        <v>6</v>
      </c>
      <c r="B1116" s="43" t="s">
        <v>198</v>
      </c>
      <c r="C1116" s="43">
        <v>1</v>
      </c>
      <c r="D1116" s="43" t="s">
        <v>199</v>
      </c>
      <c r="E1116" s="43">
        <v>9</v>
      </c>
      <c r="F1116" s="59">
        <v>39277</v>
      </c>
      <c r="G1116" s="43"/>
      <c r="H1116" s="43"/>
      <c r="I1116" s="43" t="s">
        <v>148</v>
      </c>
      <c r="J1116" s="37" t="str">
        <f>VLOOKUP(I1116,spp!A:B,2,FALSE)</f>
        <v>Diadema mexicanum</v>
      </c>
      <c r="K1116" s="43">
        <v>1</v>
      </c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37"/>
      <c r="AF1116" s="37">
        <f>VLOOKUP(I1116,spp!A:E,5,FALSE)</f>
        <v>20.71</v>
      </c>
      <c r="AG1116" s="43">
        <f t="shared" ref="AG1116:AG1119" si="2019">AF1116*K1116</f>
        <v>20.71</v>
      </c>
      <c r="AH1116" s="43">
        <f t="shared" ref="AH1116:AH1119" si="2020">K1116/50</f>
        <v>0.02</v>
      </c>
      <c r="AI1116" s="43">
        <f t="shared" ref="AI1116:AI1119" si="2021">AG1116/50</f>
        <v>0.41420000000000001</v>
      </c>
      <c r="AJ1116" s="7">
        <f t="shared" si="2015"/>
        <v>3.0306166754074928</v>
      </c>
      <c r="AK1116" s="7" t="e">
        <f t="shared" si="2016"/>
        <v>#NUM!</v>
      </c>
      <c r="AL1116" s="7" t="e">
        <f t="shared" si="2017"/>
        <v>#NUM!</v>
      </c>
      <c r="AM1116" s="7" t="e">
        <f t="shared" si="2018"/>
        <v>#NUM!</v>
      </c>
      <c r="AN1116" s="37" t="str">
        <f>VLOOKUP(I1116,spp!A:L,10,FALSE)</f>
        <v>Diadematidae</v>
      </c>
    </row>
    <row r="1117" spans="1:40" x14ac:dyDescent="0.2">
      <c r="A1117" s="43">
        <v>6</v>
      </c>
      <c r="B1117" s="43" t="s">
        <v>198</v>
      </c>
      <c r="C1117" s="43">
        <v>1</v>
      </c>
      <c r="D1117" s="43" t="s">
        <v>199</v>
      </c>
      <c r="E1117" s="43">
        <v>9</v>
      </c>
      <c r="F1117" s="59">
        <v>39277</v>
      </c>
      <c r="G1117" s="43"/>
      <c r="H1117" s="43"/>
      <c r="I1117" s="43" t="s">
        <v>148</v>
      </c>
      <c r="J1117" s="37" t="str">
        <f>VLOOKUP(I1117,spp!A:B,2,FALSE)</f>
        <v>Diadema mexicanum</v>
      </c>
      <c r="K1117" s="43">
        <v>1</v>
      </c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37"/>
      <c r="AF1117" s="37">
        <f>VLOOKUP(I1117,spp!A:E,5,FALSE)</f>
        <v>20.71</v>
      </c>
      <c r="AG1117" s="43">
        <f t="shared" si="2019"/>
        <v>20.71</v>
      </c>
      <c r="AH1117" s="43">
        <f t="shared" si="2020"/>
        <v>0.02</v>
      </c>
      <c r="AI1117" s="43">
        <f t="shared" si="2021"/>
        <v>0.41420000000000001</v>
      </c>
      <c r="AJ1117" s="7">
        <f t="shared" si="2015"/>
        <v>3.0306166754074928</v>
      </c>
      <c r="AK1117" s="7" t="e">
        <f t="shared" si="2016"/>
        <v>#NUM!</v>
      </c>
      <c r="AL1117" s="7" t="e">
        <f t="shared" si="2017"/>
        <v>#NUM!</v>
      </c>
      <c r="AM1117" s="7" t="e">
        <f t="shared" si="2018"/>
        <v>#NUM!</v>
      </c>
      <c r="AN1117" s="37" t="str">
        <f>VLOOKUP(I1117,spp!A:L,10,FALSE)</f>
        <v>Diadematidae</v>
      </c>
    </row>
    <row r="1118" spans="1:40" x14ac:dyDescent="0.2">
      <c r="A1118" s="43">
        <v>6</v>
      </c>
      <c r="B1118" s="43" t="s">
        <v>198</v>
      </c>
      <c r="C1118" s="43">
        <v>1</v>
      </c>
      <c r="D1118" s="43" t="s">
        <v>199</v>
      </c>
      <c r="E1118" s="43">
        <v>9</v>
      </c>
      <c r="F1118" s="59">
        <v>39277</v>
      </c>
      <c r="G1118" s="43"/>
      <c r="H1118" s="43"/>
      <c r="I1118" s="43" t="s">
        <v>145</v>
      </c>
      <c r="J1118" s="37" t="str">
        <f>VLOOKUP(I1118,spp!A:B,2,FALSE)</f>
        <v>Isostichopus fuscus</v>
      </c>
      <c r="K1118" s="43">
        <v>2</v>
      </c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37"/>
      <c r="AF1118" s="37">
        <f>VLOOKUP(I1118,spp!A:E,5,FALSE)</f>
        <v>375</v>
      </c>
      <c r="AG1118" s="43">
        <f t="shared" si="2019"/>
        <v>750</v>
      </c>
      <c r="AH1118" s="43">
        <f t="shared" si="2020"/>
        <v>0.04</v>
      </c>
      <c r="AI1118" s="43">
        <f t="shared" si="2021"/>
        <v>15</v>
      </c>
      <c r="AJ1118" s="7">
        <f t="shared" si="2015"/>
        <v>6.620073206530356</v>
      </c>
      <c r="AK1118" s="7" t="e">
        <f t="shared" si="2016"/>
        <v>#NUM!</v>
      </c>
      <c r="AL1118" s="7" t="e">
        <f t="shared" si="2017"/>
        <v>#NUM!</v>
      </c>
      <c r="AM1118" s="7" t="e">
        <f t="shared" si="2018"/>
        <v>#NUM!</v>
      </c>
      <c r="AN1118" s="37" t="str">
        <f>VLOOKUP(I1118,spp!A:L,10,FALSE)</f>
        <v>Stichopodidae</v>
      </c>
    </row>
    <row r="1119" spans="1:40" x14ac:dyDescent="0.2">
      <c r="A1119" s="43">
        <v>6</v>
      </c>
      <c r="B1119" s="43" t="s">
        <v>198</v>
      </c>
      <c r="C1119" s="43">
        <v>1</v>
      </c>
      <c r="D1119" s="43" t="s">
        <v>199</v>
      </c>
      <c r="E1119" s="43">
        <v>9</v>
      </c>
      <c r="F1119" s="59">
        <v>39277</v>
      </c>
      <c r="G1119" s="43"/>
      <c r="H1119" s="43"/>
      <c r="I1119" s="43" t="s">
        <v>149</v>
      </c>
      <c r="J1119" s="37" t="str">
        <f>VLOOKUP(I1119,spp!A:B,2,FALSE)</f>
        <v>Pinctada mazatlanica</v>
      </c>
      <c r="K1119" s="43">
        <v>1</v>
      </c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37"/>
      <c r="AF1119" s="37">
        <f>VLOOKUP(I1119,spp!A:E,5,FALSE)</f>
        <v>33.238461538461536</v>
      </c>
      <c r="AG1119" s="43">
        <f t="shared" si="2019"/>
        <v>33.238461538461536</v>
      </c>
      <c r="AH1119" s="43">
        <f t="shared" si="2020"/>
        <v>0.02</v>
      </c>
      <c r="AI1119" s="43">
        <f t="shared" si="2021"/>
        <v>0.66476923076923067</v>
      </c>
      <c r="AJ1119" s="7">
        <f t="shared" si="2015"/>
        <v>3.5037076854763507</v>
      </c>
      <c r="AK1119" s="7" t="e">
        <f t="shared" si="2016"/>
        <v>#NUM!</v>
      </c>
      <c r="AL1119" s="7" t="e">
        <f t="shared" si="2017"/>
        <v>#NUM!</v>
      </c>
      <c r="AM1119" s="7" t="e">
        <f t="shared" si="2018"/>
        <v>#NUM!</v>
      </c>
      <c r="AN1119" s="37" t="str">
        <f>VLOOKUP(I1119,spp!A:L,10,FALSE)</f>
        <v>Pteriidae</v>
      </c>
    </row>
    <row r="1120" spans="1:40" x14ac:dyDescent="0.2">
      <c r="A1120" s="37">
        <v>6</v>
      </c>
      <c r="B1120" s="40" t="s">
        <v>198</v>
      </c>
      <c r="C1120" s="40">
        <v>2</v>
      </c>
      <c r="D1120" s="40" t="s">
        <v>200</v>
      </c>
      <c r="E1120" s="40">
        <v>1</v>
      </c>
      <c r="F1120" s="55">
        <v>39275</v>
      </c>
      <c r="G1120" s="40">
        <v>31</v>
      </c>
      <c r="H1120" s="40">
        <v>7.6</v>
      </c>
      <c r="I1120" s="40" t="s">
        <v>142</v>
      </c>
      <c r="J1120" s="37" t="str">
        <f>VLOOKUP(I1120,spp!A:B,2,FALSE)</f>
        <v>Holacanthus passer</v>
      </c>
      <c r="K1120" s="39">
        <f t="shared" ref="K1120:K1122" si="2022">+SUM(L1120:AB1120)</f>
        <v>1</v>
      </c>
      <c r="L1120" s="40"/>
      <c r="M1120" s="40"/>
      <c r="N1120" s="40"/>
      <c r="O1120" s="37">
        <v>1</v>
      </c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37">
        <f>VLOOKUP(I1120,spp!A:C,3,FALSE)</f>
        <v>2.7130000000000001E-2</v>
      </c>
      <c r="AF1120" s="37">
        <f>VLOOKUP(I1120,spp!A:D,4,FALSE)</f>
        <v>3.0842299999999998</v>
      </c>
      <c r="AG1120" s="37">
        <f t="shared" ref="AG1120:AG1122" si="2023">((AE1120*$L$2^AF1120)*L1120)+((AE1120*$M$2^AF1120)*M1120)+((AE1120*$N$2^AF1120)*N1120)+((AE1120*$O$2^AF1120)*O1120)+((AE1120*$P$2^AF1120)*P1120)+((AE1120*$Q$2^AF1120)*Q1120)+((AE1120*$R$2^AF1120)*R1120)+((AE1120*$S$2^AF1120)*S1120)+((AE1120*$T$2^AF1120)*T1120)+((AE1120*$U$2^AF1120)*U1120)+((AE1120*$V$2^AF1120)*V1120)+((AE1120*$W$2^AF1120)*W1120)+((AE1120*$X$2^AF1120)*X1120)+((AE1120*$Y$2^AF1120)*Y1120)+ ((AE1120*$Z$2^AF1120)*Z1120)+((AE1120*$AA$2^AF1120)*AA1120)+((AE1120*$AB$2^AF1120)*AB1120)+((AE1120*$AC$2^AF1120)*AC1120+((AE1120*$AD$2^AF1120)*AD1120))</f>
        <v>185.03975070588172</v>
      </c>
      <c r="AH1120" s="37">
        <f t="shared" ref="AH1120:AH1122" si="2024">K1120/100</f>
        <v>0.01</v>
      </c>
      <c r="AI1120" s="37">
        <f t="shared" ref="AI1120:AI1122" si="2025">AG1120/100</f>
        <v>1.8503975070588172</v>
      </c>
      <c r="AJ1120" s="7">
        <f t="shared" si="2015"/>
        <v>5.2205706706777981</v>
      </c>
      <c r="AK1120" s="7">
        <f t="shared" si="2016"/>
        <v>-3.6071151523112968</v>
      </c>
      <c r="AL1120" s="7">
        <f t="shared" si="2017"/>
        <v>2.8622008809294686</v>
      </c>
      <c r="AM1120" s="7">
        <f t="shared" si="2018"/>
        <v>17.500000000000004</v>
      </c>
      <c r="AN1120" s="37" t="str">
        <f>VLOOKUP(I1120,spp!A:L,10,FALSE)</f>
        <v>Pomacanthidae</v>
      </c>
    </row>
    <row r="1121" spans="1:40" x14ac:dyDescent="0.2">
      <c r="A1121" s="37">
        <v>6</v>
      </c>
      <c r="B1121" s="40" t="s">
        <v>198</v>
      </c>
      <c r="C1121" s="40">
        <v>2</v>
      </c>
      <c r="D1121" s="40" t="s">
        <v>200</v>
      </c>
      <c r="E1121" s="40">
        <v>1</v>
      </c>
      <c r="F1121" s="55">
        <v>39275</v>
      </c>
      <c r="G1121" s="40">
        <v>31</v>
      </c>
      <c r="H1121" s="40">
        <v>7.6</v>
      </c>
      <c r="I1121" s="40" t="s">
        <v>150</v>
      </c>
      <c r="J1121" s="37" t="str">
        <f>VLOOKUP(I1121,spp!A:B,2,FALSE)</f>
        <v>Lutjanus argentiventris</v>
      </c>
      <c r="K1121" s="39">
        <f t="shared" si="2022"/>
        <v>2</v>
      </c>
      <c r="L1121" s="40"/>
      <c r="M1121" s="40"/>
      <c r="N1121" s="37">
        <v>2</v>
      </c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37">
        <f>VLOOKUP(I1121,spp!A:C,3,FALSE)</f>
        <v>1.7299999999999999E-2</v>
      </c>
      <c r="AF1121" s="37">
        <f>VLOOKUP(I1121,spp!A:D,4,FALSE)</f>
        <v>3</v>
      </c>
      <c r="AG1121" s="37">
        <f t="shared" si="2023"/>
        <v>67.578125</v>
      </c>
      <c r="AH1121" s="37">
        <f t="shared" si="2024"/>
        <v>0.02</v>
      </c>
      <c r="AI1121" s="37">
        <f t="shared" si="2025"/>
        <v>0.67578125</v>
      </c>
      <c r="AJ1121" s="7">
        <f t="shared" si="2015"/>
        <v>4.2132843360063079</v>
      </c>
      <c r="AK1121" s="7">
        <f t="shared" si="2016"/>
        <v>-4.0570487774784034</v>
      </c>
      <c r="AL1121" s="7">
        <f t="shared" si="2017"/>
        <v>2.7567777044949033</v>
      </c>
      <c r="AM1121" s="7">
        <f t="shared" si="2018"/>
        <v>15.749013123685906</v>
      </c>
      <c r="AN1121" s="37" t="str">
        <f>VLOOKUP(I1121,spp!A:L,10,FALSE)</f>
        <v>Lutjanidae</v>
      </c>
    </row>
    <row r="1122" spans="1:40" x14ac:dyDescent="0.2">
      <c r="A1122" s="37">
        <v>6</v>
      </c>
      <c r="B1122" s="40" t="s">
        <v>198</v>
      </c>
      <c r="C1122" s="40">
        <v>2</v>
      </c>
      <c r="D1122" s="40" t="s">
        <v>200</v>
      </c>
      <c r="E1122" s="40">
        <v>1</v>
      </c>
      <c r="F1122" s="55">
        <v>39275</v>
      </c>
      <c r="G1122" s="40">
        <v>31</v>
      </c>
      <c r="H1122" s="40">
        <v>7.6</v>
      </c>
      <c r="I1122" s="40" t="s">
        <v>157</v>
      </c>
      <c r="J1122" s="37" t="str">
        <f>VLOOKUP(I1122,spp!A:B,2,FALSE)</f>
        <v>Zanclus cornutus</v>
      </c>
      <c r="K1122" s="39">
        <f t="shared" si="2022"/>
        <v>2</v>
      </c>
      <c r="L1122" s="40"/>
      <c r="M1122" s="40"/>
      <c r="N1122" s="37">
        <v>2</v>
      </c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37">
        <f>VLOOKUP(I1122,spp!A:C,3,FALSE)</f>
        <v>1.47E-2</v>
      </c>
      <c r="AF1122" s="37">
        <f>VLOOKUP(I1122,spp!A:D,4,FALSE)</f>
        <v>3.3698999999999999</v>
      </c>
      <c r="AG1122" s="37">
        <f t="shared" si="2023"/>
        <v>146.15860297243819</v>
      </c>
      <c r="AH1122" s="37">
        <f t="shared" si="2024"/>
        <v>0.02</v>
      </c>
      <c r="AI1122" s="37">
        <f t="shared" si="2025"/>
        <v>1.4615860297243819</v>
      </c>
      <c r="AJ1122" s="7">
        <f t="shared" si="2015"/>
        <v>4.9846923538168886</v>
      </c>
      <c r="AK1122" s="7">
        <f t="shared" si="2016"/>
        <v>-4.2199077851974467</v>
      </c>
      <c r="AL1122" s="7">
        <f t="shared" si="2017"/>
        <v>2.731416403755107</v>
      </c>
      <c r="AM1122" s="7">
        <f t="shared" si="2018"/>
        <v>15.354619966338905</v>
      </c>
      <c r="AN1122" s="37" t="str">
        <f>VLOOKUP(I1122,spp!A:L,10,FALSE)</f>
        <v>Zanclidae</v>
      </c>
    </row>
    <row r="1123" spans="1:40" x14ac:dyDescent="0.2">
      <c r="A1123" s="43">
        <v>6</v>
      </c>
      <c r="B1123" s="43" t="s">
        <v>198</v>
      </c>
      <c r="C1123" s="43">
        <v>2</v>
      </c>
      <c r="D1123" s="43" t="s">
        <v>200</v>
      </c>
      <c r="E1123" s="43">
        <v>1</v>
      </c>
      <c r="F1123" s="59">
        <v>39275</v>
      </c>
      <c r="G1123" s="43"/>
      <c r="H1123" s="43"/>
      <c r="I1123" s="43" t="s">
        <v>149</v>
      </c>
      <c r="J1123" s="37" t="str">
        <f>VLOOKUP(I1123,spp!A:B,2,FALSE)</f>
        <v>Pinctada mazatlanica</v>
      </c>
      <c r="K1123" s="43">
        <v>5</v>
      </c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37"/>
      <c r="AF1123" s="37">
        <f>VLOOKUP(I1123,spp!A:E,5,FALSE)</f>
        <v>33.238461538461536</v>
      </c>
      <c r="AG1123" s="43">
        <f>AF1123*K1123</f>
        <v>166.19230769230768</v>
      </c>
      <c r="AH1123" s="43">
        <f>K1123/50</f>
        <v>0.1</v>
      </c>
      <c r="AI1123" s="43">
        <f>AG1123/50</f>
        <v>3.3238461538461537</v>
      </c>
      <c r="AJ1123" s="7">
        <f t="shared" si="2015"/>
        <v>5.1131455979104512</v>
      </c>
      <c r="AK1123" s="7" t="e">
        <f t="shared" si="2016"/>
        <v>#NUM!</v>
      </c>
      <c r="AL1123" s="7" t="e">
        <f t="shared" si="2017"/>
        <v>#NUM!</v>
      </c>
      <c r="AM1123" s="7" t="e">
        <f t="shared" si="2018"/>
        <v>#NUM!</v>
      </c>
      <c r="AN1123" s="37" t="str">
        <f>VLOOKUP(I1123,spp!A:L,10,FALSE)</f>
        <v>Pteriidae</v>
      </c>
    </row>
    <row r="1124" spans="1:40" x14ac:dyDescent="0.2">
      <c r="A1124" s="37">
        <v>6</v>
      </c>
      <c r="B1124" s="40" t="s">
        <v>198</v>
      </c>
      <c r="C1124" s="40">
        <v>2</v>
      </c>
      <c r="D1124" s="40" t="s">
        <v>200</v>
      </c>
      <c r="E1124" s="40">
        <v>2</v>
      </c>
      <c r="F1124" s="55">
        <v>39275</v>
      </c>
      <c r="G1124" s="40">
        <v>31</v>
      </c>
      <c r="H1124" s="40">
        <v>7.6</v>
      </c>
      <c r="I1124" s="40" t="s">
        <v>142</v>
      </c>
      <c r="J1124" s="37" t="str">
        <f>VLOOKUP(I1124,spp!A:B,2,FALSE)</f>
        <v>Holacanthus passer</v>
      </c>
      <c r="K1124" s="39">
        <f t="shared" ref="K1124" si="2026">+SUM(L1124:AB1124)</f>
        <v>2</v>
      </c>
      <c r="L1124" s="40"/>
      <c r="M1124" s="40"/>
      <c r="N1124" s="40"/>
      <c r="O1124" s="37">
        <v>2</v>
      </c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37">
        <f>VLOOKUP(I1124,spp!A:C,3,FALSE)</f>
        <v>2.7130000000000001E-2</v>
      </c>
      <c r="AF1124" s="37">
        <f>VLOOKUP(I1124,spp!A:D,4,FALSE)</f>
        <v>3.0842299999999998</v>
      </c>
      <c r="AG1124" s="37">
        <f t="shared" ref="AG1124" si="2027">((AE1124*$L$2^AF1124)*L1124)+((AE1124*$M$2^AF1124)*M1124)+((AE1124*$N$2^AF1124)*N1124)+((AE1124*$O$2^AF1124)*O1124)+((AE1124*$P$2^AF1124)*P1124)+((AE1124*$Q$2^AF1124)*Q1124)+((AE1124*$R$2^AF1124)*R1124)+((AE1124*$S$2^AF1124)*S1124)+((AE1124*$T$2^AF1124)*T1124)+((AE1124*$U$2^AF1124)*U1124)+((AE1124*$V$2^AF1124)*V1124)+((AE1124*$W$2^AF1124)*W1124)+((AE1124*$X$2^AF1124)*X1124)+((AE1124*$Y$2^AF1124)*Y1124)+ ((AE1124*$Z$2^AF1124)*Z1124)+((AE1124*$AA$2^AF1124)*AA1124)+((AE1124*$AB$2^AF1124)*AB1124)+((AE1124*$AC$2^AF1124)*AC1124+((AE1124*$AD$2^AF1124)*AD1124))</f>
        <v>370.07950141176343</v>
      </c>
      <c r="AH1124" s="37">
        <f t="shared" ref="AH1124" si="2028">K1124/100</f>
        <v>0.02</v>
      </c>
      <c r="AI1124" s="37">
        <f t="shared" ref="AI1124" si="2029">AG1124/100</f>
        <v>3.7007950141176345</v>
      </c>
      <c r="AJ1124" s="7">
        <f t="shared" ref="AJ1124:AJ1135" si="2030">LN(AG1124)</f>
        <v>5.9137178512377435</v>
      </c>
      <c r="AK1124" s="7">
        <f t="shared" ref="AK1124:AK1135" si="2031">LN(AE1124)</f>
        <v>-3.6071151523112968</v>
      </c>
      <c r="AL1124" s="7">
        <f t="shared" ref="AL1124:AL1135" si="2032">(AJ1124-AK1124)/AF1124</f>
        <v>3.0869400153519808</v>
      </c>
      <c r="AM1124" s="7">
        <f t="shared" ref="AM1124:AM1135" si="2033">EXP(AL1124)</f>
        <v>21.909931240932202</v>
      </c>
      <c r="AN1124" s="37" t="str">
        <f>VLOOKUP(I1124,spp!A:L,10,FALSE)</f>
        <v>Pomacanthidae</v>
      </c>
    </row>
    <row r="1125" spans="1:40" x14ac:dyDescent="0.2">
      <c r="A1125" s="43">
        <v>6</v>
      </c>
      <c r="B1125" s="43" t="s">
        <v>198</v>
      </c>
      <c r="C1125" s="43">
        <v>2</v>
      </c>
      <c r="D1125" s="43" t="s">
        <v>200</v>
      </c>
      <c r="E1125" s="43">
        <v>2</v>
      </c>
      <c r="F1125" s="59">
        <v>39275</v>
      </c>
      <c r="G1125" s="43"/>
      <c r="H1125" s="43"/>
      <c r="I1125" s="43" t="s">
        <v>148</v>
      </c>
      <c r="J1125" s="37" t="str">
        <f>VLOOKUP(I1125,spp!A:B,2,FALSE)</f>
        <v>Diadema mexicanum</v>
      </c>
      <c r="K1125" s="43">
        <v>1</v>
      </c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37"/>
      <c r="AF1125" s="37">
        <f>VLOOKUP(I1125,spp!A:E,5,FALSE)</f>
        <v>20.71</v>
      </c>
      <c r="AG1125" s="43">
        <f>AF1125*K1125</f>
        <v>20.71</v>
      </c>
      <c r="AH1125" s="43">
        <f>K1125/50</f>
        <v>0.02</v>
      </c>
      <c r="AI1125" s="43">
        <f>AG1125/50</f>
        <v>0.41420000000000001</v>
      </c>
      <c r="AJ1125" s="7">
        <f t="shared" si="2030"/>
        <v>3.0306166754074928</v>
      </c>
      <c r="AK1125" s="7" t="e">
        <f t="shared" si="2031"/>
        <v>#NUM!</v>
      </c>
      <c r="AL1125" s="7" t="e">
        <f t="shared" si="2032"/>
        <v>#NUM!</v>
      </c>
      <c r="AM1125" s="7" t="e">
        <f t="shared" si="2033"/>
        <v>#NUM!</v>
      </c>
      <c r="AN1125" s="37" t="str">
        <f>VLOOKUP(I1125,spp!A:L,10,FALSE)</f>
        <v>Diadematidae</v>
      </c>
    </row>
    <row r="1126" spans="1:40" x14ac:dyDescent="0.2">
      <c r="A1126" s="43">
        <v>6</v>
      </c>
      <c r="B1126" s="43" t="s">
        <v>198</v>
      </c>
      <c r="C1126" s="43">
        <v>2</v>
      </c>
      <c r="D1126" s="43" t="s">
        <v>200</v>
      </c>
      <c r="E1126" s="43">
        <v>2</v>
      </c>
      <c r="F1126" s="59">
        <v>39275</v>
      </c>
      <c r="G1126" s="43"/>
      <c r="H1126" s="43"/>
      <c r="I1126" s="43" t="s">
        <v>145</v>
      </c>
      <c r="J1126" s="37" t="str">
        <f>VLOOKUP(I1126,spp!A:B,2,FALSE)</f>
        <v>Isostichopus fuscus</v>
      </c>
      <c r="K1126" s="43">
        <v>1</v>
      </c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37"/>
      <c r="AF1126" s="37">
        <f>VLOOKUP(I1126,spp!A:E,5,FALSE)</f>
        <v>375</v>
      </c>
      <c r="AG1126" s="43">
        <f>AF1126*K1126</f>
        <v>375</v>
      </c>
      <c r="AH1126" s="43">
        <f>K1126/50</f>
        <v>0.02</v>
      </c>
      <c r="AI1126" s="43">
        <f>AG1126/50</f>
        <v>7.5</v>
      </c>
      <c r="AJ1126" s="7">
        <f t="shared" si="2030"/>
        <v>5.9269260259704106</v>
      </c>
      <c r="AK1126" s="7" t="e">
        <f t="shared" si="2031"/>
        <v>#NUM!</v>
      </c>
      <c r="AL1126" s="7" t="e">
        <f t="shared" si="2032"/>
        <v>#NUM!</v>
      </c>
      <c r="AM1126" s="7" t="e">
        <f t="shared" si="2033"/>
        <v>#NUM!</v>
      </c>
      <c r="AN1126" s="37" t="str">
        <f>VLOOKUP(I1126,spp!A:L,10,FALSE)</f>
        <v>Stichopodidae</v>
      </c>
    </row>
    <row r="1127" spans="1:40" x14ac:dyDescent="0.2">
      <c r="A1127" s="43">
        <v>6</v>
      </c>
      <c r="B1127" s="43" t="s">
        <v>198</v>
      </c>
      <c r="C1127" s="43">
        <v>2</v>
      </c>
      <c r="D1127" s="43" t="s">
        <v>200</v>
      </c>
      <c r="E1127" s="43">
        <v>2</v>
      </c>
      <c r="F1127" s="59">
        <v>39275</v>
      </c>
      <c r="G1127" s="43"/>
      <c r="H1127" s="43"/>
      <c r="I1127" s="43" t="s">
        <v>149</v>
      </c>
      <c r="J1127" s="37" t="str">
        <f>VLOOKUP(I1127,spp!A:B,2,FALSE)</f>
        <v>Pinctada mazatlanica</v>
      </c>
      <c r="K1127" s="43">
        <v>3</v>
      </c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37"/>
      <c r="AF1127" s="37">
        <f>VLOOKUP(I1127,spp!A:E,5,FALSE)</f>
        <v>33.238461538461536</v>
      </c>
      <c r="AG1127" s="43">
        <f>AF1127*K1127</f>
        <v>99.715384615384608</v>
      </c>
      <c r="AH1127" s="43">
        <f>K1127/50</f>
        <v>0.06</v>
      </c>
      <c r="AI1127" s="43">
        <f>AG1127/50</f>
        <v>1.9943076923076921</v>
      </c>
      <c r="AJ1127" s="7">
        <f t="shared" si="2030"/>
        <v>4.6023199741444607</v>
      </c>
      <c r="AK1127" s="7" t="e">
        <f t="shared" si="2031"/>
        <v>#NUM!</v>
      </c>
      <c r="AL1127" s="7" t="e">
        <f t="shared" si="2032"/>
        <v>#NUM!</v>
      </c>
      <c r="AM1127" s="7" t="e">
        <f t="shared" si="2033"/>
        <v>#NUM!</v>
      </c>
      <c r="AN1127" s="37" t="str">
        <f>VLOOKUP(I1127,spp!A:L,10,FALSE)</f>
        <v>Pteriidae</v>
      </c>
    </row>
    <row r="1128" spans="1:40" x14ac:dyDescent="0.2">
      <c r="A1128" s="37">
        <v>6</v>
      </c>
      <c r="B1128" s="40" t="s">
        <v>198</v>
      </c>
      <c r="C1128" s="40">
        <v>2</v>
      </c>
      <c r="D1128" s="40" t="s">
        <v>200</v>
      </c>
      <c r="E1128" s="40">
        <v>3</v>
      </c>
      <c r="F1128" s="55">
        <v>39275</v>
      </c>
      <c r="G1128" s="40">
        <v>31</v>
      </c>
      <c r="H1128" s="40">
        <v>4.3</v>
      </c>
      <c r="I1128" s="40" t="s">
        <v>142</v>
      </c>
      <c r="J1128" s="37" t="str">
        <f>VLOOKUP(I1128,spp!A:B,2,FALSE)</f>
        <v>Holacanthus passer</v>
      </c>
      <c r="K1128" s="39">
        <f t="shared" ref="K1128:K1129" si="2034">+SUM(L1128:AB1128)</f>
        <v>1</v>
      </c>
      <c r="L1128" s="40"/>
      <c r="M1128" s="40"/>
      <c r="N1128" s="40"/>
      <c r="O1128" s="37">
        <v>1</v>
      </c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37">
        <f>VLOOKUP(I1128,spp!A:C,3,FALSE)</f>
        <v>2.7130000000000001E-2</v>
      </c>
      <c r="AF1128" s="37">
        <f>VLOOKUP(I1128,spp!A:D,4,FALSE)</f>
        <v>3.0842299999999998</v>
      </c>
      <c r="AG1128" s="37">
        <f t="shared" ref="AG1128:AG1129" si="2035">((AE1128*$L$2^AF1128)*L1128)+((AE1128*$M$2^AF1128)*M1128)+((AE1128*$N$2^AF1128)*N1128)+((AE1128*$O$2^AF1128)*O1128)+((AE1128*$P$2^AF1128)*P1128)+((AE1128*$Q$2^AF1128)*Q1128)+((AE1128*$R$2^AF1128)*R1128)+((AE1128*$S$2^AF1128)*S1128)+((AE1128*$T$2^AF1128)*T1128)+((AE1128*$U$2^AF1128)*U1128)+((AE1128*$V$2^AF1128)*V1128)+((AE1128*$W$2^AF1128)*W1128)+((AE1128*$X$2^AF1128)*X1128)+((AE1128*$Y$2^AF1128)*Y1128)+ ((AE1128*$Z$2^AF1128)*Z1128)+((AE1128*$AA$2^AF1128)*AA1128)+((AE1128*$AB$2^AF1128)*AB1128)+((AE1128*$AC$2^AF1128)*AC1128+((AE1128*$AD$2^AF1128)*AD1128))</f>
        <v>185.03975070588172</v>
      </c>
      <c r="AH1128" s="37">
        <f t="shared" ref="AH1128:AH1129" si="2036">K1128/100</f>
        <v>0.01</v>
      </c>
      <c r="AI1128" s="37">
        <f t="shared" ref="AI1128:AI1129" si="2037">AG1128/100</f>
        <v>1.8503975070588172</v>
      </c>
      <c r="AJ1128" s="7">
        <f t="shared" si="2030"/>
        <v>5.2205706706777981</v>
      </c>
      <c r="AK1128" s="7">
        <f t="shared" si="2031"/>
        <v>-3.6071151523112968</v>
      </c>
      <c r="AL1128" s="7">
        <f t="shared" si="2032"/>
        <v>2.8622008809294686</v>
      </c>
      <c r="AM1128" s="7">
        <f t="shared" si="2033"/>
        <v>17.500000000000004</v>
      </c>
      <c r="AN1128" s="37" t="str">
        <f>VLOOKUP(I1128,spp!A:L,10,FALSE)</f>
        <v>Pomacanthidae</v>
      </c>
    </row>
    <row r="1129" spans="1:40" x14ac:dyDescent="0.2">
      <c r="A1129" s="37">
        <v>6</v>
      </c>
      <c r="B1129" s="40" t="s">
        <v>198</v>
      </c>
      <c r="C1129" s="40">
        <v>2</v>
      </c>
      <c r="D1129" s="40" t="s">
        <v>200</v>
      </c>
      <c r="E1129" s="40">
        <v>3</v>
      </c>
      <c r="F1129" s="55">
        <v>39275</v>
      </c>
      <c r="G1129" s="40">
        <v>31</v>
      </c>
      <c r="H1129" s="40">
        <v>4.3</v>
      </c>
      <c r="I1129" s="40" t="s">
        <v>157</v>
      </c>
      <c r="J1129" s="37" t="str">
        <f>VLOOKUP(I1129,spp!A:B,2,FALSE)</f>
        <v>Zanclus cornutus</v>
      </c>
      <c r="K1129" s="39">
        <f t="shared" si="2034"/>
        <v>2</v>
      </c>
      <c r="L1129" s="40"/>
      <c r="M1129" s="40"/>
      <c r="N1129" s="37">
        <v>2</v>
      </c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37">
        <f>VLOOKUP(I1129,spp!A:C,3,FALSE)</f>
        <v>1.47E-2</v>
      </c>
      <c r="AF1129" s="37">
        <f>VLOOKUP(I1129,spp!A:D,4,FALSE)</f>
        <v>3.3698999999999999</v>
      </c>
      <c r="AG1129" s="37">
        <f t="shared" si="2035"/>
        <v>146.15860297243819</v>
      </c>
      <c r="AH1129" s="37">
        <f t="shared" si="2036"/>
        <v>0.02</v>
      </c>
      <c r="AI1129" s="37">
        <f t="shared" si="2037"/>
        <v>1.4615860297243819</v>
      </c>
      <c r="AJ1129" s="7">
        <f t="shared" si="2030"/>
        <v>4.9846923538168886</v>
      </c>
      <c r="AK1129" s="7">
        <f t="shared" si="2031"/>
        <v>-4.2199077851974467</v>
      </c>
      <c r="AL1129" s="7">
        <f t="shared" si="2032"/>
        <v>2.731416403755107</v>
      </c>
      <c r="AM1129" s="7">
        <f t="shared" si="2033"/>
        <v>15.354619966338905</v>
      </c>
      <c r="AN1129" s="37" t="str">
        <f>VLOOKUP(I1129,spp!A:L,10,FALSE)</f>
        <v>Zanclidae</v>
      </c>
    </row>
    <row r="1130" spans="1:40" x14ac:dyDescent="0.2">
      <c r="A1130" s="43">
        <v>6</v>
      </c>
      <c r="B1130" s="43" t="s">
        <v>198</v>
      </c>
      <c r="C1130" s="43">
        <v>2</v>
      </c>
      <c r="D1130" s="43" t="s">
        <v>200</v>
      </c>
      <c r="E1130" s="43">
        <v>3</v>
      </c>
      <c r="F1130" s="59">
        <v>39275</v>
      </c>
      <c r="G1130" s="43"/>
      <c r="H1130" s="43"/>
      <c r="I1130" s="43" t="s">
        <v>148</v>
      </c>
      <c r="J1130" s="37" t="str">
        <f>VLOOKUP(I1130,spp!A:B,2,FALSE)</f>
        <v>Diadema mexicanum</v>
      </c>
      <c r="K1130" s="43">
        <v>2</v>
      </c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37"/>
      <c r="AF1130" s="37">
        <f>VLOOKUP(I1130,spp!A:E,5,FALSE)</f>
        <v>20.71</v>
      </c>
      <c r="AG1130" s="43">
        <f>AF1130*K1130</f>
        <v>41.42</v>
      </c>
      <c r="AH1130" s="43">
        <f>K1130/50</f>
        <v>0.04</v>
      </c>
      <c r="AI1130" s="43">
        <f>AG1130/50</f>
        <v>0.82840000000000003</v>
      </c>
      <c r="AJ1130" s="7">
        <f t="shared" si="2030"/>
        <v>3.7237638559674382</v>
      </c>
      <c r="AK1130" s="7" t="e">
        <f t="shared" si="2031"/>
        <v>#NUM!</v>
      </c>
      <c r="AL1130" s="7" t="e">
        <f t="shared" si="2032"/>
        <v>#NUM!</v>
      </c>
      <c r="AM1130" s="7" t="e">
        <f t="shared" si="2033"/>
        <v>#NUM!</v>
      </c>
      <c r="AN1130" s="37" t="str">
        <f>VLOOKUP(I1130,spp!A:L,10,FALSE)</f>
        <v>Diadematidae</v>
      </c>
    </row>
    <row r="1131" spans="1:40" x14ac:dyDescent="0.2">
      <c r="A1131" s="43">
        <v>6</v>
      </c>
      <c r="B1131" s="43" t="s">
        <v>198</v>
      </c>
      <c r="C1131" s="43">
        <v>2</v>
      </c>
      <c r="D1131" s="43" t="s">
        <v>200</v>
      </c>
      <c r="E1131" s="43">
        <v>3</v>
      </c>
      <c r="F1131" s="59">
        <v>39275</v>
      </c>
      <c r="G1131" s="43"/>
      <c r="H1131" s="43"/>
      <c r="I1131" s="43" t="s">
        <v>149</v>
      </c>
      <c r="J1131" s="37" t="str">
        <f>VLOOKUP(I1131,spp!A:B,2,FALSE)</f>
        <v>Pinctada mazatlanica</v>
      </c>
      <c r="K1131" s="43">
        <v>1</v>
      </c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37"/>
      <c r="AF1131" s="37">
        <f>VLOOKUP(I1131,spp!A:E,5,FALSE)</f>
        <v>33.238461538461536</v>
      </c>
      <c r="AG1131" s="43">
        <f>AF1131*K1131</f>
        <v>33.238461538461536</v>
      </c>
      <c r="AH1131" s="43">
        <f>K1131/50</f>
        <v>0.02</v>
      </c>
      <c r="AI1131" s="43">
        <f>AG1131/50</f>
        <v>0.66476923076923067</v>
      </c>
      <c r="AJ1131" s="7">
        <f t="shared" si="2030"/>
        <v>3.5037076854763507</v>
      </c>
      <c r="AK1131" s="7" t="e">
        <f t="shared" si="2031"/>
        <v>#NUM!</v>
      </c>
      <c r="AL1131" s="7" t="e">
        <f t="shared" si="2032"/>
        <v>#NUM!</v>
      </c>
      <c r="AM1131" s="7" t="e">
        <f t="shared" si="2033"/>
        <v>#NUM!</v>
      </c>
      <c r="AN1131" s="37" t="str">
        <f>VLOOKUP(I1131,spp!A:L,10,FALSE)</f>
        <v>Pteriidae</v>
      </c>
    </row>
    <row r="1132" spans="1:40" x14ac:dyDescent="0.2">
      <c r="A1132" s="37">
        <v>6</v>
      </c>
      <c r="B1132" s="40" t="s">
        <v>198</v>
      </c>
      <c r="C1132" s="40">
        <v>2</v>
      </c>
      <c r="D1132" s="40" t="s">
        <v>200</v>
      </c>
      <c r="E1132" s="40">
        <v>4</v>
      </c>
      <c r="F1132" s="55">
        <v>39275</v>
      </c>
      <c r="G1132" s="40">
        <v>31</v>
      </c>
      <c r="H1132" s="40">
        <v>3.7</v>
      </c>
      <c r="I1132" s="40" t="s">
        <v>142</v>
      </c>
      <c r="J1132" s="37" t="str">
        <f>VLOOKUP(I1132,spp!A:B,2,FALSE)</f>
        <v>Holacanthus passer</v>
      </c>
      <c r="K1132" s="39">
        <f t="shared" ref="K1132" si="2038">+SUM(L1132:AB1132)</f>
        <v>2</v>
      </c>
      <c r="L1132" s="40"/>
      <c r="M1132" s="40"/>
      <c r="N1132" s="40"/>
      <c r="O1132" s="37">
        <v>2</v>
      </c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37">
        <f>VLOOKUP(I1132,spp!A:C,3,FALSE)</f>
        <v>2.7130000000000001E-2</v>
      </c>
      <c r="AF1132" s="37">
        <f>VLOOKUP(I1132,spp!A:D,4,FALSE)</f>
        <v>3.0842299999999998</v>
      </c>
      <c r="AG1132" s="37">
        <f t="shared" ref="AG1132" si="2039">((AE1132*$L$2^AF1132)*L1132)+((AE1132*$M$2^AF1132)*M1132)+((AE1132*$N$2^AF1132)*N1132)+((AE1132*$O$2^AF1132)*O1132)+((AE1132*$P$2^AF1132)*P1132)+((AE1132*$Q$2^AF1132)*Q1132)+((AE1132*$R$2^AF1132)*R1132)+((AE1132*$S$2^AF1132)*S1132)+((AE1132*$T$2^AF1132)*T1132)+((AE1132*$U$2^AF1132)*U1132)+((AE1132*$V$2^AF1132)*V1132)+((AE1132*$W$2^AF1132)*W1132)+((AE1132*$X$2^AF1132)*X1132)+((AE1132*$Y$2^AF1132)*Y1132)+ ((AE1132*$Z$2^AF1132)*Z1132)+((AE1132*$AA$2^AF1132)*AA1132)+((AE1132*$AB$2^AF1132)*AB1132)+((AE1132*$AC$2^AF1132)*AC1132+((AE1132*$AD$2^AF1132)*AD1132))</f>
        <v>370.07950141176343</v>
      </c>
      <c r="AH1132" s="37">
        <f t="shared" ref="AH1132" si="2040">K1132/100</f>
        <v>0.02</v>
      </c>
      <c r="AI1132" s="37">
        <f t="shared" ref="AI1132" si="2041">AG1132/100</f>
        <v>3.7007950141176345</v>
      </c>
      <c r="AJ1132" s="7">
        <f t="shared" si="2030"/>
        <v>5.9137178512377435</v>
      </c>
      <c r="AK1132" s="7">
        <f t="shared" si="2031"/>
        <v>-3.6071151523112968</v>
      </c>
      <c r="AL1132" s="7">
        <f t="shared" si="2032"/>
        <v>3.0869400153519808</v>
      </c>
      <c r="AM1132" s="7">
        <f t="shared" si="2033"/>
        <v>21.909931240932202</v>
      </c>
      <c r="AN1132" s="37" t="str">
        <f>VLOOKUP(I1132,spp!A:L,10,FALSE)</f>
        <v>Pomacanthidae</v>
      </c>
    </row>
    <row r="1133" spans="1:40" x14ac:dyDescent="0.2">
      <c r="A1133" s="43">
        <v>6</v>
      </c>
      <c r="B1133" s="43" t="s">
        <v>198</v>
      </c>
      <c r="C1133" s="43">
        <v>2</v>
      </c>
      <c r="D1133" s="43" t="s">
        <v>200</v>
      </c>
      <c r="E1133" s="43">
        <v>4</v>
      </c>
      <c r="F1133" s="59">
        <v>39275</v>
      </c>
      <c r="G1133" s="43"/>
      <c r="H1133" s="43"/>
      <c r="I1133" s="43" t="s">
        <v>148</v>
      </c>
      <c r="J1133" s="37" t="str">
        <f>VLOOKUP(I1133,spp!A:B,2,FALSE)</f>
        <v>Diadema mexicanum</v>
      </c>
      <c r="K1133" s="43">
        <v>2</v>
      </c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  <c r="AB1133" s="43"/>
      <c r="AC1133" s="43"/>
      <c r="AD1133" s="43"/>
      <c r="AE1133" s="37"/>
      <c r="AF1133" s="37">
        <f>VLOOKUP(I1133,spp!A:E,5,FALSE)</f>
        <v>20.71</v>
      </c>
      <c r="AG1133" s="43">
        <f>AF1133*K1133</f>
        <v>41.42</v>
      </c>
      <c r="AH1133" s="43">
        <f>K1133/50</f>
        <v>0.04</v>
      </c>
      <c r="AI1133" s="43">
        <f>AG1133/50</f>
        <v>0.82840000000000003</v>
      </c>
      <c r="AJ1133" s="7">
        <f t="shared" si="2030"/>
        <v>3.7237638559674382</v>
      </c>
      <c r="AK1133" s="7" t="e">
        <f t="shared" si="2031"/>
        <v>#NUM!</v>
      </c>
      <c r="AL1133" s="7" t="e">
        <f t="shared" si="2032"/>
        <v>#NUM!</v>
      </c>
      <c r="AM1133" s="7" t="e">
        <f t="shared" si="2033"/>
        <v>#NUM!</v>
      </c>
      <c r="AN1133" s="37" t="str">
        <f>VLOOKUP(I1133,spp!A:L,10,FALSE)</f>
        <v>Diadematidae</v>
      </c>
    </row>
    <row r="1134" spans="1:40" x14ac:dyDescent="0.2">
      <c r="A1134" s="43">
        <v>6</v>
      </c>
      <c r="B1134" s="43" t="s">
        <v>198</v>
      </c>
      <c r="C1134" s="43">
        <v>2</v>
      </c>
      <c r="D1134" s="43" t="s">
        <v>200</v>
      </c>
      <c r="E1134" s="43">
        <v>4</v>
      </c>
      <c r="F1134" s="59">
        <v>39275</v>
      </c>
      <c r="G1134" s="43"/>
      <c r="H1134" s="43"/>
      <c r="I1134" s="43" t="s">
        <v>145</v>
      </c>
      <c r="J1134" s="37" t="str">
        <f>VLOOKUP(I1134,spp!A:B,2,FALSE)</f>
        <v>Isostichopus fuscus</v>
      </c>
      <c r="K1134" s="43">
        <v>1</v>
      </c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  <c r="AC1134" s="43"/>
      <c r="AD1134" s="43"/>
      <c r="AE1134" s="37"/>
      <c r="AF1134" s="37">
        <f>VLOOKUP(I1134,spp!A:E,5,FALSE)</f>
        <v>375</v>
      </c>
      <c r="AG1134" s="43">
        <f>AF1134*K1134</f>
        <v>375</v>
      </c>
      <c r="AH1134" s="43">
        <f>K1134/50</f>
        <v>0.02</v>
      </c>
      <c r="AI1134" s="43">
        <f>AG1134/50</f>
        <v>7.5</v>
      </c>
      <c r="AJ1134" s="7">
        <f t="shared" si="2030"/>
        <v>5.9269260259704106</v>
      </c>
      <c r="AK1134" s="7" t="e">
        <f t="shared" si="2031"/>
        <v>#NUM!</v>
      </c>
      <c r="AL1134" s="7" t="e">
        <f t="shared" si="2032"/>
        <v>#NUM!</v>
      </c>
      <c r="AM1134" s="7" t="e">
        <f t="shared" si="2033"/>
        <v>#NUM!</v>
      </c>
      <c r="AN1134" s="37" t="str">
        <f>VLOOKUP(I1134,spp!A:L,10,FALSE)</f>
        <v>Stichopodidae</v>
      </c>
    </row>
    <row r="1135" spans="1:40" x14ac:dyDescent="0.2">
      <c r="A1135" s="43">
        <v>6</v>
      </c>
      <c r="B1135" s="43" t="s">
        <v>198</v>
      </c>
      <c r="C1135" s="43">
        <v>2</v>
      </c>
      <c r="D1135" s="43" t="s">
        <v>200</v>
      </c>
      <c r="E1135" s="43">
        <v>4</v>
      </c>
      <c r="F1135" s="59">
        <v>39275</v>
      </c>
      <c r="G1135" s="43"/>
      <c r="H1135" s="43"/>
      <c r="I1135" s="43" t="s">
        <v>149</v>
      </c>
      <c r="J1135" s="37" t="str">
        <f>VLOOKUP(I1135,spp!A:B,2,FALSE)</f>
        <v>Pinctada mazatlanica</v>
      </c>
      <c r="K1135" s="43">
        <v>2</v>
      </c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37"/>
      <c r="AF1135" s="37">
        <f>VLOOKUP(I1135,spp!A:E,5,FALSE)</f>
        <v>33.238461538461536</v>
      </c>
      <c r="AG1135" s="43">
        <f>AF1135*K1135</f>
        <v>66.476923076923072</v>
      </c>
      <c r="AH1135" s="43">
        <f>K1135/50</f>
        <v>0.04</v>
      </c>
      <c r="AI1135" s="43">
        <f>AG1135/50</f>
        <v>1.3295384615384613</v>
      </c>
      <c r="AJ1135" s="7">
        <f t="shared" si="2030"/>
        <v>4.1968548660362961</v>
      </c>
      <c r="AK1135" s="7" t="e">
        <f t="shared" si="2031"/>
        <v>#NUM!</v>
      </c>
      <c r="AL1135" s="7" t="e">
        <f t="shared" si="2032"/>
        <v>#NUM!</v>
      </c>
      <c r="AM1135" s="7" t="e">
        <f t="shared" si="2033"/>
        <v>#NUM!</v>
      </c>
      <c r="AN1135" s="37" t="str">
        <f>VLOOKUP(I1135,spp!A:L,10,FALSE)</f>
        <v>Pteriidae</v>
      </c>
    </row>
    <row r="1136" spans="1:40" x14ac:dyDescent="0.2">
      <c r="A1136" s="43">
        <v>6</v>
      </c>
      <c r="B1136" s="43" t="s">
        <v>198</v>
      </c>
      <c r="C1136" s="43">
        <v>2</v>
      </c>
      <c r="D1136" s="43" t="s">
        <v>200</v>
      </c>
      <c r="E1136" s="43">
        <v>5</v>
      </c>
      <c r="F1136" s="59">
        <v>39275</v>
      </c>
      <c r="G1136" s="43"/>
      <c r="H1136" s="43"/>
      <c r="I1136" s="43" t="s">
        <v>149</v>
      </c>
      <c r="J1136" s="37" t="str">
        <f>VLOOKUP(I1136,spp!A:B,2,FALSE)</f>
        <v>Pinctada mazatlanica</v>
      </c>
      <c r="K1136" s="43">
        <v>2</v>
      </c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37"/>
      <c r="AF1136" s="37">
        <f>VLOOKUP(I1136,spp!A:E,5,FALSE)</f>
        <v>33.238461538461536</v>
      </c>
      <c r="AG1136" s="43">
        <f>AF1136*K1136</f>
        <v>66.476923076923072</v>
      </c>
      <c r="AH1136" s="43">
        <f>K1136/50</f>
        <v>0.04</v>
      </c>
      <c r="AI1136" s="43">
        <f>AG1136/50</f>
        <v>1.3295384615384613</v>
      </c>
      <c r="AJ1136" s="7">
        <f t="shared" ref="AJ1136:AJ1141" si="2042">LN(AG1136)</f>
        <v>4.1968548660362961</v>
      </c>
      <c r="AK1136" s="7" t="e">
        <f t="shared" ref="AK1136:AK1141" si="2043">LN(AE1136)</f>
        <v>#NUM!</v>
      </c>
      <c r="AL1136" s="7" t="e">
        <f t="shared" ref="AL1136:AL1141" si="2044">(AJ1136-AK1136)/AF1136</f>
        <v>#NUM!</v>
      </c>
      <c r="AM1136" s="7" t="e">
        <f t="shared" ref="AM1136:AM1141" si="2045">EXP(AL1136)</f>
        <v>#NUM!</v>
      </c>
      <c r="AN1136" s="37" t="str">
        <f>VLOOKUP(I1136,spp!A:L,10,FALSE)</f>
        <v>Pteriidae</v>
      </c>
    </row>
    <row r="1137" spans="1:40" x14ac:dyDescent="0.2">
      <c r="A1137" s="37">
        <v>6</v>
      </c>
      <c r="B1137" s="40" t="s">
        <v>198</v>
      </c>
      <c r="C1137" s="40">
        <v>2</v>
      </c>
      <c r="D1137" s="40" t="s">
        <v>200</v>
      </c>
      <c r="E1137" s="40">
        <v>6</v>
      </c>
      <c r="F1137" s="55">
        <v>39275</v>
      </c>
      <c r="G1137" s="40">
        <v>31</v>
      </c>
      <c r="H1137" s="40">
        <v>7.6</v>
      </c>
      <c r="I1137" s="40" t="s">
        <v>150</v>
      </c>
      <c r="J1137" s="37" t="str">
        <f>VLOOKUP(I1137,spp!A:B,2,FALSE)</f>
        <v>Lutjanus argentiventris</v>
      </c>
      <c r="K1137" s="39">
        <f t="shared" ref="K1137" si="2046">+SUM(L1137:AB1137)</f>
        <v>2</v>
      </c>
      <c r="L1137" s="40"/>
      <c r="M1137" s="40"/>
      <c r="N1137" s="37">
        <v>2</v>
      </c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37">
        <f>VLOOKUP(I1137,spp!A:C,3,FALSE)</f>
        <v>1.7299999999999999E-2</v>
      </c>
      <c r="AF1137" s="37">
        <f>VLOOKUP(I1137,spp!A:D,4,FALSE)</f>
        <v>3</v>
      </c>
      <c r="AG1137" s="37">
        <f t="shared" ref="AG1137" si="2047">((AE1137*$L$2^AF1137)*L1137)+((AE1137*$M$2^AF1137)*M1137)+((AE1137*$N$2^AF1137)*N1137)+((AE1137*$O$2^AF1137)*O1137)+((AE1137*$P$2^AF1137)*P1137)+((AE1137*$Q$2^AF1137)*Q1137)+((AE1137*$R$2^AF1137)*R1137)+((AE1137*$S$2^AF1137)*S1137)+((AE1137*$T$2^AF1137)*T1137)+((AE1137*$U$2^AF1137)*U1137)+((AE1137*$V$2^AF1137)*V1137)+((AE1137*$W$2^AF1137)*W1137)+((AE1137*$X$2^AF1137)*X1137)+((AE1137*$Y$2^AF1137)*Y1137)+ ((AE1137*$Z$2^AF1137)*Z1137)+((AE1137*$AA$2^AF1137)*AA1137)+((AE1137*$AB$2^AF1137)*AB1137)+((AE1137*$AC$2^AF1137)*AC1137+((AE1137*$AD$2^AF1137)*AD1137))</f>
        <v>67.578125</v>
      </c>
      <c r="AH1137" s="37">
        <f t="shared" ref="AH1137" si="2048">K1137/100</f>
        <v>0.02</v>
      </c>
      <c r="AI1137" s="37">
        <f t="shared" ref="AI1137" si="2049">AG1137/100</f>
        <v>0.67578125</v>
      </c>
      <c r="AJ1137" s="7">
        <f t="shared" si="2042"/>
        <v>4.2132843360063079</v>
      </c>
      <c r="AK1137" s="7">
        <f t="shared" si="2043"/>
        <v>-4.0570487774784034</v>
      </c>
      <c r="AL1137" s="7">
        <f t="shared" si="2044"/>
        <v>2.7567777044949033</v>
      </c>
      <c r="AM1137" s="7">
        <f t="shared" si="2045"/>
        <v>15.749013123685906</v>
      </c>
      <c r="AN1137" s="37" t="str">
        <f>VLOOKUP(I1137,spp!A:L,10,FALSE)</f>
        <v>Lutjanidae</v>
      </c>
    </row>
    <row r="1138" spans="1:40" x14ac:dyDescent="0.2">
      <c r="A1138" s="43">
        <v>6</v>
      </c>
      <c r="B1138" s="43" t="s">
        <v>198</v>
      </c>
      <c r="C1138" s="43">
        <v>2</v>
      </c>
      <c r="D1138" s="43" t="s">
        <v>200</v>
      </c>
      <c r="E1138" s="43">
        <v>6</v>
      </c>
      <c r="F1138" s="59">
        <v>39278</v>
      </c>
      <c r="G1138" s="43"/>
      <c r="H1138" s="43"/>
      <c r="I1138" s="43" t="s">
        <v>149</v>
      </c>
      <c r="J1138" s="37" t="str">
        <f>VLOOKUP(I1138,spp!A:B,2,FALSE)</f>
        <v>Pinctada mazatlanica</v>
      </c>
      <c r="K1138" s="43">
        <v>21</v>
      </c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  <c r="AC1138" s="43"/>
      <c r="AD1138" s="43"/>
      <c r="AE1138" s="37"/>
      <c r="AF1138" s="37">
        <f>VLOOKUP(I1138,spp!A:E,5,FALSE)</f>
        <v>33.238461538461536</v>
      </c>
      <c r="AG1138" s="43">
        <f t="shared" ref="AG1138" si="2050">AF1138*K1138</f>
        <v>698.0076923076922</v>
      </c>
      <c r="AH1138" s="43">
        <f t="shared" ref="AH1138" si="2051">K1138/50</f>
        <v>0.42</v>
      </c>
      <c r="AI1138" s="43">
        <f t="shared" ref="AI1138" si="2052">AG1138/50</f>
        <v>13.960153846153844</v>
      </c>
      <c r="AJ1138" s="7">
        <f t="shared" si="2042"/>
        <v>6.5482301231997733</v>
      </c>
      <c r="AK1138" s="7" t="e">
        <f t="shared" si="2043"/>
        <v>#NUM!</v>
      </c>
      <c r="AL1138" s="7" t="e">
        <f t="shared" si="2044"/>
        <v>#NUM!</v>
      </c>
      <c r="AM1138" s="7" t="e">
        <f t="shared" si="2045"/>
        <v>#NUM!</v>
      </c>
      <c r="AN1138" s="37" t="str">
        <f>VLOOKUP(I1138,spp!A:L,10,FALSE)</f>
        <v>Pteriidae</v>
      </c>
    </row>
    <row r="1139" spans="1:40" x14ac:dyDescent="0.2">
      <c r="A1139" s="37">
        <v>6</v>
      </c>
      <c r="B1139" s="40" t="s">
        <v>198</v>
      </c>
      <c r="C1139" s="40">
        <v>2</v>
      </c>
      <c r="D1139" s="40" t="s">
        <v>200</v>
      </c>
      <c r="E1139" s="40">
        <v>7</v>
      </c>
      <c r="F1139" s="55">
        <v>39275</v>
      </c>
      <c r="G1139" s="40">
        <v>31</v>
      </c>
      <c r="H1139" s="40">
        <v>4.3</v>
      </c>
      <c r="I1139" s="40" t="s">
        <v>142</v>
      </c>
      <c r="J1139" s="37" t="str">
        <f>VLOOKUP(I1139,spp!A:B,2,FALSE)</f>
        <v>Holacanthus passer</v>
      </c>
      <c r="K1139" s="39">
        <f t="shared" ref="K1139:K1140" si="2053">+SUM(L1139:AB1139)</f>
        <v>1</v>
      </c>
      <c r="L1139" s="40"/>
      <c r="M1139" s="40"/>
      <c r="N1139" s="40"/>
      <c r="O1139" s="37">
        <v>1</v>
      </c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37">
        <f>VLOOKUP(I1139,spp!A:C,3,FALSE)</f>
        <v>2.7130000000000001E-2</v>
      </c>
      <c r="AF1139" s="37">
        <f>VLOOKUP(I1139,spp!A:D,4,FALSE)</f>
        <v>3.0842299999999998</v>
      </c>
      <c r="AG1139" s="37">
        <f t="shared" ref="AG1139:AG1140" si="2054">((AE1139*$L$2^AF1139)*L1139)+((AE1139*$M$2^AF1139)*M1139)+((AE1139*$N$2^AF1139)*N1139)+((AE1139*$O$2^AF1139)*O1139)+((AE1139*$P$2^AF1139)*P1139)+((AE1139*$Q$2^AF1139)*Q1139)+((AE1139*$R$2^AF1139)*R1139)+((AE1139*$S$2^AF1139)*S1139)+((AE1139*$T$2^AF1139)*T1139)+((AE1139*$U$2^AF1139)*U1139)+((AE1139*$V$2^AF1139)*V1139)+((AE1139*$W$2^AF1139)*W1139)+((AE1139*$X$2^AF1139)*X1139)+((AE1139*$Y$2^AF1139)*Y1139)+ ((AE1139*$Z$2^AF1139)*Z1139)+((AE1139*$AA$2^AF1139)*AA1139)+((AE1139*$AB$2^AF1139)*AB1139)+((AE1139*$AC$2^AF1139)*AC1139+((AE1139*$AD$2^AF1139)*AD1139))</f>
        <v>185.03975070588172</v>
      </c>
      <c r="AH1139" s="37">
        <f t="shared" ref="AH1139:AH1140" si="2055">K1139/100</f>
        <v>0.01</v>
      </c>
      <c r="AI1139" s="37">
        <f t="shared" ref="AI1139:AI1140" si="2056">AG1139/100</f>
        <v>1.8503975070588172</v>
      </c>
      <c r="AJ1139" s="7">
        <f t="shared" si="2042"/>
        <v>5.2205706706777981</v>
      </c>
      <c r="AK1139" s="7">
        <f t="shared" si="2043"/>
        <v>-3.6071151523112968</v>
      </c>
      <c r="AL1139" s="7">
        <f t="shared" si="2044"/>
        <v>2.8622008809294686</v>
      </c>
      <c r="AM1139" s="7">
        <f t="shared" si="2045"/>
        <v>17.500000000000004</v>
      </c>
      <c r="AN1139" s="37" t="str">
        <f>VLOOKUP(I1139,spp!A:L,10,FALSE)</f>
        <v>Pomacanthidae</v>
      </c>
    </row>
    <row r="1140" spans="1:40" x14ac:dyDescent="0.2">
      <c r="A1140" s="37">
        <v>6</v>
      </c>
      <c r="B1140" s="40" t="s">
        <v>198</v>
      </c>
      <c r="C1140" s="40">
        <v>2</v>
      </c>
      <c r="D1140" s="40" t="s">
        <v>200</v>
      </c>
      <c r="E1140" s="40">
        <v>7</v>
      </c>
      <c r="F1140" s="55">
        <v>39275</v>
      </c>
      <c r="G1140" s="40">
        <v>31</v>
      </c>
      <c r="H1140" s="40">
        <v>4.3</v>
      </c>
      <c r="I1140" s="40" t="s">
        <v>157</v>
      </c>
      <c r="J1140" s="37" t="str">
        <f>VLOOKUP(I1140,spp!A:B,2,FALSE)</f>
        <v>Zanclus cornutus</v>
      </c>
      <c r="K1140" s="39">
        <f t="shared" si="2053"/>
        <v>1</v>
      </c>
      <c r="L1140" s="40"/>
      <c r="M1140" s="40"/>
      <c r="N1140" s="37">
        <v>1</v>
      </c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37">
        <f>VLOOKUP(I1140,spp!A:C,3,FALSE)</f>
        <v>1.47E-2</v>
      </c>
      <c r="AF1140" s="37">
        <f>VLOOKUP(I1140,spp!A:D,4,FALSE)</f>
        <v>3.3698999999999999</v>
      </c>
      <c r="AG1140" s="37">
        <f t="shared" si="2054"/>
        <v>73.079301486219094</v>
      </c>
      <c r="AH1140" s="37">
        <f t="shared" si="2055"/>
        <v>0.01</v>
      </c>
      <c r="AI1140" s="37">
        <f t="shared" si="2056"/>
        <v>0.73079301486219095</v>
      </c>
      <c r="AJ1140" s="7">
        <f t="shared" si="2042"/>
        <v>4.2915451732569432</v>
      </c>
      <c r="AK1140" s="7">
        <f t="shared" si="2043"/>
        <v>-4.2199077851974467</v>
      </c>
      <c r="AL1140" s="7">
        <f t="shared" si="2044"/>
        <v>2.5257286443082556</v>
      </c>
      <c r="AM1140" s="7">
        <f t="shared" si="2045"/>
        <v>12.500000000000002</v>
      </c>
      <c r="AN1140" s="37" t="str">
        <f>VLOOKUP(I1140,spp!A:L,10,FALSE)</f>
        <v>Zanclidae</v>
      </c>
    </row>
    <row r="1141" spans="1:40" x14ac:dyDescent="0.2">
      <c r="A1141" s="43">
        <v>6</v>
      </c>
      <c r="B1141" s="43" t="s">
        <v>198</v>
      </c>
      <c r="C1141" s="43">
        <v>2</v>
      </c>
      <c r="D1141" s="43" t="s">
        <v>200</v>
      </c>
      <c r="E1141" s="43">
        <v>7</v>
      </c>
      <c r="F1141" s="59">
        <v>39278</v>
      </c>
      <c r="G1141" s="43"/>
      <c r="H1141" s="43"/>
      <c r="I1141" s="43" t="s">
        <v>149</v>
      </c>
      <c r="J1141" s="37" t="str">
        <f>VLOOKUP(I1141,spp!A:B,2,FALSE)</f>
        <v>Pinctada mazatlanica</v>
      </c>
      <c r="K1141" s="43">
        <v>11</v>
      </c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  <c r="AB1141" s="43"/>
      <c r="AC1141" s="43"/>
      <c r="AD1141" s="43"/>
      <c r="AE1141" s="37"/>
      <c r="AF1141" s="37">
        <f>VLOOKUP(I1141,spp!A:E,5,FALSE)</f>
        <v>33.238461538461536</v>
      </c>
      <c r="AG1141" s="43">
        <f>AF1141*K1141</f>
        <v>365.62307692307689</v>
      </c>
      <c r="AH1141" s="43">
        <f>K1141/50</f>
        <v>0.22</v>
      </c>
      <c r="AI1141" s="43">
        <f>AG1141/50</f>
        <v>7.3124615384615375</v>
      </c>
      <c r="AJ1141" s="7">
        <f t="shared" si="2042"/>
        <v>5.9016029582747214</v>
      </c>
      <c r="AK1141" s="7" t="e">
        <f t="shared" si="2043"/>
        <v>#NUM!</v>
      </c>
      <c r="AL1141" s="7" t="e">
        <f t="shared" si="2044"/>
        <v>#NUM!</v>
      </c>
      <c r="AM1141" s="7" t="e">
        <f t="shared" si="2045"/>
        <v>#NUM!</v>
      </c>
      <c r="AN1141" s="37" t="str">
        <f>VLOOKUP(I1141,spp!A:L,10,FALSE)</f>
        <v>Pteriidae</v>
      </c>
    </row>
    <row r="1142" spans="1:40" x14ac:dyDescent="0.2">
      <c r="A1142" s="37">
        <v>6</v>
      </c>
      <c r="B1142" s="40" t="s">
        <v>198</v>
      </c>
      <c r="C1142" s="40">
        <v>2</v>
      </c>
      <c r="D1142" s="40" t="s">
        <v>200</v>
      </c>
      <c r="E1142" s="40">
        <v>8</v>
      </c>
      <c r="F1142" s="55">
        <v>39278</v>
      </c>
      <c r="G1142" s="40">
        <v>31</v>
      </c>
      <c r="H1142" s="40">
        <v>3.7</v>
      </c>
      <c r="I1142" s="40" t="s">
        <v>142</v>
      </c>
      <c r="J1142" s="37" t="str">
        <f>VLOOKUP(I1142,spp!A:B,2,FALSE)</f>
        <v>Holacanthus passer</v>
      </c>
      <c r="K1142" s="39">
        <f t="shared" ref="K1142:K1144" si="2057">+SUM(L1142:AB1142)</f>
        <v>2</v>
      </c>
      <c r="L1142" s="40"/>
      <c r="M1142" s="40"/>
      <c r="N1142" s="40"/>
      <c r="O1142" s="37">
        <v>2</v>
      </c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37">
        <f>VLOOKUP(I1142,spp!A:C,3,FALSE)</f>
        <v>2.7130000000000001E-2</v>
      </c>
      <c r="AF1142" s="37">
        <f>VLOOKUP(I1142,spp!A:D,4,FALSE)</f>
        <v>3.0842299999999998</v>
      </c>
      <c r="AG1142" s="37">
        <f t="shared" ref="AG1142:AG1144" si="2058">((AE1142*$L$2^AF1142)*L1142)+((AE1142*$M$2^AF1142)*M1142)+((AE1142*$N$2^AF1142)*N1142)+((AE1142*$O$2^AF1142)*O1142)+((AE1142*$P$2^AF1142)*P1142)+((AE1142*$Q$2^AF1142)*Q1142)+((AE1142*$R$2^AF1142)*R1142)+((AE1142*$S$2^AF1142)*S1142)+((AE1142*$T$2^AF1142)*T1142)+((AE1142*$U$2^AF1142)*U1142)+((AE1142*$V$2^AF1142)*V1142)+((AE1142*$W$2^AF1142)*W1142)+((AE1142*$X$2^AF1142)*X1142)+((AE1142*$Y$2^AF1142)*Y1142)+ ((AE1142*$Z$2^AF1142)*Z1142)+((AE1142*$AA$2^AF1142)*AA1142)+((AE1142*$AB$2^AF1142)*AB1142)+((AE1142*$AC$2^AF1142)*AC1142+((AE1142*$AD$2^AF1142)*AD1142))</f>
        <v>370.07950141176343</v>
      </c>
      <c r="AH1142" s="37">
        <f t="shared" ref="AH1142:AH1144" si="2059">K1142/100</f>
        <v>0.02</v>
      </c>
      <c r="AI1142" s="37">
        <f t="shared" ref="AI1142:AI1144" si="2060">AG1142/100</f>
        <v>3.7007950141176345</v>
      </c>
      <c r="AJ1142" s="7">
        <f t="shared" ref="AJ1142:AJ1151" si="2061">LN(AG1142)</f>
        <v>5.9137178512377435</v>
      </c>
      <c r="AK1142" s="7">
        <f t="shared" ref="AK1142:AK1151" si="2062">LN(AE1142)</f>
        <v>-3.6071151523112968</v>
      </c>
      <c r="AL1142" s="7">
        <f t="shared" ref="AL1142:AL1151" si="2063">(AJ1142-AK1142)/AF1142</f>
        <v>3.0869400153519808</v>
      </c>
      <c r="AM1142" s="7">
        <f t="shared" ref="AM1142:AM1151" si="2064">EXP(AL1142)</f>
        <v>21.909931240932202</v>
      </c>
      <c r="AN1142" s="37" t="str">
        <f>VLOOKUP(I1142,spp!A:L,10,FALSE)</f>
        <v>Pomacanthidae</v>
      </c>
    </row>
    <row r="1143" spans="1:40" x14ac:dyDescent="0.2">
      <c r="A1143" s="37">
        <v>6</v>
      </c>
      <c r="B1143" s="40" t="s">
        <v>198</v>
      </c>
      <c r="C1143" s="40">
        <v>2</v>
      </c>
      <c r="D1143" s="40" t="s">
        <v>200</v>
      </c>
      <c r="E1143" s="40">
        <v>8</v>
      </c>
      <c r="F1143" s="55">
        <v>39278</v>
      </c>
      <c r="G1143" s="40">
        <v>31</v>
      </c>
      <c r="H1143" s="40">
        <v>3.7</v>
      </c>
      <c r="I1143" s="40" t="s">
        <v>150</v>
      </c>
      <c r="J1143" s="37" t="str">
        <f>VLOOKUP(I1143,spp!A:B,2,FALSE)</f>
        <v>Lutjanus argentiventris</v>
      </c>
      <c r="K1143" s="39">
        <f t="shared" si="2057"/>
        <v>2</v>
      </c>
      <c r="L1143" s="40"/>
      <c r="M1143" s="40"/>
      <c r="N1143" s="37">
        <v>2</v>
      </c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37">
        <f>VLOOKUP(I1143,spp!A:C,3,FALSE)</f>
        <v>1.7299999999999999E-2</v>
      </c>
      <c r="AF1143" s="37">
        <f>VLOOKUP(I1143,spp!A:D,4,FALSE)</f>
        <v>3</v>
      </c>
      <c r="AG1143" s="37">
        <f t="shared" si="2058"/>
        <v>67.578125</v>
      </c>
      <c r="AH1143" s="37">
        <f t="shared" si="2059"/>
        <v>0.02</v>
      </c>
      <c r="AI1143" s="37">
        <f t="shared" si="2060"/>
        <v>0.67578125</v>
      </c>
      <c r="AJ1143" s="7">
        <f t="shared" si="2061"/>
        <v>4.2132843360063079</v>
      </c>
      <c r="AK1143" s="7">
        <f t="shared" si="2062"/>
        <v>-4.0570487774784034</v>
      </c>
      <c r="AL1143" s="7">
        <f t="shared" si="2063"/>
        <v>2.7567777044949033</v>
      </c>
      <c r="AM1143" s="7">
        <f t="shared" si="2064"/>
        <v>15.749013123685906</v>
      </c>
      <c r="AN1143" s="37" t="str">
        <f>VLOOKUP(I1143,spp!A:L,10,FALSE)</f>
        <v>Lutjanidae</v>
      </c>
    </row>
    <row r="1144" spans="1:40" x14ac:dyDescent="0.2">
      <c r="A1144" s="37">
        <v>6</v>
      </c>
      <c r="B1144" s="40" t="s">
        <v>198</v>
      </c>
      <c r="C1144" s="40">
        <v>2</v>
      </c>
      <c r="D1144" s="40" t="s">
        <v>200</v>
      </c>
      <c r="E1144" s="40">
        <v>8</v>
      </c>
      <c r="F1144" s="55">
        <v>39278</v>
      </c>
      <c r="G1144" s="40">
        <v>31</v>
      </c>
      <c r="H1144" s="40">
        <v>3.7</v>
      </c>
      <c r="I1144" s="40" t="s">
        <v>157</v>
      </c>
      <c r="J1144" s="37" t="str">
        <f>VLOOKUP(I1144,spp!A:B,2,FALSE)</f>
        <v>Zanclus cornutus</v>
      </c>
      <c r="K1144" s="39">
        <f t="shared" si="2057"/>
        <v>1</v>
      </c>
      <c r="L1144" s="40"/>
      <c r="M1144" s="40"/>
      <c r="N1144" s="37">
        <v>1</v>
      </c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37">
        <f>VLOOKUP(I1144,spp!A:C,3,FALSE)</f>
        <v>1.47E-2</v>
      </c>
      <c r="AF1144" s="37">
        <f>VLOOKUP(I1144,spp!A:D,4,FALSE)</f>
        <v>3.3698999999999999</v>
      </c>
      <c r="AG1144" s="37">
        <f t="shared" si="2058"/>
        <v>73.079301486219094</v>
      </c>
      <c r="AH1144" s="37">
        <f t="shared" si="2059"/>
        <v>0.01</v>
      </c>
      <c r="AI1144" s="37">
        <f t="shared" si="2060"/>
        <v>0.73079301486219095</v>
      </c>
      <c r="AJ1144" s="7">
        <f t="shared" si="2061"/>
        <v>4.2915451732569432</v>
      </c>
      <c r="AK1144" s="7">
        <f t="shared" si="2062"/>
        <v>-4.2199077851974467</v>
      </c>
      <c r="AL1144" s="7">
        <f t="shared" si="2063"/>
        <v>2.5257286443082556</v>
      </c>
      <c r="AM1144" s="7">
        <f t="shared" si="2064"/>
        <v>12.500000000000002</v>
      </c>
      <c r="AN1144" s="37" t="str">
        <f>VLOOKUP(I1144,spp!A:L,10,FALSE)</f>
        <v>Zanclidae</v>
      </c>
    </row>
    <row r="1145" spans="1:40" x14ac:dyDescent="0.2">
      <c r="A1145" s="43">
        <v>6</v>
      </c>
      <c r="B1145" s="43" t="s">
        <v>198</v>
      </c>
      <c r="C1145" s="43">
        <v>2</v>
      </c>
      <c r="D1145" s="43" t="s">
        <v>200</v>
      </c>
      <c r="E1145" s="43">
        <v>8</v>
      </c>
      <c r="F1145" s="59">
        <v>39278</v>
      </c>
      <c r="G1145" s="43"/>
      <c r="H1145" s="43"/>
      <c r="I1145" s="43" t="s">
        <v>148</v>
      </c>
      <c r="J1145" s="37" t="str">
        <f>VLOOKUP(I1145,spp!A:B,2,FALSE)</f>
        <v>Diadema mexicanum</v>
      </c>
      <c r="K1145" s="43">
        <v>5</v>
      </c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37"/>
      <c r="AF1145" s="37">
        <f>VLOOKUP(I1145,spp!A:E,5,FALSE)</f>
        <v>20.71</v>
      </c>
      <c r="AG1145" s="43">
        <f t="shared" ref="AG1145:AG1146" si="2065">AF1145*K1145</f>
        <v>103.55000000000001</v>
      </c>
      <c r="AH1145" s="43">
        <f t="shared" ref="AH1145:AH1146" si="2066">K1145/50</f>
        <v>0.1</v>
      </c>
      <c r="AI1145" s="43">
        <f t="shared" ref="AI1145:AI1146" si="2067">AG1145/50</f>
        <v>2.0710000000000002</v>
      </c>
      <c r="AJ1145" s="7">
        <f t="shared" si="2061"/>
        <v>4.6400545878415933</v>
      </c>
      <c r="AK1145" s="7" t="e">
        <f t="shared" si="2062"/>
        <v>#NUM!</v>
      </c>
      <c r="AL1145" s="7" t="e">
        <f t="shared" si="2063"/>
        <v>#NUM!</v>
      </c>
      <c r="AM1145" s="7" t="e">
        <f t="shared" si="2064"/>
        <v>#NUM!</v>
      </c>
      <c r="AN1145" s="37" t="str">
        <f>VLOOKUP(I1145,spp!A:L,10,FALSE)</f>
        <v>Diadematidae</v>
      </c>
    </row>
    <row r="1146" spans="1:40" x14ac:dyDescent="0.2">
      <c r="A1146" s="43">
        <v>6</v>
      </c>
      <c r="B1146" s="43" t="s">
        <v>198</v>
      </c>
      <c r="C1146" s="43">
        <v>2</v>
      </c>
      <c r="D1146" s="43" t="s">
        <v>200</v>
      </c>
      <c r="E1146" s="43">
        <v>8</v>
      </c>
      <c r="F1146" s="59">
        <v>39278</v>
      </c>
      <c r="G1146" s="43"/>
      <c r="H1146" s="43"/>
      <c r="I1146" s="43" t="s">
        <v>149</v>
      </c>
      <c r="J1146" s="37" t="str">
        <f>VLOOKUP(I1146,spp!A:B,2,FALSE)</f>
        <v>Pinctada mazatlanica</v>
      </c>
      <c r="K1146" s="43">
        <v>8</v>
      </c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37"/>
      <c r="AF1146" s="37">
        <f>VLOOKUP(I1146,spp!A:E,5,FALSE)</f>
        <v>33.238461538461536</v>
      </c>
      <c r="AG1146" s="43">
        <f t="shared" si="2065"/>
        <v>265.90769230769229</v>
      </c>
      <c r="AH1146" s="43">
        <f t="shared" si="2066"/>
        <v>0.16</v>
      </c>
      <c r="AI1146" s="43">
        <f t="shared" si="2067"/>
        <v>5.3181538461538453</v>
      </c>
      <c r="AJ1146" s="7">
        <f t="shared" si="2061"/>
        <v>5.5831492271561869</v>
      </c>
      <c r="AK1146" s="7" t="e">
        <f t="shared" si="2062"/>
        <v>#NUM!</v>
      </c>
      <c r="AL1146" s="7" t="e">
        <f t="shared" si="2063"/>
        <v>#NUM!</v>
      </c>
      <c r="AM1146" s="7" t="e">
        <f t="shared" si="2064"/>
        <v>#NUM!</v>
      </c>
      <c r="AN1146" s="37" t="str">
        <f>VLOOKUP(I1146,spp!A:L,10,FALSE)</f>
        <v>Pteriidae</v>
      </c>
    </row>
    <row r="1147" spans="1:40" x14ac:dyDescent="0.2">
      <c r="A1147" s="37">
        <v>6</v>
      </c>
      <c r="B1147" s="40" t="s">
        <v>198</v>
      </c>
      <c r="C1147" s="40">
        <v>2</v>
      </c>
      <c r="D1147" s="40" t="s">
        <v>200</v>
      </c>
      <c r="E1147" s="40">
        <v>9</v>
      </c>
      <c r="F1147" s="55">
        <v>39278</v>
      </c>
      <c r="G1147" s="40">
        <v>27</v>
      </c>
      <c r="H1147" s="40">
        <v>2.4</v>
      </c>
      <c r="I1147" s="40" t="s">
        <v>142</v>
      </c>
      <c r="J1147" s="37" t="str">
        <f>VLOOKUP(I1147,spp!A:B,2,FALSE)</f>
        <v>Holacanthus passer</v>
      </c>
      <c r="K1147" s="39">
        <f t="shared" ref="K1147:K1148" si="2068">+SUM(L1147:AB1147)</f>
        <v>1</v>
      </c>
      <c r="L1147" s="40"/>
      <c r="M1147" s="40"/>
      <c r="N1147" s="40"/>
      <c r="O1147" s="37">
        <v>1</v>
      </c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37">
        <f>VLOOKUP(I1147,spp!A:C,3,FALSE)</f>
        <v>2.7130000000000001E-2</v>
      </c>
      <c r="AF1147" s="37">
        <f>VLOOKUP(I1147,spp!A:D,4,FALSE)</f>
        <v>3.0842299999999998</v>
      </c>
      <c r="AG1147" s="37">
        <f t="shared" ref="AG1147:AG1148" si="2069">((AE1147*$L$2^AF1147)*L1147)+((AE1147*$M$2^AF1147)*M1147)+((AE1147*$N$2^AF1147)*N1147)+((AE1147*$O$2^AF1147)*O1147)+((AE1147*$P$2^AF1147)*P1147)+((AE1147*$Q$2^AF1147)*Q1147)+((AE1147*$R$2^AF1147)*R1147)+((AE1147*$S$2^AF1147)*S1147)+((AE1147*$T$2^AF1147)*T1147)+((AE1147*$U$2^AF1147)*U1147)+((AE1147*$V$2^AF1147)*V1147)+((AE1147*$W$2^AF1147)*W1147)+((AE1147*$X$2^AF1147)*X1147)+((AE1147*$Y$2^AF1147)*Y1147)+ ((AE1147*$Z$2^AF1147)*Z1147)+((AE1147*$AA$2^AF1147)*AA1147)+((AE1147*$AB$2^AF1147)*AB1147)+((AE1147*$AC$2^AF1147)*AC1147+((AE1147*$AD$2^AF1147)*AD1147))</f>
        <v>185.03975070588172</v>
      </c>
      <c r="AH1147" s="37">
        <f t="shared" ref="AH1147:AH1148" si="2070">K1147/100</f>
        <v>0.01</v>
      </c>
      <c r="AI1147" s="37">
        <f t="shared" ref="AI1147:AI1148" si="2071">AG1147/100</f>
        <v>1.8503975070588172</v>
      </c>
      <c r="AJ1147" s="7">
        <f t="shared" si="2061"/>
        <v>5.2205706706777981</v>
      </c>
      <c r="AK1147" s="7">
        <f t="shared" si="2062"/>
        <v>-3.6071151523112968</v>
      </c>
      <c r="AL1147" s="7">
        <f t="shared" si="2063"/>
        <v>2.8622008809294686</v>
      </c>
      <c r="AM1147" s="7">
        <f t="shared" si="2064"/>
        <v>17.500000000000004</v>
      </c>
      <c r="AN1147" s="37" t="str">
        <f>VLOOKUP(I1147,spp!A:L,10,FALSE)</f>
        <v>Pomacanthidae</v>
      </c>
    </row>
    <row r="1148" spans="1:40" x14ac:dyDescent="0.2">
      <c r="A1148" s="37">
        <v>6</v>
      </c>
      <c r="B1148" s="40" t="s">
        <v>198</v>
      </c>
      <c r="C1148" s="40">
        <v>2</v>
      </c>
      <c r="D1148" s="40" t="s">
        <v>200</v>
      </c>
      <c r="E1148" s="40">
        <v>9</v>
      </c>
      <c r="F1148" s="55">
        <v>39278</v>
      </c>
      <c r="G1148" s="40">
        <v>27</v>
      </c>
      <c r="H1148" s="40">
        <v>2.4</v>
      </c>
      <c r="I1148" s="40" t="s">
        <v>150</v>
      </c>
      <c r="J1148" s="37" t="str">
        <f>VLOOKUP(I1148,spp!A:B,2,FALSE)</f>
        <v>Lutjanus argentiventris</v>
      </c>
      <c r="K1148" s="39">
        <f t="shared" si="2068"/>
        <v>1</v>
      </c>
      <c r="L1148" s="40"/>
      <c r="M1148" s="40"/>
      <c r="N1148" s="37">
        <v>1</v>
      </c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37">
        <f>VLOOKUP(I1148,spp!A:C,3,FALSE)</f>
        <v>1.7299999999999999E-2</v>
      </c>
      <c r="AF1148" s="37">
        <f>VLOOKUP(I1148,spp!A:D,4,FALSE)</f>
        <v>3</v>
      </c>
      <c r="AG1148" s="37">
        <f t="shared" si="2069"/>
        <v>33.7890625</v>
      </c>
      <c r="AH1148" s="37">
        <f t="shared" si="2070"/>
        <v>0.01</v>
      </c>
      <c r="AI1148" s="37">
        <f t="shared" si="2071"/>
        <v>0.337890625</v>
      </c>
      <c r="AJ1148" s="7">
        <f t="shared" si="2061"/>
        <v>3.5201371554463625</v>
      </c>
      <c r="AK1148" s="7">
        <f t="shared" si="2062"/>
        <v>-4.0570487774784034</v>
      </c>
      <c r="AL1148" s="7">
        <f t="shared" si="2063"/>
        <v>2.5257286443082552</v>
      </c>
      <c r="AM1148" s="7">
        <f t="shared" si="2064"/>
        <v>12.499999999999996</v>
      </c>
      <c r="AN1148" s="37" t="str">
        <f>VLOOKUP(I1148,spp!A:L,10,FALSE)</f>
        <v>Lutjanidae</v>
      </c>
    </row>
    <row r="1149" spans="1:40" x14ac:dyDescent="0.2">
      <c r="A1149" s="43">
        <v>6</v>
      </c>
      <c r="B1149" s="43" t="s">
        <v>198</v>
      </c>
      <c r="C1149" s="43">
        <v>2</v>
      </c>
      <c r="D1149" s="43" t="s">
        <v>200</v>
      </c>
      <c r="E1149" s="43">
        <v>9</v>
      </c>
      <c r="F1149" s="59">
        <v>39278</v>
      </c>
      <c r="G1149" s="43"/>
      <c r="H1149" s="43"/>
      <c r="I1149" s="43" t="s">
        <v>148</v>
      </c>
      <c r="J1149" s="37" t="str">
        <f>VLOOKUP(I1149,spp!A:B,2,FALSE)</f>
        <v>Diadema mexicanum</v>
      </c>
      <c r="K1149" s="43">
        <v>1</v>
      </c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37"/>
      <c r="AF1149" s="37">
        <f>VLOOKUP(I1149,spp!A:E,5,FALSE)</f>
        <v>20.71</v>
      </c>
      <c r="AG1149" s="43">
        <f t="shared" ref="AG1149:AG1151" si="2072">AF1149*K1149</f>
        <v>20.71</v>
      </c>
      <c r="AH1149" s="43">
        <f t="shared" ref="AH1149:AH1151" si="2073">K1149/50</f>
        <v>0.02</v>
      </c>
      <c r="AI1149" s="43">
        <f t="shared" ref="AI1149:AI1151" si="2074">AG1149/50</f>
        <v>0.41420000000000001</v>
      </c>
      <c r="AJ1149" s="7">
        <f t="shared" si="2061"/>
        <v>3.0306166754074928</v>
      </c>
      <c r="AK1149" s="7" t="e">
        <f t="shared" si="2062"/>
        <v>#NUM!</v>
      </c>
      <c r="AL1149" s="7" t="e">
        <f t="shared" si="2063"/>
        <v>#NUM!</v>
      </c>
      <c r="AM1149" s="7" t="e">
        <f t="shared" si="2064"/>
        <v>#NUM!</v>
      </c>
      <c r="AN1149" s="37" t="str">
        <f>VLOOKUP(I1149,spp!A:L,10,FALSE)</f>
        <v>Diadematidae</v>
      </c>
    </row>
    <row r="1150" spans="1:40" x14ac:dyDescent="0.2">
      <c r="A1150" s="43">
        <v>6</v>
      </c>
      <c r="B1150" s="43" t="s">
        <v>198</v>
      </c>
      <c r="C1150" s="43">
        <v>2</v>
      </c>
      <c r="D1150" s="43" t="s">
        <v>200</v>
      </c>
      <c r="E1150" s="43">
        <v>9</v>
      </c>
      <c r="F1150" s="59">
        <v>39278</v>
      </c>
      <c r="G1150" s="43"/>
      <c r="H1150" s="43"/>
      <c r="I1150" s="43" t="s">
        <v>145</v>
      </c>
      <c r="J1150" s="37" t="str">
        <f>VLOOKUP(I1150,spp!A:B,2,FALSE)</f>
        <v>Isostichopus fuscus</v>
      </c>
      <c r="K1150" s="43">
        <v>1</v>
      </c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37"/>
      <c r="AF1150" s="37">
        <f>VLOOKUP(I1150,spp!A:E,5,FALSE)</f>
        <v>375</v>
      </c>
      <c r="AG1150" s="43">
        <f t="shared" si="2072"/>
        <v>375</v>
      </c>
      <c r="AH1150" s="43">
        <f t="shared" si="2073"/>
        <v>0.02</v>
      </c>
      <c r="AI1150" s="43">
        <f t="shared" si="2074"/>
        <v>7.5</v>
      </c>
      <c r="AJ1150" s="7">
        <f t="shared" si="2061"/>
        <v>5.9269260259704106</v>
      </c>
      <c r="AK1150" s="7" t="e">
        <f t="shared" si="2062"/>
        <v>#NUM!</v>
      </c>
      <c r="AL1150" s="7" t="e">
        <f t="shared" si="2063"/>
        <v>#NUM!</v>
      </c>
      <c r="AM1150" s="7" t="e">
        <f t="shared" si="2064"/>
        <v>#NUM!</v>
      </c>
      <c r="AN1150" s="37" t="str">
        <f>VLOOKUP(I1150,spp!A:L,10,FALSE)</f>
        <v>Stichopodidae</v>
      </c>
    </row>
    <row r="1151" spans="1:40" x14ac:dyDescent="0.2">
      <c r="A1151" s="43">
        <v>6</v>
      </c>
      <c r="B1151" s="43" t="s">
        <v>198</v>
      </c>
      <c r="C1151" s="43">
        <v>2</v>
      </c>
      <c r="D1151" s="43" t="s">
        <v>200</v>
      </c>
      <c r="E1151" s="43">
        <v>9</v>
      </c>
      <c r="F1151" s="59">
        <v>39278</v>
      </c>
      <c r="G1151" s="43"/>
      <c r="H1151" s="43"/>
      <c r="I1151" s="43" t="s">
        <v>149</v>
      </c>
      <c r="J1151" s="37" t="str">
        <f>VLOOKUP(I1151,spp!A:B,2,FALSE)</f>
        <v>Pinctada mazatlanica</v>
      </c>
      <c r="K1151" s="43">
        <v>4</v>
      </c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37"/>
      <c r="AF1151" s="37">
        <f>VLOOKUP(I1151,spp!A:E,5,FALSE)</f>
        <v>33.238461538461536</v>
      </c>
      <c r="AG1151" s="43">
        <f t="shared" si="2072"/>
        <v>132.95384615384614</v>
      </c>
      <c r="AH1151" s="43">
        <f t="shared" si="2073"/>
        <v>0.08</v>
      </c>
      <c r="AI1151" s="43">
        <f t="shared" si="2074"/>
        <v>2.6590769230769227</v>
      </c>
      <c r="AJ1151" s="7">
        <f t="shared" si="2061"/>
        <v>4.8900020465962415</v>
      </c>
      <c r="AK1151" s="7" t="e">
        <f t="shared" si="2062"/>
        <v>#NUM!</v>
      </c>
      <c r="AL1151" s="7" t="e">
        <f t="shared" si="2063"/>
        <v>#NUM!</v>
      </c>
      <c r="AM1151" s="7" t="e">
        <f t="shared" si="2064"/>
        <v>#NUM!</v>
      </c>
      <c r="AN1151" s="37" t="str">
        <f>VLOOKUP(I1151,spp!A:L,10,FALSE)</f>
        <v>Pteriidae</v>
      </c>
    </row>
    <row r="1152" spans="1:40" x14ac:dyDescent="0.2">
      <c r="A1152" s="43">
        <v>6</v>
      </c>
      <c r="B1152" s="43" t="s">
        <v>198</v>
      </c>
      <c r="C1152" s="43">
        <v>2</v>
      </c>
      <c r="D1152" s="43" t="s">
        <v>200</v>
      </c>
      <c r="E1152" s="43">
        <v>10</v>
      </c>
      <c r="F1152" s="59">
        <v>39278</v>
      </c>
      <c r="G1152" s="43"/>
      <c r="H1152" s="43"/>
      <c r="I1152" s="43" t="s">
        <v>148</v>
      </c>
      <c r="J1152" s="37" t="str">
        <f>VLOOKUP(I1152,spp!A:B,2,FALSE)</f>
        <v>Diadema mexicanum</v>
      </c>
      <c r="K1152" s="43">
        <v>2</v>
      </c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37"/>
      <c r="AF1152" s="37">
        <f>VLOOKUP(I1152,spp!A:E,5,FALSE)</f>
        <v>20.71</v>
      </c>
      <c r="AG1152" s="43">
        <f t="shared" ref="AG1152:AG1154" si="2075">AF1152*K1152</f>
        <v>41.42</v>
      </c>
      <c r="AH1152" s="43">
        <f t="shared" ref="AH1152:AH1154" si="2076">K1152/50</f>
        <v>0.04</v>
      </c>
      <c r="AI1152" s="43">
        <f t="shared" ref="AI1152:AI1154" si="2077">AG1152/50</f>
        <v>0.82840000000000003</v>
      </c>
      <c r="AJ1152" s="7">
        <f t="shared" ref="AJ1152:AJ1160" si="2078">LN(AG1152)</f>
        <v>3.7237638559674382</v>
      </c>
      <c r="AK1152" s="7" t="e">
        <f t="shared" ref="AK1152:AK1160" si="2079">LN(AE1152)</f>
        <v>#NUM!</v>
      </c>
      <c r="AL1152" s="7" t="e">
        <f t="shared" ref="AL1152:AL1160" si="2080">(AJ1152-AK1152)/AF1152</f>
        <v>#NUM!</v>
      </c>
      <c r="AM1152" s="7" t="e">
        <f t="shared" ref="AM1152:AM1160" si="2081">EXP(AL1152)</f>
        <v>#NUM!</v>
      </c>
      <c r="AN1152" s="37" t="str">
        <f>VLOOKUP(I1152,spp!A:L,10,FALSE)</f>
        <v>Diadematidae</v>
      </c>
    </row>
    <row r="1153" spans="1:40" x14ac:dyDescent="0.2">
      <c r="A1153" s="43">
        <v>6</v>
      </c>
      <c r="B1153" s="43" t="s">
        <v>198</v>
      </c>
      <c r="C1153" s="43">
        <v>2</v>
      </c>
      <c r="D1153" s="43" t="s">
        <v>200</v>
      </c>
      <c r="E1153" s="43">
        <v>10</v>
      </c>
      <c r="F1153" s="59">
        <v>39278</v>
      </c>
      <c r="G1153" s="43"/>
      <c r="H1153" s="43"/>
      <c r="I1153" s="43" t="s">
        <v>145</v>
      </c>
      <c r="J1153" s="37" t="str">
        <f>VLOOKUP(I1153,spp!A:B,2,FALSE)</f>
        <v>Isostichopus fuscus</v>
      </c>
      <c r="K1153" s="43">
        <v>1</v>
      </c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37"/>
      <c r="AF1153" s="37">
        <f>VLOOKUP(I1153,spp!A:E,5,FALSE)</f>
        <v>375</v>
      </c>
      <c r="AG1153" s="43">
        <f t="shared" si="2075"/>
        <v>375</v>
      </c>
      <c r="AH1153" s="43">
        <f t="shared" si="2076"/>
        <v>0.02</v>
      </c>
      <c r="AI1153" s="43">
        <f t="shared" si="2077"/>
        <v>7.5</v>
      </c>
      <c r="AJ1153" s="7">
        <f t="shared" si="2078"/>
        <v>5.9269260259704106</v>
      </c>
      <c r="AK1153" s="7" t="e">
        <f t="shared" si="2079"/>
        <v>#NUM!</v>
      </c>
      <c r="AL1153" s="7" t="e">
        <f t="shared" si="2080"/>
        <v>#NUM!</v>
      </c>
      <c r="AM1153" s="7" t="e">
        <f t="shared" si="2081"/>
        <v>#NUM!</v>
      </c>
      <c r="AN1153" s="37" t="str">
        <f>VLOOKUP(I1153,spp!A:L,10,FALSE)</f>
        <v>Stichopodidae</v>
      </c>
    </row>
    <row r="1154" spans="1:40" x14ac:dyDescent="0.2">
      <c r="A1154" s="43">
        <v>6</v>
      </c>
      <c r="B1154" s="43" t="s">
        <v>198</v>
      </c>
      <c r="C1154" s="43">
        <v>2</v>
      </c>
      <c r="D1154" s="43" t="s">
        <v>200</v>
      </c>
      <c r="E1154" s="43">
        <v>10</v>
      </c>
      <c r="F1154" s="59">
        <v>39278</v>
      </c>
      <c r="G1154" s="43"/>
      <c r="H1154" s="43"/>
      <c r="I1154" s="43" t="s">
        <v>149</v>
      </c>
      <c r="J1154" s="37" t="str">
        <f>VLOOKUP(I1154,spp!A:B,2,FALSE)</f>
        <v>Pinctada mazatlanica</v>
      </c>
      <c r="K1154" s="43">
        <v>5</v>
      </c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37"/>
      <c r="AF1154" s="37">
        <f>VLOOKUP(I1154,spp!A:E,5,FALSE)</f>
        <v>33.238461538461536</v>
      </c>
      <c r="AG1154" s="43">
        <f t="shared" si="2075"/>
        <v>166.19230769230768</v>
      </c>
      <c r="AH1154" s="43">
        <f t="shared" si="2076"/>
        <v>0.1</v>
      </c>
      <c r="AI1154" s="43">
        <f t="shared" si="2077"/>
        <v>3.3238461538461537</v>
      </c>
      <c r="AJ1154" s="7">
        <f t="shared" si="2078"/>
        <v>5.1131455979104512</v>
      </c>
      <c r="AK1154" s="7" t="e">
        <f t="shared" si="2079"/>
        <v>#NUM!</v>
      </c>
      <c r="AL1154" s="7" t="e">
        <f t="shared" si="2080"/>
        <v>#NUM!</v>
      </c>
      <c r="AM1154" s="7" t="e">
        <f t="shared" si="2081"/>
        <v>#NUM!</v>
      </c>
      <c r="AN1154" s="37" t="str">
        <f>VLOOKUP(I1154,spp!A:L,10,FALSE)</f>
        <v>Pteriidae</v>
      </c>
    </row>
    <row r="1155" spans="1:40" x14ac:dyDescent="0.2">
      <c r="A1155" s="37">
        <v>6</v>
      </c>
      <c r="B1155" s="40" t="s">
        <v>198</v>
      </c>
      <c r="C1155" s="40">
        <v>2</v>
      </c>
      <c r="D1155" s="40" t="s">
        <v>200</v>
      </c>
      <c r="E1155" s="40">
        <v>11</v>
      </c>
      <c r="F1155" s="55">
        <v>39278</v>
      </c>
      <c r="G1155" s="40">
        <v>27</v>
      </c>
      <c r="H1155" s="40">
        <v>3</v>
      </c>
      <c r="I1155" s="40" t="s">
        <v>142</v>
      </c>
      <c r="J1155" s="37" t="str">
        <f>VLOOKUP(I1155,spp!A:B,2,FALSE)</f>
        <v>Holacanthus passer</v>
      </c>
      <c r="K1155" s="39">
        <f t="shared" ref="K1155:K1156" si="2082">+SUM(L1155:AB1155)</f>
        <v>2</v>
      </c>
      <c r="L1155" s="40"/>
      <c r="M1155" s="40"/>
      <c r="N1155" s="40"/>
      <c r="O1155" s="37">
        <v>2</v>
      </c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37">
        <f>VLOOKUP(I1155,spp!A:C,3,FALSE)</f>
        <v>2.7130000000000001E-2</v>
      </c>
      <c r="AF1155" s="37">
        <f>VLOOKUP(I1155,spp!A:D,4,FALSE)</f>
        <v>3.0842299999999998</v>
      </c>
      <c r="AG1155" s="37">
        <f t="shared" ref="AG1155:AG1156" si="2083">((AE1155*$L$2^AF1155)*L1155)+((AE1155*$M$2^AF1155)*M1155)+((AE1155*$N$2^AF1155)*N1155)+((AE1155*$O$2^AF1155)*O1155)+((AE1155*$P$2^AF1155)*P1155)+((AE1155*$Q$2^AF1155)*Q1155)+((AE1155*$R$2^AF1155)*R1155)+((AE1155*$S$2^AF1155)*S1155)+((AE1155*$T$2^AF1155)*T1155)+((AE1155*$U$2^AF1155)*U1155)+((AE1155*$V$2^AF1155)*V1155)+((AE1155*$W$2^AF1155)*W1155)+((AE1155*$X$2^AF1155)*X1155)+((AE1155*$Y$2^AF1155)*Y1155)+ ((AE1155*$Z$2^AF1155)*Z1155)+((AE1155*$AA$2^AF1155)*AA1155)+((AE1155*$AB$2^AF1155)*AB1155)+((AE1155*$AC$2^AF1155)*AC1155+((AE1155*$AD$2^AF1155)*AD1155))</f>
        <v>370.07950141176343</v>
      </c>
      <c r="AH1155" s="37">
        <f t="shared" ref="AH1155:AH1156" si="2084">K1155/100</f>
        <v>0.02</v>
      </c>
      <c r="AI1155" s="37">
        <f t="shared" ref="AI1155:AI1156" si="2085">AG1155/100</f>
        <v>3.7007950141176345</v>
      </c>
      <c r="AJ1155" s="7">
        <f t="shared" si="2078"/>
        <v>5.9137178512377435</v>
      </c>
      <c r="AK1155" s="7">
        <f t="shared" si="2079"/>
        <v>-3.6071151523112968</v>
      </c>
      <c r="AL1155" s="7">
        <f t="shared" si="2080"/>
        <v>3.0869400153519808</v>
      </c>
      <c r="AM1155" s="7">
        <f t="shared" si="2081"/>
        <v>21.909931240932202</v>
      </c>
      <c r="AN1155" s="37" t="str">
        <f>VLOOKUP(I1155,spp!A:L,10,FALSE)</f>
        <v>Pomacanthidae</v>
      </c>
    </row>
    <row r="1156" spans="1:40" x14ac:dyDescent="0.2">
      <c r="A1156" s="37">
        <v>6</v>
      </c>
      <c r="B1156" s="40" t="s">
        <v>198</v>
      </c>
      <c r="C1156" s="40">
        <v>2</v>
      </c>
      <c r="D1156" s="40" t="s">
        <v>200</v>
      </c>
      <c r="E1156" s="40">
        <v>11</v>
      </c>
      <c r="F1156" s="55">
        <v>39278</v>
      </c>
      <c r="G1156" s="40">
        <v>27</v>
      </c>
      <c r="H1156" s="40">
        <v>3</v>
      </c>
      <c r="I1156" s="40" t="s">
        <v>150</v>
      </c>
      <c r="J1156" s="37" t="str">
        <f>VLOOKUP(I1156,spp!A:B,2,FALSE)</f>
        <v>Lutjanus argentiventris</v>
      </c>
      <c r="K1156" s="39">
        <f t="shared" si="2082"/>
        <v>1</v>
      </c>
      <c r="L1156" s="40"/>
      <c r="M1156" s="40"/>
      <c r="N1156" s="37">
        <v>1</v>
      </c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37">
        <f>VLOOKUP(I1156,spp!A:C,3,FALSE)</f>
        <v>1.7299999999999999E-2</v>
      </c>
      <c r="AF1156" s="37">
        <f>VLOOKUP(I1156,spp!A:D,4,FALSE)</f>
        <v>3</v>
      </c>
      <c r="AG1156" s="37">
        <f t="shared" si="2083"/>
        <v>33.7890625</v>
      </c>
      <c r="AH1156" s="37">
        <f t="shared" si="2084"/>
        <v>0.01</v>
      </c>
      <c r="AI1156" s="37">
        <f t="shared" si="2085"/>
        <v>0.337890625</v>
      </c>
      <c r="AJ1156" s="7">
        <f t="shared" si="2078"/>
        <v>3.5201371554463625</v>
      </c>
      <c r="AK1156" s="7">
        <f t="shared" si="2079"/>
        <v>-4.0570487774784034</v>
      </c>
      <c r="AL1156" s="7">
        <f t="shared" si="2080"/>
        <v>2.5257286443082552</v>
      </c>
      <c r="AM1156" s="7">
        <f t="shared" si="2081"/>
        <v>12.499999999999996</v>
      </c>
      <c r="AN1156" s="37" t="str">
        <f>VLOOKUP(I1156,spp!A:L,10,FALSE)</f>
        <v>Lutjanidae</v>
      </c>
    </row>
    <row r="1157" spans="1:40" x14ac:dyDescent="0.2">
      <c r="A1157" s="43">
        <v>6</v>
      </c>
      <c r="B1157" s="43" t="s">
        <v>198</v>
      </c>
      <c r="C1157" s="43">
        <v>2</v>
      </c>
      <c r="D1157" s="43" t="s">
        <v>200</v>
      </c>
      <c r="E1157" s="43">
        <v>11</v>
      </c>
      <c r="F1157" s="59">
        <v>39278</v>
      </c>
      <c r="G1157" s="43"/>
      <c r="H1157" s="43"/>
      <c r="I1157" s="43" t="s">
        <v>148</v>
      </c>
      <c r="J1157" s="37" t="str">
        <f>VLOOKUP(I1157,spp!A:B,2,FALSE)</f>
        <v>Diadema mexicanum</v>
      </c>
      <c r="K1157" s="43">
        <v>7</v>
      </c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37"/>
      <c r="AF1157" s="37">
        <f>VLOOKUP(I1157,spp!A:E,5,FALSE)</f>
        <v>20.71</v>
      </c>
      <c r="AG1157" s="43">
        <f>AF1157*K1157</f>
        <v>144.97</v>
      </c>
      <c r="AH1157" s="43">
        <f>K1157/50</f>
        <v>0.14000000000000001</v>
      </c>
      <c r="AI1157" s="43">
        <f>AG1157/50</f>
        <v>2.8994</v>
      </c>
      <c r="AJ1157" s="7">
        <f t="shared" si="2078"/>
        <v>4.9765268244628063</v>
      </c>
      <c r="AK1157" s="7" t="e">
        <f t="shared" si="2079"/>
        <v>#NUM!</v>
      </c>
      <c r="AL1157" s="7" t="e">
        <f t="shared" si="2080"/>
        <v>#NUM!</v>
      </c>
      <c r="AM1157" s="7" t="e">
        <f t="shared" si="2081"/>
        <v>#NUM!</v>
      </c>
      <c r="AN1157" s="37" t="str">
        <f>VLOOKUP(I1157,spp!A:L,10,FALSE)</f>
        <v>Diadematidae</v>
      </c>
    </row>
    <row r="1158" spans="1:40" x14ac:dyDescent="0.2">
      <c r="A1158" s="43">
        <v>6</v>
      </c>
      <c r="B1158" s="43" t="s">
        <v>198</v>
      </c>
      <c r="C1158" s="43">
        <v>2</v>
      </c>
      <c r="D1158" s="43" t="s">
        <v>200</v>
      </c>
      <c r="E1158" s="43">
        <v>11</v>
      </c>
      <c r="F1158" s="59">
        <v>39278</v>
      </c>
      <c r="G1158" s="43"/>
      <c r="H1158" s="43"/>
      <c r="I1158" s="43" t="s">
        <v>149</v>
      </c>
      <c r="J1158" s="37" t="str">
        <f>VLOOKUP(I1158,spp!A:B,2,FALSE)</f>
        <v>Pinctada mazatlanica</v>
      </c>
      <c r="K1158" s="43">
        <v>1</v>
      </c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  <c r="AC1158" s="43"/>
      <c r="AD1158" s="43"/>
      <c r="AE1158" s="37"/>
      <c r="AF1158" s="37">
        <f>VLOOKUP(I1158,spp!A:E,5,FALSE)</f>
        <v>33.238461538461536</v>
      </c>
      <c r="AG1158" s="43">
        <f>AF1158*K1158</f>
        <v>33.238461538461536</v>
      </c>
      <c r="AH1158" s="43">
        <f>K1158/50</f>
        <v>0.02</v>
      </c>
      <c r="AI1158" s="43">
        <f>AG1158/50</f>
        <v>0.66476923076923067</v>
      </c>
      <c r="AJ1158" s="7">
        <f t="shared" si="2078"/>
        <v>3.5037076854763507</v>
      </c>
      <c r="AK1158" s="7" t="e">
        <f t="shared" si="2079"/>
        <v>#NUM!</v>
      </c>
      <c r="AL1158" s="7" t="e">
        <f t="shared" si="2080"/>
        <v>#NUM!</v>
      </c>
      <c r="AM1158" s="7" t="e">
        <f t="shared" si="2081"/>
        <v>#NUM!</v>
      </c>
      <c r="AN1158" s="37" t="str">
        <f>VLOOKUP(I1158,spp!A:L,10,FALSE)</f>
        <v>Pteriidae</v>
      </c>
    </row>
    <row r="1159" spans="1:40" x14ac:dyDescent="0.2">
      <c r="A1159" s="43">
        <v>6</v>
      </c>
      <c r="B1159" s="43" t="s">
        <v>198</v>
      </c>
      <c r="C1159" s="43">
        <v>2</v>
      </c>
      <c r="D1159" s="43" t="s">
        <v>200</v>
      </c>
      <c r="E1159" s="43">
        <v>12</v>
      </c>
      <c r="F1159" s="59">
        <v>39278</v>
      </c>
      <c r="G1159" s="43"/>
      <c r="H1159" s="43"/>
      <c r="I1159" s="43" t="s">
        <v>148</v>
      </c>
      <c r="J1159" s="37" t="str">
        <f>VLOOKUP(I1159,spp!A:B,2,FALSE)</f>
        <v>Diadema mexicanum</v>
      </c>
      <c r="K1159" s="43">
        <v>12</v>
      </c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37"/>
      <c r="AF1159" s="37">
        <f>VLOOKUP(I1159,spp!A:E,5,FALSE)</f>
        <v>20.71</v>
      </c>
      <c r="AG1159" s="43">
        <f>AF1159*K1159</f>
        <v>248.52</v>
      </c>
      <c r="AH1159" s="43">
        <f>K1159/50</f>
        <v>0.24</v>
      </c>
      <c r="AI1159" s="43">
        <f>AG1159/50</f>
        <v>4.9704000000000006</v>
      </c>
      <c r="AJ1159" s="7">
        <f t="shared" si="2078"/>
        <v>5.5155233251954927</v>
      </c>
      <c r="AK1159" s="7" t="e">
        <f t="shared" si="2079"/>
        <v>#NUM!</v>
      </c>
      <c r="AL1159" s="7" t="e">
        <f t="shared" si="2080"/>
        <v>#NUM!</v>
      </c>
      <c r="AM1159" s="7" t="e">
        <f t="shared" si="2081"/>
        <v>#NUM!</v>
      </c>
      <c r="AN1159" s="37" t="str">
        <f>VLOOKUP(I1159,spp!A:L,10,FALSE)</f>
        <v>Diadematidae</v>
      </c>
    </row>
    <row r="1160" spans="1:40" x14ac:dyDescent="0.2">
      <c r="A1160" s="37">
        <v>6</v>
      </c>
      <c r="B1160" s="40" t="s">
        <v>198</v>
      </c>
      <c r="C1160" s="40">
        <v>2</v>
      </c>
      <c r="D1160" s="40" t="s">
        <v>200</v>
      </c>
      <c r="E1160" s="40">
        <v>13</v>
      </c>
      <c r="F1160" s="55">
        <v>39278</v>
      </c>
      <c r="G1160" s="40">
        <v>27</v>
      </c>
      <c r="H1160" s="40">
        <v>4.9000000000000004</v>
      </c>
      <c r="I1160" s="40" t="s">
        <v>150</v>
      </c>
      <c r="J1160" s="37" t="str">
        <f>VLOOKUP(I1160,spp!A:B,2,FALSE)</f>
        <v>Lutjanus argentiventris</v>
      </c>
      <c r="K1160" s="39">
        <f t="shared" ref="K1160" si="2086">+SUM(L1160:AB1160)</f>
        <v>2</v>
      </c>
      <c r="L1160" s="40"/>
      <c r="M1160" s="40"/>
      <c r="N1160" s="37">
        <v>2</v>
      </c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37">
        <f>VLOOKUP(I1160,spp!A:C,3,FALSE)</f>
        <v>1.7299999999999999E-2</v>
      </c>
      <c r="AF1160" s="37">
        <f>VLOOKUP(I1160,spp!A:D,4,FALSE)</f>
        <v>3</v>
      </c>
      <c r="AG1160" s="37">
        <f t="shared" ref="AG1160" si="2087">((AE1160*$L$2^AF1160)*L1160)+((AE1160*$M$2^AF1160)*M1160)+((AE1160*$N$2^AF1160)*N1160)+((AE1160*$O$2^AF1160)*O1160)+((AE1160*$P$2^AF1160)*P1160)+((AE1160*$Q$2^AF1160)*Q1160)+((AE1160*$R$2^AF1160)*R1160)+((AE1160*$S$2^AF1160)*S1160)+((AE1160*$T$2^AF1160)*T1160)+((AE1160*$U$2^AF1160)*U1160)+((AE1160*$V$2^AF1160)*V1160)+((AE1160*$W$2^AF1160)*W1160)+((AE1160*$X$2^AF1160)*X1160)+((AE1160*$Y$2^AF1160)*Y1160)+ ((AE1160*$Z$2^AF1160)*Z1160)+((AE1160*$AA$2^AF1160)*AA1160)+((AE1160*$AB$2^AF1160)*AB1160)+((AE1160*$AC$2^AF1160)*AC1160+((AE1160*$AD$2^AF1160)*AD1160))</f>
        <v>67.578125</v>
      </c>
      <c r="AH1160" s="37">
        <f t="shared" ref="AH1160" si="2088">K1160/100</f>
        <v>0.02</v>
      </c>
      <c r="AI1160" s="37">
        <f t="shared" ref="AI1160" si="2089">AG1160/100</f>
        <v>0.67578125</v>
      </c>
      <c r="AJ1160" s="7">
        <f t="shared" si="2078"/>
        <v>4.2132843360063079</v>
      </c>
      <c r="AK1160" s="7">
        <f t="shared" si="2079"/>
        <v>-4.0570487774784034</v>
      </c>
      <c r="AL1160" s="7">
        <f t="shared" si="2080"/>
        <v>2.7567777044949033</v>
      </c>
      <c r="AM1160" s="7">
        <f t="shared" si="2081"/>
        <v>15.749013123685906</v>
      </c>
      <c r="AN1160" s="37" t="str">
        <f>VLOOKUP(I1160,spp!A:L,10,FALSE)</f>
        <v>Lutjanidae</v>
      </c>
    </row>
    <row r="1161" spans="1:40" x14ac:dyDescent="0.2">
      <c r="A1161" s="43">
        <v>6</v>
      </c>
      <c r="B1161" s="43" t="s">
        <v>198</v>
      </c>
      <c r="C1161" s="43">
        <v>2</v>
      </c>
      <c r="D1161" s="43" t="s">
        <v>200</v>
      </c>
      <c r="E1161" s="43">
        <v>13</v>
      </c>
      <c r="F1161" s="59">
        <v>39278</v>
      </c>
      <c r="G1161" s="43"/>
      <c r="H1161" s="43"/>
      <c r="I1161" s="43" t="s">
        <v>148</v>
      </c>
      <c r="J1161" s="37" t="str">
        <f>VLOOKUP(I1161,spp!A:B,2,FALSE)</f>
        <v>Diadema mexicanum</v>
      </c>
      <c r="K1161" s="43">
        <v>26</v>
      </c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37"/>
      <c r="AF1161" s="37">
        <f>VLOOKUP(I1161,spp!A:E,5,FALSE)</f>
        <v>20.71</v>
      </c>
      <c r="AG1161" s="43">
        <f>AF1161*K1161</f>
        <v>538.46</v>
      </c>
      <c r="AH1161" s="43">
        <f>K1161/50</f>
        <v>0.52</v>
      </c>
      <c r="AI1161" s="43">
        <f>AG1161/50</f>
        <v>10.769200000000001</v>
      </c>
      <c r="AJ1161" s="7">
        <f t="shared" ref="AJ1161:AJ1168" si="2090">LN(AG1161)</f>
        <v>6.2887132134289745</v>
      </c>
      <c r="AK1161" s="7" t="e">
        <f t="shared" ref="AK1161:AK1168" si="2091">LN(AE1161)</f>
        <v>#NUM!</v>
      </c>
      <c r="AL1161" s="7" t="e">
        <f t="shared" ref="AL1161:AL1168" si="2092">(AJ1161-AK1161)/AF1161</f>
        <v>#NUM!</v>
      </c>
      <c r="AM1161" s="7" t="e">
        <f t="shared" ref="AM1161:AM1168" si="2093">EXP(AL1161)</f>
        <v>#NUM!</v>
      </c>
      <c r="AN1161" s="37" t="str">
        <f>VLOOKUP(I1161,spp!A:L,10,FALSE)</f>
        <v>Diadematidae</v>
      </c>
    </row>
    <row r="1162" spans="1:40" x14ac:dyDescent="0.2">
      <c r="A1162" s="43">
        <v>6</v>
      </c>
      <c r="B1162" s="43" t="s">
        <v>198</v>
      </c>
      <c r="C1162" s="43">
        <v>2</v>
      </c>
      <c r="D1162" s="43" t="s">
        <v>200</v>
      </c>
      <c r="E1162" s="43">
        <v>13</v>
      </c>
      <c r="F1162" s="59">
        <v>39278</v>
      </c>
      <c r="G1162" s="43"/>
      <c r="H1162" s="43"/>
      <c r="I1162" s="43" t="s">
        <v>149</v>
      </c>
      <c r="J1162" s="37" t="str">
        <f>VLOOKUP(I1162,spp!A:B,2,FALSE)</f>
        <v>Pinctada mazatlanica</v>
      </c>
      <c r="K1162" s="43">
        <v>2</v>
      </c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37"/>
      <c r="AF1162" s="37">
        <f>VLOOKUP(I1162,spp!A:E,5,FALSE)</f>
        <v>33.238461538461536</v>
      </c>
      <c r="AG1162" s="43">
        <f>AF1162*K1162</f>
        <v>66.476923076923072</v>
      </c>
      <c r="AH1162" s="43">
        <f>K1162/50</f>
        <v>0.04</v>
      </c>
      <c r="AI1162" s="43">
        <f>AG1162/50</f>
        <v>1.3295384615384613</v>
      </c>
      <c r="AJ1162" s="7">
        <f t="shared" si="2090"/>
        <v>4.1968548660362961</v>
      </c>
      <c r="AK1162" s="7" t="e">
        <f t="shared" si="2091"/>
        <v>#NUM!</v>
      </c>
      <c r="AL1162" s="7" t="e">
        <f t="shared" si="2092"/>
        <v>#NUM!</v>
      </c>
      <c r="AM1162" s="7" t="e">
        <f t="shared" si="2093"/>
        <v>#NUM!</v>
      </c>
      <c r="AN1162" s="37" t="str">
        <f>VLOOKUP(I1162,spp!A:L,10,FALSE)</f>
        <v>Pteriidae</v>
      </c>
    </row>
    <row r="1163" spans="1:40" x14ac:dyDescent="0.2">
      <c r="A1163" s="37">
        <v>6</v>
      </c>
      <c r="B1163" s="40" t="s">
        <v>198</v>
      </c>
      <c r="C1163" s="40">
        <v>2</v>
      </c>
      <c r="D1163" s="40" t="s">
        <v>200</v>
      </c>
      <c r="E1163" s="40">
        <v>14</v>
      </c>
      <c r="F1163" s="55">
        <v>39278</v>
      </c>
      <c r="G1163" s="40">
        <v>27</v>
      </c>
      <c r="H1163" s="40">
        <v>3</v>
      </c>
      <c r="I1163" s="40" t="s">
        <v>142</v>
      </c>
      <c r="J1163" s="37" t="str">
        <f>VLOOKUP(I1163,spp!A:B,2,FALSE)</f>
        <v>Holacanthus passer</v>
      </c>
      <c r="K1163" s="39">
        <f t="shared" ref="K1163" si="2094">+SUM(L1163:AB1163)</f>
        <v>2</v>
      </c>
      <c r="L1163" s="40"/>
      <c r="M1163" s="40"/>
      <c r="N1163" s="40"/>
      <c r="O1163" s="37">
        <v>2</v>
      </c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37">
        <f>VLOOKUP(I1163,spp!A:C,3,FALSE)</f>
        <v>2.7130000000000001E-2</v>
      </c>
      <c r="AF1163" s="37">
        <f>VLOOKUP(I1163,spp!A:D,4,FALSE)</f>
        <v>3.0842299999999998</v>
      </c>
      <c r="AG1163" s="37">
        <f t="shared" ref="AG1163" si="2095">((AE1163*$L$2^AF1163)*L1163)+((AE1163*$M$2^AF1163)*M1163)+((AE1163*$N$2^AF1163)*N1163)+((AE1163*$O$2^AF1163)*O1163)+((AE1163*$P$2^AF1163)*P1163)+((AE1163*$Q$2^AF1163)*Q1163)+((AE1163*$R$2^AF1163)*R1163)+((AE1163*$S$2^AF1163)*S1163)+((AE1163*$T$2^AF1163)*T1163)+((AE1163*$U$2^AF1163)*U1163)+((AE1163*$V$2^AF1163)*V1163)+((AE1163*$W$2^AF1163)*W1163)+((AE1163*$X$2^AF1163)*X1163)+((AE1163*$Y$2^AF1163)*Y1163)+ ((AE1163*$Z$2^AF1163)*Z1163)+((AE1163*$AA$2^AF1163)*AA1163)+((AE1163*$AB$2^AF1163)*AB1163)+((AE1163*$AC$2^AF1163)*AC1163+((AE1163*$AD$2^AF1163)*AD1163))</f>
        <v>370.07950141176343</v>
      </c>
      <c r="AH1163" s="37">
        <f t="shared" ref="AH1163" si="2096">K1163/100</f>
        <v>0.02</v>
      </c>
      <c r="AI1163" s="37">
        <f t="shared" ref="AI1163" si="2097">AG1163/100</f>
        <v>3.7007950141176345</v>
      </c>
      <c r="AJ1163" s="7">
        <f t="shared" si="2090"/>
        <v>5.9137178512377435</v>
      </c>
      <c r="AK1163" s="7">
        <f t="shared" si="2091"/>
        <v>-3.6071151523112968</v>
      </c>
      <c r="AL1163" s="7">
        <f t="shared" si="2092"/>
        <v>3.0869400153519808</v>
      </c>
      <c r="AM1163" s="7">
        <f t="shared" si="2093"/>
        <v>21.909931240932202</v>
      </c>
      <c r="AN1163" s="37" t="str">
        <f>VLOOKUP(I1163,spp!A:L,10,FALSE)</f>
        <v>Pomacanthidae</v>
      </c>
    </row>
    <row r="1164" spans="1:40" x14ac:dyDescent="0.2">
      <c r="A1164" s="43">
        <v>6</v>
      </c>
      <c r="B1164" s="43" t="s">
        <v>198</v>
      </c>
      <c r="C1164" s="43">
        <v>2</v>
      </c>
      <c r="D1164" s="43" t="s">
        <v>200</v>
      </c>
      <c r="E1164" s="43">
        <v>14</v>
      </c>
      <c r="F1164" s="59">
        <v>39278</v>
      </c>
      <c r="G1164" s="43"/>
      <c r="H1164" s="43"/>
      <c r="I1164" s="43" t="s">
        <v>148</v>
      </c>
      <c r="J1164" s="37" t="str">
        <f>VLOOKUP(I1164,spp!A:B,2,FALSE)</f>
        <v>Diadema mexicanum</v>
      </c>
      <c r="K1164" s="43">
        <v>7</v>
      </c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37"/>
      <c r="AF1164" s="37">
        <f>VLOOKUP(I1164,spp!A:E,5,FALSE)</f>
        <v>20.71</v>
      </c>
      <c r="AG1164" s="43">
        <f t="shared" ref="AG1164:AG1170" si="2098">AF1164*K1164</f>
        <v>144.97</v>
      </c>
      <c r="AH1164" s="43">
        <f t="shared" ref="AH1164:AH1170" si="2099">K1164/50</f>
        <v>0.14000000000000001</v>
      </c>
      <c r="AI1164" s="43">
        <f t="shared" ref="AI1164:AI1170" si="2100">AG1164/50</f>
        <v>2.8994</v>
      </c>
      <c r="AJ1164" s="7">
        <f t="shared" si="2090"/>
        <v>4.9765268244628063</v>
      </c>
      <c r="AK1164" s="7" t="e">
        <f t="shared" si="2091"/>
        <v>#NUM!</v>
      </c>
      <c r="AL1164" s="7" t="e">
        <f t="shared" si="2092"/>
        <v>#NUM!</v>
      </c>
      <c r="AM1164" s="7" t="e">
        <f t="shared" si="2093"/>
        <v>#NUM!</v>
      </c>
      <c r="AN1164" s="37" t="str">
        <f>VLOOKUP(I1164,spp!A:L,10,FALSE)</f>
        <v>Diadematidae</v>
      </c>
    </row>
    <row r="1165" spans="1:40" x14ac:dyDescent="0.2">
      <c r="A1165" s="43">
        <v>6</v>
      </c>
      <c r="B1165" s="43" t="s">
        <v>198</v>
      </c>
      <c r="C1165" s="43">
        <v>2</v>
      </c>
      <c r="D1165" s="43" t="s">
        <v>200</v>
      </c>
      <c r="E1165" s="43">
        <v>14</v>
      </c>
      <c r="F1165" s="59">
        <v>39278</v>
      </c>
      <c r="G1165" s="43"/>
      <c r="H1165" s="43"/>
      <c r="I1165" s="43" t="s">
        <v>149</v>
      </c>
      <c r="J1165" s="37" t="str">
        <f>VLOOKUP(I1165,spp!A:B,2,FALSE)</f>
        <v>Pinctada mazatlanica</v>
      </c>
      <c r="K1165" s="43">
        <v>4</v>
      </c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37"/>
      <c r="AF1165" s="37">
        <f>VLOOKUP(I1165,spp!A:E,5,FALSE)</f>
        <v>33.238461538461536</v>
      </c>
      <c r="AG1165" s="43">
        <f t="shared" si="2098"/>
        <v>132.95384615384614</v>
      </c>
      <c r="AH1165" s="43">
        <f t="shared" si="2099"/>
        <v>0.08</v>
      </c>
      <c r="AI1165" s="43">
        <f t="shared" si="2100"/>
        <v>2.6590769230769227</v>
      </c>
      <c r="AJ1165" s="7">
        <f t="shared" si="2090"/>
        <v>4.8900020465962415</v>
      </c>
      <c r="AK1165" s="7" t="e">
        <f t="shared" si="2091"/>
        <v>#NUM!</v>
      </c>
      <c r="AL1165" s="7" t="e">
        <f t="shared" si="2092"/>
        <v>#NUM!</v>
      </c>
      <c r="AM1165" s="7" t="e">
        <f t="shared" si="2093"/>
        <v>#NUM!</v>
      </c>
      <c r="AN1165" s="37" t="str">
        <f>VLOOKUP(I1165,spp!A:L,10,FALSE)</f>
        <v>Pteriidae</v>
      </c>
    </row>
    <row r="1166" spans="1:40" x14ac:dyDescent="0.2">
      <c r="A1166" s="43">
        <v>6</v>
      </c>
      <c r="B1166" s="43" t="s">
        <v>198</v>
      </c>
      <c r="C1166" s="43">
        <v>2</v>
      </c>
      <c r="D1166" s="43" t="s">
        <v>200</v>
      </c>
      <c r="E1166" s="43">
        <v>15</v>
      </c>
      <c r="F1166" s="59">
        <v>39278</v>
      </c>
      <c r="G1166" s="43"/>
      <c r="H1166" s="43"/>
      <c r="I1166" s="43" t="s">
        <v>148</v>
      </c>
      <c r="J1166" s="37" t="str">
        <f>VLOOKUP(I1166,spp!A:B,2,FALSE)</f>
        <v>Diadema mexicanum</v>
      </c>
      <c r="K1166" s="43">
        <v>21</v>
      </c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37"/>
      <c r="AF1166" s="37">
        <f>VLOOKUP(I1166,spp!A:E,5,FALSE)</f>
        <v>20.71</v>
      </c>
      <c r="AG1166" s="43">
        <f t="shared" si="2098"/>
        <v>434.91</v>
      </c>
      <c r="AH1166" s="43">
        <f t="shared" si="2099"/>
        <v>0.42</v>
      </c>
      <c r="AI1166" s="43">
        <f t="shared" si="2100"/>
        <v>8.6981999999999999</v>
      </c>
      <c r="AJ1166" s="7">
        <f t="shared" si="2090"/>
        <v>6.0751391131309163</v>
      </c>
      <c r="AK1166" s="7" t="e">
        <f t="shared" si="2091"/>
        <v>#NUM!</v>
      </c>
      <c r="AL1166" s="7" t="e">
        <f t="shared" si="2092"/>
        <v>#NUM!</v>
      </c>
      <c r="AM1166" s="7" t="e">
        <f t="shared" si="2093"/>
        <v>#NUM!</v>
      </c>
      <c r="AN1166" s="37" t="str">
        <f>VLOOKUP(I1166,spp!A:L,10,FALSE)</f>
        <v>Diadematidae</v>
      </c>
    </row>
    <row r="1167" spans="1:40" x14ac:dyDescent="0.2">
      <c r="A1167" s="43">
        <v>6</v>
      </c>
      <c r="B1167" s="43" t="s">
        <v>198</v>
      </c>
      <c r="C1167" s="43">
        <v>2</v>
      </c>
      <c r="D1167" s="43" t="s">
        <v>200</v>
      </c>
      <c r="E1167" s="43">
        <v>15</v>
      </c>
      <c r="F1167" s="59">
        <v>39278</v>
      </c>
      <c r="G1167" s="43"/>
      <c r="H1167" s="43"/>
      <c r="I1167" s="43" t="s">
        <v>149</v>
      </c>
      <c r="J1167" s="37" t="str">
        <f>VLOOKUP(I1167,spp!A:B,2,FALSE)</f>
        <v>Pinctada mazatlanica</v>
      </c>
      <c r="K1167" s="43">
        <v>1</v>
      </c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37"/>
      <c r="AF1167" s="37">
        <f>VLOOKUP(I1167,spp!A:E,5,FALSE)</f>
        <v>33.238461538461536</v>
      </c>
      <c r="AG1167" s="43">
        <f t="shared" si="2098"/>
        <v>33.238461538461536</v>
      </c>
      <c r="AH1167" s="43">
        <f t="shared" si="2099"/>
        <v>0.02</v>
      </c>
      <c r="AI1167" s="43">
        <f t="shared" si="2100"/>
        <v>0.66476923076923067</v>
      </c>
      <c r="AJ1167" s="7">
        <f t="shared" si="2090"/>
        <v>3.5037076854763507</v>
      </c>
      <c r="AK1167" s="7" t="e">
        <f t="shared" si="2091"/>
        <v>#NUM!</v>
      </c>
      <c r="AL1167" s="7" t="e">
        <f t="shared" si="2092"/>
        <v>#NUM!</v>
      </c>
      <c r="AM1167" s="7" t="e">
        <f t="shared" si="2093"/>
        <v>#NUM!</v>
      </c>
      <c r="AN1167" s="37" t="str">
        <f>VLOOKUP(I1167,spp!A:L,10,FALSE)</f>
        <v>Pteriidae</v>
      </c>
    </row>
    <row r="1168" spans="1:40" x14ac:dyDescent="0.2">
      <c r="A1168" s="43">
        <v>6</v>
      </c>
      <c r="B1168" s="43" t="s">
        <v>198</v>
      </c>
      <c r="C1168" s="43">
        <v>2</v>
      </c>
      <c r="D1168" s="43" t="s">
        <v>200</v>
      </c>
      <c r="E1168" s="43">
        <v>16</v>
      </c>
      <c r="F1168" s="59">
        <v>39278</v>
      </c>
      <c r="G1168" s="43"/>
      <c r="H1168" s="43"/>
      <c r="I1168" s="43" t="s">
        <v>148</v>
      </c>
      <c r="J1168" s="37" t="str">
        <f>VLOOKUP(I1168,spp!A:B,2,FALSE)</f>
        <v>Diadema mexicanum</v>
      </c>
      <c r="K1168" s="43">
        <v>25</v>
      </c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37"/>
      <c r="AF1168" s="37">
        <f>VLOOKUP(I1168,spp!A:E,5,FALSE)</f>
        <v>20.71</v>
      </c>
      <c r="AG1168" s="43">
        <f t="shared" si="2098"/>
        <v>517.75</v>
      </c>
      <c r="AH1168" s="43">
        <f t="shared" si="2099"/>
        <v>0.5</v>
      </c>
      <c r="AI1168" s="43">
        <f t="shared" si="2100"/>
        <v>10.355</v>
      </c>
      <c r="AJ1168" s="7">
        <f t="shared" si="2090"/>
        <v>6.2494925002756938</v>
      </c>
      <c r="AK1168" s="7" t="e">
        <f t="shared" si="2091"/>
        <v>#NUM!</v>
      </c>
      <c r="AL1168" s="7" t="e">
        <f t="shared" si="2092"/>
        <v>#NUM!</v>
      </c>
      <c r="AM1168" s="7" t="e">
        <f t="shared" si="2093"/>
        <v>#NUM!</v>
      </c>
      <c r="AN1168" s="37" t="str">
        <f>VLOOKUP(I1168,spp!A:L,10,FALSE)</f>
        <v>Diadematidae</v>
      </c>
    </row>
    <row r="1169" spans="1:40" x14ac:dyDescent="0.2">
      <c r="A1169" s="43">
        <v>6</v>
      </c>
      <c r="B1169" s="43" t="s">
        <v>198</v>
      </c>
      <c r="C1169" s="43">
        <v>2</v>
      </c>
      <c r="D1169" s="43" t="s">
        <v>200</v>
      </c>
      <c r="E1169" s="43">
        <v>17</v>
      </c>
      <c r="F1169" s="59">
        <v>39278</v>
      </c>
      <c r="G1169" s="43"/>
      <c r="H1169" s="43"/>
      <c r="I1169" s="43" t="s">
        <v>148</v>
      </c>
      <c r="J1169" s="37" t="str">
        <f>VLOOKUP(I1169,spp!A:B,2,FALSE)</f>
        <v>Diadema mexicanum</v>
      </c>
      <c r="K1169" s="43">
        <v>11</v>
      </c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37"/>
      <c r="AF1169" s="37">
        <f>VLOOKUP(I1169,spp!A:E,5,FALSE)</f>
        <v>20.71</v>
      </c>
      <c r="AG1169" s="43">
        <f t="shared" si="2098"/>
        <v>227.81</v>
      </c>
      <c r="AH1169" s="43">
        <f t="shared" si="2099"/>
        <v>0.22</v>
      </c>
      <c r="AI1169" s="43">
        <f t="shared" si="2100"/>
        <v>4.5562000000000005</v>
      </c>
      <c r="AJ1169" s="7">
        <f t="shared" ref="AJ1169:AJ1177" si="2101">LN(AG1169)</f>
        <v>5.4285119482058635</v>
      </c>
      <c r="AK1169" s="7" t="e">
        <f t="shared" ref="AK1169:AK1177" si="2102">LN(AE1169)</f>
        <v>#NUM!</v>
      </c>
      <c r="AL1169" s="7" t="e">
        <f t="shared" ref="AL1169:AL1177" si="2103">(AJ1169-AK1169)/AF1169</f>
        <v>#NUM!</v>
      </c>
      <c r="AM1169" s="7" t="e">
        <f t="shared" ref="AM1169:AM1177" si="2104">EXP(AL1169)</f>
        <v>#NUM!</v>
      </c>
      <c r="AN1169" s="37" t="str">
        <f>VLOOKUP(I1169,spp!A:L,10,FALSE)</f>
        <v>Diadematidae</v>
      </c>
    </row>
    <row r="1170" spans="1:40" x14ac:dyDescent="0.2">
      <c r="A1170" s="43">
        <v>6</v>
      </c>
      <c r="B1170" s="43" t="s">
        <v>198</v>
      </c>
      <c r="C1170" s="43">
        <v>2</v>
      </c>
      <c r="D1170" s="43" t="s">
        <v>200</v>
      </c>
      <c r="E1170" s="43">
        <v>17</v>
      </c>
      <c r="F1170" s="59">
        <v>39278</v>
      </c>
      <c r="G1170" s="43"/>
      <c r="H1170" s="43"/>
      <c r="I1170" s="43" t="s">
        <v>149</v>
      </c>
      <c r="J1170" s="37" t="str">
        <f>VLOOKUP(I1170,spp!A:B,2,FALSE)</f>
        <v>Pinctada mazatlanica</v>
      </c>
      <c r="K1170" s="43">
        <v>3</v>
      </c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37"/>
      <c r="AF1170" s="37">
        <f>VLOOKUP(I1170,spp!A:E,5,FALSE)</f>
        <v>33.238461538461536</v>
      </c>
      <c r="AG1170" s="43">
        <f t="shared" si="2098"/>
        <v>99.715384615384608</v>
      </c>
      <c r="AH1170" s="43">
        <f t="shared" si="2099"/>
        <v>0.06</v>
      </c>
      <c r="AI1170" s="43">
        <f t="shared" si="2100"/>
        <v>1.9943076923076921</v>
      </c>
      <c r="AJ1170" s="7">
        <f t="shared" si="2101"/>
        <v>4.6023199741444607</v>
      </c>
      <c r="AK1170" s="7" t="e">
        <f t="shared" si="2102"/>
        <v>#NUM!</v>
      </c>
      <c r="AL1170" s="7" t="e">
        <f t="shared" si="2103"/>
        <v>#NUM!</v>
      </c>
      <c r="AM1170" s="7" t="e">
        <f t="shared" si="2104"/>
        <v>#NUM!</v>
      </c>
      <c r="AN1170" s="37" t="str">
        <f>VLOOKUP(I1170,spp!A:L,10,FALSE)</f>
        <v>Pteriidae</v>
      </c>
    </row>
    <row r="1171" spans="1:40" x14ac:dyDescent="0.2">
      <c r="A1171" s="37">
        <v>6</v>
      </c>
      <c r="B1171" s="40" t="s">
        <v>198</v>
      </c>
      <c r="C1171" s="40">
        <v>2</v>
      </c>
      <c r="D1171" s="40" t="s">
        <v>200</v>
      </c>
      <c r="E1171" s="40">
        <v>18</v>
      </c>
      <c r="F1171" s="55">
        <v>39278</v>
      </c>
      <c r="G1171" s="40">
        <v>28</v>
      </c>
      <c r="H1171" s="40">
        <v>4.3</v>
      </c>
      <c r="I1171" s="40" t="s">
        <v>142</v>
      </c>
      <c r="J1171" s="37" t="str">
        <f>VLOOKUP(I1171,spp!A:B,2,FALSE)</f>
        <v>Holacanthus passer</v>
      </c>
      <c r="K1171" s="39">
        <f t="shared" ref="K1171" si="2105">+SUM(L1171:AB1171)</f>
        <v>1</v>
      </c>
      <c r="L1171" s="40"/>
      <c r="M1171" s="40"/>
      <c r="N1171" s="40"/>
      <c r="O1171" s="37">
        <v>1</v>
      </c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37">
        <f>VLOOKUP(I1171,spp!A:C,3,FALSE)</f>
        <v>2.7130000000000001E-2</v>
      </c>
      <c r="AF1171" s="37">
        <f>VLOOKUP(I1171,spp!A:D,4,FALSE)</f>
        <v>3.0842299999999998</v>
      </c>
      <c r="AG1171" s="37">
        <f t="shared" ref="AG1171" si="2106">((AE1171*$L$2^AF1171)*L1171)+((AE1171*$M$2^AF1171)*M1171)+((AE1171*$N$2^AF1171)*N1171)+((AE1171*$O$2^AF1171)*O1171)+((AE1171*$P$2^AF1171)*P1171)+((AE1171*$Q$2^AF1171)*Q1171)+((AE1171*$R$2^AF1171)*R1171)+((AE1171*$S$2^AF1171)*S1171)+((AE1171*$T$2^AF1171)*T1171)+((AE1171*$U$2^AF1171)*U1171)+((AE1171*$V$2^AF1171)*V1171)+((AE1171*$W$2^AF1171)*W1171)+((AE1171*$X$2^AF1171)*X1171)+((AE1171*$Y$2^AF1171)*Y1171)+ ((AE1171*$Z$2^AF1171)*Z1171)+((AE1171*$AA$2^AF1171)*AA1171)+((AE1171*$AB$2^AF1171)*AB1171)+((AE1171*$AC$2^AF1171)*AC1171+((AE1171*$AD$2^AF1171)*AD1171))</f>
        <v>185.03975070588172</v>
      </c>
      <c r="AH1171" s="37">
        <f t="shared" ref="AH1171" si="2107">K1171/100</f>
        <v>0.01</v>
      </c>
      <c r="AI1171" s="37">
        <f t="shared" ref="AI1171" si="2108">AG1171/100</f>
        <v>1.8503975070588172</v>
      </c>
      <c r="AJ1171" s="7">
        <f t="shared" si="2101"/>
        <v>5.2205706706777981</v>
      </c>
      <c r="AK1171" s="7">
        <f t="shared" si="2102"/>
        <v>-3.6071151523112968</v>
      </c>
      <c r="AL1171" s="7">
        <f t="shared" si="2103"/>
        <v>2.8622008809294686</v>
      </c>
      <c r="AM1171" s="7">
        <f t="shared" si="2104"/>
        <v>17.500000000000004</v>
      </c>
      <c r="AN1171" s="37" t="str">
        <f>VLOOKUP(I1171,spp!A:L,10,FALSE)</f>
        <v>Pomacanthidae</v>
      </c>
    </row>
    <row r="1172" spans="1:40" x14ac:dyDescent="0.2">
      <c r="A1172" s="43">
        <v>6</v>
      </c>
      <c r="B1172" s="43" t="s">
        <v>198</v>
      </c>
      <c r="C1172" s="43">
        <v>2</v>
      </c>
      <c r="D1172" s="43" t="s">
        <v>200</v>
      </c>
      <c r="E1172" s="43">
        <v>18</v>
      </c>
      <c r="F1172" s="59">
        <v>39278</v>
      </c>
      <c r="G1172" s="43"/>
      <c r="H1172" s="43"/>
      <c r="I1172" s="43" t="s">
        <v>148</v>
      </c>
      <c r="J1172" s="37" t="str">
        <f>VLOOKUP(I1172,spp!A:B,2,FALSE)</f>
        <v>Diadema mexicanum</v>
      </c>
      <c r="K1172" s="43">
        <v>37</v>
      </c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37"/>
      <c r="AF1172" s="37">
        <f>VLOOKUP(I1172,spp!A:E,5,FALSE)</f>
        <v>20.71</v>
      </c>
      <c r="AG1172" s="43">
        <f>AF1172*K1172</f>
        <v>766.27</v>
      </c>
      <c r="AH1172" s="43">
        <f>K1172/50</f>
        <v>0.74</v>
      </c>
      <c r="AI1172" s="43">
        <f>AG1172/50</f>
        <v>15.3254</v>
      </c>
      <c r="AJ1172" s="7">
        <f t="shared" si="2101"/>
        <v>6.6415345880517176</v>
      </c>
      <c r="AK1172" s="7" t="e">
        <f t="shared" si="2102"/>
        <v>#NUM!</v>
      </c>
      <c r="AL1172" s="7" t="e">
        <f t="shared" si="2103"/>
        <v>#NUM!</v>
      </c>
      <c r="AM1172" s="7" t="e">
        <f t="shared" si="2104"/>
        <v>#NUM!</v>
      </c>
      <c r="AN1172" s="37" t="str">
        <f>VLOOKUP(I1172,spp!A:L,10,FALSE)</f>
        <v>Diadematidae</v>
      </c>
    </row>
    <row r="1173" spans="1:40" x14ac:dyDescent="0.2">
      <c r="A1173" s="43">
        <v>6</v>
      </c>
      <c r="B1173" s="43" t="s">
        <v>198</v>
      </c>
      <c r="C1173" s="43">
        <v>2</v>
      </c>
      <c r="D1173" s="43" t="s">
        <v>200</v>
      </c>
      <c r="E1173" s="43">
        <v>18</v>
      </c>
      <c r="F1173" s="59">
        <v>39278</v>
      </c>
      <c r="G1173" s="43"/>
      <c r="H1173" s="43"/>
      <c r="I1173" s="43" t="s">
        <v>149</v>
      </c>
      <c r="J1173" s="37" t="str">
        <f>VLOOKUP(I1173,spp!A:B,2,FALSE)</f>
        <v>Pinctada mazatlanica</v>
      </c>
      <c r="K1173" s="43">
        <v>3</v>
      </c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37"/>
      <c r="AF1173" s="37">
        <f>VLOOKUP(I1173,spp!A:E,5,FALSE)</f>
        <v>33.238461538461536</v>
      </c>
      <c r="AG1173" s="43">
        <f>AF1173*K1173</f>
        <v>99.715384615384608</v>
      </c>
      <c r="AH1173" s="43">
        <f>K1173/50</f>
        <v>0.06</v>
      </c>
      <c r="AI1173" s="43">
        <f>AG1173/50</f>
        <v>1.9943076923076921</v>
      </c>
      <c r="AJ1173" s="7">
        <f t="shared" si="2101"/>
        <v>4.6023199741444607</v>
      </c>
      <c r="AK1173" s="7" t="e">
        <f t="shared" si="2102"/>
        <v>#NUM!</v>
      </c>
      <c r="AL1173" s="7" t="e">
        <f t="shared" si="2103"/>
        <v>#NUM!</v>
      </c>
      <c r="AM1173" s="7" t="e">
        <f t="shared" si="2104"/>
        <v>#NUM!</v>
      </c>
      <c r="AN1173" s="37" t="str">
        <f>VLOOKUP(I1173,spp!A:L,10,FALSE)</f>
        <v>Pteriidae</v>
      </c>
    </row>
    <row r="1174" spans="1:40" x14ac:dyDescent="0.2">
      <c r="A1174" s="37">
        <v>6</v>
      </c>
      <c r="B1174" s="40" t="s">
        <v>198</v>
      </c>
      <c r="C1174" s="40">
        <v>2</v>
      </c>
      <c r="D1174" s="40" t="s">
        <v>200</v>
      </c>
      <c r="E1174" s="40">
        <v>19</v>
      </c>
      <c r="F1174" s="55">
        <v>39278</v>
      </c>
      <c r="G1174" s="40">
        <v>28</v>
      </c>
      <c r="H1174" s="40">
        <v>3</v>
      </c>
      <c r="I1174" s="40" t="s">
        <v>157</v>
      </c>
      <c r="J1174" s="37" t="str">
        <f>VLOOKUP(I1174,spp!A:B,2,FALSE)</f>
        <v>Zanclus cornutus</v>
      </c>
      <c r="K1174" s="39">
        <f t="shared" ref="K1174" si="2109">+SUM(L1174:AB1174)</f>
        <v>1</v>
      </c>
      <c r="L1174" s="40"/>
      <c r="M1174" s="40"/>
      <c r="N1174" s="37">
        <v>1</v>
      </c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37">
        <f>VLOOKUP(I1174,spp!A:C,3,FALSE)</f>
        <v>1.47E-2</v>
      </c>
      <c r="AF1174" s="37">
        <f>VLOOKUP(I1174,spp!A:D,4,FALSE)</f>
        <v>3.3698999999999999</v>
      </c>
      <c r="AG1174" s="37">
        <f t="shared" ref="AG1174" si="2110">((AE1174*$L$2^AF1174)*L1174)+((AE1174*$M$2^AF1174)*M1174)+((AE1174*$N$2^AF1174)*N1174)+((AE1174*$O$2^AF1174)*O1174)+((AE1174*$P$2^AF1174)*P1174)+((AE1174*$Q$2^AF1174)*Q1174)+((AE1174*$R$2^AF1174)*R1174)+((AE1174*$S$2^AF1174)*S1174)+((AE1174*$T$2^AF1174)*T1174)+((AE1174*$U$2^AF1174)*U1174)+((AE1174*$V$2^AF1174)*V1174)+((AE1174*$W$2^AF1174)*W1174)+((AE1174*$X$2^AF1174)*X1174)+((AE1174*$Y$2^AF1174)*Y1174)+ ((AE1174*$Z$2^AF1174)*Z1174)+((AE1174*$AA$2^AF1174)*AA1174)+((AE1174*$AB$2^AF1174)*AB1174)+((AE1174*$AC$2^AF1174)*AC1174+((AE1174*$AD$2^AF1174)*AD1174))</f>
        <v>73.079301486219094</v>
      </c>
      <c r="AH1174" s="37">
        <f t="shared" ref="AH1174" si="2111">K1174/100</f>
        <v>0.01</v>
      </c>
      <c r="AI1174" s="37">
        <f t="shared" ref="AI1174" si="2112">AG1174/100</f>
        <v>0.73079301486219095</v>
      </c>
      <c r="AJ1174" s="7">
        <f t="shared" si="2101"/>
        <v>4.2915451732569432</v>
      </c>
      <c r="AK1174" s="7">
        <f t="shared" si="2102"/>
        <v>-4.2199077851974467</v>
      </c>
      <c r="AL1174" s="7">
        <f t="shared" si="2103"/>
        <v>2.5257286443082556</v>
      </c>
      <c r="AM1174" s="7">
        <f t="shared" si="2104"/>
        <v>12.500000000000002</v>
      </c>
      <c r="AN1174" s="37" t="str">
        <f>VLOOKUP(I1174,spp!A:L,10,FALSE)</f>
        <v>Zanclidae</v>
      </c>
    </row>
    <row r="1175" spans="1:40" x14ac:dyDescent="0.2">
      <c r="A1175" s="43">
        <v>6</v>
      </c>
      <c r="B1175" s="43" t="s">
        <v>198</v>
      </c>
      <c r="C1175" s="43">
        <v>2</v>
      </c>
      <c r="D1175" s="43" t="s">
        <v>200</v>
      </c>
      <c r="E1175" s="43">
        <v>19</v>
      </c>
      <c r="F1175" s="59">
        <v>39278</v>
      </c>
      <c r="G1175" s="43"/>
      <c r="H1175" s="43"/>
      <c r="I1175" s="43" t="s">
        <v>148</v>
      </c>
      <c r="J1175" s="37" t="str">
        <f>VLOOKUP(I1175,spp!A:B,2,FALSE)</f>
        <v>Diadema mexicanum</v>
      </c>
      <c r="K1175" s="43">
        <v>18</v>
      </c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37"/>
      <c r="AF1175" s="37">
        <f>VLOOKUP(I1175,spp!A:E,5,FALSE)</f>
        <v>20.71</v>
      </c>
      <c r="AG1175" s="43">
        <f t="shared" ref="AG1175:AG1181" si="2113">AF1175*K1175</f>
        <v>372.78000000000003</v>
      </c>
      <c r="AH1175" s="43">
        <f t="shared" ref="AH1175:AH1181" si="2114">K1175/50</f>
        <v>0.36</v>
      </c>
      <c r="AI1175" s="43">
        <f t="shared" ref="AI1175:AI1181" si="2115">AG1175/50</f>
        <v>7.4556000000000004</v>
      </c>
      <c r="AJ1175" s="7">
        <f t="shared" si="2101"/>
        <v>5.9209884333036573</v>
      </c>
      <c r="AK1175" s="7" t="e">
        <f t="shared" si="2102"/>
        <v>#NUM!</v>
      </c>
      <c r="AL1175" s="7" t="e">
        <f t="shared" si="2103"/>
        <v>#NUM!</v>
      </c>
      <c r="AM1175" s="7" t="e">
        <f t="shared" si="2104"/>
        <v>#NUM!</v>
      </c>
      <c r="AN1175" s="37" t="str">
        <f>VLOOKUP(I1175,spp!A:L,10,FALSE)</f>
        <v>Diadematidae</v>
      </c>
    </row>
    <row r="1176" spans="1:40" x14ac:dyDescent="0.2">
      <c r="A1176" s="43">
        <v>6</v>
      </c>
      <c r="B1176" s="43" t="s">
        <v>198</v>
      </c>
      <c r="C1176" s="43">
        <v>2</v>
      </c>
      <c r="D1176" s="43" t="s">
        <v>200</v>
      </c>
      <c r="E1176" s="43">
        <v>19</v>
      </c>
      <c r="F1176" s="59">
        <v>39278</v>
      </c>
      <c r="G1176" s="43"/>
      <c r="H1176" s="43"/>
      <c r="I1176" s="43" t="s">
        <v>149</v>
      </c>
      <c r="J1176" s="37" t="str">
        <f>VLOOKUP(I1176,spp!A:B,2,FALSE)</f>
        <v>Pinctada mazatlanica</v>
      </c>
      <c r="K1176" s="43">
        <v>2</v>
      </c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37"/>
      <c r="AF1176" s="37">
        <f>VLOOKUP(I1176,spp!A:E,5,FALSE)</f>
        <v>33.238461538461536</v>
      </c>
      <c r="AG1176" s="43">
        <f t="shared" si="2113"/>
        <v>66.476923076923072</v>
      </c>
      <c r="AH1176" s="43">
        <f t="shared" si="2114"/>
        <v>0.04</v>
      </c>
      <c r="AI1176" s="43">
        <f t="shared" si="2115"/>
        <v>1.3295384615384613</v>
      </c>
      <c r="AJ1176" s="7">
        <f t="shared" si="2101"/>
        <v>4.1968548660362961</v>
      </c>
      <c r="AK1176" s="7" t="e">
        <f t="shared" si="2102"/>
        <v>#NUM!</v>
      </c>
      <c r="AL1176" s="7" t="e">
        <f t="shared" si="2103"/>
        <v>#NUM!</v>
      </c>
      <c r="AM1176" s="7" t="e">
        <f t="shared" si="2104"/>
        <v>#NUM!</v>
      </c>
      <c r="AN1176" s="37" t="str">
        <f>VLOOKUP(I1176,spp!A:L,10,FALSE)</f>
        <v>Pteriidae</v>
      </c>
    </row>
    <row r="1177" spans="1:40" x14ac:dyDescent="0.2">
      <c r="A1177" s="43">
        <v>6</v>
      </c>
      <c r="B1177" s="43" t="s">
        <v>198</v>
      </c>
      <c r="C1177" s="43">
        <v>2</v>
      </c>
      <c r="D1177" s="43" t="s">
        <v>200</v>
      </c>
      <c r="E1177" s="43">
        <v>20</v>
      </c>
      <c r="F1177" s="59">
        <v>39278</v>
      </c>
      <c r="G1177" s="43"/>
      <c r="H1177" s="43"/>
      <c r="I1177" s="43" t="s">
        <v>148</v>
      </c>
      <c r="J1177" s="37" t="str">
        <f>VLOOKUP(I1177,spp!A:B,2,FALSE)</f>
        <v>Diadema mexicanum</v>
      </c>
      <c r="K1177" s="43">
        <v>9</v>
      </c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37"/>
      <c r="AF1177" s="37">
        <f>VLOOKUP(I1177,spp!A:E,5,FALSE)</f>
        <v>20.71</v>
      </c>
      <c r="AG1177" s="43">
        <f t="shared" si="2113"/>
        <v>186.39000000000001</v>
      </c>
      <c r="AH1177" s="43">
        <f t="shared" si="2114"/>
        <v>0.18</v>
      </c>
      <c r="AI1177" s="43">
        <f t="shared" si="2115"/>
        <v>3.7278000000000002</v>
      </c>
      <c r="AJ1177" s="7">
        <f t="shared" si="2101"/>
        <v>5.2278412527437119</v>
      </c>
      <c r="AK1177" s="7" t="e">
        <f t="shared" si="2102"/>
        <v>#NUM!</v>
      </c>
      <c r="AL1177" s="7" t="e">
        <f t="shared" si="2103"/>
        <v>#NUM!</v>
      </c>
      <c r="AM1177" s="7" t="e">
        <f t="shared" si="2104"/>
        <v>#NUM!</v>
      </c>
      <c r="AN1177" s="37" t="str">
        <f>VLOOKUP(I1177,spp!A:L,10,FALSE)</f>
        <v>Diadematidae</v>
      </c>
    </row>
    <row r="1178" spans="1:40" x14ac:dyDescent="0.2">
      <c r="A1178" s="43">
        <v>6</v>
      </c>
      <c r="B1178" s="43" t="s">
        <v>198</v>
      </c>
      <c r="C1178" s="43">
        <v>2</v>
      </c>
      <c r="D1178" s="43" t="s">
        <v>200</v>
      </c>
      <c r="E1178" s="43">
        <v>21</v>
      </c>
      <c r="F1178" s="59">
        <v>39278</v>
      </c>
      <c r="G1178" s="43"/>
      <c r="H1178" s="43"/>
      <c r="I1178" s="43" t="s">
        <v>148</v>
      </c>
      <c r="J1178" s="37" t="str">
        <f>VLOOKUP(I1178,spp!A:B,2,FALSE)</f>
        <v>Diadema mexicanum</v>
      </c>
      <c r="K1178" s="43">
        <v>22</v>
      </c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37"/>
      <c r="AF1178" s="37">
        <f>VLOOKUP(I1178,spp!A:E,5,FALSE)</f>
        <v>20.71</v>
      </c>
      <c r="AG1178" s="43">
        <f t="shared" si="2113"/>
        <v>455.62</v>
      </c>
      <c r="AH1178" s="43">
        <f t="shared" si="2114"/>
        <v>0.44</v>
      </c>
      <c r="AI1178" s="43">
        <f t="shared" si="2115"/>
        <v>9.1124000000000009</v>
      </c>
      <c r="AJ1178" s="7">
        <f t="shared" ref="AJ1178:AJ1185" si="2116">LN(AG1178)</f>
        <v>6.1216591287658089</v>
      </c>
      <c r="AK1178" s="7" t="e">
        <f t="shared" ref="AK1178:AK1185" si="2117">LN(AE1178)</f>
        <v>#NUM!</v>
      </c>
      <c r="AL1178" s="7" t="e">
        <f t="shared" ref="AL1178:AL1185" si="2118">(AJ1178-AK1178)/AF1178</f>
        <v>#NUM!</v>
      </c>
      <c r="AM1178" s="7" t="e">
        <f t="shared" ref="AM1178:AM1185" si="2119">EXP(AL1178)</f>
        <v>#NUM!</v>
      </c>
      <c r="AN1178" s="37" t="str">
        <f>VLOOKUP(I1178,spp!A:L,10,FALSE)</f>
        <v>Diadematidae</v>
      </c>
    </row>
    <row r="1179" spans="1:40" x14ac:dyDescent="0.2">
      <c r="A1179" s="43">
        <v>6</v>
      </c>
      <c r="B1179" s="43" t="s">
        <v>198</v>
      </c>
      <c r="C1179" s="43">
        <v>4</v>
      </c>
      <c r="D1179" s="43" t="s">
        <v>201</v>
      </c>
      <c r="E1179" s="43">
        <v>1</v>
      </c>
      <c r="F1179" s="59">
        <v>39276</v>
      </c>
      <c r="G1179" s="43"/>
      <c r="H1179" s="43"/>
      <c r="I1179" s="43" t="s">
        <v>148</v>
      </c>
      <c r="J1179" s="37" t="str">
        <f>VLOOKUP(I1179,spp!A:B,2,FALSE)</f>
        <v>Diadema mexicanum</v>
      </c>
      <c r="K1179" s="43">
        <v>14</v>
      </c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37"/>
      <c r="AF1179" s="37">
        <f>VLOOKUP(I1179,spp!A:E,5,FALSE)</f>
        <v>20.71</v>
      </c>
      <c r="AG1179" s="43">
        <f t="shared" si="2113"/>
        <v>289.94</v>
      </c>
      <c r="AH1179" s="43">
        <f t="shared" si="2114"/>
        <v>0.28000000000000003</v>
      </c>
      <c r="AI1179" s="43">
        <f t="shared" si="2115"/>
        <v>5.7988</v>
      </c>
      <c r="AJ1179" s="7">
        <f t="shared" si="2116"/>
        <v>5.6696740050227517</v>
      </c>
      <c r="AK1179" s="7" t="e">
        <f t="shared" si="2117"/>
        <v>#NUM!</v>
      </c>
      <c r="AL1179" s="7" t="e">
        <f t="shared" si="2118"/>
        <v>#NUM!</v>
      </c>
      <c r="AM1179" s="7" t="e">
        <f t="shared" si="2119"/>
        <v>#NUM!</v>
      </c>
      <c r="AN1179" s="37" t="str">
        <f>VLOOKUP(I1179,spp!A:L,10,FALSE)</f>
        <v>Diadematidae</v>
      </c>
    </row>
    <row r="1180" spans="1:40" x14ac:dyDescent="0.2">
      <c r="A1180" s="43">
        <v>6</v>
      </c>
      <c r="B1180" s="43" t="s">
        <v>198</v>
      </c>
      <c r="C1180" s="43">
        <v>4</v>
      </c>
      <c r="D1180" s="43" t="s">
        <v>201</v>
      </c>
      <c r="E1180" s="43">
        <v>1</v>
      </c>
      <c r="F1180" s="59">
        <v>39276</v>
      </c>
      <c r="G1180" s="43"/>
      <c r="H1180" s="43"/>
      <c r="I1180" s="43" t="s">
        <v>145</v>
      </c>
      <c r="J1180" s="37" t="str">
        <f>VLOOKUP(I1180,spp!A:B,2,FALSE)</f>
        <v>Isostichopus fuscus</v>
      </c>
      <c r="K1180" s="43">
        <v>1</v>
      </c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37"/>
      <c r="AF1180" s="37">
        <f>VLOOKUP(I1180,spp!A:E,5,FALSE)</f>
        <v>375</v>
      </c>
      <c r="AG1180" s="43">
        <f t="shared" si="2113"/>
        <v>375</v>
      </c>
      <c r="AH1180" s="43">
        <f t="shared" si="2114"/>
        <v>0.02</v>
      </c>
      <c r="AI1180" s="43">
        <f t="shared" si="2115"/>
        <v>7.5</v>
      </c>
      <c r="AJ1180" s="7">
        <f t="shared" si="2116"/>
        <v>5.9269260259704106</v>
      </c>
      <c r="AK1180" s="7" t="e">
        <f t="shared" si="2117"/>
        <v>#NUM!</v>
      </c>
      <c r="AL1180" s="7" t="e">
        <f t="shared" si="2118"/>
        <v>#NUM!</v>
      </c>
      <c r="AM1180" s="7" t="e">
        <f t="shared" si="2119"/>
        <v>#NUM!</v>
      </c>
      <c r="AN1180" s="37" t="str">
        <f>VLOOKUP(I1180,spp!A:L,10,FALSE)</f>
        <v>Stichopodidae</v>
      </c>
    </row>
    <row r="1181" spans="1:40" x14ac:dyDescent="0.2">
      <c r="A1181" s="43">
        <v>6</v>
      </c>
      <c r="B1181" s="43" t="s">
        <v>198</v>
      </c>
      <c r="C1181" s="43">
        <v>4</v>
      </c>
      <c r="D1181" s="43" t="s">
        <v>201</v>
      </c>
      <c r="E1181" s="43">
        <v>1</v>
      </c>
      <c r="F1181" s="59">
        <v>39276</v>
      </c>
      <c r="G1181" s="43"/>
      <c r="H1181" s="43"/>
      <c r="I1181" s="43" t="s">
        <v>149</v>
      </c>
      <c r="J1181" s="37" t="str">
        <f>VLOOKUP(I1181,spp!A:B,2,FALSE)</f>
        <v>Pinctada mazatlanica</v>
      </c>
      <c r="K1181" s="43">
        <v>1</v>
      </c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37"/>
      <c r="AF1181" s="37">
        <f>VLOOKUP(I1181,spp!A:E,5,FALSE)</f>
        <v>33.238461538461536</v>
      </c>
      <c r="AG1181" s="43">
        <f t="shared" si="2113"/>
        <v>33.238461538461536</v>
      </c>
      <c r="AH1181" s="43">
        <f t="shared" si="2114"/>
        <v>0.02</v>
      </c>
      <c r="AI1181" s="43">
        <f t="shared" si="2115"/>
        <v>0.66476923076923067</v>
      </c>
      <c r="AJ1181" s="7">
        <f t="shared" si="2116"/>
        <v>3.5037076854763507</v>
      </c>
      <c r="AK1181" s="7" t="e">
        <f t="shared" si="2117"/>
        <v>#NUM!</v>
      </c>
      <c r="AL1181" s="7" t="e">
        <f t="shared" si="2118"/>
        <v>#NUM!</v>
      </c>
      <c r="AM1181" s="7" t="e">
        <f t="shared" si="2119"/>
        <v>#NUM!</v>
      </c>
      <c r="AN1181" s="37" t="str">
        <f>VLOOKUP(I1181,spp!A:L,10,FALSE)</f>
        <v>Pteriidae</v>
      </c>
    </row>
    <row r="1182" spans="1:40" x14ac:dyDescent="0.2">
      <c r="A1182" s="37">
        <v>6</v>
      </c>
      <c r="B1182" s="40" t="s">
        <v>198</v>
      </c>
      <c r="C1182" s="40">
        <v>4</v>
      </c>
      <c r="D1182" s="40" t="s">
        <v>201</v>
      </c>
      <c r="E1182" s="40">
        <v>2</v>
      </c>
      <c r="F1182" s="55">
        <v>39276</v>
      </c>
      <c r="G1182" s="40">
        <v>29</v>
      </c>
      <c r="H1182" s="40">
        <v>5.2</v>
      </c>
      <c r="I1182" s="40" t="s">
        <v>142</v>
      </c>
      <c r="J1182" s="37" t="str">
        <f>VLOOKUP(I1182,spp!A:B,2,FALSE)</f>
        <v>Holacanthus passer</v>
      </c>
      <c r="K1182" s="39">
        <f t="shared" ref="K1182" si="2120">+SUM(L1182:AB1182)</f>
        <v>2</v>
      </c>
      <c r="L1182" s="40"/>
      <c r="M1182" s="40"/>
      <c r="N1182" s="40"/>
      <c r="O1182" s="37">
        <v>2</v>
      </c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37">
        <f>VLOOKUP(I1182,spp!A:C,3,FALSE)</f>
        <v>2.7130000000000001E-2</v>
      </c>
      <c r="AF1182" s="37">
        <f>VLOOKUP(I1182,spp!A:D,4,FALSE)</f>
        <v>3.0842299999999998</v>
      </c>
      <c r="AG1182" s="37">
        <f t="shared" ref="AG1182" si="2121">((AE1182*$L$2^AF1182)*L1182)+((AE1182*$M$2^AF1182)*M1182)+((AE1182*$N$2^AF1182)*N1182)+((AE1182*$O$2^AF1182)*O1182)+((AE1182*$P$2^AF1182)*P1182)+((AE1182*$Q$2^AF1182)*Q1182)+((AE1182*$R$2^AF1182)*R1182)+((AE1182*$S$2^AF1182)*S1182)+((AE1182*$T$2^AF1182)*T1182)+((AE1182*$U$2^AF1182)*U1182)+((AE1182*$V$2^AF1182)*V1182)+((AE1182*$W$2^AF1182)*W1182)+((AE1182*$X$2^AF1182)*X1182)+((AE1182*$Y$2^AF1182)*Y1182)+ ((AE1182*$Z$2^AF1182)*Z1182)+((AE1182*$AA$2^AF1182)*AA1182)+((AE1182*$AB$2^AF1182)*AB1182)+((AE1182*$AC$2^AF1182)*AC1182+((AE1182*$AD$2^AF1182)*AD1182))</f>
        <v>370.07950141176343</v>
      </c>
      <c r="AH1182" s="37">
        <f t="shared" ref="AH1182" si="2122">K1182/100</f>
        <v>0.02</v>
      </c>
      <c r="AI1182" s="37">
        <f t="shared" ref="AI1182" si="2123">AG1182/100</f>
        <v>3.7007950141176345</v>
      </c>
      <c r="AJ1182" s="7">
        <f t="shared" si="2116"/>
        <v>5.9137178512377435</v>
      </c>
      <c r="AK1182" s="7">
        <f t="shared" si="2117"/>
        <v>-3.6071151523112968</v>
      </c>
      <c r="AL1182" s="7">
        <f t="shared" si="2118"/>
        <v>3.0869400153519808</v>
      </c>
      <c r="AM1182" s="7">
        <f t="shared" si="2119"/>
        <v>21.909931240932202</v>
      </c>
      <c r="AN1182" s="37" t="str">
        <f>VLOOKUP(I1182,spp!A:L,10,FALSE)</f>
        <v>Pomacanthidae</v>
      </c>
    </row>
    <row r="1183" spans="1:40" x14ac:dyDescent="0.2">
      <c r="A1183" s="43">
        <v>6</v>
      </c>
      <c r="B1183" s="43" t="s">
        <v>198</v>
      </c>
      <c r="C1183" s="43">
        <v>4</v>
      </c>
      <c r="D1183" s="43" t="s">
        <v>201</v>
      </c>
      <c r="E1183" s="43">
        <v>2</v>
      </c>
      <c r="F1183" s="59">
        <v>39276</v>
      </c>
      <c r="G1183" s="43"/>
      <c r="H1183" s="43"/>
      <c r="I1183" s="43" t="s">
        <v>148</v>
      </c>
      <c r="J1183" s="37" t="str">
        <f>VLOOKUP(I1183,spp!A:B,2,FALSE)</f>
        <v>Diadema mexicanum</v>
      </c>
      <c r="K1183" s="43">
        <v>27</v>
      </c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37"/>
      <c r="AF1183" s="37">
        <f>VLOOKUP(I1183,spp!A:E,5,FALSE)</f>
        <v>20.71</v>
      </c>
      <c r="AG1183" s="43">
        <f>AF1183*K1183</f>
        <v>559.17000000000007</v>
      </c>
      <c r="AH1183" s="43">
        <f>K1183/50</f>
        <v>0.54</v>
      </c>
      <c r="AI1183" s="43">
        <f>AG1183/50</f>
        <v>11.183400000000001</v>
      </c>
      <c r="AJ1183" s="7">
        <f t="shared" si="2116"/>
        <v>6.3264535414118219</v>
      </c>
      <c r="AK1183" s="7" t="e">
        <f t="shared" si="2117"/>
        <v>#NUM!</v>
      </c>
      <c r="AL1183" s="7" t="e">
        <f t="shared" si="2118"/>
        <v>#NUM!</v>
      </c>
      <c r="AM1183" s="7" t="e">
        <f t="shared" si="2119"/>
        <v>#NUM!</v>
      </c>
      <c r="AN1183" s="37" t="str">
        <f>VLOOKUP(I1183,spp!A:L,10,FALSE)</f>
        <v>Diadematidae</v>
      </c>
    </row>
    <row r="1184" spans="1:40" x14ac:dyDescent="0.2">
      <c r="A1184" s="43">
        <v>6</v>
      </c>
      <c r="B1184" s="43" t="s">
        <v>198</v>
      </c>
      <c r="C1184" s="43">
        <v>4</v>
      </c>
      <c r="D1184" s="43" t="s">
        <v>201</v>
      </c>
      <c r="E1184" s="43">
        <v>2</v>
      </c>
      <c r="F1184" s="59">
        <v>39276</v>
      </c>
      <c r="G1184" s="43"/>
      <c r="H1184" s="43"/>
      <c r="I1184" s="43" t="s">
        <v>145</v>
      </c>
      <c r="J1184" s="37" t="str">
        <f>VLOOKUP(I1184,spp!A:B,2,FALSE)</f>
        <v>Isostichopus fuscus</v>
      </c>
      <c r="K1184" s="43">
        <v>1</v>
      </c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37"/>
      <c r="AF1184" s="37">
        <f>VLOOKUP(I1184,spp!A:E,5,FALSE)</f>
        <v>375</v>
      </c>
      <c r="AG1184" s="43">
        <f>AF1184*K1184</f>
        <v>375</v>
      </c>
      <c r="AH1184" s="43">
        <f>K1184/50</f>
        <v>0.02</v>
      </c>
      <c r="AI1184" s="43">
        <f>AG1184/50</f>
        <v>7.5</v>
      </c>
      <c r="AJ1184" s="7">
        <f t="shared" si="2116"/>
        <v>5.9269260259704106</v>
      </c>
      <c r="AK1184" s="7" t="e">
        <f t="shared" si="2117"/>
        <v>#NUM!</v>
      </c>
      <c r="AL1184" s="7" t="e">
        <f t="shared" si="2118"/>
        <v>#NUM!</v>
      </c>
      <c r="AM1184" s="7" t="e">
        <f t="shared" si="2119"/>
        <v>#NUM!</v>
      </c>
      <c r="AN1184" s="37" t="str">
        <f>VLOOKUP(I1184,spp!A:L,10,FALSE)</f>
        <v>Stichopodidae</v>
      </c>
    </row>
    <row r="1185" spans="1:40" x14ac:dyDescent="0.2">
      <c r="A1185" s="43">
        <v>6</v>
      </c>
      <c r="B1185" s="43" t="s">
        <v>198</v>
      </c>
      <c r="C1185" s="43">
        <v>4</v>
      </c>
      <c r="D1185" s="43" t="s">
        <v>201</v>
      </c>
      <c r="E1185" s="43">
        <v>2</v>
      </c>
      <c r="F1185" s="59">
        <v>39276</v>
      </c>
      <c r="G1185" s="43"/>
      <c r="H1185" s="43"/>
      <c r="I1185" s="43" t="s">
        <v>149</v>
      </c>
      <c r="J1185" s="37" t="str">
        <f>VLOOKUP(I1185,spp!A:B,2,FALSE)</f>
        <v>Pinctada mazatlanica</v>
      </c>
      <c r="K1185" s="43">
        <v>1</v>
      </c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37"/>
      <c r="AF1185" s="37">
        <f>VLOOKUP(I1185,spp!A:E,5,FALSE)</f>
        <v>33.238461538461536</v>
      </c>
      <c r="AG1185" s="43">
        <f>AF1185*K1185</f>
        <v>33.238461538461536</v>
      </c>
      <c r="AH1185" s="43">
        <f>K1185/50</f>
        <v>0.02</v>
      </c>
      <c r="AI1185" s="43">
        <f>AG1185/50</f>
        <v>0.66476923076923067</v>
      </c>
      <c r="AJ1185" s="7">
        <f t="shared" si="2116"/>
        <v>3.5037076854763507</v>
      </c>
      <c r="AK1185" s="7" t="e">
        <f t="shared" si="2117"/>
        <v>#NUM!</v>
      </c>
      <c r="AL1185" s="7" t="e">
        <f t="shared" si="2118"/>
        <v>#NUM!</v>
      </c>
      <c r="AM1185" s="7" t="e">
        <f t="shared" si="2119"/>
        <v>#NUM!</v>
      </c>
      <c r="AN1185" s="37" t="str">
        <f>VLOOKUP(I1185,spp!A:L,10,FALSE)</f>
        <v>Pteriidae</v>
      </c>
    </row>
    <row r="1186" spans="1:40" x14ac:dyDescent="0.2">
      <c r="A1186" s="43">
        <v>6</v>
      </c>
      <c r="B1186" s="43" t="s">
        <v>198</v>
      </c>
      <c r="C1186" s="43">
        <v>4</v>
      </c>
      <c r="D1186" s="43" t="s">
        <v>201</v>
      </c>
      <c r="E1186" s="43">
        <v>3</v>
      </c>
      <c r="F1186" s="59">
        <v>39276</v>
      </c>
      <c r="G1186" s="43"/>
      <c r="H1186" s="43"/>
      <c r="I1186" s="43" t="s">
        <v>148</v>
      </c>
      <c r="J1186" s="37" t="str">
        <f>VLOOKUP(I1186,spp!A:B,2,FALSE)</f>
        <v>Diadema mexicanum</v>
      </c>
      <c r="K1186" s="43">
        <v>12</v>
      </c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37"/>
      <c r="AF1186" s="37">
        <f>VLOOKUP(I1186,spp!A:E,5,FALSE)</f>
        <v>20.71</v>
      </c>
      <c r="AG1186" s="43">
        <f>AF1186*K1186</f>
        <v>248.52</v>
      </c>
      <c r="AH1186" s="43">
        <f>K1186/50</f>
        <v>0.24</v>
      </c>
      <c r="AI1186" s="43">
        <f>AG1186/50</f>
        <v>4.9704000000000006</v>
      </c>
      <c r="AJ1186" s="7">
        <f t="shared" ref="AJ1186:AJ1189" si="2124">LN(AG1186)</f>
        <v>5.5155233251954927</v>
      </c>
      <c r="AK1186" s="7" t="e">
        <f t="shared" ref="AK1186:AK1189" si="2125">LN(AE1186)</f>
        <v>#NUM!</v>
      </c>
      <c r="AL1186" s="7" t="e">
        <f t="shared" ref="AL1186:AL1189" si="2126">(AJ1186-AK1186)/AF1186</f>
        <v>#NUM!</v>
      </c>
      <c r="AM1186" s="7" t="e">
        <f t="shared" ref="AM1186:AM1189" si="2127">EXP(AL1186)</f>
        <v>#NUM!</v>
      </c>
      <c r="AN1186" s="37" t="str">
        <f>VLOOKUP(I1186,spp!A:L,10,FALSE)</f>
        <v>Diadematidae</v>
      </c>
    </row>
    <row r="1187" spans="1:40" x14ac:dyDescent="0.2">
      <c r="A1187" s="43">
        <v>6</v>
      </c>
      <c r="B1187" s="43" t="s">
        <v>198</v>
      </c>
      <c r="C1187" s="43">
        <v>4</v>
      </c>
      <c r="D1187" s="43" t="s">
        <v>201</v>
      </c>
      <c r="E1187" s="43">
        <v>4</v>
      </c>
      <c r="F1187" s="59">
        <v>39276</v>
      </c>
      <c r="G1187" s="43"/>
      <c r="H1187" s="43"/>
      <c r="I1187" s="43" t="s">
        <v>148</v>
      </c>
      <c r="J1187" s="37" t="str">
        <f>VLOOKUP(I1187,spp!A:B,2,FALSE)</f>
        <v>Diadema mexicanum</v>
      </c>
      <c r="K1187" s="43">
        <v>17</v>
      </c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37"/>
      <c r="AF1187" s="37">
        <f>VLOOKUP(I1187,spp!A:E,5,FALSE)</f>
        <v>20.71</v>
      </c>
      <c r="AG1187" s="43">
        <f>AF1187*K1187</f>
        <v>352.07</v>
      </c>
      <c r="AH1187" s="43">
        <f>K1187/50</f>
        <v>0.34</v>
      </c>
      <c r="AI1187" s="43">
        <f>AG1187/50</f>
        <v>7.0413999999999994</v>
      </c>
      <c r="AJ1187" s="7">
        <f t="shared" si="2124"/>
        <v>5.863830019463709</v>
      </c>
      <c r="AK1187" s="7" t="e">
        <f t="shared" si="2125"/>
        <v>#NUM!</v>
      </c>
      <c r="AL1187" s="7" t="e">
        <f t="shared" si="2126"/>
        <v>#NUM!</v>
      </c>
      <c r="AM1187" s="7" t="e">
        <f t="shared" si="2127"/>
        <v>#NUM!</v>
      </c>
      <c r="AN1187" s="37" t="str">
        <f>VLOOKUP(I1187,spp!A:L,10,FALSE)</f>
        <v>Diadematidae</v>
      </c>
    </row>
    <row r="1188" spans="1:40" x14ac:dyDescent="0.2">
      <c r="A1188" s="37">
        <v>6</v>
      </c>
      <c r="B1188" s="40" t="s">
        <v>198</v>
      </c>
      <c r="C1188" s="40">
        <v>4</v>
      </c>
      <c r="D1188" s="40" t="s">
        <v>201</v>
      </c>
      <c r="E1188" s="40">
        <v>5</v>
      </c>
      <c r="F1188" s="55">
        <v>39276</v>
      </c>
      <c r="G1188" s="40">
        <v>29</v>
      </c>
      <c r="H1188" s="40">
        <v>5.5</v>
      </c>
      <c r="I1188" s="40" t="s">
        <v>142</v>
      </c>
      <c r="J1188" s="37" t="str">
        <f>VLOOKUP(I1188,spp!A:B,2,FALSE)</f>
        <v>Holacanthus passer</v>
      </c>
      <c r="K1188" s="39">
        <f t="shared" ref="K1188" si="2128">+SUM(L1188:AB1188)</f>
        <v>1</v>
      </c>
      <c r="L1188" s="40"/>
      <c r="M1188" s="40"/>
      <c r="N1188" s="40"/>
      <c r="O1188" s="37">
        <v>1</v>
      </c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37">
        <f>VLOOKUP(I1188,spp!A:C,3,FALSE)</f>
        <v>2.7130000000000001E-2</v>
      </c>
      <c r="AF1188" s="37">
        <f>VLOOKUP(I1188,spp!A:D,4,FALSE)</f>
        <v>3.0842299999999998</v>
      </c>
      <c r="AG1188" s="37">
        <f t="shared" ref="AG1188" si="2129">((AE1188*$L$2^AF1188)*L1188)+((AE1188*$M$2^AF1188)*M1188)+((AE1188*$N$2^AF1188)*N1188)+((AE1188*$O$2^AF1188)*O1188)+((AE1188*$P$2^AF1188)*P1188)+((AE1188*$Q$2^AF1188)*Q1188)+((AE1188*$R$2^AF1188)*R1188)+((AE1188*$S$2^AF1188)*S1188)+((AE1188*$T$2^AF1188)*T1188)+((AE1188*$U$2^AF1188)*U1188)+((AE1188*$V$2^AF1188)*V1188)+((AE1188*$W$2^AF1188)*W1188)+((AE1188*$X$2^AF1188)*X1188)+((AE1188*$Y$2^AF1188)*Y1188)+ ((AE1188*$Z$2^AF1188)*Z1188)+((AE1188*$AA$2^AF1188)*AA1188)+((AE1188*$AB$2^AF1188)*AB1188)+((AE1188*$AC$2^AF1188)*AC1188+((AE1188*$AD$2^AF1188)*AD1188))</f>
        <v>185.03975070588172</v>
      </c>
      <c r="AH1188" s="37">
        <f t="shared" ref="AH1188" si="2130">K1188/100</f>
        <v>0.01</v>
      </c>
      <c r="AI1188" s="37">
        <f t="shared" ref="AI1188" si="2131">AG1188/100</f>
        <v>1.8503975070588172</v>
      </c>
      <c r="AJ1188" s="7">
        <f t="shared" si="2124"/>
        <v>5.2205706706777981</v>
      </c>
      <c r="AK1188" s="7">
        <f t="shared" si="2125"/>
        <v>-3.6071151523112968</v>
      </c>
      <c r="AL1188" s="7">
        <f t="shared" si="2126"/>
        <v>2.8622008809294686</v>
      </c>
      <c r="AM1188" s="7">
        <f t="shared" si="2127"/>
        <v>17.500000000000004</v>
      </c>
      <c r="AN1188" s="37" t="str">
        <f>VLOOKUP(I1188,spp!A:L,10,FALSE)</f>
        <v>Pomacanthidae</v>
      </c>
    </row>
    <row r="1189" spans="1:40" x14ac:dyDescent="0.2">
      <c r="A1189" s="43">
        <v>6</v>
      </c>
      <c r="B1189" s="43" t="s">
        <v>198</v>
      </c>
      <c r="C1189" s="43">
        <v>4</v>
      </c>
      <c r="D1189" s="43" t="s">
        <v>201</v>
      </c>
      <c r="E1189" s="43">
        <v>5</v>
      </c>
      <c r="F1189" s="59">
        <v>39276</v>
      </c>
      <c r="G1189" s="43"/>
      <c r="H1189" s="43"/>
      <c r="I1189" s="43" t="s">
        <v>148</v>
      </c>
      <c r="J1189" s="37" t="str">
        <f>VLOOKUP(I1189,spp!A:B,2,FALSE)</f>
        <v>Diadema mexicanum</v>
      </c>
      <c r="K1189" s="43">
        <v>17</v>
      </c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37"/>
      <c r="AF1189" s="37">
        <f>VLOOKUP(I1189,spp!A:E,5,FALSE)</f>
        <v>20.71</v>
      </c>
      <c r="AG1189" s="43">
        <f>AF1189*K1189</f>
        <v>352.07</v>
      </c>
      <c r="AH1189" s="43">
        <f>K1189/50</f>
        <v>0.34</v>
      </c>
      <c r="AI1189" s="43">
        <f>AG1189/50</f>
        <v>7.0413999999999994</v>
      </c>
      <c r="AJ1189" s="7">
        <f t="shared" si="2124"/>
        <v>5.863830019463709</v>
      </c>
      <c r="AK1189" s="7" t="e">
        <f t="shared" si="2125"/>
        <v>#NUM!</v>
      </c>
      <c r="AL1189" s="7" t="e">
        <f t="shared" si="2126"/>
        <v>#NUM!</v>
      </c>
      <c r="AM1189" s="7" t="e">
        <f t="shared" si="2127"/>
        <v>#NUM!</v>
      </c>
      <c r="AN1189" s="37" t="str">
        <f>VLOOKUP(I1189,spp!A:L,10,FALSE)</f>
        <v>Diadematidae</v>
      </c>
    </row>
    <row r="1190" spans="1:40" x14ac:dyDescent="0.2">
      <c r="A1190" s="43">
        <v>6</v>
      </c>
      <c r="B1190" s="43" t="s">
        <v>198</v>
      </c>
      <c r="C1190" s="43">
        <v>4</v>
      </c>
      <c r="D1190" s="43" t="s">
        <v>201</v>
      </c>
      <c r="E1190" s="43">
        <v>6</v>
      </c>
      <c r="F1190" s="59">
        <v>39276</v>
      </c>
      <c r="G1190" s="43"/>
      <c r="H1190" s="43"/>
      <c r="I1190" s="43" t="s">
        <v>148</v>
      </c>
      <c r="J1190" s="37" t="str">
        <f>VLOOKUP(I1190,spp!A:B,2,FALSE)</f>
        <v>Diadema mexicanum</v>
      </c>
      <c r="K1190" s="43">
        <v>12</v>
      </c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37"/>
      <c r="AF1190" s="37">
        <f>VLOOKUP(I1190,spp!A:E,5,FALSE)</f>
        <v>20.71</v>
      </c>
      <c r="AG1190" s="43">
        <f>AF1190*K1190</f>
        <v>248.52</v>
      </c>
      <c r="AH1190" s="43">
        <f>K1190/50</f>
        <v>0.24</v>
      </c>
      <c r="AI1190" s="43">
        <f>AG1190/50</f>
        <v>4.9704000000000006</v>
      </c>
      <c r="AJ1190" s="7">
        <f t="shared" ref="AJ1190:AJ1198" si="2132">LN(AG1190)</f>
        <v>5.5155233251954927</v>
      </c>
      <c r="AK1190" s="7" t="e">
        <f t="shared" ref="AK1190:AK1198" si="2133">LN(AE1190)</f>
        <v>#NUM!</v>
      </c>
      <c r="AL1190" s="7" t="e">
        <f t="shared" ref="AL1190:AL1198" si="2134">(AJ1190-AK1190)/AF1190</f>
        <v>#NUM!</v>
      </c>
      <c r="AM1190" s="7" t="e">
        <f t="shared" ref="AM1190:AM1198" si="2135">EXP(AL1190)</f>
        <v>#NUM!</v>
      </c>
      <c r="AN1190" s="37" t="str">
        <f>VLOOKUP(I1190,spp!A:L,10,FALSE)</f>
        <v>Diadematidae</v>
      </c>
    </row>
    <row r="1191" spans="1:40" x14ac:dyDescent="0.2">
      <c r="A1191" s="37">
        <v>6</v>
      </c>
      <c r="B1191" s="40" t="s">
        <v>198</v>
      </c>
      <c r="C1191" s="40">
        <v>4</v>
      </c>
      <c r="D1191" s="40" t="s">
        <v>201</v>
      </c>
      <c r="E1191" s="40">
        <v>7</v>
      </c>
      <c r="F1191" s="55">
        <v>39276</v>
      </c>
      <c r="G1191" s="40">
        <v>29</v>
      </c>
      <c r="H1191" s="40">
        <v>4.5999999999999996</v>
      </c>
      <c r="I1191" s="40" t="s">
        <v>142</v>
      </c>
      <c r="J1191" s="37" t="str">
        <f>VLOOKUP(I1191,spp!A:B,2,FALSE)</f>
        <v>Holacanthus passer</v>
      </c>
      <c r="K1191" s="39">
        <f t="shared" ref="K1191" si="2136">+SUM(L1191:AB1191)</f>
        <v>3</v>
      </c>
      <c r="L1191" s="40"/>
      <c r="M1191" s="40"/>
      <c r="N1191" s="40"/>
      <c r="O1191" s="37">
        <v>3</v>
      </c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37">
        <f>VLOOKUP(I1191,spp!A:C,3,FALSE)</f>
        <v>2.7130000000000001E-2</v>
      </c>
      <c r="AF1191" s="37">
        <f>VLOOKUP(I1191,spp!A:D,4,FALSE)</f>
        <v>3.0842299999999998</v>
      </c>
      <c r="AG1191" s="37">
        <f t="shared" ref="AG1191" si="2137">((AE1191*$L$2^AF1191)*L1191)+((AE1191*$M$2^AF1191)*M1191)+((AE1191*$N$2^AF1191)*N1191)+((AE1191*$O$2^AF1191)*O1191)+((AE1191*$P$2^AF1191)*P1191)+((AE1191*$Q$2^AF1191)*Q1191)+((AE1191*$R$2^AF1191)*R1191)+((AE1191*$S$2^AF1191)*S1191)+((AE1191*$T$2^AF1191)*T1191)+((AE1191*$U$2^AF1191)*U1191)+((AE1191*$V$2^AF1191)*V1191)+((AE1191*$W$2^AF1191)*W1191)+((AE1191*$X$2^AF1191)*X1191)+((AE1191*$Y$2^AF1191)*Y1191)+ ((AE1191*$Z$2^AF1191)*Z1191)+((AE1191*$AA$2^AF1191)*AA1191)+((AE1191*$AB$2^AF1191)*AB1191)+((AE1191*$AC$2^AF1191)*AC1191+((AE1191*$AD$2^AF1191)*AD1191))</f>
        <v>555.11925211764515</v>
      </c>
      <c r="AH1191" s="37">
        <f t="shared" ref="AH1191" si="2138">K1191/100</f>
        <v>0.03</v>
      </c>
      <c r="AI1191" s="37">
        <f t="shared" ref="AI1191" si="2139">AG1191/100</f>
        <v>5.5511925211764517</v>
      </c>
      <c r="AJ1191" s="7">
        <f t="shared" si="2132"/>
        <v>6.3191829593459072</v>
      </c>
      <c r="AK1191" s="7">
        <f t="shared" si="2133"/>
        <v>-3.6071151523112968</v>
      </c>
      <c r="AL1191" s="7">
        <f t="shared" si="2134"/>
        <v>3.2184039814336818</v>
      </c>
      <c r="AM1191" s="7">
        <f t="shared" si="2135"/>
        <v>24.988206696652206</v>
      </c>
      <c r="AN1191" s="37" t="str">
        <f>VLOOKUP(I1191,spp!A:L,10,FALSE)</f>
        <v>Pomacanthidae</v>
      </c>
    </row>
    <row r="1192" spans="1:40" x14ac:dyDescent="0.2">
      <c r="A1192" s="43">
        <v>6</v>
      </c>
      <c r="B1192" s="43" t="s">
        <v>198</v>
      </c>
      <c r="C1192" s="43">
        <v>4</v>
      </c>
      <c r="D1192" s="43" t="s">
        <v>201</v>
      </c>
      <c r="E1192" s="43">
        <v>7</v>
      </c>
      <c r="F1192" s="59">
        <v>39276</v>
      </c>
      <c r="G1192" s="43"/>
      <c r="H1192" s="43"/>
      <c r="I1192" s="43" t="s">
        <v>148</v>
      </c>
      <c r="J1192" s="37" t="str">
        <f>VLOOKUP(I1192,spp!A:B,2,FALSE)</f>
        <v>Diadema mexicanum</v>
      </c>
      <c r="K1192" s="43">
        <v>17</v>
      </c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37"/>
      <c r="AF1192" s="37">
        <f>VLOOKUP(I1192,spp!A:E,5,FALSE)</f>
        <v>20.71</v>
      </c>
      <c r="AG1192" s="43">
        <f>AF1192*K1192</f>
        <v>352.07</v>
      </c>
      <c r="AH1192" s="43">
        <f>K1192/50</f>
        <v>0.34</v>
      </c>
      <c r="AI1192" s="43">
        <f>AG1192/50</f>
        <v>7.0413999999999994</v>
      </c>
      <c r="AJ1192" s="7">
        <f t="shared" si="2132"/>
        <v>5.863830019463709</v>
      </c>
      <c r="AK1192" s="7" t="e">
        <f t="shared" si="2133"/>
        <v>#NUM!</v>
      </c>
      <c r="AL1192" s="7" t="e">
        <f t="shared" si="2134"/>
        <v>#NUM!</v>
      </c>
      <c r="AM1192" s="7" t="e">
        <f t="shared" si="2135"/>
        <v>#NUM!</v>
      </c>
      <c r="AN1192" s="37" t="str">
        <f>VLOOKUP(I1192,spp!A:L,10,FALSE)</f>
        <v>Diadematidae</v>
      </c>
    </row>
    <row r="1193" spans="1:40" x14ac:dyDescent="0.2">
      <c r="A1193" s="43">
        <v>6</v>
      </c>
      <c r="B1193" s="43" t="s">
        <v>198</v>
      </c>
      <c r="C1193" s="43">
        <v>4</v>
      </c>
      <c r="D1193" s="43" t="s">
        <v>201</v>
      </c>
      <c r="E1193" s="43">
        <v>7</v>
      </c>
      <c r="F1193" s="59">
        <v>39276</v>
      </c>
      <c r="G1193" s="43"/>
      <c r="H1193" s="43"/>
      <c r="I1193" s="43" t="s">
        <v>149</v>
      </c>
      <c r="J1193" s="37" t="str">
        <f>VLOOKUP(I1193,spp!A:B,2,FALSE)</f>
        <v>Pinctada mazatlanica</v>
      </c>
      <c r="K1193" s="43">
        <v>2</v>
      </c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37"/>
      <c r="AF1193" s="37">
        <f>VLOOKUP(I1193,spp!A:E,5,FALSE)</f>
        <v>33.238461538461536</v>
      </c>
      <c r="AG1193" s="43">
        <f>AF1193*K1193</f>
        <v>66.476923076923072</v>
      </c>
      <c r="AH1193" s="43">
        <f>K1193/50</f>
        <v>0.04</v>
      </c>
      <c r="AI1193" s="43">
        <f>AG1193/50</f>
        <v>1.3295384615384613</v>
      </c>
      <c r="AJ1193" s="7">
        <f t="shared" si="2132"/>
        <v>4.1968548660362961</v>
      </c>
      <c r="AK1193" s="7" t="e">
        <f t="shared" si="2133"/>
        <v>#NUM!</v>
      </c>
      <c r="AL1193" s="7" t="e">
        <f t="shared" si="2134"/>
        <v>#NUM!</v>
      </c>
      <c r="AM1193" s="7" t="e">
        <f t="shared" si="2135"/>
        <v>#NUM!</v>
      </c>
      <c r="AN1193" s="37" t="str">
        <f>VLOOKUP(I1193,spp!A:L,10,FALSE)</f>
        <v>Pteriidae</v>
      </c>
    </row>
    <row r="1194" spans="1:40" x14ac:dyDescent="0.2">
      <c r="A1194" s="37">
        <v>6</v>
      </c>
      <c r="B1194" s="40" t="s">
        <v>198</v>
      </c>
      <c r="C1194" s="40">
        <v>4</v>
      </c>
      <c r="D1194" s="40" t="s">
        <v>201</v>
      </c>
      <c r="E1194" s="40">
        <v>8</v>
      </c>
      <c r="F1194" s="55">
        <v>39276</v>
      </c>
      <c r="G1194" s="40">
        <v>29</v>
      </c>
      <c r="H1194" s="40">
        <v>4.5999999999999996</v>
      </c>
      <c r="I1194" s="40" t="s">
        <v>142</v>
      </c>
      <c r="J1194" s="37" t="str">
        <f>VLOOKUP(I1194,spp!A:B,2,FALSE)</f>
        <v>Holacanthus passer</v>
      </c>
      <c r="K1194" s="39">
        <f t="shared" ref="K1194:K1195" si="2140">+SUM(L1194:AB1194)</f>
        <v>3</v>
      </c>
      <c r="L1194" s="40"/>
      <c r="M1194" s="40"/>
      <c r="N1194" s="40"/>
      <c r="O1194" s="37">
        <v>3</v>
      </c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37">
        <f>VLOOKUP(I1194,spp!A:C,3,FALSE)</f>
        <v>2.7130000000000001E-2</v>
      </c>
      <c r="AF1194" s="37">
        <f>VLOOKUP(I1194,spp!A:D,4,FALSE)</f>
        <v>3.0842299999999998</v>
      </c>
      <c r="AG1194" s="37">
        <f t="shared" ref="AG1194:AG1195" si="2141">((AE1194*$L$2^AF1194)*L1194)+((AE1194*$M$2^AF1194)*M1194)+((AE1194*$N$2^AF1194)*N1194)+((AE1194*$O$2^AF1194)*O1194)+((AE1194*$P$2^AF1194)*P1194)+((AE1194*$Q$2^AF1194)*Q1194)+((AE1194*$R$2^AF1194)*R1194)+((AE1194*$S$2^AF1194)*S1194)+((AE1194*$T$2^AF1194)*T1194)+((AE1194*$U$2^AF1194)*U1194)+((AE1194*$V$2^AF1194)*V1194)+((AE1194*$W$2^AF1194)*W1194)+((AE1194*$X$2^AF1194)*X1194)+((AE1194*$Y$2^AF1194)*Y1194)+ ((AE1194*$Z$2^AF1194)*Z1194)+((AE1194*$AA$2^AF1194)*AA1194)+((AE1194*$AB$2^AF1194)*AB1194)+((AE1194*$AC$2^AF1194)*AC1194+((AE1194*$AD$2^AF1194)*AD1194))</f>
        <v>555.11925211764515</v>
      </c>
      <c r="AH1194" s="37">
        <f t="shared" ref="AH1194:AH1195" si="2142">K1194/100</f>
        <v>0.03</v>
      </c>
      <c r="AI1194" s="37">
        <f t="shared" ref="AI1194:AI1195" si="2143">AG1194/100</f>
        <v>5.5511925211764517</v>
      </c>
      <c r="AJ1194" s="7">
        <f t="shared" si="2132"/>
        <v>6.3191829593459072</v>
      </c>
      <c r="AK1194" s="7">
        <f t="shared" si="2133"/>
        <v>-3.6071151523112968</v>
      </c>
      <c r="AL1194" s="7">
        <f t="shared" si="2134"/>
        <v>3.2184039814336818</v>
      </c>
      <c r="AM1194" s="7">
        <f t="shared" si="2135"/>
        <v>24.988206696652206</v>
      </c>
      <c r="AN1194" s="37" t="str">
        <f>VLOOKUP(I1194,spp!A:L,10,FALSE)</f>
        <v>Pomacanthidae</v>
      </c>
    </row>
    <row r="1195" spans="1:40" x14ac:dyDescent="0.2">
      <c r="A1195" s="37">
        <v>6</v>
      </c>
      <c r="B1195" s="40" t="s">
        <v>198</v>
      </c>
      <c r="C1195" s="40">
        <v>4</v>
      </c>
      <c r="D1195" s="40" t="s">
        <v>201</v>
      </c>
      <c r="E1195" s="40">
        <v>8</v>
      </c>
      <c r="F1195" s="55">
        <v>39276</v>
      </c>
      <c r="G1195" s="40">
        <v>29</v>
      </c>
      <c r="H1195" s="40">
        <v>4.5999999999999996</v>
      </c>
      <c r="I1195" s="40" t="s">
        <v>157</v>
      </c>
      <c r="J1195" s="37" t="str">
        <f>VLOOKUP(I1195,spp!A:B,2,FALSE)</f>
        <v>Zanclus cornutus</v>
      </c>
      <c r="K1195" s="39">
        <f t="shared" si="2140"/>
        <v>2</v>
      </c>
      <c r="L1195" s="40"/>
      <c r="M1195" s="40"/>
      <c r="N1195" s="37">
        <v>2</v>
      </c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37">
        <f>VLOOKUP(I1195,spp!A:C,3,FALSE)</f>
        <v>1.47E-2</v>
      </c>
      <c r="AF1195" s="37">
        <f>VLOOKUP(I1195,spp!A:D,4,FALSE)</f>
        <v>3.3698999999999999</v>
      </c>
      <c r="AG1195" s="37">
        <f t="shared" si="2141"/>
        <v>146.15860297243819</v>
      </c>
      <c r="AH1195" s="37">
        <f t="shared" si="2142"/>
        <v>0.02</v>
      </c>
      <c r="AI1195" s="37">
        <f t="shared" si="2143"/>
        <v>1.4615860297243819</v>
      </c>
      <c r="AJ1195" s="7">
        <f t="shared" si="2132"/>
        <v>4.9846923538168886</v>
      </c>
      <c r="AK1195" s="7">
        <f t="shared" si="2133"/>
        <v>-4.2199077851974467</v>
      </c>
      <c r="AL1195" s="7">
        <f t="shared" si="2134"/>
        <v>2.731416403755107</v>
      </c>
      <c r="AM1195" s="7">
        <f t="shared" si="2135"/>
        <v>15.354619966338905</v>
      </c>
      <c r="AN1195" s="37" t="str">
        <f>VLOOKUP(I1195,spp!A:L,10,FALSE)</f>
        <v>Zanclidae</v>
      </c>
    </row>
    <row r="1196" spans="1:40" x14ac:dyDescent="0.2">
      <c r="A1196" s="43">
        <v>6</v>
      </c>
      <c r="B1196" s="43" t="s">
        <v>198</v>
      </c>
      <c r="C1196" s="43">
        <v>4</v>
      </c>
      <c r="D1196" s="43" t="s">
        <v>201</v>
      </c>
      <c r="E1196" s="43">
        <v>8</v>
      </c>
      <c r="F1196" s="59">
        <v>39276</v>
      </c>
      <c r="G1196" s="43"/>
      <c r="H1196" s="43"/>
      <c r="I1196" s="43" t="s">
        <v>148</v>
      </c>
      <c r="J1196" s="37" t="str">
        <f>VLOOKUP(I1196,spp!A:B,2,FALSE)</f>
        <v>Diadema mexicanum</v>
      </c>
      <c r="K1196" s="43">
        <v>17</v>
      </c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37"/>
      <c r="AF1196" s="37">
        <f>VLOOKUP(I1196,spp!A:E,5,FALSE)</f>
        <v>20.71</v>
      </c>
      <c r="AG1196" s="43">
        <f>AF1196*K1196</f>
        <v>352.07</v>
      </c>
      <c r="AH1196" s="43">
        <f>K1196/50</f>
        <v>0.34</v>
      </c>
      <c r="AI1196" s="43">
        <f>AG1196/50</f>
        <v>7.0413999999999994</v>
      </c>
      <c r="AJ1196" s="7">
        <f t="shared" si="2132"/>
        <v>5.863830019463709</v>
      </c>
      <c r="AK1196" s="7" t="e">
        <f t="shared" si="2133"/>
        <v>#NUM!</v>
      </c>
      <c r="AL1196" s="7" t="e">
        <f t="shared" si="2134"/>
        <v>#NUM!</v>
      </c>
      <c r="AM1196" s="7" t="e">
        <f t="shared" si="2135"/>
        <v>#NUM!</v>
      </c>
      <c r="AN1196" s="37" t="str">
        <f>VLOOKUP(I1196,spp!A:L,10,FALSE)</f>
        <v>Diadematidae</v>
      </c>
    </row>
    <row r="1197" spans="1:40" x14ac:dyDescent="0.2">
      <c r="A1197" s="43">
        <v>6</v>
      </c>
      <c r="B1197" s="43" t="s">
        <v>198</v>
      </c>
      <c r="C1197" s="43">
        <v>4</v>
      </c>
      <c r="D1197" s="43" t="s">
        <v>201</v>
      </c>
      <c r="E1197" s="43">
        <v>8</v>
      </c>
      <c r="F1197" s="59">
        <v>39276</v>
      </c>
      <c r="G1197" s="43"/>
      <c r="H1197" s="43"/>
      <c r="I1197" s="43" t="s">
        <v>149</v>
      </c>
      <c r="J1197" s="37" t="str">
        <f>VLOOKUP(I1197,spp!A:B,2,FALSE)</f>
        <v>Pinctada mazatlanica</v>
      </c>
      <c r="K1197" s="43">
        <v>7</v>
      </c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37"/>
      <c r="AF1197" s="37">
        <f>VLOOKUP(I1197,spp!A:E,5,FALSE)</f>
        <v>33.238461538461536</v>
      </c>
      <c r="AG1197" s="43">
        <f>AF1197*K1197</f>
        <v>232.66923076923075</v>
      </c>
      <c r="AH1197" s="43">
        <f>K1197/50</f>
        <v>0.14000000000000001</v>
      </c>
      <c r="AI1197" s="43">
        <f>AG1197/50</f>
        <v>4.6533846153846152</v>
      </c>
      <c r="AJ1197" s="7">
        <f t="shared" si="2132"/>
        <v>5.4496178345316642</v>
      </c>
      <c r="AK1197" s="7" t="e">
        <f t="shared" si="2133"/>
        <v>#NUM!</v>
      </c>
      <c r="AL1197" s="7" t="e">
        <f t="shared" si="2134"/>
        <v>#NUM!</v>
      </c>
      <c r="AM1197" s="7" t="e">
        <f t="shared" si="2135"/>
        <v>#NUM!</v>
      </c>
      <c r="AN1197" s="37" t="str">
        <f>VLOOKUP(I1197,spp!A:L,10,FALSE)</f>
        <v>Pteriidae</v>
      </c>
    </row>
    <row r="1198" spans="1:40" x14ac:dyDescent="0.2">
      <c r="A1198" s="40">
        <v>7</v>
      </c>
      <c r="B1198" s="43" t="s">
        <v>202</v>
      </c>
      <c r="C1198" s="43">
        <v>1</v>
      </c>
      <c r="D1198" s="43" t="s">
        <v>203</v>
      </c>
      <c r="E1198" s="43">
        <v>1</v>
      </c>
      <c r="F1198" s="59">
        <v>40269</v>
      </c>
      <c r="G1198" s="43">
        <v>24</v>
      </c>
      <c r="H1198" s="43">
        <v>15</v>
      </c>
      <c r="I1198" s="43" t="s">
        <v>145</v>
      </c>
      <c r="J1198" s="37" t="str">
        <f>VLOOKUP(I1198,spp!A:B,2,FALSE)</f>
        <v>Isostichopus fuscus</v>
      </c>
      <c r="K1198" s="43">
        <v>2</v>
      </c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37"/>
      <c r="AF1198" s="37">
        <f>VLOOKUP(I1198,spp!A:E,5,FALSE)</f>
        <v>375</v>
      </c>
      <c r="AG1198" s="43">
        <f>AF1198*K1198</f>
        <v>750</v>
      </c>
      <c r="AH1198" s="43">
        <f>K1198/50</f>
        <v>0.04</v>
      </c>
      <c r="AI1198" s="43">
        <f>AG1198/50</f>
        <v>15</v>
      </c>
      <c r="AJ1198" s="7">
        <f t="shared" si="2132"/>
        <v>6.620073206530356</v>
      </c>
      <c r="AK1198" s="7" t="e">
        <f t="shared" si="2133"/>
        <v>#NUM!</v>
      </c>
      <c r="AL1198" s="7" t="e">
        <f t="shared" si="2134"/>
        <v>#NUM!</v>
      </c>
      <c r="AM1198" s="7" t="e">
        <f t="shared" si="2135"/>
        <v>#NUM!</v>
      </c>
      <c r="AN1198" s="37" t="str">
        <f>VLOOKUP(I1198,spp!A:L,10,FALSE)</f>
        <v>Stichopodidae</v>
      </c>
    </row>
    <row r="1199" spans="1:40" x14ac:dyDescent="0.2">
      <c r="A1199" s="40">
        <v>7</v>
      </c>
      <c r="B1199" s="43" t="s">
        <v>202</v>
      </c>
      <c r="C1199" s="43">
        <v>1</v>
      </c>
      <c r="D1199" s="43" t="s">
        <v>203</v>
      </c>
      <c r="E1199" s="43">
        <v>2</v>
      </c>
      <c r="F1199" s="59">
        <v>40269</v>
      </c>
      <c r="G1199" s="43">
        <v>24</v>
      </c>
      <c r="H1199" s="43">
        <v>15</v>
      </c>
      <c r="I1199" s="43" t="s">
        <v>145</v>
      </c>
      <c r="J1199" s="37" t="str">
        <f>VLOOKUP(I1199,spp!A:B,2,FALSE)</f>
        <v>Isostichopus fuscus</v>
      </c>
      <c r="K1199" s="43">
        <v>13</v>
      </c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37"/>
      <c r="AF1199" s="37">
        <f>VLOOKUP(I1199,spp!A:E,5,FALSE)</f>
        <v>375</v>
      </c>
      <c r="AG1199" s="43">
        <f>AF1199*K1199</f>
        <v>4875</v>
      </c>
      <c r="AH1199" s="43">
        <f>K1199/50</f>
        <v>0.26</v>
      </c>
      <c r="AI1199" s="43">
        <f>AG1199/50</f>
        <v>97.5</v>
      </c>
      <c r="AJ1199" s="7">
        <f t="shared" ref="AJ1199:AJ1203" si="2144">LN(AG1199)</f>
        <v>8.4918753834319478</v>
      </c>
      <c r="AK1199" s="7" t="e">
        <f t="shared" ref="AK1199:AK1203" si="2145">LN(AE1199)</f>
        <v>#NUM!</v>
      </c>
      <c r="AL1199" s="7" t="e">
        <f t="shared" ref="AL1199:AL1203" si="2146">(AJ1199-AK1199)/AF1199</f>
        <v>#NUM!</v>
      </c>
      <c r="AM1199" s="7" t="e">
        <f t="shared" ref="AM1199:AM1203" si="2147">EXP(AL1199)</f>
        <v>#NUM!</v>
      </c>
      <c r="AN1199" s="37" t="str">
        <f>VLOOKUP(I1199,spp!A:L,10,FALSE)</f>
        <v>Stichopodidae</v>
      </c>
    </row>
    <row r="1200" spans="1:40" x14ac:dyDescent="0.2">
      <c r="A1200" s="40">
        <v>7</v>
      </c>
      <c r="B1200" s="37" t="s">
        <v>202</v>
      </c>
      <c r="C1200" s="37">
        <v>2</v>
      </c>
      <c r="D1200" s="37" t="s">
        <v>204</v>
      </c>
      <c r="E1200" s="37">
        <v>1</v>
      </c>
      <c r="F1200" s="42">
        <v>40269</v>
      </c>
      <c r="G1200" s="37">
        <v>24</v>
      </c>
      <c r="H1200" s="37">
        <v>22</v>
      </c>
      <c r="I1200" s="37" t="s">
        <v>157</v>
      </c>
      <c r="J1200" s="37" t="str">
        <f>VLOOKUP(I1200,spp!A:B,2,FALSE)</f>
        <v>Zanclus cornutus</v>
      </c>
      <c r="K1200" s="39">
        <f t="shared" ref="K1200" si="2148">SUM(L1200:AD1200)</f>
        <v>3</v>
      </c>
      <c r="L1200" s="37"/>
      <c r="M1200" s="37"/>
      <c r="N1200" s="37"/>
      <c r="O1200" s="37"/>
      <c r="P1200" s="37">
        <v>3</v>
      </c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>
        <f>VLOOKUP(I1200,spp!A:C,3,FALSE)</f>
        <v>1.47E-2</v>
      </c>
      <c r="AF1200" s="37">
        <f>VLOOKUP(I1200,spp!A:D,4,FALSE)</f>
        <v>3.3698999999999999</v>
      </c>
      <c r="AG1200" s="37">
        <f t="shared" ref="AG1200" si="2149">((AE1200*$L$2^AF1200)*L1200)+((AE1200*$M$2^AF1200)*M1200)+((AE1200*$N$2^AF1200)*N1200)+((AE1200*$O$2^AF1200)*O1200)+((AE1200*$P$2^AF1200)*P1200)+((AE1200*$Q$2^AF1200)*Q1200)+((AE1200*$R$2^AF1200)*R1200)+((AE1200*$S$2^AF1200)*S1200)+((AE1200*$T$2^AF1200)*T1200)+((AE1200*$U$2^AF1200)*U1200)+((AE1200*$V$2^AF1200)*V1200)+((AE1200*$W$2^AF1200)*W1200)+((AE1200*$X$2^AF1200)*X1200)+((AE1200*$Y$2^AF1200)*Y1200)+ ((AE1200*$Z$2^AF1200)*Z1200)+((AE1200*$AA$2^AF1200)*AA1200)+((AE1200*$AB$2^AF1200)*AB1200)+((AE1200*$AC$2^AF1200)*AC1200+((AE1200*$AD$2^AF1200)*AD1200))</f>
        <v>2266.504703702039</v>
      </c>
      <c r="AH1200" s="37">
        <f t="shared" ref="AH1200" si="2150">K1200/100</f>
        <v>0.03</v>
      </c>
      <c r="AI1200" s="37">
        <f t="shared" ref="AI1200" si="2151">AG1200/100</f>
        <v>22.66504703702039</v>
      </c>
      <c r="AJ1200" s="7">
        <f t="shared" si="2144"/>
        <v>7.7259941456940116</v>
      </c>
      <c r="AK1200" s="7">
        <f t="shared" si="2145"/>
        <v>-4.2199077851974467</v>
      </c>
      <c r="AL1200" s="7">
        <f t="shared" si="2146"/>
        <v>3.5448832104488144</v>
      </c>
      <c r="AM1200" s="7">
        <f t="shared" si="2147"/>
        <v>34.635640025186497</v>
      </c>
      <c r="AN1200" s="37" t="str">
        <f>VLOOKUP(I1200,spp!A:L,10,FALSE)</f>
        <v>Zanclidae</v>
      </c>
    </row>
    <row r="1201" spans="1:40" x14ac:dyDescent="0.2">
      <c r="A1201" s="40">
        <v>7</v>
      </c>
      <c r="B1201" s="43" t="s">
        <v>202</v>
      </c>
      <c r="C1201" s="43">
        <v>2</v>
      </c>
      <c r="D1201" s="43" t="s">
        <v>204</v>
      </c>
      <c r="E1201" s="43">
        <v>1</v>
      </c>
      <c r="F1201" s="59">
        <v>40269</v>
      </c>
      <c r="G1201" s="43">
        <v>24</v>
      </c>
      <c r="H1201" s="43">
        <v>22</v>
      </c>
      <c r="I1201" s="43" t="s">
        <v>145</v>
      </c>
      <c r="J1201" s="37" t="str">
        <f>VLOOKUP(I1201,spp!A:B,2,FALSE)</f>
        <v>Isostichopus fuscus</v>
      </c>
      <c r="K1201" s="43">
        <v>4</v>
      </c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37"/>
      <c r="AF1201" s="37">
        <f>VLOOKUP(I1201,spp!A:E,5,FALSE)</f>
        <v>375</v>
      </c>
      <c r="AG1201" s="43">
        <f>AF1201*K1201</f>
        <v>1500</v>
      </c>
      <c r="AH1201" s="43">
        <f>K1201/50</f>
        <v>0.08</v>
      </c>
      <c r="AI1201" s="43">
        <f>AG1201/50</f>
        <v>30</v>
      </c>
      <c r="AJ1201" s="7">
        <f t="shared" si="2144"/>
        <v>7.3132203870903014</v>
      </c>
      <c r="AK1201" s="7" t="e">
        <f t="shared" si="2145"/>
        <v>#NUM!</v>
      </c>
      <c r="AL1201" s="7" t="e">
        <f t="shared" si="2146"/>
        <v>#NUM!</v>
      </c>
      <c r="AM1201" s="7" t="e">
        <f t="shared" si="2147"/>
        <v>#NUM!</v>
      </c>
      <c r="AN1201" s="37" t="str">
        <f>VLOOKUP(I1201,spp!A:L,10,FALSE)</f>
        <v>Stichopodidae</v>
      </c>
    </row>
    <row r="1202" spans="1:40" x14ac:dyDescent="0.2">
      <c r="A1202" s="40">
        <v>7</v>
      </c>
      <c r="B1202" s="37" t="s">
        <v>202</v>
      </c>
      <c r="C1202" s="37">
        <v>2</v>
      </c>
      <c r="D1202" s="37" t="s">
        <v>204</v>
      </c>
      <c r="E1202" s="37">
        <v>2</v>
      </c>
      <c r="F1202" s="42">
        <v>40269</v>
      </c>
      <c r="G1202" s="37">
        <v>24</v>
      </c>
      <c r="H1202" s="37">
        <v>22</v>
      </c>
      <c r="I1202" s="37" t="s">
        <v>157</v>
      </c>
      <c r="J1202" s="37" t="str">
        <f>VLOOKUP(I1202,spp!A:B,2,FALSE)</f>
        <v>Zanclus cornutus</v>
      </c>
      <c r="K1202" s="39">
        <f t="shared" ref="K1202" si="2152">SUM(L1202:AD1202)</f>
        <v>4</v>
      </c>
      <c r="L1202" s="37"/>
      <c r="M1202" s="37"/>
      <c r="N1202" s="37"/>
      <c r="O1202" s="37"/>
      <c r="P1202" s="37">
        <v>4</v>
      </c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>
        <f>VLOOKUP(I1202,spp!A:C,3,FALSE)</f>
        <v>1.47E-2</v>
      </c>
      <c r="AF1202" s="37">
        <f>VLOOKUP(I1202,spp!A:D,4,FALSE)</f>
        <v>3.3698999999999999</v>
      </c>
      <c r="AG1202" s="37">
        <f t="shared" ref="AG1202" si="2153">((AE1202*$L$2^AF1202)*L1202)+((AE1202*$M$2^AF1202)*M1202)+((AE1202*$N$2^AF1202)*N1202)+((AE1202*$O$2^AF1202)*O1202)+((AE1202*$P$2^AF1202)*P1202)+((AE1202*$Q$2^AF1202)*Q1202)+((AE1202*$R$2^AF1202)*R1202)+((AE1202*$S$2^AF1202)*S1202)+((AE1202*$T$2^AF1202)*T1202)+((AE1202*$U$2^AF1202)*U1202)+((AE1202*$V$2^AF1202)*V1202)+((AE1202*$W$2^AF1202)*W1202)+((AE1202*$X$2^AF1202)*X1202)+((AE1202*$Y$2^AF1202)*Y1202)+ ((AE1202*$Z$2^AF1202)*Z1202)+((AE1202*$AA$2^AF1202)*AA1202)+((AE1202*$AB$2^AF1202)*AB1202)+((AE1202*$AC$2^AF1202)*AC1202+((AE1202*$AD$2^AF1202)*AD1202))</f>
        <v>3022.0062716027187</v>
      </c>
      <c r="AH1202" s="37">
        <f t="shared" ref="AH1202" si="2154">K1202/100</f>
        <v>0.04</v>
      </c>
      <c r="AI1202" s="37">
        <f t="shared" ref="AI1202" si="2155">AG1202/100</f>
        <v>30.220062716027186</v>
      </c>
      <c r="AJ1202" s="7">
        <f t="shared" si="2144"/>
        <v>8.0136762181457932</v>
      </c>
      <c r="AK1202" s="7">
        <f t="shared" si="2145"/>
        <v>-4.2199077851974467</v>
      </c>
      <c r="AL1202" s="7">
        <f t="shared" si="2146"/>
        <v>3.6302513437619037</v>
      </c>
      <c r="AM1202" s="7">
        <f t="shared" si="2147"/>
        <v>37.722296689710937</v>
      </c>
      <c r="AN1202" s="37" t="str">
        <f>VLOOKUP(I1202,spp!A:L,10,FALSE)</f>
        <v>Zanclidae</v>
      </c>
    </row>
    <row r="1203" spans="1:40" x14ac:dyDescent="0.2">
      <c r="A1203" s="40">
        <v>7</v>
      </c>
      <c r="B1203" s="43" t="s">
        <v>202</v>
      </c>
      <c r="C1203" s="43">
        <v>2</v>
      </c>
      <c r="D1203" s="43" t="s">
        <v>204</v>
      </c>
      <c r="E1203" s="43">
        <v>2</v>
      </c>
      <c r="F1203" s="59">
        <v>40269</v>
      </c>
      <c r="G1203" s="43">
        <v>24</v>
      </c>
      <c r="H1203" s="43">
        <v>22</v>
      </c>
      <c r="I1203" s="43" t="s">
        <v>145</v>
      </c>
      <c r="J1203" s="37" t="str">
        <f>VLOOKUP(I1203,spp!A:B,2,FALSE)</f>
        <v>Isostichopus fuscus</v>
      </c>
      <c r="K1203" s="43">
        <v>12</v>
      </c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37"/>
      <c r="AF1203" s="37">
        <f>VLOOKUP(I1203,spp!A:E,5,FALSE)</f>
        <v>375</v>
      </c>
      <c r="AG1203" s="43">
        <f>AF1203*K1203</f>
        <v>4500</v>
      </c>
      <c r="AH1203" s="43">
        <f>K1203/50</f>
        <v>0.24</v>
      </c>
      <c r="AI1203" s="43">
        <f>AG1203/50</f>
        <v>90</v>
      </c>
      <c r="AJ1203" s="7">
        <f t="shared" si="2144"/>
        <v>8.4118326757584114</v>
      </c>
      <c r="AK1203" s="7" t="e">
        <f t="shared" si="2145"/>
        <v>#NUM!</v>
      </c>
      <c r="AL1203" s="7" t="e">
        <f t="shared" si="2146"/>
        <v>#NUM!</v>
      </c>
      <c r="AM1203" s="7" t="e">
        <f t="shared" si="2147"/>
        <v>#NUM!</v>
      </c>
      <c r="AN1203" s="37" t="str">
        <f>VLOOKUP(I1203,spp!A:L,10,FALSE)</f>
        <v>Stichopodidae</v>
      </c>
    </row>
    <row r="1204" spans="1:40" x14ac:dyDescent="0.2">
      <c r="A1204" s="40">
        <v>7</v>
      </c>
      <c r="B1204" s="43" t="s">
        <v>202</v>
      </c>
      <c r="C1204" s="43">
        <v>2</v>
      </c>
      <c r="D1204" s="43" t="s">
        <v>204</v>
      </c>
      <c r="E1204" s="43">
        <v>3</v>
      </c>
      <c r="F1204" s="59">
        <v>40295</v>
      </c>
      <c r="G1204" s="43">
        <v>24</v>
      </c>
      <c r="H1204" s="43">
        <v>22</v>
      </c>
      <c r="I1204" s="43" t="s">
        <v>145</v>
      </c>
      <c r="J1204" s="37" t="str">
        <f>VLOOKUP(I1204,spp!A:B,2,FALSE)</f>
        <v>Isostichopus fuscus</v>
      </c>
      <c r="K1204" s="43">
        <v>2</v>
      </c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37"/>
      <c r="AF1204" s="37">
        <f>VLOOKUP(I1204,spp!A:E,5,FALSE)</f>
        <v>375</v>
      </c>
      <c r="AG1204" s="43">
        <f>AF1204*K1204</f>
        <v>750</v>
      </c>
      <c r="AH1204" s="43">
        <f>K1204/50</f>
        <v>0.04</v>
      </c>
      <c r="AI1204" s="43">
        <f>AG1204/50</f>
        <v>15</v>
      </c>
      <c r="AJ1204" s="7">
        <f t="shared" ref="AJ1204:AJ1206" si="2156">LN(AG1204)</f>
        <v>6.620073206530356</v>
      </c>
      <c r="AK1204" s="7" t="e">
        <f t="shared" ref="AK1204:AK1206" si="2157">LN(AE1204)</f>
        <v>#NUM!</v>
      </c>
      <c r="AL1204" s="7" t="e">
        <f t="shared" ref="AL1204:AL1206" si="2158">(AJ1204-AK1204)/AF1204</f>
        <v>#NUM!</v>
      </c>
      <c r="AM1204" s="7" t="e">
        <f t="shared" ref="AM1204:AM1206" si="2159">EXP(AL1204)</f>
        <v>#NUM!</v>
      </c>
      <c r="AN1204" s="37" t="str">
        <f>VLOOKUP(I1204,spp!A:L,10,FALSE)</f>
        <v>Stichopodidae</v>
      </c>
    </row>
    <row r="1205" spans="1:40" x14ac:dyDescent="0.2">
      <c r="A1205" s="40">
        <v>7</v>
      </c>
      <c r="B1205" s="43" t="s">
        <v>202</v>
      </c>
      <c r="C1205" s="43">
        <v>2</v>
      </c>
      <c r="D1205" s="43" t="s">
        <v>204</v>
      </c>
      <c r="E1205" s="43">
        <v>4</v>
      </c>
      <c r="F1205" s="59">
        <v>40295</v>
      </c>
      <c r="G1205" s="43">
        <v>24</v>
      </c>
      <c r="H1205" s="43">
        <v>22</v>
      </c>
      <c r="I1205" s="43" t="s">
        <v>145</v>
      </c>
      <c r="J1205" s="37" t="str">
        <f>VLOOKUP(I1205,spp!A:B,2,FALSE)</f>
        <v>Isostichopus fuscus</v>
      </c>
      <c r="K1205" s="43">
        <v>1</v>
      </c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37"/>
      <c r="AF1205" s="37">
        <f>VLOOKUP(I1205,spp!A:E,5,FALSE)</f>
        <v>375</v>
      </c>
      <c r="AG1205" s="43">
        <f>AF1205*K1205</f>
        <v>375</v>
      </c>
      <c r="AH1205" s="43">
        <f>K1205/50</f>
        <v>0.02</v>
      </c>
      <c r="AI1205" s="43">
        <f>AG1205/50</f>
        <v>7.5</v>
      </c>
      <c r="AJ1205" s="7">
        <f t="shared" si="2156"/>
        <v>5.9269260259704106</v>
      </c>
      <c r="AK1205" s="7" t="e">
        <f t="shared" si="2157"/>
        <v>#NUM!</v>
      </c>
      <c r="AL1205" s="7" t="e">
        <f t="shared" si="2158"/>
        <v>#NUM!</v>
      </c>
      <c r="AM1205" s="7" t="e">
        <f t="shared" si="2159"/>
        <v>#NUM!</v>
      </c>
      <c r="AN1205" s="37" t="str">
        <f>VLOOKUP(I1205,spp!A:L,10,FALSE)</f>
        <v>Stichopodidae</v>
      </c>
    </row>
    <row r="1206" spans="1:40" x14ac:dyDescent="0.2">
      <c r="A1206" s="47">
        <v>7</v>
      </c>
      <c r="B1206" s="47" t="s">
        <v>202</v>
      </c>
      <c r="C1206" s="47">
        <v>3</v>
      </c>
      <c r="D1206" s="47" t="s">
        <v>205</v>
      </c>
      <c r="E1206" s="47">
        <v>1</v>
      </c>
      <c r="F1206" s="48">
        <v>40293</v>
      </c>
      <c r="G1206" s="47">
        <v>24</v>
      </c>
      <c r="H1206" s="47">
        <v>13</v>
      </c>
      <c r="I1206" s="47" t="s">
        <v>157</v>
      </c>
      <c r="J1206" s="37" t="str">
        <f>VLOOKUP(I1206,spp!A:B,2,FALSE)</f>
        <v>Zanclus cornutus</v>
      </c>
      <c r="K1206" s="47">
        <f t="shared" ref="K1206" si="2160">SUM(L1206:AD1206)</f>
        <v>4</v>
      </c>
      <c r="L1206" s="47"/>
      <c r="M1206" s="47"/>
      <c r="N1206" s="47">
        <v>4</v>
      </c>
      <c r="O1206" s="47"/>
      <c r="P1206" s="47"/>
      <c r="Q1206" s="47"/>
      <c r="R1206" s="47"/>
      <c r="S1206" s="47"/>
      <c r="T1206" s="47"/>
      <c r="U1206" s="47"/>
      <c r="V1206" s="47"/>
      <c r="W1206" s="47"/>
      <c r="X1206" s="47"/>
      <c r="Y1206" s="47"/>
      <c r="Z1206" s="47"/>
      <c r="AA1206" s="47"/>
      <c r="AB1206" s="47"/>
      <c r="AC1206" s="47"/>
      <c r="AD1206" s="47"/>
      <c r="AE1206" s="37">
        <f>VLOOKUP(I1206,spp!A:C,3,FALSE)</f>
        <v>1.47E-2</v>
      </c>
      <c r="AF1206" s="37">
        <f>VLOOKUP(I1206,spp!A:D,4,FALSE)</f>
        <v>3.3698999999999999</v>
      </c>
      <c r="AG1206" s="47">
        <f t="shared" ref="AG1206" si="2161">((AE1206*$L$2^AF1206)*L1206)+((AE1206*$M$2^AF1206)*M1206)+((AE1206*$N$2^AF1206)*N1206)+((AE1206*$O$2^AF1206)*O1206)+((AE1206*$P$2^AF1206)*P1206)+((AE1206*$Q$2^AF1206)*Q1206)+((AE1206*$R$2^AF1206)*R1206)+((AE1206*$S$2^AF1206)*S1206)+((AE1206*$T$2^AF1206)*T1206)+((AE1206*$U$2^AF1206)*U1206)+((AE1206*$V$2^AF1206)*V1206)+((AE1206*$W$2^AF1206)*W1206)+((AE1206*$X$2^AF1206)*X1206)+((AE1206*$Y$2^AF1206)*Y1206)+ ((AE1206*$Z$2^AF1206)*Z1206)+((AE1206*$AA$2^AF1206)*AA1206)+((AE1206*$AB$2^AF1206)*AB1206)+((AE1206*$AC$2^AF1206)*AC1206+((AE1206*$AD$2^AF1206)*AD1206))</f>
        <v>292.31720594487638</v>
      </c>
      <c r="AH1206" s="47">
        <f t="shared" ref="AH1206" si="2162">K1206/200</f>
        <v>0.02</v>
      </c>
      <c r="AI1206" s="47">
        <f t="shared" ref="AI1206" si="2163">AG1206/200</f>
        <v>1.4615860297243819</v>
      </c>
      <c r="AJ1206" s="7">
        <f t="shared" si="2156"/>
        <v>5.677839534376834</v>
      </c>
      <c r="AK1206" s="7">
        <f t="shared" si="2157"/>
        <v>-4.2199077851974467</v>
      </c>
      <c r="AL1206" s="7">
        <f t="shared" si="2158"/>
        <v>2.9371041632019588</v>
      </c>
      <c r="AM1206" s="7">
        <f t="shared" si="2159"/>
        <v>18.861148344855476</v>
      </c>
      <c r="AN1206" s="37" t="str">
        <f>VLOOKUP(I1206,spp!A:L,10,FALSE)</f>
        <v>Zanclidae</v>
      </c>
    </row>
    <row r="1207" spans="1:40" x14ac:dyDescent="0.2">
      <c r="A1207" s="40">
        <v>7</v>
      </c>
      <c r="B1207" s="37" t="s">
        <v>202</v>
      </c>
      <c r="C1207" s="37">
        <v>3</v>
      </c>
      <c r="D1207" s="37" t="s">
        <v>205</v>
      </c>
      <c r="E1207" s="37">
        <v>4</v>
      </c>
      <c r="F1207" s="42">
        <v>40293</v>
      </c>
      <c r="G1207" s="37">
        <v>23</v>
      </c>
      <c r="H1207" s="37">
        <v>8</v>
      </c>
      <c r="I1207" s="37" t="s">
        <v>157</v>
      </c>
      <c r="J1207" s="37" t="str">
        <f>VLOOKUP(I1207,spp!A:B,2,FALSE)</f>
        <v>Zanclus cornutus</v>
      </c>
      <c r="K1207" s="39">
        <f t="shared" ref="K1207" si="2164">SUM(L1207:AD1207)</f>
        <v>2</v>
      </c>
      <c r="L1207" s="37"/>
      <c r="M1207" s="37"/>
      <c r="N1207" s="37">
        <v>2</v>
      </c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>
        <f>VLOOKUP(I1207,spp!A:C,3,FALSE)</f>
        <v>1.47E-2</v>
      </c>
      <c r="AF1207" s="37">
        <f>VLOOKUP(I1207,spp!A:D,4,FALSE)</f>
        <v>3.3698999999999999</v>
      </c>
      <c r="AG1207" s="37">
        <f t="shared" ref="AG1207" si="2165">((AE1207*$L$2^AF1207)*L1207)+((AE1207*$M$2^AF1207)*M1207)+((AE1207*$N$2^AF1207)*N1207)+((AE1207*$O$2^AF1207)*O1207)+((AE1207*$P$2^AF1207)*P1207)+((AE1207*$Q$2^AF1207)*Q1207)+((AE1207*$R$2^AF1207)*R1207)+((AE1207*$S$2^AF1207)*S1207)+((AE1207*$T$2^AF1207)*T1207)+((AE1207*$U$2^AF1207)*U1207)+((AE1207*$V$2^AF1207)*V1207)+((AE1207*$W$2^AF1207)*W1207)+((AE1207*$X$2^AF1207)*X1207)+((AE1207*$Y$2^AF1207)*Y1207)+ ((AE1207*$Z$2^AF1207)*Z1207)+((AE1207*$AA$2^AF1207)*AA1207)+((AE1207*$AB$2^AF1207)*AB1207)+((AE1207*$AC$2^AF1207)*AC1207+((AE1207*$AD$2^AF1207)*AD1207))</f>
        <v>146.15860297243819</v>
      </c>
      <c r="AH1207" s="37">
        <f t="shared" ref="AH1207" si="2166">K1207/100</f>
        <v>0.02</v>
      </c>
      <c r="AI1207" s="37">
        <f t="shared" ref="AI1207" si="2167">AG1207/100</f>
        <v>1.4615860297243819</v>
      </c>
      <c r="AJ1207" s="7">
        <f t="shared" ref="AJ1207" si="2168">LN(AG1207)</f>
        <v>4.9846923538168886</v>
      </c>
      <c r="AK1207" s="7">
        <f t="shared" ref="AK1207" si="2169">LN(AE1207)</f>
        <v>-4.2199077851974467</v>
      </c>
      <c r="AL1207" s="7">
        <f t="shared" ref="AL1207" si="2170">(AJ1207-AK1207)/AF1207</f>
        <v>2.731416403755107</v>
      </c>
      <c r="AM1207" s="7">
        <f t="shared" ref="AM1207" si="2171">EXP(AL1207)</f>
        <v>15.354619966338905</v>
      </c>
      <c r="AN1207" s="37" t="str">
        <f>VLOOKUP(I1207,spp!A:L,10,FALSE)</f>
        <v>Zanclidae</v>
      </c>
    </row>
    <row r="1208" spans="1:40" x14ac:dyDescent="0.2">
      <c r="A1208" s="40">
        <v>7</v>
      </c>
      <c r="B1208" s="37" t="s">
        <v>202</v>
      </c>
      <c r="C1208" s="37">
        <v>5</v>
      </c>
      <c r="D1208" s="37" t="s">
        <v>206</v>
      </c>
      <c r="E1208" s="37">
        <v>2</v>
      </c>
      <c r="F1208" s="42">
        <v>40270</v>
      </c>
      <c r="G1208" s="37">
        <v>24</v>
      </c>
      <c r="H1208" s="37">
        <v>15</v>
      </c>
      <c r="I1208" s="37" t="s">
        <v>157</v>
      </c>
      <c r="J1208" s="37" t="str">
        <f>VLOOKUP(I1208,spp!A:B,2,FALSE)</f>
        <v>Zanclus cornutus</v>
      </c>
      <c r="K1208" s="39">
        <f t="shared" ref="K1208" si="2172">SUM(L1208:AD1208)</f>
        <v>7</v>
      </c>
      <c r="L1208" s="37"/>
      <c r="M1208" s="37"/>
      <c r="N1208" s="37"/>
      <c r="O1208" s="37"/>
      <c r="P1208" s="37">
        <v>7</v>
      </c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>
        <f>VLOOKUP(I1208,spp!A:C,3,FALSE)</f>
        <v>1.47E-2</v>
      </c>
      <c r="AF1208" s="37">
        <f>VLOOKUP(I1208,spp!A:D,4,FALSE)</f>
        <v>3.3698999999999999</v>
      </c>
      <c r="AG1208" s="37">
        <f t="shared" ref="AG1208" si="2173">((AE1208*$L$2^AF1208)*L1208)+((AE1208*$M$2^AF1208)*M1208)+((AE1208*$N$2^AF1208)*N1208)+((AE1208*$O$2^AF1208)*O1208)+((AE1208*$P$2^AF1208)*P1208)+((AE1208*$Q$2^AF1208)*Q1208)+((AE1208*$R$2^AF1208)*R1208)+((AE1208*$S$2^AF1208)*S1208)+((AE1208*$T$2^AF1208)*T1208)+((AE1208*$U$2^AF1208)*U1208)+((AE1208*$V$2^AF1208)*V1208)+((AE1208*$W$2^AF1208)*W1208)+((AE1208*$X$2^AF1208)*X1208)+((AE1208*$Y$2^AF1208)*Y1208)+ ((AE1208*$Z$2^AF1208)*Z1208)+((AE1208*$AA$2^AF1208)*AA1208)+((AE1208*$AB$2^AF1208)*AB1208)+((AE1208*$AC$2^AF1208)*AC1208+((AE1208*$AD$2^AF1208)*AD1208))</f>
        <v>5288.5109753047582</v>
      </c>
      <c r="AH1208" s="37">
        <f t="shared" ref="AH1208" si="2174">K1208/100</f>
        <v>7.0000000000000007E-2</v>
      </c>
      <c r="AI1208" s="37">
        <f t="shared" ref="AI1208" si="2175">AG1208/100</f>
        <v>52.88510975304758</v>
      </c>
      <c r="AJ1208" s="7">
        <f t="shared" ref="AJ1208:AJ1217" si="2176">LN(AG1208)</f>
        <v>8.5732920060812159</v>
      </c>
      <c r="AK1208" s="7">
        <f t="shared" ref="AK1208:AK1217" si="2177">LN(AE1208)</f>
        <v>-4.2199077851974467</v>
      </c>
      <c r="AL1208" s="7">
        <f t="shared" ref="AL1208:AL1217" si="2178">(AJ1208-AK1208)/AF1208</f>
        <v>3.7963143687583205</v>
      </c>
      <c r="AM1208" s="7">
        <f t="shared" ref="AM1208:AM1217" si="2179">EXP(AL1208)</f>
        <v>44.536735646250783</v>
      </c>
      <c r="AN1208" s="37" t="str">
        <f>VLOOKUP(I1208,spp!A:L,10,FALSE)</f>
        <v>Zanclidae</v>
      </c>
    </row>
    <row r="1209" spans="1:40" x14ac:dyDescent="0.2">
      <c r="A1209" s="40">
        <v>7</v>
      </c>
      <c r="B1209" s="43" t="s">
        <v>202</v>
      </c>
      <c r="C1209" s="43">
        <v>5</v>
      </c>
      <c r="D1209" s="43" t="s">
        <v>206</v>
      </c>
      <c r="E1209" s="43">
        <v>2</v>
      </c>
      <c r="F1209" s="59">
        <v>40270</v>
      </c>
      <c r="G1209" s="43">
        <v>24</v>
      </c>
      <c r="H1209" s="43">
        <v>18</v>
      </c>
      <c r="I1209" s="43" t="s">
        <v>148</v>
      </c>
      <c r="J1209" s="37" t="str">
        <f>VLOOKUP(I1209,spp!A:B,2,FALSE)</f>
        <v>Diadema mexicanum</v>
      </c>
      <c r="K1209" s="43">
        <v>1</v>
      </c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37"/>
      <c r="AF1209" s="37">
        <f>VLOOKUP(I1209,spp!A:E,5,FALSE)</f>
        <v>20.71</v>
      </c>
      <c r="AG1209" s="43">
        <f>AF1209*K1209</f>
        <v>20.71</v>
      </c>
      <c r="AH1209" s="43">
        <f>K1209/50</f>
        <v>0.02</v>
      </c>
      <c r="AI1209" s="43">
        <f>AG1209/50</f>
        <v>0.41420000000000001</v>
      </c>
      <c r="AJ1209" s="7">
        <f t="shared" si="2176"/>
        <v>3.0306166754074928</v>
      </c>
      <c r="AK1209" s="7" t="e">
        <f t="shared" si="2177"/>
        <v>#NUM!</v>
      </c>
      <c r="AL1209" s="7" t="e">
        <f t="shared" si="2178"/>
        <v>#NUM!</v>
      </c>
      <c r="AM1209" s="7" t="e">
        <f t="shared" si="2179"/>
        <v>#NUM!</v>
      </c>
      <c r="AN1209" s="37" t="str">
        <f>VLOOKUP(I1209,spp!A:L,10,FALSE)</f>
        <v>Diadematidae</v>
      </c>
    </row>
    <row r="1210" spans="1:40" x14ac:dyDescent="0.2">
      <c r="A1210" s="40">
        <v>7</v>
      </c>
      <c r="B1210" s="43" t="s">
        <v>202</v>
      </c>
      <c r="C1210" s="43">
        <v>5</v>
      </c>
      <c r="D1210" s="43" t="s">
        <v>206</v>
      </c>
      <c r="E1210" s="43">
        <v>2</v>
      </c>
      <c r="F1210" s="59">
        <v>40270</v>
      </c>
      <c r="G1210" s="43">
        <v>24</v>
      </c>
      <c r="H1210" s="43">
        <v>18</v>
      </c>
      <c r="I1210" s="43" t="s">
        <v>145</v>
      </c>
      <c r="J1210" s="37" t="str">
        <f>VLOOKUP(I1210,spp!A:B,2,FALSE)</f>
        <v>Isostichopus fuscus</v>
      </c>
      <c r="K1210" s="43">
        <v>1</v>
      </c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37"/>
      <c r="AF1210" s="37">
        <f>VLOOKUP(I1210,spp!A:E,5,FALSE)</f>
        <v>375</v>
      </c>
      <c r="AG1210" s="43">
        <f>AF1210*K1210</f>
        <v>375</v>
      </c>
      <c r="AH1210" s="43">
        <f>K1210/50</f>
        <v>0.02</v>
      </c>
      <c r="AI1210" s="43">
        <f>AG1210/50</f>
        <v>7.5</v>
      </c>
      <c r="AJ1210" s="7">
        <f t="shared" si="2176"/>
        <v>5.9269260259704106</v>
      </c>
      <c r="AK1210" s="7" t="e">
        <f t="shared" si="2177"/>
        <v>#NUM!</v>
      </c>
      <c r="AL1210" s="7" t="e">
        <f t="shared" si="2178"/>
        <v>#NUM!</v>
      </c>
      <c r="AM1210" s="7" t="e">
        <f t="shared" si="2179"/>
        <v>#NUM!</v>
      </c>
      <c r="AN1210" s="37" t="str">
        <f>VLOOKUP(I1210,spp!A:L,10,FALSE)</f>
        <v>Stichopodidae</v>
      </c>
    </row>
    <row r="1211" spans="1:40" x14ac:dyDescent="0.2">
      <c r="A1211" s="40">
        <v>7</v>
      </c>
      <c r="B1211" s="43" t="s">
        <v>202</v>
      </c>
      <c r="C1211" s="43">
        <v>6</v>
      </c>
      <c r="D1211" s="43" t="s">
        <v>207</v>
      </c>
      <c r="E1211" s="43">
        <v>1</v>
      </c>
      <c r="F1211" s="59">
        <v>40270</v>
      </c>
      <c r="G1211" s="43">
        <v>24</v>
      </c>
      <c r="H1211" s="43">
        <v>18</v>
      </c>
      <c r="I1211" s="43" t="s">
        <v>148</v>
      </c>
      <c r="J1211" s="37" t="str">
        <f>VLOOKUP(I1211,spp!A:B,2,FALSE)</f>
        <v>Diadema mexicanum</v>
      </c>
      <c r="K1211" s="43">
        <v>143</v>
      </c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37"/>
      <c r="AF1211" s="37">
        <f>VLOOKUP(I1211,spp!A:E,5,FALSE)</f>
        <v>20.71</v>
      </c>
      <c r="AG1211" s="43">
        <f>AF1211*K1211</f>
        <v>2961.53</v>
      </c>
      <c r="AH1211" s="43">
        <f>K1211/50</f>
        <v>2.86</v>
      </c>
      <c r="AI1211" s="43">
        <f>AG1211/50</f>
        <v>59.230600000000003</v>
      </c>
      <c r="AJ1211" s="7">
        <f t="shared" si="2176"/>
        <v>7.9934613056673998</v>
      </c>
      <c r="AK1211" s="7" t="e">
        <f t="shared" si="2177"/>
        <v>#NUM!</v>
      </c>
      <c r="AL1211" s="7" t="e">
        <f t="shared" si="2178"/>
        <v>#NUM!</v>
      </c>
      <c r="AM1211" s="7" t="e">
        <f t="shared" si="2179"/>
        <v>#NUM!</v>
      </c>
      <c r="AN1211" s="37" t="str">
        <f>VLOOKUP(I1211,spp!A:L,10,FALSE)</f>
        <v>Diadematidae</v>
      </c>
    </row>
    <row r="1212" spans="1:40" x14ac:dyDescent="0.2">
      <c r="A1212" s="40">
        <v>7</v>
      </c>
      <c r="B1212" s="43" t="s">
        <v>202</v>
      </c>
      <c r="C1212" s="43">
        <v>6</v>
      </c>
      <c r="D1212" s="43" t="s">
        <v>207</v>
      </c>
      <c r="E1212" s="43">
        <v>1</v>
      </c>
      <c r="F1212" s="59">
        <v>40270</v>
      </c>
      <c r="G1212" s="43">
        <v>24</v>
      </c>
      <c r="H1212" s="43">
        <v>18</v>
      </c>
      <c r="I1212" s="43" t="s">
        <v>145</v>
      </c>
      <c r="J1212" s="37" t="str">
        <f>VLOOKUP(I1212,spp!A:B,2,FALSE)</f>
        <v>Isostichopus fuscus</v>
      </c>
      <c r="K1212" s="43">
        <v>9</v>
      </c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37"/>
      <c r="AF1212" s="37">
        <f>VLOOKUP(I1212,spp!A:E,5,FALSE)</f>
        <v>375</v>
      </c>
      <c r="AG1212" s="43">
        <f>AF1212*K1212</f>
        <v>3375</v>
      </c>
      <c r="AH1212" s="43">
        <f>K1212/50</f>
        <v>0.18</v>
      </c>
      <c r="AI1212" s="43">
        <f>AG1212/50</f>
        <v>67.5</v>
      </c>
      <c r="AJ1212" s="7">
        <f t="shared" si="2176"/>
        <v>8.1241506033066297</v>
      </c>
      <c r="AK1212" s="7" t="e">
        <f t="shared" si="2177"/>
        <v>#NUM!</v>
      </c>
      <c r="AL1212" s="7" t="e">
        <f t="shared" si="2178"/>
        <v>#NUM!</v>
      </c>
      <c r="AM1212" s="7" t="e">
        <f t="shared" si="2179"/>
        <v>#NUM!</v>
      </c>
      <c r="AN1212" s="37" t="str">
        <f>VLOOKUP(I1212,spp!A:L,10,FALSE)</f>
        <v>Stichopodidae</v>
      </c>
    </row>
    <row r="1213" spans="1:40" x14ac:dyDescent="0.2">
      <c r="A1213" s="40">
        <v>7</v>
      </c>
      <c r="B1213" s="37" t="s">
        <v>202</v>
      </c>
      <c r="C1213" s="37">
        <v>6</v>
      </c>
      <c r="D1213" s="37" t="s">
        <v>207</v>
      </c>
      <c r="E1213" s="37">
        <v>2</v>
      </c>
      <c r="F1213" s="42">
        <v>40270</v>
      </c>
      <c r="G1213" s="37">
        <v>24</v>
      </c>
      <c r="H1213" s="37">
        <v>22</v>
      </c>
      <c r="I1213" s="37" t="s">
        <v>157</v>
      </c>
      <c r="J1213" s="37" t="str">
        <f>VLOOKUP(I1213,spp!A:B,2,FALSE)</f>
        <v>Zanclus cornutus</v>
      </c>
      <c r="K1213" s="39">
        <f t="shared" ref="K1213" si="2180">SUM(L1213:AD1213)</f>
        <v>4</v>
      </c>
      <c r="L1213" s="37"/>
      <c r="M1213" s="37"/>
      <c r="N1213" s="37"/>
      <c r="O1213" s="37"/>
      <c r="P1213" s="37">
        <v>4</v>
      </c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>
        <f>VLOOKUP(I1213,spp!A:C,3,FALSE)</f>
        <v>1.47E-2</v>
      </c>
      <c r="AF1213" s="37">
        <f>VLOOKUP(I1213,spp!A:D,4,FALSE)</f>
        <v>3.3698999999999999</v>
      </c>
      <c r="AG1213" s="37">
        <f t="shared" ref="AG1213" si="2181">((AE1213*$L$2^AF1213)*L1213)+((AE1213*$M$2^AF1213)*M1213)+((AE1213*$N$2^AF1213)*N1213)+((AE1213*$O$2^AF1213)*O1213)+((AE1213*$P$2^AF1213)*P1213)+((AE1213*$Q$2^AF1213)*Q1213)+((AE1213*$R$2^AF1213)*R1213)+((AE1213*$S$2^AF1213)*S1213)+((AE1213*$T$2^AF1213)*T1213)+((AE1213*$U$2^AF1213)*U1213)+((AE1213*$V$2^AF1213)*V1213)+((AE1213*$W$2^AF1213)*W1213)+((AE1213*$X$2^AF1213)*X1213)+((AE1213*$Y$2^AF1213)*Y1213)+ ((AE1213*$Z$2^AF1213)*Z1213)+((AE1213*$AA$2^AF1213)*AA1213)+((AE1213*$AB$2^AF1213)*AB1213)+((AE1213*$AC$2^AF1213)*AC1213+((AE1213*$AD$2^AF1213)*AD1213))</f>
        <v>3022.0062716027187</v>
      </c>
      <c r="AH1213" s="37">
        <f t="shared" ref="AH1213" si="2182">K1213/100</f>
        <v>0.04</v>
      </c>
      <c r="AI1213" s="37">
        <f t="shared" ref="AI1213" si="2183">AG1213/100</f>
        <v>30.220062716027186</v>
      </c>
      <c r="AJ1213" s="7">
        <f t="shared" si="2176"/>
        <v>8.0136762181457932</v>
      </c>
      <c r="AK1213" s="7">
        <f t="shared" si="2177"/>
        <v>-4.2199077851974467</v>
      </c>
      <c r="AL1213" s="7">
        <f t="shared" si="2178"/>
        <v>3.6302513437619037</v>
      </c>
      <c r="AM1213" s="7">
        <f t="shared" si="2179"/>
        <v>37.722296689710937</v>
      </c>
      <c r="AN1213" s="37" t="str">
        <f>VLOOKUP(I1213,spp!A:L,10,FALSE)</f>
        <v>Zanclidae</v>
      </c>
    </row>
    <row r="1214" spans="1:40" x14ac:dyDescent="0.2">
      <c r="A1214" s="40">
        <v>7</v>
      </c>
      <c r="B1214" s="43" t="s">
        <v>202</v>
      </c>
      <c r="C1214" s="43">
        <v>6</v>
      </c>
      <c r="D1214" s="43" t="s">
        <v>207</v>
      </c>
      <c r="E1214" s="43">
        <v>2</v>
      </c>
      <c r="F1214" s="59">
        <v>40270</v>
      </c>
      <c r="G1214" s="43">
        <v>24</v>
      </c>
      <c r="H1214" s="43">
        <v>18</v>
      </c>
      <c r="I1214" s="43" t="s">
        <v>148</v>
      </c>
      <c r="J1214" s="37" t="str">
        <f>VLOOKUP(I1214,spp!A:B,2,FALSE)</f>
        <v>Diadema mexicanum</v>
      </c>
      <c r="K1214" s="43">
        <v>94</v>
      </c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37"/>
      <c r="AF1214" s="37">
        <f>VLOOKUP(I1214,spp!A:E,5,FALSE)</f>
        <v>20.71</v>
      </c>
      <c r="AG1214" s="43">
        <f t="shared" ref="AG1214:AG1215" si="2184">AF1214*K1214</f>
        <v>1946.74</v>
      </c>
      <c r="AH1214" s="43">
        <f t="shared" ref="AH1214:AH1215" si="2185">K1214/50</f>
        <v>1.88</v>
      </c>
      <c r="AI1214" s="43">
        <f t="shared" ref="AI1214:AI1215" si="2186">AG1214/50</f>
        <v>38.934800000000003</v>
      </c>
      <c r="AJ1214" s="7">
        <f t="shared" si="2176"/>
        <v>7.5739114576774966</v>
      </c>
      <c r="AK1214" s="7" t="e">
        <f t="shared" si="2177"/>
        <v>#NUM!</v>
      </c>
      <c r="AL1214" s="7" t="e">
        <f t="shared" si="2178"/>
        <v>#NUM!</v>
      </c>
      <c r="AM1214" s="7" t="e">
        <f t="shared" si="2179"/>
        <v>#NUM!</v>
      </c>
      <c r="AN1214" s="37" t="str">
        <f>VLOOKUP(I1214,spp!A:L,10,FALSE)</f>
        <v>Diadematidae</v>
      </c>
    </row>
    <row r="1215" spans="1:40" x14ac:dyDescent="0.2">
      <c r="A1215" s="40">
        <v>7</v>
      </c>
      <c r="B1215" s="43" t="s">
        <v>202</v>
      </c>
      <c r="C1215" s="43">
        <v>6</v>
      </c>
      <c r="D1215" s="43" t="s">
        <v>207</v>
      </c>
      <c r="E1215" s="43">
        <v>2</v>
      </c>
      <c r="F1215" s="59">
        <v>40270</v>
      </c>
      <c r="G1215" s="43">
        <v>24</v>
      </c>
      <c r="H1215" s="43">
        <v>18</v>
      </c>
      <c r="I1215" s="43" t="s">
        <v>145</v>
      </c>
      <c r="J1215" s="37" t="str">
        <f>VLOOKUP(I1215,spp!A:B,2,FALSE)</f>
        <v>Isostichopus fuscus</v>
      </c>
      <c r="K1215" s="43">
        <v>8</v>
      </c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37"/>
      <c r="AF1215" s="37">
        <f>VLOOKUP(I1215,spp!A:E,5,FALSE)</f>
        <v>375</v>
      </c>
      <c r="AG1215" s="43">
        <f t="shared" si="2184"/>
        <v>3000</v>
      </c>
      <c r="AH1215" s="43">
        <f t="shared" si="2185"/>
        <v>0.16</v>
      </c>
      <c r="AI1215" s="43">
        <f t="shared" si="2186"/>
        <v>60</v>
      </c>
      <c r="AJ1215" s="7">
        <f t="shared" si="2176"/>
        <v>8.0063675676502459</v>
      </c>
      <c r="AK1215" s="7" t="e">
        <f t="shared" si="2177"/>
        <v>#NUM!</v>
      </c>
      <c r="AL1215" s="7" t="e">
        <f t="shared" si="2178"/>
        <v>#NUM!</v>
      </c>
      <c r="AM1215" s="7" t="e">
        <f t="shared" si="2179"/>
        <v>#NUM!</v>
      </c>
      <c r="AN1215" s="37" t="str">
        <f>VLOOKUP(I1215,spp!A:L,10,FALSE)</f>
        <v>Stichopodidae</v>
      </c>
    </row>
    <row r="1216" spans="1:40" x14ac:dyDescent="0.2">
      <c r="A1216" s="40">
        <v>7</v>
      </c>
      <c r="B1216" s="37" t="s">
        <v>202</v>
      </c>
      <c r="C1216" s="37">
        <v>7</v>
      </c>
      <c r="D1216" s="37" t="s">
        <v>208</v>
      </c>
      <c r="E1216" s="37">
        <v>1</v>
      </c>
      <c r="F1216" s="42">
        <v>40270</v>
      </c>
      <c r="G1216" s="37">
        <v>24</v>
      </c>
      <c r="H1216" s="37">
        <v>15</v>
      </c>
      <c r="I1216" s="37" t="s">
        <v>157</v>
      </c>
      <c r="J1216" s="37" t="str">
        <f>VLOOKUP(I1216,spp!A:B,2,FALSE)</f>
        <v>Zanclus cornutus</v>
      </c>
      <c r="K1216" s="39">
        <f t="shared" ref="K1216" si="2187">SUM(L1216:AD1216)</f>
        <v>3</v>
      </c>
      <c r="L1216" s="37"/>
      <c r="M1216" s="37"/>
      <c r="N1216" s="37"/>
      <c r="O1216" s="37">
        <v>1</v>
      </c>
      <c r="P1216" s="37">
        <v>2</v>
      </c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>
        <f>VLOOKUP(I1216,spp!A:C,3,FALSE)</f>
        <v>1.47E-2</v>
      </c>
      <c r="AF1216" s="37">
        <f>VLOOKUP(I1216,spp!A:D,4,FALSE)</f>
        <v>3.3698999999999999</v>
      </c>
      <c r="AG1216" s="37">
        <f t="shared" ref="AG1216" si="2188">((AE1216*$L$2^AF1216)*L1216)+((AE1216*$M$2^AF1216)*M1216)+((AE1216*$N$2^AF1216)*N1216)+((AE1216*$O$2^AF1216)*O1216)+((AE1216*$P$2^AF1216)*P1216)+((AE1216*$Q$2^AF1216)*Q1216)+((AE1216*$R$2^AF1216)*R1216)+((AE1216*$S$2^AF1216)*S1216)+((AE1216*$T$2^AF1216)*T1216)+((AE1216*$U$2^AF1216)*U1216)+((AE1216*$V$2^AF1216)*V1216)+((AE1216*$W$2^AF1216)*W1216)+((AE1216*$X$2^AF1216)*X1216)+((AE1216*$Y$2^AF1216)*Y1216)+ ((AE1216*$Z$2^AF1216)*Z1216)+((AE1216*$AA$2^AF1216)*AA1216)+((AE1216*$AB$2^AF1216)*AB1216)+((AE1216*$AC$2^AF1216)*AC1216+((AE1216*$AD$2^AF1216)*AD1216))</f>
        <v>1738.1105199269405</v>
      </c>
      <c r="AH1216" s="37">
        <f t="shared" ref="AH1216" si="2189">K1216/100</f>
        <v>0.03</v>
      </c>
      <c r="AI1216" s="37">
        <f t="shared" ref="AI1216" si="2190">AG1216/100</f>
        <v>17.381105199269406</v>
      </c>
      <c r="AJ1216" s="7">
        <f t="shared" si="2176"/>
        <v>7.4605538940952405</v>
      </c>
      <c r="AK1216" s="7">
        <f t="shared" si="2177"/>
        <v>-4.2199077851974467</v>
      </c>
      <c r="AL1216" s="7">
        <f t="shared" si="2178"/>
        <v>3.4661152198263117</v>
      </c>
      <c r="AM1216" s="7">
        <f t="shared" si="2179"/>
        <v>32.012140447244334</v>
      </c>
      <c r="AN1216" s="37" t="str">
        <f>VLOOKUP(I1216,spp!A:L,10,FALSE)</f>
        <v>Zanclidae</v>
      </c>
    </row>
    <row r="1217" spans="1:40" x14ac:dyDescent="0.2">
      <c r="A1217" s="40">
        <v>7</v>
      </c>
      <c r="B1217" s="43" t="s">
        <v>202</v>
      </c>
      <c r="C1217" s="43">
        <v>7</v>
      </c>
      <c r="D1217" s="43" t="s">
        <v>208</v>
      </c>
      <c r="E1217" s="43">
        <v>1</v>
      </c>
      <c r="F1217" s="59">
        <v>40270</v>
      </c>
      <c r="G1217" s="43">
        <v>24</v>
      </c>
      <c r="H1217" s="43">
        <v>15</v>
      </c>
      <c r="I1217" s="43" t="s">
        <v>148</v>
      </c>
      <c r="J1217" s="37" t="str">
        <f>VLOOKUP(I1217,spp!A:B,2,FALSE)</f>
        <v>Diadema mexicanum</v>
      </c>
      <c r="K1217" s="43">
        <v>1</v>
      </c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37"/>
      <c r="AF1217" s="37">
        <f>VLOOKUP(I1217,spp!A:E,5,FALSE)</f>
        <v>20.71</v>
      </c>
      <c r="AG1217" s="43">
        <f>AF1217*K1217</f>
        <v>20.71</v>
      </c>
      <c r="AH1217" s="43">
        <f>K1217/50</f>
        <v>0.02</v>
      </c>
      <c r="AI1217" s="43">
        <f>AG1217/50</f>
        <v>0.41420000000000001</v>
      </c>
      <c r="AJ1217" s="7">
        <f t="shared" si="2176"/>
        <v>3.0306166754074928</v>
      </c>
      <c r="AK1217" s="7" t="e">
        <f t="shared" si="2177"/>
        <v>#NUM!</v>
      </c>
      <c r="AL1217" s="7" t="e">
        <f t="shared" si="2178"/>
        <v>#NUM!</v>
      </c>
      <c r="AM1217" s="7" t="e">
        <f t="shared" si="2179"/>
        <v>#NUM!</v>
      </c>
      <c r="AN1217" s="37" t="str">
        <f>VLOOKUP(I1217,spp!A:L,10,FALSE)</f>
        <v>Diadematidae</v>
      </c>
    </row>
    <row r="1218" spans="1:40" x14ac:dyDescent="0.2">
      <c r="A1218" s="40">
        <v>7</v>
      </c>
      <c r="B1218" s="37" t="s">
        <v>202</v>
      </c>
      <c r="C1218" s="37">
        <v>7</v>
      </c>
      <c r="D1218" s="37" t="s">
        <v>208</v>
      </c>
      <c r="E1218" s="37">
        <v>2</v>
      </c>
      <c r="F1218" s="42">
        <v>40270</v>
      </c>
      <c r="G1218" s="37">
        <v>24</v>
      </c>
      <c r="H1218" s="37">
        <v>15</v>
      </c>
      <c r="I1218" s="37" t="s">
        <v>157</v>
      </c>
      <c r="J1218" s="37" t="str">
        <f>VLOOKUP(I1218,spp!A:B,2,FALSE)</f>
        <v>Zanclus cornutus</v>
      </c>
      <c r="K1218" s="39">
        <f t="shared" ref="K1218" si="2191">SUM(L1218:AD1218)</f>
        <v>2</v>
      </c>
      <c r="L1218" s="37"/>
      <c r="M1218" s="37"/>
      <c r="N1218" s="37"/>
      <c r="O1218" s="37"/>
      <c r="P1218" s="37">
        <v>2</v>
      </c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>
        <f>VLOOKUP(I1218,spp!A:C,3,FALSE)</f>
        <v>1.47E-2</v>
      </c>
      <c r="AF1218" s="37">
        <f>VLOOKUP(I1218,spp!A:D,4,FALSE)</f>
        <v>3.3698999999999999</v>
      </c>
      <c r="AG1218" s="37">
        <f t="shared" ref="AG1218" si="2192">((AE1218*$L$2^AF1218)*L1218)+((AE1218*$M$2^AF1218)*M1218)+((AE1218*$N$2^AF1218)*N1218)+((AE1218*$O$2^AF1218)*O1218)+((AE1218*$P$2^AF1218)*P1218)+((AE1218*$Q$2^AF1218)*Q1218)+((AE1218*$R$2^AF1218)*R1218)+((AE1218*$S$2^AF1218)*S1218)+((AE1218*$T$2^AF1218)*T1218)+((AE1218*$U$2^AF1218)*U1218)+((AE1218*$V$2^AF1218)*V1218)+((AE1218*$W$2^AF1218)*W1218)+((AE1218*$X$2^AF1218)*X1218)+((AE1218*$Y$2^AF1218)*Y1218)+ ((AE1218*$Z$2^AF1218)*Z1218)+((AE1218*$AA$2^AF1218)*AA1218)+((AE1218*$AB$2^AF1218)*AB1218)+((AE1218*$AC$2^AF1218)*AC1218+((AE1218*$AD$2^AF1218)*AD1218))</f>
        <v>1511.0031358013593</v>
      </c>
      <c r="AH1218" s="37">
        <f t="shared" ref="AH1218" si="2193">K1218/100</f>
        <v>0.02</v>
      </c>
      <c r="AI1218" s="37">
        <f t="shared" ref="AI1218" si="2194">AG1218/100</f>
        <v>15.110031358013593</v>
      </c>
      <c r="AJ1218" s="7">
        <f t="shared" ref="AJ1218:AJ1224" si="2195">LN(AG1218)</f>
        <v>7.3205290375858469</v>
      </c>
      <c r="AK1218" s="7">
        <f t="shared" ref="AK1218:AK1224" si="2196">LN(AE1218)</f>
        <v>-4.2199077851974467</v>
      </c>
      <c r="AL1218" s="7">
        <f t="shared" ref="AL1218:AL1224" si="2197">(AJ1218-AK1218)/AF1218</f>
        <v>3.4245635843150519</v>
      </c>
      <c r="AM1218" s="7">
        <f t="shared" ref="AM1218:AM1224" si="2198">EXP(AL1218)</f>
        <v>30.7092399326778</v>
      </c>
      <c r="AN1218" s="37" t="str">
        <f>VLOOKUP(I1218,spp!A:L,10,FALSE)</f>
        <v>Zanclidae</v>
      </c>
    </row>
    <row r="1219" spans="1:40" x14ac:dyDescent="0.2">
      <c r="A1219" s="40">
        <v>7</v>
      </c>
      <c r="B1219" s="43" t="s">
        <v>202</v>
      </c>
      <c r="C1219" s="43">
        <v>7</v>
      </c>
      <c r="D1219" s="43" t="s">
        <v>208</v>
      </c>
      <c r="E1219" s="43">
        <v>2</v>
      </c>
      <c r="F1219" s="59">
        <v>40270</v>
      </c>
      <c r="G1219" s="43">
        <v>24</v>
      </c>
      <c r="H1219" s="43">
        <v>15</v>
      </c>
      <c r="I1219" s="43" t="s">
        <v>156</v>
      </c>
      <c r="J1219" s="37" t="str">
        <f>VLOOKUP(I1219,spp!A:B,2,FALSE)</f>
        <v>Acanthaster planci</v>
      </c>
      <c r="K1219" s="43">
        <v>1</v>
      </c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37"/>
      <c r="AF1219" s="37">
        <f>VLOOKUP(I1219,spp!A:E,5,FALSE)</f>
        <v>566.25</v>
      </c>
      <c r="AG1219" s="43">
        <f>AF1219*K1219</f>
        <v>566.25</v>
      </c>
      <c r="AH1219" s="43">
        <f>K1219/50</f>
        <v>0.02</v>
      </c>
      <c r="AI1219" s="43">
        <f>AG1219/50</f>
        <v>11.324999999999999</v>
      </c>
      <c r="AJ1219" s="7">
        <f t="shared" si="2195"/>
        <v>6.339035676797244</v>
      </c>
      <c r="AK1219" s="7" t="e">
        <f t="shared" si="2196"/>
        <v>#NUM!</v>
      </c>
      <c r="AL1219" s="7" t="e">
        <f t="shared" si="2197"/>
        <v>#NUM!</v>
      </c>
      <c r="AM1219" s="7" t="e">
        <f t="shared" si="2198"/>
        <v>#NUM!</v>
      </c>
      <c r="AN1219" s="37" t="str">
        <f>VLOOKUP(I1219,spp!A:L,10,FALSE)</f>
        <v>Acanthansteridae</v>
      </c>
    </row>
    <row r="1220" spans="1:40" x14ac:dyDescent="0.2">
      <c r="A1220" s="40">
        <v>7</v>
      </c>
      <c r="B1220" s="43" t="s">
        <v>202</v>
      </c>
      <c r="C1220" s="43">
        <v>7</v>
      </c>
      <c r="D1220" s="43" t="s">
        <v>208</v>
      </c>
      <c r="E1220" s="43">
        <v>2</v>
      </c>
      <c r="F1220" s="59">
        <v>40270</v>
      </c>
      <c r="G1220" s="43">
        <v>24</v>
      </c>
      <c r="H1220" s="43">
        <v>15</v>
      </c>
      <c r="I1220" s="43" t="s">
        <v>148</v>
      </c>
      <c r="J1220" s="37" t="str">
        <f>VLOOKUP(I1220,spp!A:B,2,FALSE)</f>
        <v>Diadema mexicanum</v>
      </c>
      <c r="K1220" s="43">
        <v>1</v>
      </c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37"/>
      <c r="AF1220" s="37">
        <f>VLOOKUP(I1220,spp!A:E,5,FALSE)</f>
        <v>20.71</v>
      </c>
      <c r="AG1220" s="43">
        <f>AF1220*K1220</f>
        <v>20.71</v>
      </c>
      <c r="AH1220" s="43">
        <f>K1220/50</f>
        <v>0.02</v>
      </c>
      <c r="AI1220" s="43">
        <f>AG1220/50</f>
        <v>0.41420000000000001</v>
      </c>
      <c r="AJ1220" s="7">
        <f t="shared" si="2195"/>
        <v>3.0306166754074928</v>
      </c>
      <c r="AK1220" s="7" t="e">
        <f t="shared" si="2196"/>
        <v>#NUM!</v>
      </c>
      <c r="AL1220" s="7" t="e">
        <f t="shared" si="2197"/>
        <v>#NUM!</v>
      </c>
      <c r="AM1220" s="7" t="e">
        <f t="shared" si="2198"/>
        <v>#NUM!</v>
      </c>
      <c r="AN1220" s="37" t="str">
        <f>VLOOKUP(I1220,spp!A:L,10,FALSE)</f>
        <v>Diadematidae</v>
      </c>
    </row>
    <row r="1221" spans="1:40" x14ac:dyDescent="0.2">
      <c r="A1221" s="40">
        <v>7</v>
      </c>
      <c r="B1221" s="37" t="s">
        <v>202</v>
      </c>
      <c r="C1221" s="37">
        <v>8</v>
      </c>
      <c r="D1221" s="37" t="s">
        <v>209</v>
      </c>
      <c r="E1221" s="37">
        <v>1</v>
      </c>
      <c r="F1221" s="42">
        <v>40271</v>
      </c>
      <c r="G1221" s="37">
        <v>24</v>
      </c>
      <c r="H1221" s="37">
        <v>18</v>
      </c>
      <c r="I1221" s="37" t="s">
        <v>157</v>
      </c>
      <c r="J1221" s="37" t="str">
        <f>VLOOKUP(I1221,spp!A:B,2,FALSE)</f>
        <v>Zanclus cornutus</v>
      </c>
      <c r="K1221" s="39">
        <f t="shared" ref="K1221" si="2199">SUM(L1221:AD1221)</f>
        <v>5</v>
      </c>
      <c r="L1221" s="37"/>
      <c r="M1221" s="37"/>
      <c r="N1221" s="37"/>
      <c r="O1221" s="37"/>
      <c r="P1221" s="37">
        <v>5</v>
      </c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>
        <f>VLOOKUP(I1221,spp!A:C,3,FALSE)</f>
        <v>1.47E-2</v>
      </c>
      <c r="AF1221" s="37">
        <f>VLOOKUP(I1221,spp!A:D,4,FALSE)</f>
        <v>3.3698999999999999</v>
      </c>
      <c r="AG1221" s="37">
        <f t="shared" ref="AG1221" si="2200">((AE1221*$L$2^AF1221)*L1221)+((AE1221*$M$2^AF1221)*M1221)+((AE1221*$N$2^AF1221)*N1221)+((AE1221*$O$2^AF1221)*O1221)+((AE1221*$P$2^AF1221)*P1221)+((AE1221*$Q$2^AF1221)*Q1221)+((AE1221*$R$2^AF1221)*R1221)+((AE1221*$S$2^AF1221)*S1221)+((AE1221*$T$2^AF1221)*T1221)+((AE1221*$U$2^AF1221)*U1221)+((AE1221*$V$2^AF1221)*V1221)+((AE1221*$W$2^AF1221)*W1221)+((AE1221*$X$2^AF1221)*X1221)+((AE1221*$Y$2^AF1221)*Y1221)+ ((AE1221*$Z$2^AF1221)*Z1221)+((AE1221*$AA$2^AF1221)*AA1221)+((AE1221*$AB$2^AF1221)*AB1221)+((AE1221*$AC$2^AF1221)*AC1221+((AE1221*$AD$2^AF1221)*AD1221))</f>
        <v>3777.5078395033984</v>
      </c>
      <c r="AH1221" s="37">
        <f t="shared" ref="AH1221" si="2201">K1221/100</f>
        <v>0.05</v>
      </c>
      <c r="AI1221" s="37">
        <f t="shared" ref="AI1221" si="2202">AG1221/100</f>
        <v>37.775078395033987</v>
      </c>
      <c r="AJ1221" s="7">
        <f t="shared" si="2195"/>
        <v>8.236819769460002</v>
      </c>
      <c r="AK1221" s="7">
        <f t="shared" si="2196"/>
        <v>-4.2199077851974467</v>
      </c>
      <c r="AL1221" s="7">
        <f t="shared" si="2197"/>
        <v>3.6964680123022786</v>
      </c>
      <c r="AM1221" s="7">
        <f t="shared" si="2198"/>
        <v>40.304696970685576</v>
      </c>
      <c r="AN1221" s="37" t="str">
        <f>VLOOKUP(I1221,spp!A:L,10,FALSE)</f>
        <v>Zanclidae</v>
      </c>
    </row>
    <row r="1222" spans="1:40" x14ac:dyDescent="0.2">
      <c r="A1222" s="40">
        <v>7</v>
      </c>
      <c r="B1222" s="43" t="s">
        <v>202</v>
      </c>
      <c r="C1222" s="43">
        <v>8</v>
      </c>
      <c r="D1222" s="43" t="s">
        <v>209</v>
      </c>
      <c r="E1222" s="43">
        <v>1</v>
      </c>
      <c r="F1222" s="59">
        <v>40271</v>
      </c>
      <c r="G1222" s="43">
        <v>24</v>
      </c>
      <c r="H1222" s="43">
        <v>18</v>
      </c>
      <c r="I1222" s="43" t="s">
        <v>145</v>
      </c>
      <c r="J1222" s="37" t="str">
        <f>VLOOKUP(I1222,spp!A:B,2,FALSE)</f>
        <v>Isostichopus fuscus</v>
      </c>
      <c r="K1222" s="43">
        <v>1</v>
      </c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37"/>
      <c r="AF1222" s="37">
        <f>VLOOKUP(I1222,spp!A:E,5,FALSE)</f>
        <v>375</v>
      </c>
      <c r="AG1222" s="43">
        <f>AF1222*K1222</f>
        <v>375</v>
      </c>
      <c r="AH1222" s="43">
        <f>K1222/50</f>
        <v>0.02</v>
      </c>
      <c r="AI1222" s="43">
        <f>AG1222/50</f>
        <v>7.5</v>
      </c>
      <c r="AJ1222" s="7">
        <f t="shared" si="2195"/>
        <v>5.9269260259704106</v>
      </c>
      <c r="AK1222" s="7" t="e">
        <f t="shared" si="2196"/>
        <v>#NUM!</v>
      </c>
      <c r="AL1222" s="7" t="e">
        <f t="shared" si="2197"/>
        <v>#NUM!</v>
      </c>
      <c r="AM1222" s="7" t="e">
        <f t="shared" si="2198"/>
        <v>#NUM!</v>
      </c>
      <c r="AN1222" s="37" t="str">
        <f>VLOOKUP(I1222,spp!A:L,10,FALSE)</f>
        <v>Stichopodidae</v>
      </c>
    </row>
    <row r="1223" spans="1:40" x14ac:dyDescent="0.2">
      <c r="A1223" s="40">
        <v>7</v>
      </c>
      <c r="B1223" s="37" t="s">
        <v>202</v>
      </c>
      <c r="C1223" s="37">
        <v>8</v>
      </c>
      <c r="D1223" s="37" t="s">
        <v>209</v>
      </c>
      <c r="E1223" s="37">
        <v>2</v>
      </c>
      <c r="F1223" s="42">
        <v>40271</v>
      </c>
      <c r="G1223" s="37">
        <v>24</v>
      </c>
      <c r="H1223" s="37">
        <v>20</v>
      </c>
      <c r="I1223" s="37" t="s">
        <v>157</v>
      </c>
      <c r="J1223" s="37" t="str">
        <f>VLOOKUP(I1223,spp!A:B,2,FALSE)</f>
        <v>Zanclus cornutus</v>
      </c>
      <c r="K1223" s="39">
        <f t="shared" ref="K1223" si="2203">SUM(L1223:AD1223)</f>
        <v>7</v>
      </c>
      <c r="L1223" s="37"/>
      <c r="M1223" s="37"/>
      <c r="N1223" s="37"/>
      <c r="O1223" s="37">
        <v>7</v>
      </c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>
        <f>VLOOKUP(I1223,spp!A:C,3,FALSE)</f>
        <v>1.47E-2</v>
      </c>
      <c r="AF1223" s="37">
        <f>VLOOKUP(I1223,spp!A:D,4,FALSE)</f>
        <v>3.3698999999999999</v>
      </c>
      <c r="AG1223" s="37">
        <f t="shared" ref="AG1223" si="2204">((AE1223*$L$2^AF1223)*L1223)+((AE1223*$M$2^AF1223)*M1223)+((AE1223*$N$2^AF1223)*N1223)+((AE1223*$O$2^AF1223)*O1223)+((AE1223*$P$2^AF1223)*P1223)+((AE1223*$Q$2^AF1223)*Q1223)+((AE1223*$R$2^AF1223)*R1223)+((AE1223*$S$2^AF1223)*S1223)+((AE1223*$T$2^AF1223)*T1223)+((AE1223*$U$2^AF1223)*U1223)+((AE1223*$V$2^AF1223)*V1223)+((AE1223*$W$2^AF1223)*W1223)+((AE1223*$X$2^AF1223)*X1223)+((AE1223*$Y$2^AF1223)*Y1223)+ ((AE1223*$Z$2^AF1223)*Z1223)+((AE1223*$AA$2^AF1223)*AA1223)+((AE1223*$AB$2^AF1223)*AB1223)+((AE1223*$AC$2^AF1223)*AC1223+((AE1223*$AD$2^AF1223)*AD1223))</f>
        <v>1589.7516888790685</v>
      </c>
      <c r="AH1223" s="37">
        <f t="shared" ref="AH1223" si="2205">K1223/100</f>
        <v>7.0000000000000007E-2</v>
      </c>
      <c r="AI1223" s="37">
        <f t="shared" ref="AI1223" si="2206">AG1223/100</f>
        <v>15.897516888790685</v>
      </c>
      <c r="AJ1223" s="7">
        <f t="shared" si="2195"/>
        <v>7.3713331125020831</v>
      </c>
      <c r="AK1223" s="7">
        <f t="shared" si="2196"/>
        <v>-4.2199077851974467</v>
      </c>
      <c r="AL1223" s="7">
        <f t="shared" si="2197"/>
        <v>3.4396394248195881</v>
      </c>
      <c r="AM1223" s="7">
        <f t="shared" si="2198"/>
        <v>31.175714952375547</v>
      </c>
      <c r="AN1223" s="37" t="str">
        <f>VLOOKUP(I1223,spp!A:L,10,FALSE)</f>
        <v>Zanclidae</v>
      </c>
    </row>
    <row r="1224" spans="1:40" x14ac:dyDescent="0.2">
      <c r="A1224" s="40">
        <v>7</v>
      </c>
      <c r="B1224" s="43" t="s">
        <v>202</v>
      </c>
      <c r="C1224" s="43">
        <v>8</v>
      </c>
      <c r="D1224" s="43" t="s">
        <v>209</v>
      </c>
      <c r="E1224" s="43">
        <v>2</v>
      </c>
      <c r="F1224" s="59">
        <v>40271</v>
      </c>
      <c r="G1224" s="43">
        <v>24</v>
      </c>
      <c r="H1224" s="43">
        <v>18</v>
      </c>
      <c r="I1224" s="43" t="s">
        <v>145</v>
      </c>
      <c r="J1224" s="37" t="str">
        <f>VLOOKUP(I1224,spp!A:B,2,FALSE)</f>
        <v>Isostichopus fuscus</v>
      </c>
      <c r="K1224" s="43">
        <v>2</v>
      </c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37"/>
      <c r="AF1224" s="37">
        <f>VLOOKUP(I1224,spp!A:E,5,FALSE)</f>
        <v>375</v>
      </c>
      <c r="AG1224" s="43">
        <f t="shared" ref="AG1224" si="2207">AF1224*K1224</f>
        <v>750</v>
      </c>
      <c r="AH1224" s="43">
        <f t="shared" ref="AH1224" si="2208">K1224/50</f>
        <v>0.04</v>
      </c>
      <c r="AI1224" s="43">
        <f t="shared" ref="AI1224" si="2209">AG1224/50</f>
        <v>15</v>
      </c>
      <c r="AJ1224" s="7">
        <f t="shared" si="2195"/>
        <v>6.620073206530356</v>
      </c>
      <c r="AK1224" s="7" t="e">
        <f t="shared" si="2196"/>
        <v>#NUM!</v>
      </c>
      <c r="AL1224" s="7" t="e">
        <f t="shared" si="2197"/>
        <v>#NUM!</v>
      </c>
      <c r="AM1224" s="7" t="e">
        <f t="shared" si="2198"/>
        <v>#NUM!</v>
      </c>
      <c r="AN1224" s="37" t="str">
        <f>VLOOKUP(I1224,spp!A:L,10,FALSE)</f>
        <v>Stichopodidae</v>
      </c>
    </row>
    <row r="1225" spans="1:40" x14ac:dyDescent="0.2">
      <c r="A1225" s="40">
        <v>7</v>
      </c>
      <c r="B1225" s="37" t="s">
        <v>202</v>
      </c>
      <c r="C1225" s="37">
        <v>8</v>
      </c>
      <c r="D1225" s="37" t="s">
        <v>209</v>
      </c>
      <c r="E1225" s="37">
        <v>3</v>
      </c>
      <c r="F1225" s="42">
        <v>40271</v>
      </c>
      <c r="G1225" s="37">
        <v>24</v>
      </c>
      <c r="H1225" s="37">
        <v>20</v>
      </c>
      <c r="I1225" s="37" t="s">
        <v>157</v>
      </c>
      <c r="J1225" s="37" t="str">
        <f>VLOOKUP(I1225,spp!A:B,2,FALSE)</f>
        <v>Zanclus cornutus</v>
      </c>
      <c r="K1225" s="39">
        <f t="shared" ref="K1225" si="2210">SUM(L1225:AD1225)</f>
        <v>6</v>
      </c>
      <c r="L1225" s="37"/>
      <c r="M1225" s="37"/>
      <c r="N1225" s="37"/>
      <c r="O1225" s="37"/>
      <c r="P1225" s="37">
        <v>6</v>
      </c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>
        <f>VLOOKUP(I1225,spp!A:C,3,FALSE)</f>
        <v>1.47E-2</v>
      </c>
      <c r="AF1225" s="37">
        <f>VLOOKUP(I1225,spp!A:D,4,FALSE)</f>
        <v>3.3698999999999999</v>
      </c>
      <c r="AG1225" s="37">
        <f t="shared" ref="AG1225" si="2211">((AE1225*$L$2^AF1225)*L1225)+((AE1225*$M$2^AF1225)*M1225)+((AE1225*$N$2^AF1225)*N1225)+((AE1225*$O$2^AF1225)*O1225)+((AE1225*$P$2^AF1225)*P1225)+((AE1225*$Q$2^AF1225)*Q1225)+((AE1225*$R$2^AF1225)*R1225)+((AE1225*$S$2^AF1225)*S1225)+((AE1225*$T$2^AF1225)*T1225)+((AE1225*$U$2^AF1225)*U1225)+((AE1225*$V$2^AF1225)*V1225)+((AE1225*$W$2^AF1225)*W1225)+((AE1225*$X$2^AF1225)*X1225)+((AE1225*$Y$2^AF1225)*Y1225)+ ((AE1225*$Z$2^AF1225)*Z1225)+((AE1225*$AA$2^AF1225)*AA1225)+((AE1225*$AB$2^AF1225)*AB1225)+((AE1225*$AC$2^AF1225)*AC1225+((AE1225*$AD$2^AF1225)*AD1225))</f>
        <v>4533.009407404078</v>
      </c>
      <c r="AH1225" s="37">
        <f t="shared" ref="AH1225" si="2212">K1225/100</f>
        <v>0.06</v>
      </c>
      <c r="AI1225" s="37">
        <f t="shared" ref="AI1225" si="2213">AG1225/100</f>
        <v>45.33009407404078</v>
      </c>
      <c r="AJ1225" s="7">
        <f t="shared" ref="AJ1225:AJ1229" si="2214">LN(AG1225)</f>
        <v>8.4191413262539569</v>
      </c>
      <c r="AK1225" s="7">
        <f t="shared" ref="AK1225:AK1229" si="2215">LN(AE1225)</f>
        <v>-4.2199077851974467</v>
      </c>
      <c r="AL1225" s="7">
        <f t="shared" ref="AL1225:AL1229" si="2216">(AJ1225-AK1225)/AF1225</f>
        <v>3.7505709698956653</v>
      </c>
      <c r="AM1225" s="7">
        <f t="shared" ref="AM1225:AM1229" si="2217">EXP(AL1225)</f>
        <v>42.545367190212417</v>
      </c>
      <c r="AN1225" s="37" t="str">
        <f>VLOOKUP(I1225,spp!A:L,10,FALSE)</f>
        <v>Zanclidae</v>
      </c>
    </row>
    <row r="1226" spans="1:40" x14ac:dyDescent="0.2">
      <c r="A1226" s="40">
        <v>7</v>
      </c>
      <c r="B1226" s="37" t="s">
        <v>202</v>
      </c>
      <c r="C1226" s="37">
        <v>8</v>
      </c>
      <c r="D1226" s="37" t="s">
        <v>209</v>
      </c>
      <c r="E1226" s="37">
        <v>4</v>
      </c>
      <c r="F1226" s="42">
        <v>40271</v>
      </c>
      <c r="G1226" s="37">
        <v>24</v>
      </c>
      <c r="H1226" s="37">
        <v>21</v>
      </c>
      <c r="I1226" s="37" t="s">
        <v>157</v>
      </c>
      <c r="J1226" s="37" t="str">
        <f>VLOOKUP(I1226,spp!A:B,2,FALSE)</f>
        <v>Zanclus cornutus</v>
      </c>
      <c r="K1226" s="39">
        <f t="shared" ref="K1226" si="2218">SUM(L1226:AD1226)</f>
        <v>3</v>
      </c>
      <c r="L1226" s="37"/>
      <c r="M1226" s="37"/>
      <c r="N1226" s="37"/>
      <c r="O1226" s="37"/>
      <c r="P1226" s="37">
        <v>3</v>
      </c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>
        <f>VLOOKUP(I1226,spp!A:C,3,FALSE)</f>
        <v>1.47E-2</v>
      </c>
      <c r="AF1226" s="37">
        <f>VLOOKUP(I1226,spp!A:D,4,FALSE)</f>
        <v>3.3698999999999999</v>
      </c>
      <c r="AG1226" s="37">
        <f t="shared" ref="AG1226" si="2219">((AE1226*$L$2^AF1226)*L1226)+((AE1226*$M$2^AF1226)*M1226)+((AE1226*$N$2^AF1226)*N1226)+((AE1226*$O$2^AF1226)*O1226)+((AE1226*$P$2^AF1226)*P1226)+((AE1226*$Q$2^AF1226)*Q1226)+((AE1226*$R$2^AF1226)*R1226)+((AE1226*$S$2^AF1226)*S1226)+((AE1226*$T$2^AF1226)*T1226)+((AE1226*$U$2^AF1226)*U1226)+((AE1226*$V$2^AF1226)*V1226)+((AE1226*$W$2^AF1226)*W1226)+((AE1226*$X$2^AF1226)*X1226)+((AE1226*$Y$2^AF1226)*Y1226)+ ((AE1226*$Z$2^AF1226)*Z1226)+((AE1226*$AA$2^AF1226)*AA1226)+((AE1226*$AB$2^AF1226)*AB1226)+((AE1226*$AC$2^AF1226)*AC1226+((AE1226*$AD$2^AF1226)*AD1226))</f>
        <v>2266.504703702039</v>
      </c>
      <c r="AH1226" s="37">
        <f t="shared" ref="AH1226" si="2220">K1226/100</f>
        <v>0.03</v>
      </c>
      <c r="AI1226" s="37">
        <f t="shared" ref="AI1226" si="2221">AG1226/100</f>
        <v>22.66504703702039</v>
      </c>
      <c r="AJ1226" s="7">
        <f t="shared" si="2214"/>
        <v>7.7259941456940116</v>
      </c>
      <c r="AK1226" s="7">
        <f t="shared" si="2215"/>
        <v>-4.2199077851974467</v>
      </c>
      <c r="AL1226" s="7">
        <f t="shared" si="2216"/>
        <v>3.5448832104488144</v>
      </c>
      <c r="AM1226" s="7">
        <f t="shared" si="2217"/>
        <v>34.635640025186497</v>
      </c>
      <c r="AN1226" s="37" t="str">
        <f>VLOOKUP(I1226,spp!A:L,10,FALSE)</f>
        <v>Zanclidae</v>
      </c>
    </row>
    <row r="1227" spans="1:40" x14ac:dyDescent="0.2">
      <c r="A1227" s="40">
        <v>7</v>
      </c>
      <c r="B1227" s="43" t="s">
        <v>202</v>
      </c>
      <c r="C1227" s="43">
        <v>8</v>
      </c>
      <c r="D1227" s="43" t="s">
        <v>209</v>
      </c>
      <c r="E1227" s="43">
        <v>4</v>
      </c>
      <c r="F1227" s="59">
        <v>40272</v>
      </c>
      <c r="G1227" s="43">
        <v>24</v>
      </c>
      <c r="H1227" s="43">
        <v>18</v>
      </c>
      <c r="I1227" s="43" t="s">
        <v>145</v>
      </c>
      <c r="J1227" s="37" t="str">
        <f>VLOOKUP(I1227,spp!A:B,2,FALSE)</f>
        <v>Isostichopus fuscus</v>
      </c>
      <c r="K1227" s="43">
        <v>1</v>
      </c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37"/>
      <c r="AF1227" s="37">
        <f>VLOOKUP(I1227,spp!A:E,5,FALSE)</f>
        <v>375</v>
      </c>
      <c r="AG1227" s="43">
        <f>AF1227*K1227</f>
        <v>375</v>
      </c>
      <c r="AH1227" s="43">
        <f>K1227/50</f>
        <v>0.02</v>
      </c>
      <c r="AI1227" s="43">
        <f>AG1227/50</f>
        <v>7.5</v>
      </c>
      <c r="AJ1227" s="7">
        <f t="shared" si="2214"/>
        <v>5.9269260259704106</v>
      </c>
      <c r="AK1227" s="7" t="e">
        <f t="shared" si="2215"/>
        <v>#NUM!</v>
      </c>
      <c r="AL1227" s="7" t="e">
        <f t="shared" si="2216"/>
        <v>#NUM!</v>
      </c>
      <c r="AM1227" s="7" t="e">
        <f t="shared" si="2217"/>
        <v>#NUM!</v>
      </c>
      <c r="AN1227" s="37" t="str">
        <f>VLOOKUP(I1227,spp!A:L,10,FALSE)</f>
        <v>Stichopodidae</v>
      </c>
    </row>
    <row r="1228" spans="1:40" x14ac:dyDescent="0.2">
      <c r="A1228" s="40">
        <v>7</v>
      </c>
      <c r="B1228" s="37" t="s">
        <v>202</v>
      </c>
      <c r="C1228" s="37">
        <v>8</v>
      </c>
      <c r="D1228" s="37" t="s">
        <v>209</v>
      </c>
      <c r="E1228" s="37">
        <v>5</v>
      </c>
      <c r="F1228" s="42">
        <v>40271</v>
      </c>
      <c r="G1228" s="37">
        <v>24</v>
      </c>
      <c r="H1228" s="37">
        <v>21</v>
      </c>
      <c r="I1228" s="37" t="s">
        <v>157</v>
      </c>
      <c r="J1228" s="37" t="str">
        <f>VLOOKUP(I1228,spp!A:B,2,FALSE)</f>
        <v>Zanclus cornutus</v>
      </c>
      <c r="K1228" s="39">
        <f t="shared" ref="K1228" si="2222">SUM(L1228:AD1228)</f>
        <v>3</v>
      </c>
      <c r="L1228" s="37"/>
      <c r="M1228" s="37"/>
      <c r="N1228" s="37"/>
      <c r="O1228" s="37"/>
      <c r="P1228" s="37">
        <v>3</v>
      </c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>
        <f>VLOOKUP(I1228,spp!A:C,3,FALSE)</f>
        <v>1.47E-2</v>
      </c>
      <c r="AF1228" s="37">
        <f>VLOOKUP(I1228,spp!A:D,4,FALSE)</f>
        <v>3.3698999999999999</v>
      </c>
      <c r="AG1228" s="37">
        <f t="shared" ref="AG1228" si="2223">((AE1228*$L$2^AF1228)*L1228)+((AE1228*$M$2^AF1228)*M1228)+((AE1228*$N$2^AF1228)*N1228)+((AE1228*$O$2^AF1228)*O1228)+((AE1228*$P$2^AF1228)*P1228)+((AE1228*$Q$2^AF1228)*Q1228)+((AE1228*$R$2^AF1228)*R1228)+((AE1228*$S$2^AF1228)*S1228)+((AE1228*$T$2^AF1228)*T1228)+((AE1228*$U$2^AF1228)*U1228)+((AE1228*$V$2^AF1228)*V1228)+((AE1228*$W$2^AF1228)*W1228)+((AE1228*$X$2^AF1228)*X1228)+((AE1228*$Y$2^AF1228)*Y1228)+ ((AE1228*$Z$2^AF1228)*Z1228)+((AE1228*$AA$2^AF1228)*AA1228)+((AE1228*$AB$2^AF1228)*AB1228)+((AE1228*$AC$2^AF1228)*AC1228+((AE1228*$AD$2^AF1228)*AD1228))</f>
        <v>2266.504703702039</v>
      </c>
      <c r="AH1228" s="37">
        <f t="shared" ref="AH1228" si="2224">K1228/100</f>
        <v>0.03</v>
      </c>
      <c r="AI1228" s="37">
        <f t="shared" ref="AI1228" si="2225">AG1228/100</f>
        <v>22.66504703702039</v>
      </c>
      <c r="AJ1228" s="7">
        <f t="shared" si="2214"/>
        <v>7.7259941456940116</v>
      </c>
      <c r="AK1228" s="7">
        <f t="shared" si="2215"/>
        <v>-4.2199077851974467</v>
      </c>
      <c r="AL1228" s="7">
        <f t="shared" si="2216"/>
        <v>3.5448832104488144</v>
      </c>
      <c r="AM1228" s="7">
        <f t="shared" si="2217"/>
        <v>34.635640025186497</v>
      </c>
      <c r="AN1228" s="37" t="str">
        <f>VLOOKUP(I1228,spp!A:L,10,FALSE)</f>
        <v>Zanclidae</v>
      </c>
    </row>
    <row r="1229" spans="1:40" x14ac:dyDescent="0.2">
      <c r="A1229" s="40">
        <v>7</v>
      </c>
      <c r="B1229" s="43" t="s">
        <v>202</v>
      </c>
      <c r="C1229" s="43">
        <v>8</v>
      </c>
      <c r="D1229" s="43" t="s">
        <v>209</v>
      </c>
      <c r="E1229" s="43">
        <v>5</v>
      </c>
      <c r="F1229" s="59">
        <v>40272</v>
      </c>
      <c r="G1229" s="43">
        <v>24</v>
      </c>
      <c r="H1229" s="43">
        <v>18</v>
      </c>
      <c r="I1229" s="43" t="s">
        <v>156</v>
      </c>
      <c r="J1229" s="37" t="str">
        <f>VLOOKUP(I1229,spp!A:B,2,FALSE)</f>
        <v>Acanthaster planci</v>
      </c>
      <c r="K1229" s="43">
        <v>1</v>
      </c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37"/>
      <c r="AF1229" s="37">
        <f>VLOOKUP(I1229,spp!A:E,5,FALSE)</f>
        <v>566.25</v>
      </c>
      <c r="AG1229" s="43">
        <f>AF1229*K1229</f>
        <v>566.25</v>
      </c>
      <c r="AH1229" s="43">
        <f>K1229/50</f>
        <v>0.02</v>
      </c>
      <c r="AI1229" s="43">
        <f>AG1229/50</f>
        <v>11.324999999999999</v>
      </c>
      <c r="AJ1229" s="7">
        <f t="shared" si="2214"/>
        <v>6.339035676797244</v>
      </c>
      <c r="AK1229" s="7" t="e">
        <f t="shared" si="2215"/>
        <v>#NUM!</v>
      </c>
      <c r="AL1229" s="7" t="e">
        <f t="shared" si="2216"/>
        <v>#NUM!</v>
      </c>
      <c r="AM1229" s="7" t="e">
        <f t="shared" si="2217"/>
        <v>#NUM!</v>
      </c>
      <c r="AN1229" s="37" t="str">
        <f>VLOOKUP(I1229,spp!A:L,10,FALSE)</f>
        <v>Acanthansteridae</v>
      </c>
    </row>
    <row r="1230" spans="1:40" x14ac:dyDescent="0.2">
      <c r="A1230" s="40">
        <v>7</v>
      </c>
      <c r="B1230" s="43" t="s">
        <v>202</v>
      </c>
      <c r="C1230" s="43">
        <v>8</v>
      </c>
      <c r="D1230" s="43" t="s">
        <v>209</v>
      </c>
      <c r="E1230" s="43">
        <v>6</v>
      </c>
      <c r="F1230" s="59">
        <v>40294</v>
      </c>
      <c r="G1230" s="43">
        <v>24</v>
      </c>
      <c r="H1230" s="43">
        <v>18</v>
      </c>
      <c r="I1230" s="43" t="s">
        <v>148</v>
      </c>
      <c r="J1230" s="37" t="str">
        <f>VLOOKUP(I1230,spp!A:B,2,FALSE)</f>
        <v>Diadema mexicanum</v>
      </c>
      <c r="K1230" s="43">
        <v>8</v>
      </c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37"/>
      <c r="AF1230" s="37">
        <f>VLOOKUP(I1230,spp!A:E,5,FALSE)</f>
        <v>20.71</v>
      </c>
      <c r="AG1230" s="43">
        <f>AF1230*K1230</f>
        <v>165.68</v>
      </c>
      <c r="AH1230" s="43">
        <f>K1230/50</f>
        <v>0.16</v>
      </c>
      <c r="AI1230" s="43">
        <f>AG1230/50</f>
        <v>3.3136000000000001</v>
      </c>
      <c r="AJ1230" s="7">
        <f t="shared" ref="AJ1230:AJ1233" si="2226">LN(AG1230)</f>
        <v>5.110058217087329</v>
      </c>
      <c r="AK1230" s="7" t="e">
        <f t="shared" ref="AK1230:AK1233" si="2227">LN(AE1230)</f>
        <v>#NUM!</v>
      </c>
      <c r="AL1230" s="7" t="e">
        <f t="shared" ref="AL1230:AL1233" si="2228">(AJ1230-AK1230)/AF1230</f>
        <v>#NUM!</v>
      </c>
      <c r="AM1230" s="7" t="e">
        <f t="shared" ref="AM1230:AM1234" si="2229">EXP(AL1230)</f>
        <v>#NUM!</v>
      </c>
      <c r="AN1230" s="37" t="str">
        <f>VLOOKUP(I1230,spp!A:L,10,FALSE)</f>
        <v>Diadematidae</v>
      </c>
    </row>
    <row r="1231" spans="1:40" x14ac:dyDescent="0.2">
      <c r="A1231" s="40">
        <v>7</v>
      </c>
      <c r="B1231" s="43" t="s">
        <v>202</v>
      </c>
      <c r="C1231" s="43">
        <v>8</v>
      </c>
      <c r="D1231" s="43" t="s">
        <v>209</v>
      </c>
      <c r="E1231" s="43">
        <v>7</v>
      </c>
      <c r="F1231" s="59">
        <v>40294</v>
      </c>
      <c r="G1231" s="43">
        <v>24</v>
      </c>
      <c r="H1231" s="43">
        <v>18</v>
      </c>
      <c r="I1231" s="43" t="s">
        <v>148</v>
      </c>
      <c r="J1231" s="37" t="str">
        <f>VLOOKUP(I1231,spp!A:B,2,FALSE)</f>
        <v>Diadema mexicanum</v>
      </c>
      <c r="K1231" s="43">
        <v>23</v>
      </c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37"/>
      <c r="AF1231" s="37">
        <f>VLOOKUP(I1231,spp!A:E,5,FALSE)</f>
        <v>20.71</v>
      </c>
      <c r="AG1231" s="43">
        <f>AF1231*K1231</f>
        <v>476.33000000000004</v>
      </c>
      <c r="AH1231" s="43">
        <f>K1231/50</f>
        <v>0.46</v>
      </c>
      <c r="AI1231" s="43">
        <f>AG1231/50</f>
        <v>9.5266000000000002</v>
      </c>
      <c r="AJ1231" s="7">
        <f t="shared" si="2226"/>
        <v>6.1661108913366425</v>
      </c>
      <c r="AK1231" s="7" t="e">
        <f t="shared" si="2227"/>
        <v>#NUM!</v>
      </c>
      <c r="AL1231" s="7" t="e">
        <f t="shared" si="2228"/>
        <v>#NUM!</v>
      </c>
      <c r="AM1231" s="7" t="e">
        <f t="shared" si="2229"/>
        <v>#NUM!</v>
      </c>
      <c r="AN1231" s="37" t="str">
        <f>VLOOKUP(I1231,spp!A:L,10,FALSE)</f>
        <v>Diadematidae</v>
      </c>
    </row>
    <row r="1232" spans="1:40" x14ac:dyDescent="0.2">
      <c r="A1232" s="40">
        <v>7</v>
      </c>
      <c r="B1232" s="43" t="s">
        <v>202</v>
      </c>
      <c r="C1232" s="43">
        <v>8</v>
      </c>
      <c r="D1232" s="43" t="s">
        <v>209</v>
      </c>
      <c r="E1232" s="43">
        <v>7</v>
      </c>
      <c r="F1232" s="59">
        <v>40294</v>
      </c>
      <c r="G1232" s="43">
        <v>24</v>
      </c>
      <c r="H1232" s="43">
        <v>18</v>
      </c>
      <c r="I1232" s="43" t="s">
        <v>145</v>
      </c>
      <c r="J1232" s="37" t="str">
        <f>VLOOKUP(I1232,spp!A:B,2,FALSE)</f>
        <v>Isostichopus fuscus</v>
      </c>
      <c r="K1232" s="43">
        <v>5</v>
      </c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37"/>
      <c r="AF1232" s="37">
        <f>VLOOKUP(I1232,spp!A:E,5,FALSE)</f>
        <v>375</v>
      </c>
      <c r="AG1232" s="43">
        <f>AF1232*K1232</f>
        <v>1875</v>
      </c>
      <c r="AH1232" s="43">
        <f>K1232/50</f>
        <v>0.1</v>
      </c>
      <c r="AI1232" s="43">
        <f>AG1232/50</f>
        <v>37.5</v>
      </c>
      <c r="AJ1232" s="7">
        <f t="shared" si="2226"/>
        <v>7.5363639384045111</v>
      </c>
      <c r="AK1232" s="7" t="e">
        <f t="shared" si="2227"/>
        <v>#NUM!</v>
      </c>
      <c r="AL1232" s="7" t="e">
        <f t="shared" si="2228"/>
        <v>#NUM!</v>
      </c>
      <c r="AM1232" s="7" t="e">
        <f t="shared" si="2229"/>
        <v>#NUM!</v>
      </c>
      <c r="AN1232" s="37" t="str">
        <f>VLOOKUP(I1232,spp!A:L,10,FALSE)</f>
        <v>Stichopodidae</v>
      </c>
    </row>
    <row r="1233" spans="1:40" x14ac:dyDescent="0.2">
      <c r="A1233" s="40">
        <v>7</v>
      </c>
      <c r="B1233" s="37" t="s">
        <v>202</v>
      </c>
      <c r="C1233" s="37">
        <v>8</v>
      </c>
      <c r="D1233" s="37" t="s">
        <v>209</v>
      </c>
      <c r="E1233" s="37">
        <v>8</v>
      </c>
      <c r="F1233" s="42">
        <v>40294</v>
      </c>
      <c r="G1233" s="37">
        <v>22</v>
      </c>
      <c r="H1233" s="37">
        <v>13</v>
      </c>
      <c r="I1233" s="37" t="s">
        <v>157</v>
      </c>
      <c r="J1233" s="37" t="str">
        <f>VLOOKUP(I1233,spp!A:B,2,FALSE)</f>
        <v>Zanclus cornutus</v>
      </c>
      <c r="K1233" s="39">
        <f t="shared" ref="K1233" si="2230">SUM(L1233:AD1233)</f>
        <v>3</v>
      </c>
      <c r="L1233" s="37"/>
      <c r="M1233" s="37">
        <v>1</v>
      </c>
      <c r="N1233" s="37">
        <v>2</v>
      </c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>
        <f>VLOOKUP(I1233,spp!A:C,3,FALSE)</f>
        <v>1.47E-2</v>
      </c>
      <c r="AF1233" s="37">
        <f>VLOOKUP(I1233,spp!A:D,4,FALSE)</f>
        <v>3.3698999999999999</v>
      </c>
      <c r="AG1233" s="37">
        <f t="shared" ref="AG1233" si="2231">((AE1233*$L$2^AF1233)*L1233)+((AE1233*$M$2^AF1233)*M1233)+((AE1233*$N$2^AF1233)*N1233)+((AE1233*$O$2^AF1233)*O1233)+((AE1233*$P$2^AF1233)*P1233)+((AE1233*$Q$2^AF1233)*Q1233)+((AE1233*$R$2^AF1233)*R1233)+((AE1233*$S$2^AF1233)*S1233)+((AE1233*$T$2^AF1233)*T1233)+((AE1233*$U$2^AF1233)*U1233)+((AE1233*$V$2^AF1233)*V1233)+((AE1233*$W$2^AF1233)*W1233)+((AE1233*$X$2^AF1233)*X1233)+((AE1233*$Y$2^AF1233)*Y1233)+ ((AE1233*$Z$2^AF1233)*Z1233)+((AE1233*$AA$2^AF1233)*AA1233)+((AE1233*$AB$2^AF1233)*AB1233)+((AE1233*$AC$2^AF1233)*AC1233+((AE1233*$AD$2^AF1233)*AD1233))</f>
        <v>159.22591574424666</v>
      </c>
      <c r="AH1233" s="37">
        <f t="shared" ref="AH1233" si="2232">K1233/100</f>
        <v>0.03</v>
      </c>
      <c r="AI1233" s="37">
        <f t="shared" ref="AI1233" si="2233">AG1233/100</f>
        <v>1.5922591574424667</v>
      </c>
      <c r="AJ1233" s="7">
        <f t="shared" si="2226"/>
        <v>5.0703240475000948</v>
      </c>
      <c r="AK1233" s="7">
        <f t="shared" si="2227"/>
        <v>-4.2199077851974467</v>
      </c>
      <c r="AL1233" s="7">
        <f t="shared" si="2228"/>
        <v>2.7568271559089412</v>
      </c>
      <c r="AM1233" s="7">
        <f t="shared" si="2229"/>
        <v>15.749791953911544</v>
      </c>
      <c r="AN1233" s="37" t="str">
        <f>VLOOKUP(I1233,spp!A:L,10,FALSE)</f>
        <v>Zanclidae</v>
      </c>
    </row>
    <row r="1234" spans="1:40" x14ac:dyDescent="0.2">
      <c r="A1234" s="40">
        <v>7</v>
      </c>
      <c r="B1234" s="37" t="s">
        <v>202</v>
      </c>
      <c r="C1234" s="37">
        <v>8</v>
      </c>
      <c r="D1234" s="37" t="s">
        <v>209</v>
      </c>
      <c r="E1234" s="37">
        <v>9</v>
      </c>
      <c r="F1234" s="42">
        <v>40294</v>
      </c>
      <c r="G1234" s="37">
        <v>23</v>
      </c>
      <c r="H1234" s="37">
        <v>9</v>
      </c>
      <c r="I1234" s="37" t="s">
        <v>157</v>
      </c>
      <c r="J1234" s="37" t="str">
        <f>VLOOKUP(I1234,spp!A:B,2,FALSE)</f>
        <v>Zanclus cornutus</v>
      </c>
      <c r="K1234" s="39">
        <f t="shared" ref="K1234" si="2234">SUM(L1234:AD1234)</f>
        <v>5</v>
      </c>
      <c r="L1234" s="37"/>
      <c r="M1234" s="37"/>
      <c r="N1234" s="37">
        <v>5</v>
      </c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>
        <f>VLOOKUP(I1234,spp!A:C,3,FALSE)</f>
        <v>1.47E-2</v>
      </c>
      <c r="AF1234" s="37">
        <f>VLOOKUP(I1234,spp!A:D,4,FALSE)</f>
        <v>3.3698999999999999</v>
      </c>
      <c r="AG1234" s="37">
        <f t="shared" ref="AG1234" si="2235">((AE1234*$L$2^AF1234)*L1234)+((AE1234*$M$2^AF1234)*M1234)+((AE1234*$N$2^AF1234)*N1234)+((AE1234*$O$2^AF1234)*O1234)+((AE1234*$P$2^AF1234)*P1234)+((AE1234*$Q$2^AF1234)*Q1234)+((AE1234*$R$2^AF1234)*R1234)+((AE1234*$S$2^AF1234)*S1234)+((AE1234*$T$2^AF1234)*T1234)+((AE1234*$U$2^AF1234)*U1234)+((AE1234*$V$2^AF1234)*V1234)+((AE1234*$W$2^AF1234)*W1234)+((AE1234*$X$2^AF1234)*X1234)+((AE1234*$Y$2^AF1234)*Y1234)+ ((AE1234*$Z$2^AF1234)*Z1234)+((AE1234*$AA$2^AF1234)*AA1234)+((AE1234*$AB$2^AF1234)*AB1234)+((AE1234*$AC$2^AF1234)*AC1234+((AE1234*$AD$2^AF1234)*AD1234))</f>
        <v>365.39650743109547</v>
      </c>
      <c r="AH1234" s="37">
        <f t="shared" ref="AH1234" si="2236">K1234/100</f>
        <v>0.05</v>
      </c>
      <c r="AI1234" s="37">
        <f t="shared" ref="AI1234" si="2237">AG1234/100</f>
        <v>3.6539650743109546</v>
      </c>
      <c r="AJ1234" s="7">
        <f t="shared" ref="AJ1234:AJ1237" si="2238">LN(AG1234)</f>
        <v>5.9009830856910437</v>
      </c>
      <c r="AK1234" s="7">
        <f t="shared" ref="AK1234:AK1237" si="2239">LN(AE1234)</f>
        <v>-4.2199077851974467</v>
      </c>
      <c r="AL1234" s="7">
        <f t="shared" ref="AL1234:AL1237" si="2240">(AJ1234-AK1234)/AF1234</f>
        <v>3.0033208317423341</v>
      </c>
      <c r="AM1234" s="7">
        <f t="shared" si="2229"/>
        <v>20.152348485342806</v>
      </c>
      <c r="AN1234" s="37" t="str">
        <f>VLOOKUP(I1234,spp!A:L,10,FALSE)</f>
        <v>Zanclidae</v>
      </c>
    </row>
    <row r="1235" spans="1:40" x14ac:dyDescent="0.2">
      <c r="A1235" s="40">
        <v>7</v>
      </c>
      <c r="B1235" s="37" t="s">
        <v>202</v>
      </c>
      <c r="C1235" s="37">
        <v>9</v>
      </c>
      <c r="D1235" s="37" t="s">
        <v>210</v>
      </c>
      <c r="E1235" s="37">
        <v>2</v>
      </c>
      <c r="F1235" s="42">
        <v>40271</v>
      </c>
      <c r="G1235" s="37">
        <v>24</v>
      </c>
      <c r="H1235" s="37">
        <v>18</v>
      </c>
      <c r="I1235" s="37" t="s">
        <v>157</v>
      </c>
      <c r="J1235" s="37" t="str">
        <f>VLOOKUP(I1235,spp!A:B,2,FALSE)</f>
        <v>Zanclus cornutus</v>
      </c>
      <c r="K1235" s="39">
        <f t="shared" ref="K1235" si="2241">SUM(L1235:AD1235)</f>
        <v>1</v>
      </c>
      <c r="L1235" s="37"/>
      <c r="M1235" s="37"/>
      <c r="N1235" s="37"/>
      <c r="O1235" s="37"/>
      <c r="P1235" s="37">
        <v>1</v>
      </c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>
        <f>VLOOKUP(I1235,spp!A:C,3,FALSE)</f>
        <v>1.47E-2</v>
      </c>
      <c r="AF1235" s="37">
        <f>VLOOKUP(I1235,spp!A:D,4,FALSE)</f>
        <v>3.3698999999999999</v>
      </c>
      <c r="AG1235" s="37">
        <f t="shared" ref="AG1235" si="2242">((AE1235*$L$2^AF1235)*L1235)+((AE1235*$M$2^AF1235)*M1235)+((AE1235*$N$2^AF1235)*N1235)+((AE1235*$O$2^AF1235)*O1235)+((AE1235*$P$2^AF1235)*P1235)+((AE1235*$Q$2^AF1235)*Q1235)+((AE1235*$R$2^AF1235)*R1235)+((AE1235*$S$2^AF1235)*S1235)+((AE1235*$T$2^AF1235)*T1235)+((AE1235*$U$2^AF1235)*U1235)+((AE1235*$V$2^AF1235)*V1235)+((AE1235*$W$2^AF1235)*W1235)+((AE1235*$X$2^AF1235)*X1235)+((AE1235*$Y$2^AF1235)*Y1235)+ ((AE1235*$Z$2^AF1235)*Z1235)+((AE1235*$AA$2^AF1235)*AA1235)+((AE1235*$AB$2^AF1235)*AB1235)+((AE1235*$AC$2^AF1235)*AC1235+((AE1235*$AD$2^AF1235)*AD1235))</f>
        <v>755.50156790067967</v>
      </c>
      <c r="AH1235" s="37">
        <f t="shared" ref="AH1235" si="2243">K1235/100</f>
        <v>0.01</v>
      </c>
      <c r="AI1235" s="37">
        <f t="shared" ref="AI1235" si="2244">AG1235/100</f>
        <v>7.5550156790067966</v>
      </c>
      <c r="AJ1235" s="7">
        <f t="shared" si="2238"/>
        <v>6.6273818570259015</v>
      </c>
      <c r="AK1235" s="7">
        <f t="shared" si="2239"/>
        <v>-4.2199077851974467</v>
      </c>
      <c r="AL1235" s="7">
        <f t="shared" si="2240"/>
        <v>3.2188758248682006</v>
      </c>
      <c r="AM1235" s="7">
        <f t="shared" ref="AM1235:AM1237" si="2245">EXP(AL1235)</f>
        <v>24.999999999999996</v>
      </c>
      <c r="AN1235" s="37" t="str">
        <f>VLOOKUP(I1235,spp!A:L,10,FALSE)</f>
        <v>Zanclidae</v>
      </c>
    </row>
    <row r="1236" spans="1:40" x14ac:dyDescent="0.2">
      <c r="A1236" s="40">
        <v>7</v>
      </c>
      <c r="B1236" s="37" t="s">
        <v>202</v>
      </c>
      <c r="C1236" s="37">
        <v>10</v>
      </c>
      <c r="D1236" s="37" t="s">
        <v>211</v>
      </c>
      <c r="E1236" s="37">
        <v>1</v>
      </c>
      <c r="F1236" s="42">
        <v>40272</v>
      </c>
      <c r="G1236" s="37">
        <v>24</v>
      </c>
      <c r="H1236" s="37">
        <v>16</v>
      </c>
      <c r="I1236" s="37" t="s">
        <v>157</v>
      </c>
      <c r="J1236" s="37" t="str">
        <f>VLOOKUP(I1236,spp!A:B,2,FALSE)</f>
        <v>Zanclus cornutus</v>
      </c>
      <c r="K1236" s="39">
        <f t="shared" ref="K1236" si="2246">SUM(L1236:AD1236)</f>
        <v>5</v>
      </c>
      <c r="L1236" s="37"/>
      <c r="M1236" s="37"/>
      <c r="N1236" s="37"/>
      <c r="O1236" s="37"/>
      <c r="P1236" s="37">
        <v>5</v>
      </c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>
        <f>VLOOKUP(I1236,spp!A:C,3,FALSE)</f>
        <v>1.47E-2</v>
      </c>
      <c r="AF1236" s="37">
        <f>VLOOKUP(I1236,spp!A:D,4,FALSE)</f>
        <v>3.3698999999999999</v>
      </c>
      <c r="AG1236" s="37">
        <f t="shared" ref="AG1236" si="2247">((AE1236*$L$2^AF1236)*L1236)+((AE1236*$M$2^AF1236)*M1236)+((AE1236*$N$2^AF1236)*N1236)+((AE1236*$O$2^AF1236)*O1236)+((AE1236*$P$2^AF1236)*P1236)+((AE1236*$Q$2^AF1236)*Q1236)+((AE1236*$R$2^AF1236)*R1236)+((AE1236*$S$2^AF1236)*S1236)+((AE1236*$T$2^AF1236)*T1236)+((AE1236*$U$2^AF1236)*U1236)+((AE1236*$V$2^AF1236)*V1236)+((AE1236*$W$2^AF1236)*W1236)+((AE1236*$X$2^AF1236)*X1236)+((AE1236*$Y$2^AF1236)*Y1236)+ ((AE1236*$Z$2^AF1236)*Z1236)+((AE1236*$AA$2^AF1236)*AA1236)+((AE1236*$AB$2^AF1236)*AB1236)+((AE1236*$AC$2^AF1236)*AC1236+((AE1236*$AD$2^AF1236)*AD1236))</f>
        <v>3777.5078395033984</v>
      </c>
      <c r="AH1236" s="37">
        <f t="shared" ref="AH1236" si="2248">K1236/100</f>
        <v>0.05</v>
      </c>
      <c r="AI1236" s="37">
        <f t="shared" ref="AI1236" si="2249">AG1236/100</f>
        <v>37.775078395033987</v>
      </c>
      <c r="AJ1236" s="7">
        <f t="shared" si="2238"/>
        <v>8.236819769460002</v>
      </c>
      <c r="AK1236" s="7">
        <f t="shared" si="2239"/>
        <v>-4.2199077851974467</v>
      </c>
      <c r="AL1236" s="7">
        <f t="shared" si="2240"/>
        <v>3.6964680123022786</v>
      </c>
      <c r="AM1236" s="7">
        <f t="shared" si="2245"/>
        <v>40.304696970685576</v>
      </c>
      <c r="AN1236" s="37" t="str">
        <f>VLOOKUP(I1236,spp!A:L,10,FALSE)</f>
        <v>Zanclidae</v>
      </c>
    </row>
    <row r="1237" spans="1:40" x14ac:dyDescent="0.2">
      <c r="A1237" s="40">
        <v>7</v>
      </c>
      <c r="B1237" s="43" t="s">
        <v>202</v>
      </c>
      <c r="C1237" s="43">
        <v>10</v>
      </c>
      <c r="D1237" s="43" t="s">
        <v>211</v>
      </c>
      <c r="E1237" s="43">
        <v>1</v>
      </c>
      <c r="F1237" s="59">
        <v>40272</v>
      </c>
      <c r="G1237" s="43">
        <v>24</v>
      </c>
      <c r="H1237" s="43">
        <v>16</v>
      </c>
      <c r="I1237" s="43" t="s">
        <v>145</v>
      </c>
      <c r="J1237" s="37" t="str">
        <f>VLOOKUP(I1237,spp!A:B,2,FALSE)</f>
        <v>Isostichopus fuscus</v>
      </c>
      <c r="K1237" s="43">
        <v>1</v>
      </c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  <c r="AB1237" s="43"/>
      <c r="AC1237" s="43"/>
      <c r="AD1237" s="43"/>
      <c r="AE1237" s="37"/>
      <c r="AF1237" s="37">
        <f>VLOOKUP(I1237,spp!A:E,5,FALSE)</f>
        <v>375</v>
      </c>
      <c r="AG1237" s="43">
        <f>AF1237*K1237</f>
        <v>375</v>
      </c>
      <c r="AH1237" s="43">
        <f>K1237/50</f>
        <v>0.02</v>
      </c>
      <c r="AI1237" s="43">
        <f>AG1237/50</f>
        <v>7.5</v>
      </c>
      <c r="AJ1237" s="7">
        <f t="shared" si="2238"/>
        <v>5.9269260259704106</v>
      </c>
      <c r="AK1237" s="7" t="e">
        <f t="shared" si="2239"/>
        <v>#NUM!</v>
      </c>
      <c r="AL1237" s="7" t="e">
        <f t="shared" si="2240"/>
        <v>#NUM!</v>
      </c>
      <c r="AM1237" s="7" t="e">
        <f t="shared" si="2245"/>
        <v>#NUM!</v>
      </c>
      <c r="AN1237" s="37" t="str">
        <f>VLOOKUP(I1237,spp!A:L,10,FALSE)</f>
        <v>Stichopodidae</v>
      </c>
    </row>
    <row r="1238" spans="1:40" x14ac:dyDescent="0.2">
      <c r="A1238" s="40">
        <v>7</v>
      </c>
      <c r="B1238" s="37" t="s">
        <v>202</v>
      </c>
      <c r="C1238" s="37">
        <v>10</v>
      </c>
      <c r="D1238" s="37" t="s">
        <v>211</v>
      </c>
      <c r="E1238" s="37">
        <v>2</v>
      </c>
      <c r="F1238" s="42">
        <v>40272</v>
      </c>
      <c r="G1238" s="37">
        <v>24</v>
      </c>
      <c r="H1238" s="37">
        <v>16</v>
      </c>
      <c r="I1238" s="37" t="s">
        <v>157</v>
      </c>
      <c r="J1238" s="37" t="str">
        <f>VLOOKUP(I1238,spp!A:B,2,FALSE)</f>
        <v>Zanclus cornutus</v>
      </c>
      <c r="K1238" s="39">
        <f t="shared" ref="K1238" si="2250">SUM(L1238:AD1238)</f>
        <v>10</v>
      </c>
      <c r="L1238" s="37"/>
      <c r="M1238" s="37"/>
      <c r="N1238" s="37">
        <v>3</v>
      </c>
      <c r="O1238" s="37"/>
      <c r="P1238" s="37">
        <v>7</v>
      </c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>
        <f>VLOOKUP(I1238,spp!A:C,3,FALSE)</f>
        <v>1.47E-2</v>
      </c>
      <c r="AF1238" s="37">
        <f>VLOOKUP(I1238,spp!A:D,4,FALSE)</f>
        <v>3.3698999999999999</v>
      </c>
      <c r="AG1238" s="37">
        <f t="shared" ref="AG1238" si="2251">((AE1238*$L$2^AF1238)*L1238)+((AE1238*$M$2^AF1238)*M1238)+((AE1238*$N$2^AF1238)*N1238)+((AE1238*$O$2^AF1238)*O1238)+((AE1238*$P$2^AF1238)*P1238)+((AE1238*$Q$2^AF1238)*Q1238)+((AE1238*$R$2^AF1238)*R1238)+((AE1238*$S$2^AF1238)*S1238)+((AE1238*$T$2^AF1238)*T1238)+((AE1238*$U$2^AF1238)*U1238)+((AE1238*$V$2^AF1238)*V1238)+((AE1238*$W$2^AF1238)*W1238)+((AE1238*$X$2^AF1238)*X1238)+((AE1238*$Y$2^AF1238)*Y1238)+ ((AE1238*$Z$2^AF1238)*Z1238)+((AE1238*$AA$2^AF1238)*AA1238)+((AE1238*$AB$2^AF1238)*AB1238)+((AE1238*$AC$2^AF1238)*AC1238+((AE1238*$AD$2^AF1238)*AD1238))</f>
        <v>5507.7488797634151</v>
      </c>
      <c r="AH1238" s="37">
        <f t="shared" ref="AH1238" si="2252">K1238/100</f>
        <v>0.1</v>
      </c>
      <c r="AI1238" s="37">
        <f t="shared" ref="AI1238" si="2253">AG1238/100</f>
        <v>55.077488797634153</v>
      </c>
      <c r="AJ1238" s="7">
        <f t="shared" ref="AJ1238:AJ1243" si="2254">LN(AG1238)</f>
        <v>8.6139112668998727</v>
      </c>
      <c r="AK1238" s="7">
        <f t="shared" ref="AK1238:AK1243" si="2255">LN(AE1238)</f>
        <v>-4.2199077851974467</v>
      </c>
      <c r="AL1238" s="7">
        <f t="shared" ref="AL1238:AL1243" si="2256">(AJ1238-AK1238)/AF1238</f>
        <v>3.8083679195517135</v>
      </c>
      <c r="AM1238" s="7">
        <f t="shared" ref="AM1238:AM1243" si="2257">EXP(AL1238)</f>
        <v>45.076809818421921</v>
      </c>
      <c r="AN1238" s="37" t="str">
        <f>VLOOKUP(I1238,spp!A:L,10,FALSE)</f>
        <v>Zanclidae</v>
      </c>
    </row>
    <row r="1239" spans="1:40" x14ac:dyDescent="0.2">
      <c r="A1239" s="40">
        <v>7</v>
      </c>
      <c r="B1239" s="43" t="s">
        <v>202</v>
      </c>
      <c r="C1239" s="43">
        <v>10</v>
      </c>
      <c r="D1239" s="43" t="s">
        <v>211</v>
      </c>
      <c r="E1239" s="43">
        <v>2</v>
      </c>
      <c r="F1239" s="59">
        <v>40272</v>
      </c>
      <c r="G1239" s="43">
        <v>24</v>
      </c>
      <c r="H1239" s="43">
        <v>16</v>
      </c>
      <c r="I1239" s="43" t="s">
        <v>156</v>
      </c>
      <c r="J1239" s="37" t="str">
        <f>VLOOKUP(I1239,spp!A:B,2,FALSE)</f>
        <v>Acanthaster planci</v>
      </c>
      <c r="K1239" s="43">
        <v>2</v>
      </c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37"/>
      <c r="AF1239" s="37">
        <f>VLOOKUP(I1239,spp!A:E,5,FALSE)</f>
        <v>566.25</v>
      </c>
      <c r="AG1239" s="43">
        <f>AF1239*K1239</f>
        <v>1132.5</v>
      </c>
      <c r="AH1239" s="43">
        <f>K1239/50</f>
        <v>0.04</v>
      </c>
      <c r="AI1239" s="43">
        <f>AG1239/50</f>
        <v>22.65</v>
      </c>
      <c r="AJ1239" s="7">
        <f t="shared" si="2254"/>
        <v>7.0321828573571894</v>
      </c>
      <c r="AK1239" s="7" t="e">
        <f t="shared" si="2255"/>
        <v>#NUM!</v>
      </c>
      <c r="AL1239" s="7" t="e">
        <f t="shared" si="2256"/>
        <v>#NUM!</v>
      </c>
      <c r="AM1239" s="7" t="e">
        <f t="shared" si="2257"/>
        <v>#NUM!</v>
      </c>
      <c r="AN1239" s="37" t="str">
        <f>VLOOKUP(I1239,spp!A:L,10,FALSE)</f>
        <v>Acanthansteridae</v>
      </c>
    </row>
    <row r="1240" spans="1:40" x14ac:dyDescent="0.2">
      <c r="A1240" s="40">
        <v>7</v>
      </c>
      <c r="B1240" s="43" t="s">
        <v>202</v>
      </c>
      <c r="C1240" s="43">
        <v>10</v>
      </c>
      <c r="D1240" s="43" t="s">
        <v>211</v>
      </c>
      <c r="E1240" s="43">
        <v>2</v>
      </c>
      <c r="F1240" s="59">
        <v>40272</v>
      </c>
      <c r="G1240" s="43">
        <v>24</v>
      </c>
      <c r="H1240" s="43">
        <v>16</v>
      </c>
      <c r="I1240" s="43" t="s">
        <v>145</v>
      </c>
      <c r="J1240" s="37" t="str">
        <f>VLOOKUP(I1240,spp!A:B,2,FALSE)</f>
        <v>Isostichopus fuscus</v>
      </c>
      <c r="K1240" s="43">
        <v>4</v>
      </c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  <c r="AC1240" s="43"/>
      <c r="AD1240" s="43"/>
      <c r="AE1240" s="37"/>
      <c r="AF1240" s="37">
        <f>VLOOKUP(I1240,spp!A:E,5,FALSE)</f>
        <v>375</v>
      </c>
      <c r="AG1240" s="43">
        <f>AF1240*K1240</f>
        <v>1500</v>
      </c>
      <c r="AH1240" s="43">
        <f>K1240/50</f>
        <v>0.08</v>
      </c>
      <c r="AI1240" s="43">
        <f>AG1240/50</f>
        <v>30</v>
      </c>
      <c r="AJ1240" s="7">
        <f t="shared" si="2254"/>
        <v>7.3132203870903014</v>
      </c>
      <c r="AK1240" s="7" t="e">
        <f t="shared" si="2255"/>
        <v>#NUM!</v>
      </c>
      <c r="AL1240" s="7" t="e">
        <f t="shared" si="2256"/>
        <v>#NUM!</v>
      </c>
      <c r="AM1240" s="7" t="e">
        <f t="shared" si="2257"/>
        <v>#NUM!</v>
      </c>
      <c r="AN1240" s="37" t="str">
        <f>VLOOKUP(I1240,spp!A:L,10,FALSE)</f>
        <v>Stichopodidae</v>
      </c>
    </row>
    <row r="1241" spans="1:40" x14ac:dyDescent="0.2">
      <c r="A1241" s="40">
        <v>7</v>
      </c>
      <c r="B1241" s="37" t="s">
        <v>202</v>
      </c>
      <c r="C1241" s="37">
        <v>10</v>
      </c>
      <c r="D1241" s="37" t="s">
        <v>211</v>
      </c>
      <c r="E1241" s="37">
        <v>3</v>
      </c>
      <c r="F1241" s="42">
        <v>40272</v>
      </c>
      <c r="G1241" s="37">
        <v>24</v>
      </c>
      <c r="H1241" s="37">
        <v>16</v>
      </c>
      <c r="I1241" s="37" t="s">
        <v>157</v>
      </c>
      <c r="J1241" s="37" t="str">
        <f>VLOOKUP(I1241,spp!A:B,2,FALSE)</f>
        <v>Zanclus cornutus</v>
      </c>
      <c r="K1241" s="39">
        <f t="shared" ref="K1241" si="2258">SUM(L1241:AD1241)</f>
        <v>2</v>
      </c>
      <c r="L1241" s="37"/>
      <c r="M1241" s="37"/>
      <c r="N1241" s="37"/>
      <c r="O1241" s="37">
        <v>2</v>
      </c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>
        <f>VLOOKUP(I1241,spp!A:C,3,FALSE)</f>
        <v>1.47E-2</v>
      </c>
      <c r="AF1241" s="37">
        <f>VLOOKUP(I1241,spp!A:D,4,FALSE)</f>
        <v>3.3698999999999999</v>
      </c>
      <c r="AG1241" s="37">
        <f t="shared" ref="AG1241" si="2259">((AE1241*$L$2^AF1241)*L1241)+((AE1241*$M$2^AF1241)*M1241)+((AE1241*$N$2^AF1241)*N1241)+((AE1241*$O$2^AF1241)*O1241)+((AE1241*$P$2^AF1241)*P1241)+((AE1241*$Q$2^AF1241)*Q1241)+((AE1241*$R$2^AF1241)*R1241)+((AE1241*$S$2^AF1241)*S1241)+((AE1241*$T$2^AF1241)*T1241)+((AE1241*$U$2^AF1241)*U1241)+((AE1241*$V$2^AF1241)*V1241)+((AE1241*$W$2^AF1241)*W1241)+((AE1241*$X$2^AF1241)*X1241)+((AE1241*$Y$2^AF1241)*Y1241)+ ((AE1241*$Z$2^AF1241)*Z1241)+((AE1241*$AA$2^AF1241)*AA1241)+((AE1241*$AB$2^AF1241)*AB1241)+((AE1241*$AC$2^AF1241)*AC1241+((AE1241*$AD$2^AF1241)*AD1241))</f>
        <v>454.21476825116241</v>
      </c>
      <c r="AH1241" s="37">
        <f t="shared" ref="AH1241" si="2260">K1241/100</f>
        <v>0.02</v>
      </c>
      <c r="AI1241" s="37">
        <f t="shared" ref="AI1241" si="2261">AG1241/100</f>
        <v>4.542147682511624</v>
      </c>
      <c r="AJ1241" s="7">
        <f t="shared" si="2254"/>
        <v>6.1185701440067151</v>
      </c>
      <c r="AK1241" s="7">
        <f t="shared" si="2255"/>
        <v>-4.2199077851974467</v>
      </c>
      <c r="AL1241" s="7">
        <f t="shared" si="2256"/>
        <v>3.0678886403763204</v>
      </c>
      <c r="AM1241" s="7">
        <f t="shared" si="2257"/>
        <v>21.496467952874479</v>
      </c>
      <c r="AN1241" s="37" t="str">
        <f>VLOOKUP(I1241,spp!A:L,10,FALSE)</f>
        <v>Zanclidae</v>
      </c>
    </row>
    <row r="1242" spans="1:40" x14ac:dyDescent="0.2">
      <c r="A1242" s="40">
        <v>7</v>
      </c>
      <c r="B1242" s="43" t="s">
        <v>202</v>
      </c>
      <c r="C1242" s="43">
        <v>10</v>
      </c>
      <c r="D1242" s="43" t="s">
        <v>211</v>
      </c>
      <c r="E1242" s="43">
        <v>3</v>
      </c>
      <c r="F1242" s="59">
        <v>40272</v>
      </c>
      <c r="G1242" s="43">
        <v>24</v>
      </c>
      <c r="H1242" s="43">
        <v>16</v>
      </c>
      <c r="I1242" s="43" t="s">
        <v>145</v>
      </c>
      <c r="J1242" s="37" t="str">
        <f>VLOOKUP(I1242,spp!A:B,2,FALSE)</f>
        <v>Isostichopus fuscus</v>
      </c>
      <c r="K1242" s="43">
        <v>1</v>
      </c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  <c r="AC1242" s="43"/>
      <c r="AD1242" s="43"/>
      <c r="AE1242" s="37"/>
      <c r="AF1242" s="37">
        <f>VLOOKUP(I1242,spp!A:E,5,FALSE)</f>
        <v>375</v>
      </c>
      <c r="AG1242" s="43">
        <f>AF1242*K1242</f>
        <v>375</v>
      </c>
      <c r="AH1242" s="43">
        <f>K1242/50</f>
        <v>0.02</v>
      </c>
      <c r="AI1242" s="43">
        <f>AG1242/50</f>
        <v>7.5</v>
      </c>
      <c r="AJ1242" s="7">
        <f t="shared" si="2254"/>
        <v>5.9269260259704106</v>
      </c>
      <c r="AK1242" s="7" t="e">
        <f t="shared" si="2255"/>
        <v>#NUM!</v>
      </c>
      <c r="AL1242" s="7" t="e">
        <f t="shared" si="2256"/>
        <v>#NUM!</v>
      </c>
      <c r="AM1242" s="7" t="e">
        <f t="shared" si="2257"/>
        <v>#NUM!</v>
      </c>
      <c r="AN1242" s="37" t="str">
        <f>VLOOKUP(I1242,spp!A:L,10,FALSE)</f>
        <v>Stichopodidae</v>
      </c>
    </row>
    <row r="1243" spans="1:40" x14ac:dyDescent="0.2">
      <c r="A1243" s="40">
        <v>7</v>
      </c>
      <c r="B1243" s="37" t="s">
        <v>202</v>
      </c>
      <c r="C1243" s="37">
        <v>10</v>
      </c>
      <c r="D1243" s="37" t="s">
        <v>211</v>
      </c>
      <c r="E1243" s="37">
        <v>4</v>
      </c>
      <c r="F1243" s="42">
        <v>40272</v>
      </c>
      <c r="G1243" s="37">
        <v>24</v>
      </c>
      <c r="H1243" s="37">
        <v>16</v>
      </c>
      <c r="I1243" s="37" t="s">
        <v>157</v>
      </c>
      <c r="J1243" s="37" t="str">
        <f>VLOOKUP(I1243,spp!A:B,2,FALSE)</f>
        <v>Zanclus cornutus</v>
      </c>
      <c r="K1243" s="39">
        <f t="shared" ref="K1243" si="2262">SUM(L1243:AD1243)</f>
        <v>7</v>
      </c>
      <c r="L1243" s="37"/>
      <c r="M1243" s="37"/>
      <c r="N1243" s="37"/>
      <c r="O1243" s="37">
        <v>7</v>
      </c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>
        <f>VLOOKUP(I1243,spp!A:C,3,FALSE)</f>
        <v>1.47E-2</v>
      </c>
      <c r="AF1243" s="37">
        <f>VLOOKUP(I1243,spp!A:D,4,FALSE)</f>
        <v>3.3698999999999999</v>
      </c>
      <c r="AG1243" s="37">
        <f t="shared" ref="AG1243" si="2263">((AE1243*$L$2^AF1243)*L1243)+((AE1243*$M$2^AF1243)*M1243)+((AE1243*$N$2^AF1243)*N1243)+((AE1243*$O$2^AF1243)*O1243)+((AE1243*$P$2^AF1243)*P1243)+((AE1243*$Q$2^AF1243)*Q1243)+((AE1243*$R$2^AF1243)*R1243)+((AE1243*$S$2^AF1243)*S1243)+((AE1243*$T$2^AF1243)*T1243)+((AE1243*$U$2^AF1243)*U1243)+((AE1243*$V$2^AF1243)*V1243)+((AE1243*$W$2^AF1243)*W1243)+((AE1243*$X$2^AF1243)*X1243)+((AE1243*$Y$2^AF1243)*Y1243)+ ((AE1243*$Z$2^AF1243)*Z1243)+((AE1243*$AA$2^AF1243)*AA1243)+((AE1243*$AB$2^AF1243)*AB1243)+((AE1243*$AC$2^AF1243)*AC1243+((AE1243*$AD$2^AF1243)*AD1243))</f>
        <v>1589.7516888790685</v>
      </c>
      <c r="AH1243" s="37">
        <f t="shared" ref="AH1243" si="2264">K1243/100</f>
        <v>7.0000000000000007E-2</v>
      </c>
      <c r="AI1243" s="37">
        <f t="shared" ref="AI1243" si="2265">AG1243/100</f>
        <v>15.897516888790685</v>
      </c>
      <c r="AJ1243" s="7">
        <f t="shared" si="2254"/>
        <v>7.3713331125020831</v>
      </c>
      <c r="AK1243" s="7">
        <f t="shared" si="2255"/>
        <v>-4.2199077851974467</v>
      </c>
      <c r="AL1243" s="7">
        <f t="shared" si="2256"/>
        <v>3.4396394248195881</v>
      </c>
      <c r="AM1243" s="7">
        <f t="shared" si="2257"/>
        <v>31.175714952375547</v>
      </c>
      <c r="AN1243" s="37" t="str">
        <f>VLOOKUP(I1243,spp!A:L,10,FALSE)</f>
        <v>Zanclidae</v>
      </c>
    </row>
    <row r="1244" spans="1:40" x14ac:dyDescent="0.2">
      <c r="A1244" s="40">
        <v>7</v>
      </c>
      <c r="B1244" s="37" t="s">
        <v>202</v>
      </c>
      <c r="C1244" s="37">
        <v>11</v>
      </c>
      <c r="D1244" s="37" t="s">
        <v>212</v>
      </c>
      <c r="E1244" s="37">
        <v>1</v>
      </c>
      <c r="F1244" s="42">
        <v>40273</v>
      </c>
      <c r="G1244" s="37">
        <v>24</v>
      </c>
      <c r="H1244" s="37">
        <v>22</v>
      </c>
      <c r="I1244" s="37" t="s">
        <v>157</v>
      </c>
      <c r="J1244" s="37" t="str">
        <f>VLOOKUP(I1244,spp!A:B,2,FALSE)</f>
        <v>Zanclus cornutus</v>
      </c>
      <c r="K1244" s="39">
        <f t="shared" ref="K1244" si="2266">SUM(L1244:AD1244)</f>
        <v>2</v>
      </c>
      <c r="L1244" s="37"/>
      <c r="M1244" s="37"/>
      <c r="N1244" s="37"/>
      <c r="O1244" s="37"/>
      <c r="P1244" s="37">
        <v>2</v>
      </c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>
        <f>VLOOKUP(I1244,spp!A:C,3,FALSE)</f>
        <v>1.47E-2</v>
      </c>
      <c r="AF1244" s="37">
        <f>VLOOKUP(I1244,spp!A:D,4,FALSE)</f>
        <v>3.3698999999999999</v>
      </c>
      <c r="AG1244" s="37">
        <f t="shared" ref="AG1244" si="2267">((AE1244*$L$2^AF1244)*L1244)+((AE1244*$M$2^AF1244)*M1244)+((AE1244*$N$2^AF1244)*N1244)+((AE1244*$O$2^AF1244)*O1244)+((AE1244*$P$2^AF1244)*P1244)+((AE1244*$Q$2^AF1244)*Q1244)+((AE1244*$R$2^AF1244)*R1244)+((AE1244*$S$2^AF1244)*S1244)+((AE1244*$T$2^AF1244)*T1244)+((AE1244*$U$2^AF1244)*U1244)+((AE1244*$V$2^AF1244)*V1244)+((AE1244*$W$2^AF1244)*W1244)+((AE1244*$X$2^AF1244)*X1244)+((AE1244*$Y$2^AF1244)*Y1244)+ ((AE1244*$Z$2^AF1244)*Z1244)+((AE1244*$AA$2^AF1244)*AA1244)+((AE1244*$AB$2^AF1244)*AB1244)+((AE1244*$AC$2^AF1244)*AC1244+((AE1244*$AD$2^AF1244)*AD1244))</f>
        <v>1511.0031358013593</v>
      </c>
      <c r="AH1244" s="37">
        <f t="shared" ref="AH1244" si="2268">K1244/100</f>
        <v>0.02</v>
      </c>
      <c r="AI1244" s="37">
        <f t="shared" ref="AI1244" si="2269">AG1244/100</f>
        <v>15.110031358013593</v>
      </c>
      <c r="AJ1244" s="7">
        <f t="shared" ref="AJ1244:AJ1249" si="2270">LN(AG1244)</f>
        <v>7.3205290375858469</v>
      </c>
      <c r="AK1244" s="7">
        <f t="shared" ref="AK1244:AK1249" si="2271">LN(AE1244)</f>
        <v>-4.2199077851974467</v>
      </c>
      <c r="AL1244" s="7">
        <f t="shared" ref="AL1244:AL1249" si="2272">(AJ1244-AK1244)/AF1244</f>
        <v>3.4245635843150519</v>
      </c>
      <c r="AM1244" s="7">
        <f t="shared" ref="AM1244:AM1249" si="2273">EXP(AL1244)</f>
        <v>30.7092399326778</v>
      </c>
      <c r="AN1244" s="37" t="str">
        <f>VLOOKUP(I1244,spp!A:L,10,FALSE)</f>
        <v>Zanclidae</v>
      </c>
    </row>
    <row r="1245" spans="1:40" x14ac:dyDescent="0.2">
      <c r="A1245" s="40">
        <v>7</v>
      </c>
      <c r="B1245" s="43" t="s">
        <v>202</v>
      </c>
      <c r="C1245" s="43">
        <v>11</v>
      </c>
      <c r="D1245" s="43" t="s">
        <v>212</v>
      </c>
      <c r="E1245" s="43">
        <v>1</v>
      </c>
      <c r="F1245" s="59">
        <v>40273</v>
      </c>
      <c r="G1245" s="43">
        <v>24</v>
      </c>
      <c r="H1245" s="43">
        <v>20</v>
      </c>
      <c r="I1245" s="43" t="s">
        <v>148</v>
      </c>
      <c r="J1245" s="37" t="str">
        <f>VLOOKUP(I1245,spp!A:B,2,FALSE)</f>
        <v>Diadema mexicanum</v>
      </c>
      <c r="K1245" s="43">
        <v>62</v>
      </c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  <c r="AB1245" s="43"/>
      <c r="AC1245" s="43"/>
      <c r="AD1245" s="43"/>
      <c r="AE1245" s="37"/>
      <c r="AF1245" s="37">
        <f>VLOOKUP(I1245,spp!A:E,5,FALSE)</f>
        <v>20.71</v>
      </c>
      <c r="AG1245" s="43">
        <f>AF1245*K1245</f>
        <v>1284.02</v>
      </c>
      <c r="AH1245" s="43">
        <f>K1245/50</f>
        <v>1.24</v>
      </c>
      <c r="AI1245" s="43">
        <f>AG1245/50</f>
        <v>25.680399999999999</v>
      </c>
      <c r="AJ1245" s="7">
        <f t="shared" si="2270"/>
        <v>7.1577510604525845</v>
      </c>
      <c r="AK1245" s="7" t="e">
        <f t="shared" si="2271"/>
        <v>#NUM!</v>
      </c>
      <c r="AL1245" s="7" t="e">
        <f t="shared" si="2272"/>
        <v>#NUM!</v>
      </c>
      <c r="AM1245" s="7" t="e">
        <f t="shared" si="2273"/>
        <v>#NUM!</v>
      </c>
      <c r="AN1245" s="37" t="str">
        <f>VLOOKUP(I1245,spp!A:L,10,FALSE)</f>
        <v>Diadematidae</v>
      </c>
    </row>
    <row r="1246" spans="1:40" x14ac:dyDescent="0.2">
      <c r="A1246" s="40">
        <v>7</v>
      </c>
      <c r="B1246" s="37" t="s">
        <v>202</v>
      </c>
      <c r="C1246" s="37">
        <v>11</v>
      </c>
      <c r="D1246" s="37" t="s">
        <v>212</v>
      </c>
      <c r="E1246" s="37">
        <v>2</v>
      </c>
      <c r="F1246" s="42">
        <v>40273</v>
      </c>
      <c r="G1246" s="37">
        <v>24</v>
      </c>
      <c r="H1246" s="37">
        <v>22</v>
      </c>
      <c r="I1246" s="37" t="s">
        <v>157</v>
      </c>
      <c r="J1246" s="37" t="str">
        <f>VLOOKUP(I1246,spp!A:B,2,FALSE)</f>
        <v>Zanclus cornutus</v>
      </c>
      <c r="K1246" s="39">
        <f t="shared" ref="K1246" si="2274">SUM(L1246:AD1246)</f>
        <v>3</v>
      </c>
      <c r="L1246" s="37"/>
      <c r="M1246" s="37"/>
      <c r="N1246" s="37"/>
      <c r="O1246" s="37"/>
      <c r="P1246" s="37">
        <v>3</v>
      </c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>
        <f>VLOOKUP(I1246,spp!A:C,3,FALSE)</f>
        <v>1.47E-2</v>
      </c>
      <c r="AF1246" s="37">
        <f>VLOOKUP(I1246,spp!A:D,4,FALSE)</f>
        <v>3.3698999999999999</v>
      </c>
      <c r="AG1246" s="37">
        <f t="shared" ref="AG1246" si="2275">((AE1246*$L$2^AF1246)*L1246)+((AE1246*$M$2^AF1246)*M1246)+((AE1246*$N$2^AF1246)*N1246)+((AE1246*$O$2^AF1246)*O1246)+((AE1246*$P$2^AF1246)*P1246)+((AE1246*$Q$2^AF1246)*Q1246)+((AE1246*$R$2^AF1246)*R1246)+((AE1246*$S$2^AF1246)*S1246)+((AE1246*$T$2^AF1246)*T1246)+((AE1246*$U$2^AF1246)*U1246)+((AE1246*$V$2^AF1246)*V1246)+((AE1246*$W$2^AF1246)*W1246)+((AE1246*$X$2^AF1246)*X1246)+((AE1246*$Y$2^AF1246)*Y1246)+ ((AE1246*$Z$2^AF1246)*Z1246)+((AE1246*$AA$2^AF1246)*AA1246)+((AE1246*$AB$2^AF1246)*AB1246)+((AE1246*$AC$2^AF1246)*AC1246+((AE1246*$AD$2^AF1246)*AD1246))</f>
        <v>2266.504703702039</v>
      </c>
      <c r="AH1246" s="37">
        <f t="shared" ref="AH1246" si="2276">K1246/100</f>
        <v>0.03</v>
      </c>
      <c r="AI1246" s="37">
        <f t="shared" ref="AI1246" si="2277">AG1246/100</f>
        <v>22.66504703702039</v>
      </c>
      <c r="AJ1246" s="7">
        <f t="shared" si="2270"/>
        <v>7.7259941456940116</v>
      </c>
      <c r="AK1246" s="7">
        <f t="shared" si="2271"/>
        <v>-4.2199077851974467</v>
      </c>
      <c r="AL1246" s="7">
        <f t="shared" si="2272"/>
        <v>3.5448832104488144</v>
      </c>
      <c r="AM1246" s="7">
        <f t="shared" si="2273"/>
        <v>34.635640025186497</v>
      </c>
      <c r="AN1246" s="37" t="str">
        <f>VLOOKUP(I1246,spp!A:L,10,FALSE)</f>
        <v>Zanclidae</v>
      </c>
    </row>
    <row r="1247" spans="1:40" x14ac:dyDescent="0.2">
      <c r="A1247" s="40">
        <v>7</v>
      </c>
      <c r="B1247" s="43" t="s">
        <v>202</v>
      </c>
      <c r="C1247" s="43">
        <v>11</v>
      </c>
      <c r="D1247" s="43" t="s">
        <v>212</v>
      </c>
      <c r="E1247" s="43">
        <v>2</v>
      </c>
      <c r="F1247" s="59">
        <v>40273</v>
      </c>
      <c r="G1247" s="43">
        <v>24</v>
      </c>
      <c r="H1247" s="43">
        <v>20</v>
      </c>
      <c r="I1247" s="43" t="s">
        <v>148</v>
      </c>
      <c r="J1247" s="37" t="str">
        <f>VLOOKUP(I1247,spp!A:B,2,FALSE)</f>
        <v>Diadema mexicanum</v>
      </c>
      <c r="K1247" s="43">
        <v>44</v>
      </c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37"/>
      <c r="AF1247" s="37">
        <f>VLOOKUP(I1247,spp!A:E,5,FALSE)</f>
        <v>20.71</v>
      </c>
      <c r="AG1247" s="43">
        <f>AF1247*K1247</f>
        <v>911.24</v>
      </c>
      <c r="AH1247" s="43">
        <f>K1247/50</f>
        <v>0.88</v>
      </c>
      <c r="AI1247" s="43">
        <f>AG1247/50</f>
        <v>18.224800000000002</v>
      </c>
      <c r="AJ1247" s="7">
        <f t="shared" si="2270"/>
        <v>6.8148063093257543</v>
      </c>
      <c r="AK1247" s="7" t="e">
        <f t="shared" si="2271"/>
        <v>#NUM!</v>
      </c>
      <c r="AL1247" s="7" t="e">
        <f t="shared" si="2272"/>
        <v>#NUM!</v>
      </c>
      <c r="AM1247" s="7" t="e">
        <f t="shared" si="2273"/>
        <v>#NUM!</v>
      </c>
      <c r="AN1247" s="37" t="str">
        <f>VLOOKUP(I1247,spp!A:L,10,FALSE)</f>
        <v>Diadematidae</v>
      </c>
    </row>
    <row r="1248" spans="1:40" x14ac:dyDescent="0.2">
      <c r="A1248" s="40">
        <v>7</v>
      </c>
      <c r="B1248" s="37" t="s">
        <v>202</v>
      </c>
      <c r="C1248" s="37">
        <v>11</v>
      </c>
      <c r="D1248" s="37" t="s">
        <v>212</v>
      </c>
      <c r="E1248" s="37">
        <v>3</v>
      </c>
      <c r="F1248" s="42">
        <v>40273</v>
      </c>
      <c r="G1248" s="37">
        <v>24</v>
      </c>
      <c r="H1248" s="37">
        <v>22</v>
      </c>
      <c r="I1248" s="37" t="s">
        <v>157</v>
      </c>
      <c r="J1248" s="37" t="str">
        <f>VLOOKUP(I1248,spp!A:B,2,FALSE)</f>
        <v>Zanclus cornutus</v>
      </c>
      <c r="K1248" s="39">
        <f t="shared" ref="K1248" si="2278">SUM(L1248:AD1248)</f>
        <v>3</v>
      </c>
      <c r="L1248" s="37"/>
      <c r="M1248" s="37"/>
      <c r="N1248" s="37"/>
      <c r="O1248" s="37"/>
      <c r="P1248" s="37">
        <v>3</v>
      </c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>
        <f>VLOOKUP(I1248,spp!A:C,3,FALSE)</f>
        <v>1.47E-2</v>
      </c>
      <c r="AF1248" s="37">
        <f>VLOOKUP(I1248,spp!A:D,4,FALSE)</f>
        <v>3.3698999999999999</v>
      </c>
      <c r="AG1248" s="37">
        <f t="shared" ref="AG1248" si="2279">((AE1248*$L$2^AF1248)*L1248)+((AE1248*$M$2^AF1248)*M1248)+((AE1248*$N$2^AF1248)*N1248)+((AE1248*$O$2^AF1248)*O1248)+((AE1248*$P$2^AF1248)*P1248)+((AE1248*$Q$2^AF1248)*Q1248)+((AE1248*$R$2^AF1248)*R1248)+((AE1248*$S$2^AF1248)*S1248)+((AE1248*$T$2^AF1248)*T1248)+((AE1248*$U$2^AF1248)*U1248)+((AE1248*$V$2^AF1248)*V1248)+((AE1248*$W$2^AF1248)*W1248)+((AE1248*$X$2^AF1248)*X1248)+((AE1248*$Y$2^AF1248)*Y1248)+ ((AE1248*$Z$2^AF1248)*Z1248)+((AE1248*$AA$2^AF1248)*AA1248)+((AE1248*$AB$2^AF1248)*AB1248)+((AE1248*$AC$2^AF1248)*AC1248+((AE1248*$AD$2^AF1248)*AD1248))</f>
        <v>2266.504703702039</v>
      </c>
      <c r="AH1248" s="37">
        <f t="shared" ref="AH1248" si="2280">K1248/100</f>
        <v>0.03</v>
      </c>
      <c r="AI1248" s="37">
        <f t="shared" ref="AI1248" si="2281">AG1248/100</f>
        <v>22.66504703702039</v>
      </c>
      <c r="AJ1248" s="7">
        <f t="shared" si="2270"/>
        <v>7.7259941456940116</v>
      </c>
      <c r="AK1248" s="7">
        <f t="shared" si="2271"/>
        <v>-4.2199077851974467</v>
      </c>
      <c r="AL1248" s="7">
        <f t="shared" si="2272"/>
        <v>3.5448832104488144</v>
      </c>
      <c r="AM1248" s="7">
        <f t="shared" si="2273"/>
        <v>34.635640025186497</v>
      </c>
      <c r="AN1248" s="37" t="str">
        <f>VLOOKUP(I1248,spp!A:L,10,FALSE)</f>
        <v>Zanclidae</v>
      </c>
    </row>
    <row r="1249" spans="1:40" x14ac:dyDescent="0.2">
      <c r="A1249" s="40">
        <v>7</v>
      </c>
      <c r="B1249" s="43" t="s">
        <v>202</v>
      </c>
      <c r="C1249" s="43">
        <v>11</v>
      </c>
      <c r="D1249" s="43" t="s">
        <v>212</v>
      </c>
      <c r="E1249" s="43">
        <v>3</v>
      </c>
      <c r="F1249" s="59">
        <v>40273</v>
      </c>
      <c r="G1249" s="43">
        <v>24</v>
      </c>
      <c r="H1249" s="43">
        <v>20</v>
      </c>
      <c r="I1249" s="43" t="s">
        <v>148</v>
      </c>
      <c r="J1249" s="37" t="str">
        <f>VLOOKUP(I1249,spp!A:B,2,FALSE)</f>
        <v>Diadema mexicanum</v>
      </c>
      <c r="K1249" s="43">
        <v>17</v>
      </c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  <c r="AB1249" s="43"/>
      <c r="AC1249" s="43"/>
      <c r="AD1249" s="43"/>
      <c r="AE1249" s="37"/>
      <c r="AF1249" s="37">
        <f>VLOOKUP(I1249,spp!A:E,5,FALSE)</f>
        <v>20.71</v>
      </c>
      <c r="AG1249" s="43">
        <f>AF1249*K1249</f>
        <v>352.07</v>
      </c>
      <c r="AH1249" s="43">
        <f>K1249/50</f>
        <v>0.34</v>
      </c>
      <c r="AI1249" s="43">
        <f>AG1249/50</f>
        <v>7.0413999999999994</v>
      </c>
      <c r="AJ1249" s="7">
        <f t="shared" si="2270"/>
        <v>5.863830019463709</v>
      </c>
      <c r="AK1249" s="7" t="e">
        <f t="shared" si="2271"/>
        <v>#NUM!</v>
      </c>
      <c r="AL1249" s="7" t="e">
        <f t="shared" si="2272"/>
        <v>#NUM!</v>
      </c>
      <c r="AM1249" s="7" t="e">
        <f t="shared" si="2273"/>
        <v>#NUM!</v>
      </c>
      <c r="AN1249" s="37" t="str">
        <f>VLOOKUP(I1249,spp!A:L,10,FALSE)</f>
        <v>Diadematidae</v>
      </c>
    </row>
    <row r="1250" spans="1:40" x14ac:dyDescent="0.2">
      <c r="A1250" s="40">
        <v>7</v>
      </c>
      <c r="B1250" s="43" t="s">
        <v>202</v>
      </c>
      <c r="C1250" s="43">
        <v>11</v>
      </c>
      <c r="D1250" s="43" t="s">
        <v>212</v>
      </c>
      <c r="E1250" s="43">
        <v>4</v>
      </c>
      <c r="F1250" s="59">
        <v>40274</v>
      </c>
      <c r="G1250" s="43">
        <v>24</v>
      </c>
      <c r="H1250" s="43">
        <v>20</v>
      </c>
      <c r="I1250" s="43" t="s">
        <v>148</v>
      </c>
      <c r="J1250" s="37" t="str">
        <f>VLOOKUP(I1250,spp!A:B,2,FALSE)</f>
        <v>Diadema mexicanum</v>
      </c>
      <c r="K1250" s="43">
        <v>9</v>
      </c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37"/>
      <c r="AF1250" s="37">
        <f>VLOOKUP(I1250,spp!A:E,5,FALSE)</f>
        <v>20.71</v>
      </c>
      <c r="AG1250" s="43">
        <f t="shared" ref="AG1250" si="2282">AF1250*K1250</f>
        <v>186.39000000000001</v>
      </c>
      <c r="AH1250" s="43">
        <f t="shared" ref="AH1250" si="2283">K1250/50</f>
        <v>0.18</v>
      </c>
      <c r="AI1250" s="43">
        <f t="shared" ref="AI1250" si="2284">AG1250/50</f>
        <v>3.7278000000000002</v>
      </c>
      <c r="AJ1250" s="7">
        <f t="shared" ref="AJ1250:AJ1253" si="2285">LN(AG1250)</f>
        <v>5.2278412527437119</v>
      </c>
      <c r="AK1250" s="7" t="e">
        <f t="shared" ref="AK1250:AK1253" si="2286">LN(AE1250)</f>
        <v>#NUM!</v>
      </c>
      <c r="AL1250" s="7" t="e">
        <f t="shared" ref="AL1250:AL1253" si="2287">(AJ1250-AK1250)/AF1250</f>
        <v>#NUM!</v>
      </c>
      <c r="AM1250" s="7" t="e">
        <f t="shared" ref="AM1250:AM1253" si="2288">EXP(AL1250)</f>
        <v>#NUM!</v>
      </c>
      <c r="AN1250" s="37" t="str">
        <f>VLOOKUP(I1250,spp!A:L,10,FALSE)</f>
        <v>Diadematidae</v>
      </c>
    </row>
    <row r="1251" spans="1:40" x14ac:dyDescent="0.2">
      <c r="A1251" s="40">
        <v>7</v>
      </c>
      <c r="B1251" s="37" t="s">
        <v>202</v>
      </c>
      <c r="C1251" s="37">
        <v>11</v>
      </c>
      <c r="D1251" s="37" t="s">
        <v>212</v>
      </c>
      <c r="E1251" s="37">
        <v>5</v>
      </c>
      <c r="F1251" s="42">
        <v>40273</v>
      </c>
      <c r="G1251" s="37">
        <v>24</v>
      </c>
      <c r="H1251" s="37">
        <v>22</v>
      </c>
      <c r="I1251" s="37" t="s">
        <v>157</v>
      </c>
      <c r="J1251" s="37" t="str">
        <f>VLOOKUP(I1251,spp!A:B,2,FALSE)</f>
        <v>Zanclus cornutus</v>
      </c>
      <c r="K1251" s="39">
        <f t="shared" ref="K1251" si="2289">SUM(L1251:AD1251)</f>
        <v>7</v>
      </c>
      <c r="L1251" s="37"/>
      <c r="M1251" s="37"/>
      <c r="N1251" s="37"/>
      <c r="O1251" s="37"/>
      <c r="P1251" s="37">
        <v>7</v>
      </c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>
        <f>VLOOKUP(I1251,spp!A:C,3,FALSE)</f>
        <v>1.47E-2</v>
      </c>
      <c r="AF1251" s="37">
        <f>VLOOKUP(I1251,spp!A:D,4,FALSE)</f>
        <v>3.3698999999999999</v>
      </c>
      <c r="AG1251" s="37">
        <f t="shared" ref="AG1251" si="2290">((AE1251*$L$2^AF1251)*L1251)+((AE1251*$M$2^AF1251)*M1251)+((AE1251*$N$2^AF1251)*N1251)+((AE1251*$O$2^AF1251)*O1251)+((AE1251*$P$2^AF1251)*P1251)+((AE1251*$Q$2^AF1251)*Q1251)+((AE1251*$R$2^AF1251)*R1251)+((AE1251*$S$2^AF1251)*S1251)+((AE1251*$T$2^AF1251)*T1251)+((AE1251*$U$2^AF1251)*U1251)+((AE1251*$V$2^AF1251)*V1251)+((AE1251*$W$2^AF1251)*W1251)+((AE1251*$X$2^AF1251)*X1251)+((AE1251*$Y$2^AF1251)*Y1251)+ ((AE1251*$Z$2^AF1251)*Z1251)+((AE1251*$AA$2^AF1251)*AA1251)+((AE1251*$AB$2^AF1251)*AB1251)+((AE1251*$AC$2^AF1251)*AC1251+((AE1251*$AD$2^AF1251)*AD1251))</f>
        <v>5288.5109753047582</v>
      </c>
      <c r="AH1251" s="37">
        <f t="shared" ref="AH1251" si="2291">K1251/100</f>
        <v>7.0000000000000007E-2</v>
      </c>
      <c r="AI1251" s="37">
        <f t="shared" ref="AI1251" si="2292">AG1251/100</f>
        <v>52.88510975304758</v>
      </c>
      <c r="AJ1251" s="7">
        <f t="shared" si="2285"/>
        <v>8.5732920060812159</v>
      </c>
      <c r="AK1251" s="7">
        <f t="shared" si="2286"/>
        <v>-4.2199077851974467</v>
      </c>
      <c r="AL1251" s="7">
        <f t="shared" si="2287"/>
        <v>3.7963143687583205</v>
      </c>
      <c r="AM1251" s="7">
        <f t="shared" si="2288"/>
        <v>44.536735646250783</v>
      </c>
      <c r="AN1251" s="37" t="str">
        <f>VLOOKUP(I1251,spp!A:L,10,FALSE)</f>
        <v>Zanclidae</v>
      </c>
    </row>
    <row r="1252" spans="1:40" x14ac:dyDescent="0.2">
      <c r="A1252" s="40">
        <v>7</v>
      </c>
      <c r="B1252" s="43" t="s">
        <v>202</v>
      </c>
      <c r="C1252" s="43">
        <v>11</v>
      </c>
      <c r="D1252" s="43" t="s">
        <v>212</v>
      </c>
      <c r="E1252" s="43">
        <v>5</v>
      </c>
      <c r="F1252" s="59">
        <v>40274</v>
      </c>
      <c r="G1252" s="43">
        <v>24</v>
      </c>
      <c r="H1252" s="43">
        <v>20</v>
      </c>
      <c r="I1252" s="43" t="s">
        <v>148</v>
      </c>
      <c r="J1252" s="37" t="str">
        <f>VLOOKUP(I1252,spp!A:B,2,FALSE)</f>
        <v>Diadema mexicanum</v>
      </c>
      <c r="K1252" s="43">
        <v>15</v>
      </c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  <c r="AC1252" s="43"/>
      <c r="AD1252" s="43"/>
      <c r="AE1252" s="37"/>
      <c r="AF1252" s="37">
        <f>VLOOKUP(I1252,spp!A:E,5,FALSE)</f>
        <v>20.71</v>
      </c>
      <c r="AG1252" s="43">
        <f>AF1252*K1252</f>
        <v>310.65000000000003</v>
      </c>
      <c r="AH1252" s="43">
        <f>K1252/50</f>
        <v>0.3</v>
      </c>
      <c r="AI1252" s="43">
        <f>AG1252/50</f>
        <v>6.213000000000001</v>
      </c>
      <c r="AJ1252" s="7">
        <f t="shared" si="2285"/>
        <v>5.7386668765097033</v>
      </c>
      <c r="AK1252" s="7" t="e">
        <f t="shared" si="2286"/>
        <v>#NUM!</v>
      </c>
      <c r="AL1252" s="7" t="e">
        <f t="shared" si="2287"/>
        <v>#NUM!</v>
      </c>
      <c r="AM1252" s="7" t="e">
        <f t="shared" si="2288"/>
        <v>#NUM!</v>
      </c>
      <c r="AN1252" s="37" t="str">
        <f>VLOOKUP(I1252,spp!A:L,10,FALSE)</f>
        <v>Diadematidae</v>
      </c>
    </row>
    <row r="1253" spans="1:40" x14ac:dyDescent="0.2">
      <c r="A1253" s="37">
        <v>8</v>
      </c>
      <c r="B1253" s="37" t="s">
        <v>213</v>
      </c>
      <c r="C1253" s="40">
        <v>1</v>
      </c>
      <c r="D1253" s="40" t="s">
        <v>214</v>
      </c>
      <c r="E1253" s="40">
        <v>1</v>
      </c>
      <c r="F1253" s="55">
        <v>40007</v>
      </c>
      <c r="G1253" s="40"/>
      <c r="H1253" s="40">
        <v>3</v>
      </c>
      <c r="I1253" s="37" t="s">
        <v>141</v>
      </c>
      <c r="J1253" s="37" t="str">
        <f>VLOOKUP(I1253,spp!A:B,2,FALSE)</f>
        <v>Stegastes rectrifaenum</v>
      </c>
      <c r="K1253" s="39">
        <f t="shared" ref="K1253" si="2293">SUM(L1253:AD1253)</f>
        <v>1</v>
      </c>
      <c r="L1253" s="37">
        <v>1</v>
      </c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>
        <f>VLOOKUP(I1253,spp!A:C,3,FALSE)</f>
        <v>1.813E-2</v>
      </c>
      <c r="AF1253" s="37">
        <f>VLOOKUP(I1253,spp!A:D,4,FALSE)</f>
        <v>3.07552</v>
      </c>
      <c r="AG1253" s="37">
        <f t="shared" ref="AG1253" si="2294">((AE1253*$L$2^AF1253)*L1253)+((AE1253*$M$2^AF1253)*M1253)+((AE1253*$N$2^AF1253)*N1253)+((AE1253*$O$2^AF1253)*O1253)+((AE1253*$P$2^AF1253)*P1253)+((AE1253*$Q$2^AF1253)*Q1253)+((AE1253*$R$2^AF1253)*R1253)+((AE1253*$S$2^AF1253)*S1253)+((AE1253*$T$2^AF1253)*T1253)+((AE1253*$U$2^AF1253)*U1253)+((AE1253*$V$2^AF1253)*V1253)+((AE1253*$W$2^AF1253)*W1253)+((AE1253*$X$2^AF1253)*X1253)+((AE1253*$Y$2^AF1253)*Y1253)+ ((AE1253*$Z$2^AF1253)*Z1253)+((AE1253*$AA$2^AF1253)*AA1253)+((AE1253*$AB$2^AF1253)*AB1253)+((AE1253*$AC$2^AF1253)*AC1253+((AE1253*$AD$2^AF1253)*AD1253))</f>
        <v>0.30357797490400562</v>
      </c>
      <c r="AH1253" s="37">
        <f t="shared" ref="AH1253" si="2295">K1253/100</f>
        <v>0.01</v>
      </c>
      <c r="AI1253" s="37">
        <f t="shared" ref="AI1253" si="2296">AG1253/100</f>
        <v>3.0357797490400563E-3</v>
      </c>
      <c r="AJ1253" s="7">
        <f t="shared" si="2285"/>
        <v>-1.1921167825217758</v>
      </c>
      <c r="AK1253" s="7">
        <f t="shared" si="2286"/>
        <v>-4.0101872542153769</v>
      </c>
      <c r="AL1253" s="7">
        <f t="shared" si="2287"/>
        <v>0.916290731874155</v>
      </c>
      <c r="AM1253" s="7">
        <f t="shared" si="2288"/>
        <v>2.5</v>
      </c>
      <c r="AN1253" s="37" t="str">
        <f>VLOOKUP(I1253,spp!A:L,10,FALSE)</f>
        <v>Pomacentridae</v>
      </c>
    </row>
    <row r="1254" spans="1:40" x14ac:dyDescent="0.2">
      <c r="A1254" s="37">
        <v>8</v>
      </c>
      <c r="B1254" s="37" t="s">
        <v>213</v>
      </c>
      <c r="C1254" s="40">
        <v>1</v>
      </c>
      <c r="D1254" s="40" t="s">
        <v>214</v>
      </c>
      <c r="E1254" s="37">
        <v>2</v>
      </c>
      <c r="F1254" s="55">
        <v>40007</v>
      </c>
      <c r="G1254" s="40"/>
      <c r="H1254" s="40">
        <v>3</v>
      </c>
      <c r="I1254" s="37" t="s">
        <v>141</v>
      </c>
      <c r="J1254" s="37" t="str">
        <f>VLOOKUP(I1254,spp!A:B,2,FALSE)</f>
        <v>Stegastes rectrifaenum</v>
      </c>
      <c r="K1254" s="39">
        <f t="shared" ref="K1254" si="2297">SUM(L1254:AD1254)</f>
        <v>2</v>
      </c>
      <c r="L1254" s="37"/>
      <c r="M1254" s="37">
        <v>2</v>
      </c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>
        <f>VLOOKUP(I1254,spp!A:C,3,FALSE)</f>
        <v>1.813E-2</v>
      </c>
      <c r="AF1254" s="37">
        <f>VLOOKUP(I1254,spp!A:D,4,FALSE)</f>
        <v>3.07552</v>
      </c>
      <c r="AG1254" s="37">
        <f t="shared" ref="AG1254" si="2298">((AE1254*$L$2^AF1254)*L1254)+((AE1254*$M$2^AF1254)*M1254)+((AE1254*$N$2^AF1254)*N1254)+((AE1254*$O$2^AF1254)*O1254)+((AE1254*$P$2^AF1254)*P1254)+((AE1254*$Q$2^AF1254)*Q1254)+((AE1254*$R$2^AF1254)*R1254)+((AE1254*$S$2^AF1254)*S1254)+((AE1254*$T$2^AF1254)*T1254)+((AE1254*$U$2^AF1254)*U1254)+((AE1254*$V$2^AF1254)*V1254)+((AE1254*$W$2^AF1254)*W1254)+((AE1254*$X$2^AF1254)*X1254)+((AE1254*$Y$2^AF1254)*Y1254)+ ((AE1254*$Z$2^AF1254)*Z1254)+((AE1254*$AA$2^AF1254)*AA1254)+((AE1254*$AB$2^AF1254)*AB1254)+((AE1254*$AC$2^AF1254)*AC1254+((AE1254*$AD$2^AF1254)*AD1254))</f>
        <v>17.81132452162176</v>
      </c>
      <c r="AH1254" s="37">
        <f t="shared" ref="AH1254" si="2299">K1254/100</f>
        <v>0.02</v>
      </c>
      <c r="AI1254" s="37">
        <f t="shared" ref="AI1254" si="2300">AG1254/100</f>
        <v>0.1781132452162176</v>
      </c>
      <c r="AJ1254" s="7">
        <f t="shared" ref="AJ1254:AJ1259" si="2301">LN(AG1254)</f>
        <v>2.8798344640827138</v>
      </c>
      <c r="AK1254" s="7">
        <f t="shared" ref="AK1254:AK1259" si="2302">LN(AE1254)</f>
        <v>-4.0101872542153769</v>
      </c>
      <c r="AL1254" s="7">
        <f t="shared" ref="AL1254:AL1259" si="2303">(AJ1254-AK1254)/AF1254</f>
        <v>2.2402786255001073</v>
      </c>
      <c r="AM1254" s="7">
        <f t="shared" ref="AM1254:AM1259" si="2304">EXP(AL1254)</f>
        <v>9.3959488737166268</v>
      </c>
      <c r="AN1254" s="37" t="str">
        <f>VLOOKUP(I1254,spp!A:L,10,FALSE)</f>
        <v>Pomacentridae</v>
      </c>
    </row>
    <row r="1255" spans="1:40" x14ac:dyDescent="0.2">
      <c r="A1255" s="37">
        <v>8</v>
      </c>
      <c r="B1255" s="37" t="s">
        <v>213</v>
      </c>
      <c r="C1255" s="40">
        <v>1</v>
      </c>
      <c r="D1255" s="40" t="s">
        <v>214</v>
      </c>
      <c r="E1255" s="37">
        <v>3</v>
      </c>
      <c r="F1255" s="55">
        <v>40007</v>
      </c>
      <c r="G1255" s="40"/>
      <c r="H1255" s="40">
        <v>3</v>
      </c>
      <c r="I1255" s="37" t="s">
        <v>150</v>
      </c>
      <c r="J1255" s="37" t="str">
        <f>VLOOKUP(I1255,spp!A:B,2,FALSE)</f>
        <v>Lutjanus argentiventris</v>
      </c>
      <c r="K1255" s="39">
        <f t="shared" ref="K1255" si="2305">SUM(L1255:AD1255)</f>
        <v>1</v>
      </c>
      <c r="L1255" s="37"/>
      <c r="M1255" s="37"/>
      <c r="N1255" s="37"/>
      <c r="O1255" s="37"/>
      <c r="P1255" s="37">
        <v>1</v>
      </c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>
        <f>VLOOKUP(I1255,spp!A:C,3,FALSE)</f>
        <v>1.7299999999999999E-2</v>
      </c>
      <c r="AF1255" s="37">
        <f>VLOOKUP(I1255,spp!A:D,4,FALSE)</f>
        <v>3</v>
      </c>
      <c r="AG1255" s="37">
        <f t="shared" ref="AG1255" si="2306">((AE1255*$L$2^AF1255)*L1255)+((AE1255*$M$2^AF1255)*M1255)+((AE1255*$N$2^AF1255)*N1255)+((AE1255*$O$2^AF1255)*O1255)+((AE1255*$P$2^AF1255)*P1255)+((AE1255*$Q$2^AF1255)*Q1255)+((AE1255*$R$2^AF1255)*R1255)+((AE1255*$S$2^AF1255)*S1255)+((AE1255*$T$2^AF1255)*T1255)+((AE1255*$U$2^AF1255)*U1255)+((AE1255*$V$2^AF1255)*V1255)+((AE1255*$W$2^AF1255)*W1255)+((AE1255*$X$2^AF1255)*X1255)+((AE1255*$Y$2^AF1255)*Y1255)+ ((AE1255*$Z$2^AF1255)*Z1255)+((AE1255*$AA$2^AF1255)*AA1255)+((AE1255*$AB$2^AF1255)*AB1255)+((AE1255*$AC$2^AF1255)*AC1255+((AE1255*$AD$2^AF1255)*AD1255))</f>
        <v>270.3125</v>
      </c>
      <c r="AH1255" s="37">
        <f t="shared" ref="AH1255" si="2307">K1255/100</f>
        <v>0.01</v>
      </c>
      <c r="AI1255" s="37">
        <f t="shared" ref="AI1255" si="2308">AG1255/100</f>
        <v>2.703125</v>
      </c>
      <c r="AJ1255" s="7">
        <f t="shared" si="2301"/>
        <v>5.5995786971261987</v>
      </c>
      <c r="AK1255" s="7">
        <f t="shared" si="2302"/>
        <v>-4.0570487774784034</v>
      </c>
      <c r="AL1255" s="7">
        <f t="shared" si="2303"/>
        <v>3.2188758248682006</v>
      </c>
      <c r="AM1255" s="7">
        <f t="shared" si="2304"/>
        <v>24.999999999999996</v>
      </c>
      <c r="AN1255" s="37" t="str">
        <f>VLOOKUP(I1255,spp!A:L,10,FALSE)</f>
        <v>Lutjanidae</v>
      </c>
    </row>
    <row r="1256" spans="1:40" x14ac:dyDescent="0.2">
      <c r="A1256" s="37">
        <v>8</v>
      </c>
      <c r="B1256" s="43" t="s">
        <v>213</v>
      </c>
      <c r="C1256" s="43">
        <v>1</v>
      </c>
      <c r="D1256" s="43" t="s">
        <v>214</v>
      </c>
      <c r="E1256" s="43">
        <v>3</v>
      </c>
      <c r="F1256" s="59">
        <v>40007</v>
      </c>
      <c r="G1256" s="43"/>
      <c r="H1256" s="43">
        <v>3</v>
      </c>
      <c r="I1256" s="43" t="s">
        <v>149</v>
      </c>
      <c r="J1256" s="37" t="str">
        <f>VLOOKUP(I1256,spp!A:B,2,FALSE)</f>
        <v>Pinctada mazatlanica</v>
      </c>
      <c r="K1256" s="43">
        <v>1</v>
      </c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37"/>
      <c r="AF1256" s="37">
        <f>VLOOKUP(I1256,spp!A:E,5,FALSE)</f>
        <v>33.238461538461536</v>
      </c>
      <c r="AG1256" s="43">
        <f>AF1256*K1256</f>
        <v>33.238461538461536</v>
      </c>
      <c r="AH1256" s="43">
        <f>K1256/50</f>
        <v>0.02</v>
      </c>
      <c r="AI1256" s="43">
        <f>AG1256/50</f>
        <v>0.66476923076923067</v>
      </c>
      <c r="AJ1256" s="7">
        <f t="shared" si="2301"/>
        <v>3.5037076854763507</v>
      </c>
      <c r="AK1256" s="7" t="e">
        <f t="shared" si="2302"/>
        <v>#NUM!</v>
      </c>
      <c r="AL1256" s="7" t="e">
        <f t="shared" si="2303"/>
        <v>#NUM!</v>
      </c>
      <c r="AM1256" s="7" t="e">
        <f t="shared" si="2304"/>
        <v>#NUM!</v>
      </c>
      <c r="AN1256" s="37" t="str">
        <f>VLOOKUP(I1256,spp!A:L,10,FALSE)</f>
        <v>Pteriidae</v>
      </c>
    </row>
    <row r="1257" spans="1:40" x14ac:dyDescent="0.2">
      <c r="A1257" s="37">
        <v>8</v>
      </c>
      <c r="B1257" s="37" t="s">
        <v>213</v>
      </c>
      <c r="C1257" s="40">
        <v>1</v>
      </c>
      <c r="D1257" s="40" t="s">
        <v>214</v>
      </c>
      <c r="E1257" s="37">
        <v>4</v>
      </c>
      <c r="F1257" s="55">
        <v>40007</v>
      </c>
      <c r="G1257" s="40"/>
      <c r="H1257" s="40">
        <v>3</v>
      </c>
      <c r="I1257" s="37" t="s">
        <v>150</v>
      </c>
      <c r="J1257" s="37" t="str">
        <f>VLOOKUP(I1257,spp!A:B,2,FALSE)</f>
        <v>Lutjanus argentiventris</v>
      </c>
      <c r="K1257" s="39">
        <f t="shared" ref="K1257" si="2309">SUM(L1257:AD1257)</f>
        <v>1</v>
      </c>
      <c r="L1257" s="37"/>
      <c r="M1257" s="37"/>
      <c r="N1257" s="37">
        <v>1</v>
      </c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>
        <f>VLOOKUP(I1257,spp!A:C,3,FALSE)</f>
        <v>1.7299999999999999E-2</v>
      </c>
      <c r="AF1257" s="37">
        <f>VLOOKUP(I1257,spp!A:D,4,FALSE)</f>
        <v>3</v>
      </c>
      <c r="AG1257" s="37">
        <f t="shared" ref="AG1257" si="2310">((AE1257*$L$2^AF1257)*L1257)+((AE1257*$M$2^AF1257)*M1257)+((AE1257*$N$2^AF1257)*N1257)+((AE1257*$O$2^AF1257)*O1257)+((AE1257*$P$2^AF1257)*P1257)+((AE1257*$Q$2^AF1257)*Q1257)+((AE1257*$R$2^AF1257)*R1257)+((AE1257*$S$2^AF1257)*S1257)+((AE1257*$T$2^AF1257)*T1257)+((AE1257*$U$2^AF1257)*U1257)+((AE1257*$V$2^AF1257)*V1257)+((AE1257*$W$2^AF1257)*W1257)+((AE1257*$X$2^AF1257)*X1257)+((AE1257*$Y$2^AF1257)*Y1257)+ ((AE1257*$Z$2^AF1257)*Z1257)+((AE1257*$AA$2^AF1257)*AA1257)+((AE1257*$AB$2^AF1257)*AB1257)+((AE1257*$AC$2^AF1257)*AC1257+((AE1257*$AD$2^AF1257)*AD1257))</f>
        <v>33.7890625</v>
      </c>
      <c r="AH1257" s="37">
        <f t="shared" ref="AH1257" si="2311">K1257/100</f>
        <v>0.01</v>
      </c>
      <c r="AI1257" s="37">
        <f t="shared" ref="AI1257" si="2312">AG1257/100</f>
        <v>0.337890625</v>
      </c>
      <c r="AJ1257" s="7">
        <f t="shared" si="2301"/>
        <v>3.5201371554463625</v>
      </c>
      <c r="AK1257" s="7">
        <f t="shared" si="2302"/>
        <v>-4.0570487774784034</v>
      </c>
      <c r="AL1257" s="7">
        <f t="shared" si="2303"/>
        <v>2.5257286443082552</v>
      </c>
      <c r="AM1257" s="7">
        <f t="shared" si="2304"/>
        <v>12.499999999999996</v>
      </c>
      <c r="AN1257" s="37" t="str">
        <f>VLOOKUP(I1257,spp!A:L,10,FALSE)</f>
        <v>Lutjanidae</v>
      </c>
    </row>
    <row r="1258" spans="1:40" x14ac:dyDescent="0.2">
      <c r="A1258" s="37">
        <v>8</v>
      </c>
      <c r="B1258" s="43" t="s">
        <v>213</v>
      </c>
      <c r="C1258" s="43">
        <v>1</v>
      </c>
      <c r="D1258" s="43" t="s">
        <v>214</v>
      </c>
      <c r="E1258" s="43">
        <v>4</v>
      </c>
      <c r="F1258" s="59">
        <v>40007</v>
      </c>
      <c r="G1258" s="43"/>
      <c r="H1258" s="43">
        <v>3</v>
      </c>
      <c r="I1258" s="43" t="s">
        <v>148</v>
      </c>
      <c r="J1258" s="37" t="str">
        <f>VLOOKUP(I1258,spp!A:B,2,FALSE)</f>
        <v>Diadema mexicanum</v>
      </c>
      <c r="K1258" s="43">
        <v>1</v>
      </c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37"/>
      <c r="AF1258" s="37">
        <f>VLOOKUP(I1258,spp!A:E,5,FALSE)</f>
        <v>20.71</v>
      </c>
      <c r="AG1258" s="43">
        <f>AF1258*K1258</f>
        <v>20.71</v>
      </c>
      <c r="AH1258" s="43">
        <f>K1258/50</f>
        <v>0.02</v>
      </c>
      <c r="AI1258" s="43">
        <f>AG1258/50</f>
        <v>0.41420000000000001</v>
      </c>
      <c r="AJ1258" s="7">
        <f t="shared" si="2301"/>
        <v>3.0306166754074928</v>
      </c>
      <c r="AK1258" s="7" t="e">
        <f t="shared" si="2302"/>
        <v>#NUM!</v>
      </c>
      <c r="AL1258" s="7" t="e">
        <f t="shared" si="2303"/>
        <v>#NUM!</v>
      </c>
      <c r="AM1258" s="7" t="e">
        <f t="shared" si="2304"/>
        <v>#NUM!</v>
      </c>
      <c r="AN1258" s="37" t="str">
        <f>VLOOKUP(I1258,spp!A:L,10,FALSE)</f>
        <v>Diadematidae</v>
      </c>
    </row>
    <row r="1259" spans="1:40" x14ac:dyDescent="0.2">
      <c r="A1259" s="37">
        <v>8</v>
      </c>
      <c r="B1259" s="37" t="s">
        <v>213</v>
      </c>
      <c r="C1259" s="40">
        <v>1</v>
      </c>
      <c r="D1259" s="40" t="s">
        <v>214</v>
      </c>
      <c r="E1259" s="37">
        <v>6</v>
      </c>
      <c r="F1259" s="55">
        <v>40007</v>
      </c>
      <c r="G1259" s="37"/>
      <c r="H1259" s="37">
        <v>6.1</v>
      </c>
      <c r="I1259" s="37" t="s">
        <v>150</v>
      </c>
      <c r="J1259" s="37" t="str">
        <f>VLOOKUP(I1259,spp!A:B,2,FALSE)</f>
        <v>Lutjanus argentiventris</v>
      </c>
      <c r="K1259" s="39">
        <f t="shared" ref="K1259" si="2313">SUM(L1259:AD1259)</f>
        <v>1</v>
      </c>
      <c r="L1259" s="37"/>
      <c r="M1259" s="37"/>
      <c r="N1259" s="37">
        <v>1</v>
      </c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>
        <f>VLOOKUP(I1259,spp!A:C,3,FALSE)</f>
        <v>1.7299999999999999E-2</v>
      </c>
      <c r="AF1259" s="37">
        <f>VLOOKUP(I1259,spp!A:D,4,FALSE)</f>
        <v>3</v>
      </c>
      <c r="AG1259" s="37">
        <f t="shared" ref="AG1259" si="2314">((AE1259*$L$2^AF1259)*L1259)+((AE1259*$M$2^AF1259)*M1259)+((AE1259*$N$2^AF1259)*N1259)+((AE1259*$O$2^AF1259)*O1259)+((AE1259*$P$2^AF1259)*P1259)+((AE1259*$Q$2^AF1259)*Q1259)+((AE1259*$R$2^AF1259)*R1259)+((AE1259*$S$2^AF1259)*S1259)+((AE1259*$T$2^AF1259)*T1259)+((AE1259*$U$2^AF1259)*U1259)+((AE1259*$V$2^AF1259)*V1259)+((AE1259*$W$2^AF1259)*W1259)+((AE1259*$X$2^AF1259)*X1259)+((AE1259*$Y$2^AF1259)*Y1259)+ ((AE1259*$Z$2^AF1259)*Z1259)+((AE1259*$AA$2^AF1259)*AA1259)+((AE1259*$AB$2^AF1259)*AB1259)+((AE1259*$AC$2^AF1259)*AC1259+((AE1259*$AD$2^AF1259)*AD1259))</f>
        <v>33.7890625</v>
      </c>
      <c r="AH1259" s="37">
        <f t="shared" ref="AH1259" si="2315">K1259/100</f>
        <v>0.01</v>
      </c>
      <c r="AI1259" s="37">
        <f t="shared" ref="AI1259" si="2316">AG1259/100</f>
        <v>0.337890625</v>
      </c>
      <c r="AJ1259" s="7">
        <f t="shared" si="2301"/>
        <v>3.5201371554463625</v>
      </c>
      <c r="AK1259" s="7">
        <f t="shared" si="2302"/>
        <v>-4.0570487774784034</v>
      </c>
      <c r="AL1259" s="7">
        <f t="shared" si="2303"/>
        <v>2.5257286443082552</v>
      </c>
      <c r="AM1259" s="7">
        <f t="shared" si="2304"/>
        <v>12.499999999999996</v>
      </c>
      <c r="AN1259" s="37" t="str">
        <f>VLOOKUP(I1259,spp!A:L,10,FALSE)</f>
        <v>Lutjanidae</v>
      </c>
    </row>
    <row r="1260" spans="1:40" x14ac:dyDescent="0.2">
      <c r="A1260" s="37">
        <v>8</v>
      </c>
      <c r="B1260" s="43" t="s">
        <v>213</v>
      </c>
      <c r="C1260" s="43">
        <v>1</v>
      </c>
      <c r="D1260" s="43" t="s">
        <v>214</v>
      </c>
      <c r="E1260" s="43">
        <v>6</v>
      </c>
      <c r="F1260" s="59">
        <v>40007</v>
      </c>
      <c r="G1260" s="43"/>
      <c r="H1260" s="43">
        <v>6.1</v>
      </c>
      <c r="I1260" s="43" t="s">
        <v>148</v>
      </c>
      <c r="J1260" s="37" t="str">
        <f>VLOOKUP(I1260,spp!A:B,2,FALSE)</f>
        <v>Diadema mexicanum</v>
      </c>
      <c r="K1260" s="43">
        <v>2</v>
      </c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  <c r="AC1260" s="43"/>
      <c r="AD1260" s="43"/>
      <c r="AE1260" s="37"/>
      <c r="AF1260" s="37">
        <f>VLOOKUP(I1260,spp!A:E,5,FALSE)</f>
        <v>20.71</v>
      </c>
      <c r="AG1260" s="43">
        <f>AF1260*K1260</f>
        <v>41.42</v>
      </c>
      <c r="AH1260" s="43">
        <f>K1260/50</f>
        <v>0.04</v>
      </c>
      <c r="AI1260" s="43">
        <f>AG1260/50</f>
        <v>0.82840000000000003</v>
      </c>
      <c r="AJ1260" s="7">
        <f t="shared" ref="AJ1260:AJ1269" si="2317">LN(AG1260)</f>
        <v>3.7237638559674382</v>
      </c>
      <c r="AK1260" s="7" t="e">
        <f t="shared" ref="AK1260:AK1269" si="2318">LN(AE1260)</f>
        <v>#NUM!</v>
      </c>
      <c r="AL1260" s="7" t="e">
        <f t="shared" ref="AL1260:AL1269" si="2319">(AJ1260-AK1260)/AF1260</f>
        <v>#NUM!</v>
      </c>
      <c r="AM1260" s="7" t="e">
        <f t="shared" ref="AM1260:AM1269" si="2320">EXP(AL1260)</f>
        <v>#NUM!</v>
      </c>
      <c r="AN1260" s="37" t="str">
        <f>VLOOKUP(I1260,spp!A:L,10,FALSE)</f>
        <v>Diadematidae</v>
      </c>
    </row>
    <row r="1261" spans="1:40" x14ac:dyDescent="0.2">
      <c r="A1261" s="37">
        <v>8</v>
      </c>
      <c r="B1261" s="37" t="s">
        <v>213</v>
      </c>
      <c r="C1261" s="37">
        <v>2</v>
      </c>
      <c r="D1261" s="37" t="s">
        <v>215</v>
      </c>
      <c r="E1261" s="37">
        <v>1</v>
      </c>
      <c r="F1261" s="55">
        <v>40007</v>
      </c>
      <c r="G1261" s="37"/>
      <c r="H1261" s="37">
        <v>3</v>
      </c>
      <c r="I1261" s="37" t="s">
        <v>150</v>
      </c>
      <c r="J1261" s="37" t="str">
        <f>VLOOKUP(I1261,spp!A:B,2,FALSE)</f>
        <v>Lutjanus argentiventris</v>
      </c>
      <c r="K1261" s="39">
        <f t="shared" ref="K1261" si="2321">SUM(L1261:AD1261)</f>
        <v>3</v>
      </c>
      <c r="L1261" s="37"/>
      <c r="M1261" s="37"/>
      <c r="N1261" s="37">
        <v>3</v>
      </c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>
        <f>VLOOKUP(I1261,spp!A:C,3,FALSE)</f>
        <v>1.7299999999999999E-2</v>
      </c>
      <c r="AF1261" s="37">
        <f>VLOOKUP(I1261,spp!A:D,4,FALSE)</f>
        <v>3</v>
      </c>
      <c r="AG1261" s="37">
        <f t="shared" ref="AG1261" si="2322">((AE1261*$L$2^AF1261)*L1261)+((AE1261*$M$2^AF1261)*M1261)+((AE1261*$N$2^AF1261)*N1261)+((AE1261*$O$2^AF1261)*O1261)+((AE1261*$P$2^AF1261)*P1261)+((AE1261*$Q$2^AF1261)*Q1261)+((AE1261*$R$2^AF1261)*R1261)+((AE1261*$S$2^AF1261)*S1261)+((AE1261*$T$2^AF1261)*T1261)+((AE1261*$U$2^AF1261)*U1261)+((AE1261*$V$2^AF1261)*V1261)+((AE1261*$W$2^AF1261)*W1261)+((AE1261*$X$2^AF1261)*X1261)+((AE1261*$Y$2^AF1261)*Y1261)+ ((AE1261*$Z$2^AF1261)*Z1261)+((AE1261*$AA$2^AF1261)*AA1261)+((AE1261*$AB$2^AF1261)*AB1261)+((AE1261*$AC$2^AF1261)*AC1261+((AE1261*$AD$2^AF1261)*AD1261))</f>
        <v>101.3671875</v>
      </c>
      <c r="AH1261" s="37">
        <f t="shared" ref="AH1261" si="2323">K1261/100</f>
        <v>0.03</v>
      </c>
      <c r="AI1261" s="37">
        <f t="shared" ref="AI1261" si="2324">AG1261/100</f>
        <v>1.013671875</v>
      </c>
      <c r="AJ1261" s="7">
        <f t="shared" si="2317"/>
        <v>4.6187494441144725</v>
      </c>
      <c r="AK1261" s="7">
        <f t="shared" si="2318"/>
        <v>-4.0570487774784034</v>
      </c>
      <c r="AL1261" s="7">
        <f t="shared" si="2319"/>
        <v>2.8919327405309585</v>
      </c>
      <c r="AM1261" s="7">
        <f t="shared" si="2320"/>
        <v>18.028119628842603</v>
      </c>
      <c r="AN1261" s="37" t="str">
        <f>VLOOKUP(I1261,spp!A:L,10,FALSE)</f>
        <v>Lutjanidae</v>
      </c>
    </row>
    <row r="1262" spans="1:40" x14ac:dyDescent="0.2">
      <c r="A1262" s="37">
        <v>8</v>
      </c>
      <c r="B1262" s="43" t="s">
        <v>213</v>
      </c>
      <c r="C1262" s="43">
        <v>2</v>
      </c>
      <c r="D1262" s="43" t="s">
        <v>215</v>
      </c>
      <c r="E1262" s="43">
        <v>1</v>
      </c>
      <c r="F1262" s="59">
        <v>40007</v>
      </c>
      <c r="G1262" s="43"/>
      <c r="H1262" s="43">
        <v>3</v>
      </c>
      <c r="I1262" s="43" t="s">
        <v>148</v>
      </c>
      <c r="J1262" s="37" t="str">
        <f>VLOOKUP(I1262,spp!A:B,2,FALSE)</f>
        <v>Diadema mexicanum</v>
      </c>
      <c r="K1262" s="43">
        <v>1</v>
      </c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37"/>
      <c r="AF1262" s="37">
        <f>VLOOKUP(I1262,spp!A:E,5,FALSE)</f>
        <v>20.71</v>
      </c>
      <c r="AG1262" s="43">
        <f>AF1262*K1262</f>
        <v>20.71</v>
      </c>
      <c r="AH1262" s="43">
        <f>K1262/50</f>
        <v>0.02</v>
      </c>
      <c r="AI1262" s="43">
        <f>AG1262/50</f>
        <v>0.41420000000000001</v>
      </c>
      <c r="AJ1262" s="7">
        <f t="shared" si="2317"/>
        <v>3.0306166754074928</v>
      </c>
      <c r="AK1262" s="7" t="e">
        <f t="shared" si="2318"/>
        <v>#NUM!</v>
      </c>
      <c r="AL1262" s="7" t="e">
        <f t="shared" si="2319"/>
        <v>#NUM!</v>
      </c>
      <c r="AM1262" s="7" t="e">
        <f t="shared" si="2320"/>
        <v>#NUM!</v>
      </c>
      <c r="AN1262" s="37" t="str">
        <f>VLOOKUP(I1262,spp!A:L,10,FALSE)</f>
        <v>Diadematidae</v>
      </c>
    </row>
    <row r="1263" spans="1:40" x14ac:dyDescent="0.2">
      <c r="A1263" s="37">
        <v>8</v>
      </c>
      <c r="B1263" s="43" t="s">
        <v>213</v>
      </c>
      <c r="C1263" s="43">
        <v>2</v>
      </c>
      <c r="D1263" s="43" t="s">
        <v>215</v>
      </c>
      <c r="E1263" s="43">
        <v>1</v>
      </c>
      <c r="F1263" s="59">
        <v>40007</v>
      </c>
      <c r="G1263" s="43"/>
      <c r="H1263" s="43">
        <v>3</v>
      </c>
      <c r="I1263" s="43" t="s">
        <v>149</v>
      </c>
      <c r="J1263" s="37" t="str">
        <f>VLOOKUP(I1263,spp!A:B,2,FALSE)</f>
        <v>Pinctada mazatlanica</v>
      </c>
      <c r="K1263" s="43">
        <v>1</v>
      </c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  <c r="AB1263" s="43"/>
      <c r="AC1263" s="43"/>
      <c r="AD1263" s="43"/>
      <c r="AE1263" s="37"/>
      <c r="AF1263" s="37">
        <f>VLOOKUP(I1263,spp!A:E,5,FALSE)</f>
        <v>33.238461538461536</v>
      </c>
      <c r="AG1263" s="43">
        <f>AF1263*K1263</f>
        <v>33.238461538461536</v>
      </c>
      <c r="AH1263" s="43">
        <f>K1263/50</f>
        <v>0.02</v>
      </c>
      <c r="AI1263" s="43">
        <f>AG1263/50</f>
        <v>0.66476923076923067</v>
      </c>
      <c r="AJ1263" s="7">
        <f t="shared" si="2317"/>
        <v>3.5037076854763507</v>
      </c>
      <c r="AK1263" s="7" t="e">
        <f t="shared" si="2318"/>
        <v>#NUM!</v>
      </c>
      <c r="AL1263" s="7" t="e">
        <f t="shared" si="2319"/>
        <v>#NUM!</v>
      </c>
      <c r="AM1263" s="7" t="e">
        <f t="shared" si="2320"/>
        <v>#NUM!</v>
      </c>
      <c r="AN1263" s="37" t="str">
        <f>VLOOKUP(I1263,spp!A:L,10,FALSE)</f>
        <v>Pteriidae</v>
      </c>
    </row>
    <row r="1264" spans="1:40" x14ac:dyDescent="0.2">
      <c r="A1264" s="37">
        <v>8</v>
      </c>
      <c r="B1264" s="37" t="s">
        <v>213</v>
      </c>
      <c r="C1264" s="37">
        <v>2</v>
      </c>
      <c r="D1264" s="37" t="s">
        <v>215</v>
      </c>
      <c r="E1264" s="37">
        <v>2</v>
      </c>
      <c r="F1264" s="55">
        <v>40007</v>
      </c>
      <c r="G1264" s="37"/>
      <c r="H1264" s="37">
        <v>3</v>
      </c>
      <c r="I1264" s="37" t="s">
        <v>142</v>
      </c>
      <c r="J1264" s="37" t="str">
        <f>VLOOKUP(I1264,spp!A:B,2,FALSE)</f>
        <v>Holacanthus passer</v>
      </c>
      <c r="K1264" s="39">
        <f t="shared" ref="K1264:K1265" si="2325">SUM(L1264:AD1264)</f>
        <v>1</v>
      </c>
      <c r="L1264" s="37"/>
      <c r="M1264" s="37"/>
      <c r="N1264" s="37">
        <v>1</v>
      </c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>
        <f>VLOOKUP(I1264,spp!A:C,3,FALSE)</f>
        <v>2.7130000000000001E-2</v>
      </c>
      <c r="AF1264" s="37">
        <f>VLOOKUP(I1264,spp!A:D,4,FALSE)</f>
        <v>3.0842299999999998</v>
      </c>
      <c r="AG1264" s="37">
        <f t="shared" ref="AG1264:AG1265" si="2326">((AE1264*$L$2^AF1264)*L1264)+((AE1264*$M$2^AF1264)*M1264)+((AE1264*$N$2^AF1264)*N1264)+((AE1264*$O$2^AF1264)*O1264)+((AE1264*$P$2^AF1264)*P1264)+((AE1264*$Q$2^AF1264)*Q1264)+((AE1264*$R$2^AF1264)*R1264)+((AE1264*$S$2^AF1264)*S1264)+((AE1264*$T$2^AF1264)*T1264)+((AE1264*$U$2^AF1264)*U1264)+((AE1264*$V$2^AF1264)*V1264)+((AE1264*$W$2^AF1264)*W1264)+((AE1264*$X$2^AF1264)*X1264)+((AE1264*$Y$2^AF1264)*Y1264)+ ((AE1264*$Z$2^AF1264)*Z1264)+((AE1264*$AA$2^AF1264)*AA1264)+((AE1264*$AB$2^AF1264)*AB1264)+((AE1264*$AC$2^AF1264)*AC1264+((AE1264*$AD$2^AF1264)*AD1264))</f>
        <v>65.549979949165603</v>
      </c>
      <c r="AH1264" s="37">
        <f t="shared" ref="AH1264:AH1265" si="2327">K1264/100</f>
        <v>0.01</v>
      </c>
      <c r="AI1264" s="37">
        <f t="shared" ref="AI1264:AI1265" si="2328">AG1264/100</f>
        <v>0.65549979949165604</v>
      </c>
      <c r="AJ1264" s="7">
        <f t="shared" si="2317"/>
        <v>4.182812904323554</v>
      </c>
      <c r="AK1264" s="7">
        <f t="shared" si="2318"/>
        <v>-3.6071151523112968</v>
      </c>
      <c r="AL1264" s="7">
        <f t="shared" si="2319"/>
        <v>2.5257286443082556</v>
      </c>
      <c r="AM1264" s="7">
        <f t="shared" si="2320"/>
        <v>12.500000000000002</v>
      </c>
      <c r="AN1264" s="37" t="str">
        <f>VLOOKUP(I1264,spp!A:L,10,FALSE)</f>
        <v>Pomacanthidae</v>
      </c>
    </row>
    <row r="1265" spans="1:40" x14ac:dyDescent="0.2">
      <c r="A1265" s="37">
        <v>8</v>
      </c>
      <c r="B1265" s="37" t="s">
        <v>213</v>
      </c>
      <c r="C1265" s="37">
        <v>2</v>
      </c>
      <c r="D1265" s="37" t="s">
        <v>215</v>
      </c>
      <c r="E1265" s="37">
        <v>2</v>
      </c>
      <c r="F1265" s="55">
        <v>40007</v>
      </c>
      <c r="G1265" s="37"/>
      <c r="H1265" s="37">
        <v>3</v>
      </c>
      <c r="I1265" s="37" t="s">
        <v>150</v>
      </c>
      <c r="J1265" s="37" t="str">
        <f>VLOOKUP(I1265,spp!A:B,2,FALSE)</f>
        <v>Lutjanus argentiventris</v>
      </c>
      <c r="K1265" s="39">
        <f t="shared" si="2325"/>
        <v>15</v>
      </c>
      <c r="L1265" s="37"/>
      <c r="M1265" s="37">
        <v>12</v>
      </c>
      <c r="N1265" s="37">
        <v>3</v>
      </c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>
        <f>VLOOKUP(I1265,spp!A:C,3,FALSE)</f>
        <v>1.7299999999999999E-2</v>
      </c>
      <c r="AF1265" s="37">
        <f>VLOOKUP(I1265,spp!A:D,4,FALSE)</f>
        <v>3</v>
      </c>
      <c r="AG1265" s="37">
        <f t="shared" si="2326"/>
        <v>188.94843750000001</v>
      </c>
      <c r="AH1265" s="37">
        <f t="shared" si="2327"/>
        <v>0.15</v>
      </c>
      <c r="AI1265" s="37">
        <f t="shared" si="2328"/>
        <v>1.8894843750000001</v>
      </c>
      <c r="AJ1265" s="7">
        <f t="shared" si="2317"/>
        <v>5.2414741603778721</v>
      </c>
      <c r="AK1265" s="7">
        <f t="shared" si="2318"/>
        <v>-4.0570487774784034</v>
      </c>
      <c r="AL1265" s="7">
        <f t="shared" si="2319"/>
        <v>3.0995076459520923</v>
      </c>
      <c r="AM1265" s="7">
        <f t="shared" si="2320"/>
        <v>22.187024720361972</v>
      </c>
      <c r="AN1265" s="37" t="str">
        <f>VLOOKUP(I1265,spp!A:L,10,FALSE)</f>
        <v>Lutjanidae</v>
      </c>
    </row>
    <row r="1266" spans="1:40" x14ac:dyDescent="0.2">
      <c r="A1266" s="37">
        <v>8</v>
      </c>
      <c r="B1266" s="43" t="s">
        <v>213</v>
      </c>
      <c r="C1266" s="43">
        <v>2</v>
      </c>
      <c r="D1266" s="43" t="s">
        <v>215</v>
      </c>
      <c r="E1266" s="43">
        <v>2</v>
      </c>
      <c r="F1266" s="59">
        <v>40007</v>
      </c>
      <c r="G1266" s="43"/>
      <c r="H1266" s="43">
        <v>3</v>
      </c>
      <c r="I1266" s="43" t="s">
        <v>149</v>
      </c>
      <c r="J1266" s="37" t="str">
        <f>VLOOKUP(I1266,spp!A:B,2,FALSE)</f>
        <v>Pinctada mazatlanica</v>
      </c>
      <c r="K1266" s="43">
        <v>1</v>
      </c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  <c r="AC1266" s="43"/>
      <c r="AD1266" s="43"/>
      <c r="AE1266" s="37"/>
      <c r="AF1266" s="37">
        <f>VLOOKUP(I1266,spp!A:E,5,FALSE)</f>
        <v>33.238461538461536</v>
      </c>
      <c r="AG1266" s="43">
        <f>AF1266*K1266</f>
        <v>33.238461538461536</v>
      </c>
      <c r="AH1266" s="43">
        <f>K1266/50</f>
        <v>0.02</v>
      </c>
      <c r="AI1266" s="43">
        <f>AG1266/50</f>
        <v>0.66476923076923067</v>
      </c>
      <c r="AJ1266" s="7">
        <f t="shared" si="2317"/>
        <v>3.5037076854763507</v>
      </c>
      <c r="AK1266" s="7" t="e">
        <f t="shared" si="2318"/>
        <v>#NUM!</v>
      </c>
      <c r="AL1266" s="7" t="e">
        <f t="shared" si="2319"/>
        <v>#NUM!</v>
      </c>
      <c r="AM1266" s="7" t="e">
        <f t="shared" si="2320"/>
        <v>#NUM!</v>
      </c>
      <c r="AN1266" s="37" t="str">
        <f>VLOOKUP(I1266,spp!A:L,10,FALSE)</f>
        <v>Pteriidae</v>
      </c>
    </row>
    <row r="1267" spans="1:40" x14ac:dyDescent="0.2">
      <c r="A1267" s="37">
        <v>8</v>
      </c>
      <c r="B1267" s="37" t="s">
        <v>213</v>
      </c>
      <c r="C1267" s="37">
        <v>2</v>
      </c>
      <c r="D1267" s="37" t="s">
        <v>215</v>
      </c>
      <c r="E1267" s="37">
        <v>4</v>
      </c>
      <c r="F1267" s="55">
        <v>40007</v>
      </c>
      <c r="G1267" s="37"/>
      <c r="H1267" s="37">
        <v>2</v>
      </c>
      <c r="I1267" s="37" t="s">
        <v>150</v>
      </c>
      <c r="J1267" s="37" t="str">
        <f>VLOOKUP(I1267,spp!A:B,2,FALSE)</f>
        <v>Lutjanus argentiventris</v>
      </c>
      <c r="K1267" s="39">
        <f t="shared" ref="K1267" si="2329">SUM(L1267:AD1267)</f>
        <v>18</v>
      </c>
      <c r="L1267" s="37"/>
      <c r="M1267" s="37">
        <v>8</v>
      </c>
      <c r="N1267" s="37">
        <v>10</v>
      </c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>
        <f>VLOOKUP(I1267,spp!A:C,3,FALSE)</f>
        <v>1.7299999999999999E-2</v>
      </c>
      <c r="AF1267" s="37">
        <f>VLOOKUP(I1267,spp!A:D,4,FALSE)</f>
        <v>3</v>
      </c>
      <c r="AG1267" s="37">
        <f t="shared" ref="AG1267" si="2330">((AE1267*$L$2^AF1267)*L1267)+((AE1267*$M$2^AF1267)*M1267)+((AE1267*$N$2^AF1267)*N1267)+((AE1267*$O$2^AF1267)*O1267)+((AE1267*$P$2^AF1267)*P1267)+((AE1267*$Q$2^AF1267)*Q1267)+((AE1267*$R$2^AF1267)*R1267)+((AE1267*$S$2^AF1267)*S1267)+((AE1267*$T$2^AF1267)*T1267)+((AE1267*$U$2^AF1267)*U1267)+((AE1267*$V$2^AF1267)*V1267)+((AE1267*$W$2^AF1267)*W1267)+((AE1267*$X$2^AF1267)*X1267)+((AE1267*$Y$2^AF1267)*Y1267)+ ((AE1267*$Z$2^AF1267)*Z1267)+((AE1267*$AA$2^AF1267)*AA1267)+((AE1267*$AB$2^AF1267)*AB1267)+((AE1267*$AC$2^AF1267)*AC1267+((AE1267*$AD$2^AF1267)*AD1267))</f>
        <v>396.27812499999999</v>
      </c>
      <c r="AH1267" s="37">
        <f t="shared" ref="AH1267" si="2331">K1267/100</f>
        <v>0.18</v>
      </c>
      <c r="AI1267" s="37">
        <f t="shared" ref="AI1267" si="2332">AG1267/100</f>
        <v>3.9627812499999999</v>
      </c>
      <c r="AJ1267" s="7">
        <f t="shared" si="2317"/>
        <v>5.9821163005906586</v>
      </c>
      <c r="AK1267" s="7">
        <f t="shared" si="2318"/>
        <v>-4.0570487774784034</v>
      </c>
      <c r="AL1267" s="7">
        <f t="shared" si="2319"/>
        <v>3.3463883593563537</v>
      </c>
      <c r="AM1267" s="7">
        <f t="shared" si="2320"/>
        <v>28.399977682981859</v>
      </c>
      <c r="AN1267" s="37" t="str">
        <f>VLOOKUP(I1267,spp!A:L,10,FALSE)</f>
        <v>Lutjanidae</v>
      </c>
    </row>
    <row r="1268" spans="1:40" x14ac:dyDescent="0.2">
      <c r="A1268" s="37">
        <v>8</v>
      </c>
      <c r="B1268" s="43" t="s">
        <v>213</v>
      </c>
      <c r="C1268" s="43">
        <v>2</v>
      </c>
      <c r="D1268" s="43" t="s">
        <v>215</v>
      </c>
      <c r="E1268" s="43">
        <v>4</v>
      </c>
      <c r="F1268" s="59">
        <v>40007</v>
      </c>
      <c r="G1268" s="43"/>
      <c r="H1268" s="43">
        <v>2</v>
      </c>
      <c r="I1268" s="43" t="s">
        <v>148</v>
      </c>
      <c r="J1268" s="37" t="str">
        <f>VLOOKUP(I1268,spp!A:B,2,FALSE)</f>
        <v>Diadema mexicanum</v>
      </c>
      <c r="K1268" s="43">
        <v>1</v>
      </c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  <c r="AC1268" s="43"/>
      <c r="AD1268" s="43"/>
      <c r="AE1268" s="37"/>
      <c r="AF1268" s="37">
        <f>VLOOKUP(I1268,spp!A:E,5,FALSE)</f>
        <v>20.71</v>
      </c>
      <c r="AG1268" s="43">
        <f t="shared" ref="AG1268:AG1274" si="2333">AF1268*K1268</f>
        <v>20.71</v>
      </c>
      <c r="AH1268" s="43">
        <f t="shared" ref="AH1268:AH1274" si="2334">K1268/50</f>
        <v>0.02</v>
      </c>
      <c r="AI1268" s="43">
        <f t="shared" ref="AI1268:AI1274" si="2335">AG1268/50</f>
        <v>0.41420000000000001</v>
      </c>
      <c r="AJ1268" s="7">
        <f t="shared" si="2317"/>
        <v>3.0306166754074928</v>
      </c>
      <c r="AK1268" s="7" t="e">
        <f t="shared" si="2318"/>
        <v>#NUM!</v>
      </c>
      <c r="AL1268" s="7" t="e">
        <f t="shared" si="2319"/>
        <v>#NUM!</v>
      </c>
      <c r="AM1268" s="7" t="e">
        <f t="shared" si="2320"/>
        <v>#NUM!</v>
      </c>
      <c r="AN1268" s="37" t="str">
        <f>VLOOKUP(I1268,spp!A:L,10,FALSE)</f>
        <v>Diadematidae</v>
      </c>
    </row>
    <row r="1269" spans="1:40" x14ac:dyDescent="0.2">
      <c r="A1269" s="37">
        <v>8</v>
      </c>
      <c r="B1269" s="43" t="s">
        <v>213</v>
      </c>
      <c r="C1269" s="43">
        <v>2</v>
      </c>
      <c r="D1269" s="43" t="s">
        <v>215</v>
      </c>
      <c r="E1269" s="43">
        <v>4</v>
      </c>
      <c r="F1269" s="59">
        <v>40007</v>
      </c>
      <c r="G1269" s="43"/>
      <c r="H1269" s="43">
        <v>2</v>
      </c>
      <c r="I1269" s="43" t="s">
        <v>149</v>
      </c>
      <c r="J1269" s="37" t="str">
        <f>VLOOKUP(I1269,spp!A:B,2,FALSE)</f>
        <v>Pinctada mazatlanica</v>
      </c>
      <c r="K1269" s="43">
        <v>1</v>
      </c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  <c r="AB1269" s="43"/>
      <c r="AC1269" s="43"/>
      <c r="AD1269" s="43"/>
      <c r="AE1269" s="37"/>
      <c r="AF1269" s="37">
        <f>VLOOKUP(I1269,spp!A:E,5,FALSE)</f>
        <v>33.238461538461536</v>
      </c>
      <c r="AG1269" s="43">
        <f t="shared" si="2333"/>
        <v>33.238461538461536</v>
      </c>
      <c r="AH1269" s="43">
        <f t="shared" si="2334"/>
        <v>0.02</v>
      </c>
      <c r="AI1269" s="43">
        <f t="shared" si="2335"/>
        <v>0.66476923076923067</v>
      </c>
      <c r="AJ1269" s="7">
        <f t="shared" si="2317"/>
        <v>3.5037076854763507</v>
      </c>
      <c r="AK1269" s="7" t="e">
        <f t="shared" si="2318"/>
        <v>#NUM!</v>
      </c>
      <c r="AL1269" s="7" t="e">
        <f t="shared" si="2319"/>
        <v>#NUM!</v>
      </c>
      <c r="AM1269" s="7" t="e">
        <f t="shared" si="2320"/>
        <v>#NUM!</v>
      </c>
      <c r="AN1269" s="37" t="str">
        <f>VLOOKUP(I1269,spp!A:L,10,FALSE)</f>
        <v>Pteriidae</v>
      </c>
    </row>
    <row r="1270" spans="1:40" x14ac:dyDescent="0.2">
      <c r="A1270" s="37">
        <v>8</v>
      </c>
      <c r="B1270" s="43" t="s">
        <v>213</v>
      </c>
      <c r="C1270" s="43">
        <v>3</v>
      </c>
      <c r="D1270" s="43" t="s">
        <v>216</v>
      </c>
      <c r="E1270" s="43">
        <v>1</v>
      </c>
      <c r="F1270" s="59">
        <v>40008</v>
      </c>
      <c r="G1270" s="43"/>
      <c r="H1270" s="43">
        <v>6.1</v>
      </c>
      <c r="I1270" s="43" t="s">
        <v>148</v>
      </c>
      <c r="J1270" s="37" t="str">
        <f>VLOOKUP(I1270,spp!A:B,2,FALSE)</f>
        <v>Diadema mexicanum</v>
      </c>
      <c r="K1270" s="43">
        <v>7</v>
      </c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  <c r="AC1270" s="43"/>
      <c r="AD1270" s="43"/>
      <c r="AE1270" s="37"/>
      <c r="AF1270" s="37">
        <f>VLOOKUP(I1270,spp!A:E,5,FALSE)</f>
        <v>20.71</v>
      </c>
      <c r="AG1270" s="43">
        <f t="shared" si="2333"/>
        <v>144.97</v>
      </c>
      <c r="AH1270" s="43">
        <f t="shared" si="2334"/>
        <v>0.14000000000000001</v>
      </c>
      <c r="AI1270" s="43">
        <f t="shared" si="2335"/>
        <v>2.8994</v>
      </c>
      <c r="AJ1270" s="7">
        <f t="shared" ref="AJ1270:AJ1275" si="2336">LN(AG1270)</f>
        <v>4.9765268244628063</v>
      </c>
      <c r="AK1270" s="7" t="e">
        <f t="shared" ref="AK1270:AK1275" si="2337">LN(AE1270)</f>
        <v>#NUM!</v>
      </c>
      <c r="AL1270" s="7" t="e">
        <f t="shared" ref="AL1270:AL1275" si="2338">(AJ1270-AK1270)/AF1270</f>
        <v>#NUM!</v>
      </c>
      <c r="AM1270" s="7" t="e">
        <f t="shared" ref="AM1270:AM1275" si="2339">EXP(AL1270)</f>
        <v>#NUM!</v>
      </c>
      <c r="AN1270" s="37" t="str">
        <f>VLOOKUP(I1270,spp!A:L,10,FALSE)</f>
        <v>Diadematidae</v>
      </c>
    </row>
    <row r="1271" spans="1:40" x14ac:dyDescent="0.2">
      <c r="A1271" s="37">
        <v>8</v>
      </c>
      <c r="B1271" s="43" t="s">
        <v>213</v>
      </c>
      <c r="C1271" s="43">
        <v>3</v>
      </c>
      <c r="D1271" s="43" t="s">
        <v>216</v>
      </c>
      <c r="E1271" s="43">
        <v>1</v>
      </c>
      <c r="F1271" s="59">
        <v>40008</v>
      </c>
      <c r="G1271" s="43"/>
      <c r="H1271" s="43">
        <v>6.1</v>
      </c>
      <c r="I1271" s="43" t="s">
        <v>149</v>
      </c>
      <c r="J1271" s="37" t="str">
        <f>VLOOKUP(I1271,spp!A:B,2,FALSE)</f>
        <v>Pinctada mazatlanica</v>
      </c>
      <c r="K1271" s="43">
        <v>1</v>
      </c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  <c r="AB1271" s="43"/>
      <c r="AC1271" s="43"/>
      <c r="AD1271" s="43"/>
      <c r="AE1271" s="37"/>
      <c r="AF1271" s="37">
        <f>VLOOKUP(I1271,spp!A:E,5,FALSE)</f>
        <v>33.238461538461536</v>
      </c>
      <c r="AG1271" s="43">
        <f t="shared" si="2333"/>
        <v>33.238461538461536</v>
      </c>
      <c r="AH1271" s="43">
        <f t="shared" si="2334"/>
        <v>0.02</v>
      </c>
      <c r="AI1271" s="43">
        <f t="shared" si="2335"/>
        <v>0.66476923076923067</v>
      </c>
      <c r="AJ1271" s="7">
        <f t="shared" si="2336"/>
        <v>3.5037076854763507</v>
      </c>
      <c r="AK1271" s="7" t="e">
        <f t="shared" si="2337"/>
        <v>#NUM!</v>
      </c>
      <c r="AL1271" s="7" t="e">
        <f t="shared" si="2338"/>
        <v>#NUM!</v>
      </c>
      <c r="AM1271" s="7" t="e">
        <f t="shared" si="2339"/>
        <v>#NUM!</v>
      </c>
      <c r="AN1271" s="37" t="str">
        <f>VLOOKUP(I1271,spp!A:L,10,FALSE)</f>
        <v>Pteriidae</v>
      </c>
    </row>
    <row r="1272" spans="1:40" x14ac:dyDescent="0.2">
      <c r="A1272" s="37">
        <v>8</v>
      </c>
      <c r="B1272" s="43" t="s">
        <v>213</v>
      </c>
      <c r="C1272" s="43">
        <v>3</v>
      </c>
      <c r="D1272" s="43" t="s">
        <v>216</v>
      </c>
      <c r="E1272" s="43">
        <v>2</v>
      </c>
      <c r="F1272" s="59">
        <v>40008</v>
      </c>
      <c r="G1272" s="43"/>
      <c r="H1272" s="43">
        <v>6.1</v>
      </c>
      <c r="I1272" s="43" t="s">
        <v>148</v>
      </c>
      <c r="J1272" s="37" t="str">
        <f>VLOOKUP(I1272,spp!A:B,2,FALSE)</f>
        <v>Diadema mexicanum</v>
      </c>
      <c r="K1272" s="43">
        <v>3</v>
      </c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  <c r="AC1272" s="43"/>
      <c r="AD1272" s="43"/>
      <c r="AE1272" s="37"/>
      <c r="AF1272" s="37">
        <f>VLOOKUP(I1272,spp!A:E,5,FALSE)</f>
        <v>20.71</v>
      </c>
      <c r="AG1272" s="43">
        <f t="shared" si="2333"/>
        <v>62.13</v>
      </c>
      <c r="AH1272" s="43">
        <f t="shared" si="2334"/>
        <v>0.06</v>
      </c>
      <c r="AI1272" s="43">
        <f t="shared" si="2335"/>
        <v>1.2426000000000001</v>
      </c>
      <c r="AJ1272" s="7">
        <f t="shared" si="2336"/>
        <v>4.1292289640756028</v>
      </c>
      <c r="AK1272" s="7" t="e">
        <f t="shared" si="2337"/>
        <v>#NUM!</v>
      </c>
      <c r="AL1272" s="7" t="e">
        <f t="shared" si="2338"/>
        <v>#NUM!</v>
      </c>
      <c r="AM1272" s="7" t="e">
        <f t="shared" si="2339"/>
        <v>#NUM!</v>
      </c>
      <c r="AN1272" s="37" t="str">
        <f>VLOOKUP(I1272,spp!A:L,10,FALSE)</f>
        <v>Diadematidae</v>
      </c>
    </row>
    <row r="1273" spans="1:40" x14ac:dyDescent="0.2">
      <c r="A1273" s="37">
        <v>8</v>
      </c>
      <c r="B1273" s="43" t="s">
        <v>213</v>
      </c>
      <c r="C1273" s="43">
        <v>3</v>
      </c>
      <c r="D1273" s="43" t="s">
        <v>216</v>
      </c>
      <c r="E1273" s="43">
        <v>2</v>
      </c>
      <c r="F1273" s="59">
        <v>40008</v>
      </c>
      <c r="G1273" s="43"/>
      <c r="H1273" s="43">
        <v>6.1</v>
      </c>
      <c r="I1273" s="43" t="s">
        <v>149</v>
      </c>
      <c r="J1273" s="37" t="str">
        <f>VLOOKUP(I1273,spp!A:B,2,FALSE)</f>
        <v>Pinctada mazatlanica</v>
      </c>
      <c r="K1273" s="43">
        <v>2</v>
      </c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  <c r="AB1273" s="43"/>
      <c r="AC1273" s="43"/>
      <c r="AD1273" s="43"/>
      <c r="AE1273" s="37"/>
      <c r="AF1273" s="37">
        <f>VLOOKUP(I1273,spp!A:E,5,FALSE)</f>
        <v>33.238461538461536</v>
      </c>
      <c r="AG1273" s="43">
        <f t="shared" si="2333"/>
        <v>66.476923076923072</v>
      </c>
      <c r="AH1273" s="43">
        <f t="shared" si="2334"/>
        <v>0.04</v>
      </c>
      <c r="AI1273" s="43">
        <f t="shared" si="2335"/>
        <v>1.3295384615384613</v>
      </c>
      <c r="AJ1273" s="7">
        <f t="shared" si="2336"/>
        <v>4.1968548660362961</v>
      </c>
      <c r="AK1273" s="7" t="e">
        <f t="shared" si="2337"/>
        <v>#NUM!</v>
      </c>
      <c r="AL1273" s="7" t="e">
        <f t="shared" si="2338"/>
        <v>#NUM!</v>
      </c>
      <c r="AM1273" s="7" t="e">
        <f t="shared" si="2339"/>
        <v>#NUM!</v>
      </c>
      <c r="AN1273" s="37" t="str">
        <f>VLOOKUP(I1273,spp!A:L,10,FALSE)</f>
        <v>Pteriidae</v>
      </c>
    </row>
    <row r="1274" spans="1:40" x14ac:dyDescent="0.2">
      <c r="A1274" s="37">
        <v>8</v>
      </c>
      <c r="B1274" s="43" t="s">
        <v>213</v>
      </c>
      <c r="C1274" s="43">
        <v>3</v>
      </c>
      <c r="D1274" s="43" t="s">
        <v>216</v>
      </c>
      <c r="E1274" s="43">
        <v>3</v>
      </c>
      <c r="F1274" s="59">
        <v>40008</v>
      </c>
      <c r="G1274" s="43"/>
      <c r="H1274" s="43">
        <v>5.2</v>
      </c>
      <c r="I1274" s="43" t="s">
        <v>148</v>
      </c>
      <c r="J1274" s="37" t="str">
        <f>VLOOKUP(I1274,spp!A:B,2,FALSE)</f>
        <v>Diadema mexicanum</v>
      </c>
      <c r="K1274" s="43">
        <v>2</v>
      </c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  <c r="AC1274" s="43"/>
      <c r="AD1274" s="43"/>
      <c r="AE1274" s="37"/>
      <c r="AF1274" s="37">
        <f>VLOOKUP(I1274,spp!A:E,5,FALSE)</f>
        <v>20.71</v>
      </c>
      <c r="AG1274" s="43">
        <f t="shared" si="2333"/>
        <v>41.42</v>
      </c>
      <c r="AH1274" s="43">
        <f t="shared" si="2334"/>
        <v>0.04</v>
      </c>
      <c r="AI1274" s="43">
        <f t="shared" si="2335"/>
        <v>0.82840000000000003</v>
      </c>
      <c r="AJ1274" s="7">
        <f t="shared" si="2336"/>
        <v>3.7237638559674382</v>
      </c>
      <c r="AK1274" s="7" t="e">
        <f t="shared" si="2337"/>
        <v>#NUM!</v>
      </c>
      <c r="AL1274" s="7" t="e">
        <f t="shared" si="2338"/>
        <v>#NUM!</v>
      </c>
      <c r="AM1274" s="7" t="e">
        <f t="shared" si="2339"/>
        <v>#NUM!</v>
      </c>
      <c r="AN1274" s="37" t="str">
        <f>VLOOKUP(I1274,spp!A:L,10,FALSE)</f>
        <v>Diadematidae</v>
      </c>
    </row>
    <row r="1275" spans="1:40" x14ac:dyDescent="0.2">
      <c r="A1275" s="37">
        <v>8</v>
      </c>
      <c r="B1275" s="37" t="s">
        <v>213</v>
      </c>
      <c r="C1275" s="37">
        <v>3</v>
      </c>
      <c r="D1275" s="37" t="s">
        <v>216</v>
      </c>
      <c r="E1275" s="37">
        <v>4</v>
      </c>
      <c r="F1275" s="55">
        <v>40008</v>
      </c>
      <c r="G1275" s="37"/>
      <c r="H1275" s="37">
        <v>4.5999999999999996</v>
      </c>
      <c r="I1275" s="37" t="s">
        <v>142</v>
      </c>
      <c r="J1275" s="37" t="str">
        <f>VLOOKUP(I1275,spp!A:B,2,FALSE)</f>
        <v>Holacanthus passer</v>
      </c>
      <c r="K1275" s="39">
        <f t="shared" ref="K1275" si="2340">SUM(L1275:AD1275)</f>
        <v>1</v>
      </c>
      <c r="L1275" s="37"/>
      <c r="M1275" s="37"/>
      <c r="N1275" s="37">
        <v>1</v>
      </c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>
        <f>VLOOKUP(I1275,spp!A:C,3,FALSE)</f>
        <v>2.7130000000000001E-2</v>
      </c>
      <c r="AF1275" s="37">
        <f>VLOOKUP(I1275,spp!A:D,4,FALSE)</f>
        <v>3.0842299999999998</v>
      </c>
      <c r="AG1275" s="37">
        <f t="shared" ref="AG1275" si="2341">((AE1275*$L$2^AF1275)*L1275)+((AE1275*$M$2^AF1275)*M1275)+((AE1275*$N$2^AF1275)*N1275)+((AE1275*$O$2^AF1275)*O1275)+((AE1275*$P$2^AF1275)*P1275)+((AE1275*$Q$2^AF1275)*Q1275)+((AE1275*$R$2^AF1275)*R1275)+((AE1275*$S$2^AF1275)*S1275)+((AE1275*$T$2^AF1275)*T1275)+((AE1275*$U$2^AF1275)*U1275)+((AE1275*$V$2^AF1275)*V1275)+((AE1275*$W$2^AF1275)*W1275)+((AE1275*$X$2^AF1275)*X1275)+((AE1275*$Y$2^AF1275)*Y1275)+ ((AE1275*$Z$2^AF1275)*Z1275)+((AE1275*$AA$2^AF1275)*AA1275)+((AE1275*$AB$2^AF1275)*AB1275)+((AE1275*$AC$2^AF1275)*AC1275+((AE1275*$AD$2^AF1275)*AD1275))</f>
        <v>65.549979949165603</v>
      </c>
      <c r="AH1275" s="37">
        <f t="shared" ref="AH1275" si="2342">K1275/100</f>
        <v>0.01</v>
      </c>
      <c r="AI1275" s="37">
        <f t="shared" ref="AI1275" si="2343">AG1275/100</f>
        <v>0.65549979949165604</v>
      </c>
      <c r="AJ1275" s="7">
        <f t="shared" si="2336"/>
        <v>4.182812904323554</v>
      </c>
      <c r="AK1275" s="7">
        <f t="shared" si="2337"/>
        <v>-3.6071151523112968</v>
      </c>
      <c r="AL1275" s="7">
        <f t="shared" si="2338"/>
        <v>2.5257286443082556</v>
      </c>
      <c r="AM1275" s="7">
        <f t="shared" si="2339"/>
        <v>12.500000000000002</v>
      </c>
      <c r="AN1275" s="37" t="str">
        <f>VLOOKUP(I1275,spp!A:L,10,FALSE)</f>
        <v>Pomacanthidae</v>
      </c>
    </row>
    <row r="1276" spans="1:40" x14ac:dyDescent="0.2">
      <c r="A1276" s="37">
        <v>8</v>
      </c>
      <c r="B1276" s="43" t="s">
        <v>213</v>
      </c>
      <c r="C1276" s="43">
        <v>3</v>
      </c>
      <c r="D1276" s="43" t="s">
        <v>216</v>
      </c>
      <c r="E1276" s="43">
        <v>4</v>
      </c>
      <c r="F1276" s="59">
        <v>40008</v>
      </c>
      <c r="G1276" s="43"/>
      <c r="H1276" s="43">
        <v>4.5999999999999996</v>
      </c>
      <c r="I1276" s="43" t="s">
        <v>148</v>
      </c>
      <c r="J1276" s="37" t="str">
        <f>VLOOKUP(I1276,spp!A:B,2,FALSE)</f>
        <v>Diadema mexicanum</v>
      </c>
      <c r="K1276" s="43">
        <v>15</v>
      </c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37"/>
      <c r="AF1276" s="37">
        <f>VLOOKUP(I1276,spp!A:E,5,FALSE)</f>
        <v>20.71</v>
      </c>
      <c r="AG1276" s="43">
        <f>AF1276*K1276</f>
        <v>310.65000000000003</v>
      </c>
      <c r="AH1276" s="43">
        <f>K1276/50</f>
        <v>0.3</v>
      </c>
      <c r="AI1276" s="43">
        <f>AG1276/50</f>
        <v>6.213000000000001</v>
      </c>
      <c r="AJ1276" s="7">
        <f t="shared" ref="AJ1276:AJ1282" si="2344">LN(AG1276)</f>
        <v>5.7386668765097033</v>
      </c>
      <c r="AK1276" s="7" t="e">
        <f t="shared" ref="AK1276:AK1282" si="2345">LN(AE1276)</f>
        <v>#NUM!</v>
      </c>
      <c r="AL1276" s="7" t="e">
        <f t="shared" ref="AL1276:AL1282" si="2346">(AJ1276-AK1276)/AF1276</f>
        <v>#NUM!</v>
      </c>
      <c r="AM1276" s="7" t="e">
        <f t="shared" ref="AM1276:AM1282" si="2347">EXP(AL1276)</f>
        <v>#NUM!</v>
      </c>
      <c r="AN1276" s="37" t="str">
        <f>VLOOKUP(I1276,spp!A:L,10,FALSE)</f>
        <v>Diadematidae</v>
      </c>
    </row>
    <row r="1277" spans="1:40" x14ac:dyDescent="0.2">
      <c r="A1277" s="37">
        <v>8</v>
      </c>
      <c r="B1277" s="43" t="s">
        <v>213</v>
      </c>
      <c r="C1277" s="43">
        <v>3</v>
      </c>
      <c r="D1277" s="43" t="s">
        <v>216</v>
      </c>
      <c r="E1277" s="43">
        <v>5</v>
      </c>
      <c r="F1277" s="59">
        <v>40008</v>
      </c>
      <c r="G1277" s="43"/>
      <c r="H1277" s="43">
        <v>4.5999999999999996</v>
      </c>
      <c r="I1277" s="43" t="s">
        <v>148</v>
      </c>
      <c r="J1277" s="37" t="str">
        <f>VLOOKUP(I1277,spp!A:B,2,FALSE)</f>
        <v>Diadema mexicanum</v>
      </c>
      <c r="K1277" s="43">
        <v>15</v>
      </c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  <c r="AB1277" s="43"/>
      <c r="AC1277" s="43"/>
      <c r="AD1277" s="43"/>
      <c r="AE1277" s="37"/>
      <c r="AF1277" s="37">
        <f>VLOOKUP(I1277,spp!A:E,5,FALSE)</f>
        <v>20.71</v>
      </c>
      <c r="AG1277" s="43">
        <f>AF1277*K1277</f>
        <v>310.65000000000003</v>
      </c>
      <c r="AH1277" s="43">
        <f>K1277/50</f>
        <v>0.3</v>
      </c>
      <c r="AI1277" s="43">
        <f>AG1277/50</f>
        <v>6.213000000000001</v>
      </c>
      <c r="AJ1277" s="7">
        <f t="shared" si="2344"/>
        <v>5.7386668765097033</v>
      </c>
      <c r="AK1277" s="7" t="e">
        <f t="shared" si="2345"/>
        <v>#NUM!</v>
      </c>
      <c r="AL1277" s="7" t="e">
        <f t="shared" si="2346"/>
        <v>#NUM!</v>
      </c>
      <c r="AM1277" s="7" t="e">
        <f t="shared" si="2347"/>
        <v>#NUM!</v>
      </c>
      <c r="AN1277" s="37" t="str">
        <f>VLOOKUP(I1277,spp!A:L,10,FALSE)</f>
        <v>Diadematidae</v>
      </c>
    </row>
    <row r="1278" spans="1:40" x14ac:dyDescent="0.2">
      <c r="A1278" s="37">
        <v>8</v>
      </c>
      <c r="B1278" s="43" t="s">
        <v>213</v>
      </c>
      <c r="C1278" s="43">
        <v>3</v>
      </c>
      <c r="D1278" s="43" t="s">
        <v>216</v>
      </c>
      <c r="E1278" s="43">
        <v>5</v>
      </c>
      <c r="F1278" s="59">
        <v>40008</v>
      </c>
      <c r="G1278" s="43"/>
      <c r="H1278" s="43">
        <v>4.5999999999999996</v>
      </c>
      <c r="I1278" s="43" t="s">
        <v>149</v>
      </c>
      <c r="J1278" s="37" t="str">
        <f>VLOOKUP(I1278,spp!A:B,2,FALSE)</f>
        <v>Pinctada mazatlanica</v>
      </c>
      <c r="K1278" s="43">
        <v>3</v>
      </c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  <c r="AC1278" s="43"/>
      <c r="AD1278" s="43"/>
      <c r="AE1278" s="37"/>
      <c r="AF1278" s="37">
        <f>VLOOKUP(I1278,spp!A:E,5,FALSE)</f>
        <v>33.238461538461536</v>
      </c>
      <c r="AG1278" s="43">
        <f>AF1278*K1278</f>
        <v>99.715384615384608</v>
      </c>
      <c r="AH1278" s="43">
        <f>K1278/50</f>
        <v>0.06</v>
      </c>
      <c r="AI1278" s="43">
        <f>AG1278/50</f>
        <v>1.9943076923076921</v>
      </c>
      <c r="AJ1278" s="7">
        <f t="shared" si="2344"/>
        <v>4.6023199741444607</v>
      </c>
      <c r="AK1278" s="7" t="e">
        <f t="shared" si="2345"/>
        <v>#NUM!</v>
      </c>
      <c r="AL1278" s="7" t="e">
        <f t="shared" si="2346"/>
        <v>#NUM!</v>
      </c>
      <c r="AM1278" s="7" t="e">
        <f t="shared" si="2347"/>
        <v>#NUM!</v>
      </c>
      <c r="AN1278" s="37" t="str">
        <f>VLOOKUP(I1278,spp!A:L,10,FALSE)</f>
        <v>Pteriidae</v>
      </c>
    </row>
    <row r="1279" spans="1:40" x14ac:dyDescent="0.2">
      <c r="A1279" s="37">
        <v>8</v>
      </c>
      <c r="B1279" s="43" t="s">
        <v>213</v>
      </c>
      <c r="C1279" s="43">
        <v>3</v>
      </c>
      <c r="D1279" s="43" t="s">
        <v>216</v>
      </c>
      <c r="E1279" s="43">
        <v>6</v>
      </c>
      <c r="F1279" s="59">
        <v>40008</v>
      </c>
      <c r="G1279" s="43"/>
      <c r="H1279" s="43">
        <v>4.9000000000000004</v>
      </c>
      <c r="I1279" s="43" t="s">
        <v>148</v>
      </c>
      <c r="J1279" s="37" t="str">
        <f>VLOOKUP(I1279,spp!A:B,2,FALSE)</f>
        <v>Diadema mexicanum</v>
      </c>
      <c r="K1279" s="43">
        <v>15</v>
      </c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  <c r="AB1279" s="43"/>
      <c r="AC1279" s="43"/>
      <c r="AD1279" s="43"/>
      <c r="AE1279" s="37"/>
      <c r="AF1279" s="37">
        <f>VLOOKUP(I1279,spp!A:E,5,FALSE)</f>
        <v>20.71</v>
      </c>
      <c r="AG1279" s="43">
        <f>AF1279*K1279</f>
        <v>310.65000000000003</v>
      </c>
      <c r="AH1279" s="43">
        <f>K1279/50</f>
        <v>0.3</v>
      </c>
      <c r="AI1279" s="43">
        <f>AG1279/50</f>
        <v>6.213000000000001</v>
      </c>
      <c r="AJ1279" s="7">
        <f t="shared" si="2344"/>
        <v>5.7386668765097033</v>
      </c>
      <c r="AK1279" s="7" t="e">
        <f t="shared" si="2345"/>
        <v>#NUM!</v>
      </c>
      <c r="AL1279" s="7" t="e">
        <f t="shared" si="2346"/>
        <v>#NUM!</v>
      </c>
      <c r="AM1279" s="7" t="e">
        <f t="shared" si="2347"/>
        <v>#NUM!</v>
      </c>
      <c r="AN1279" s="37" t="str">
        <f>VLOOKUP(I1279,spp!A:L,10,FALSE)</f>
        <v>Diadematidae</v>
      </c>
    </row>
    <row r="1280" spans="1:40" x14ac:dyDescent="0.2">
      <c r="A1280" s="37">
        <v>8</v>
      </c>
      <c r="B1280" s="43" t="s">
        <v>213</v>
      </c>
      <c r="C1280" s="43">
        <v>3</v>
      </c>
      <c r="D1280" s="43" t="s">
        <v>216</v>
      </c>
      <c r="E1280" s="43">
        <v>6</v>
      </c>
      <c r="F1280" s="59">
        <v>40008</v>
      </c>
      <c r="G1280" s="43"/>
      <c r="H1280" s="43">
        <v>4.9000000000000004</v>
      </c>
      <c r="I1280" s="43" t="s">
        <v>149</v>
      </c>
      <c r="J1280" s="37" t="str">
        <f>VLOOKUP(I1280,spp!A:B,2,FALSE)</f>
        <v>Pinctada mazatlanica</v>
      </c>
      <c r="K1280" s="43">
        <v>1</v>
      </c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  <c r="AC1280" s="43"/>
      <c r="AD1280" s="43"/>
      <c r="AE1280" s="37"/>
      <c r="AF1280" s="37">
        <f>VLOOKUP(I1280,spp!A:E,5,FALSE)</f>
        <v>33.238461538461536</v>
      </c>
      <c r="AG1280" s="43">
        <f>AF1280*K1280</f>
        <v>33.238461538461536</v>
      </c>
      <c r="AH1280" s="43">
        <f>K1280/50</f>
        <v>0.02</v>
      </c>
      <c r="AI1280" s="43">
        <f>AG1280/50</f>
        <v>0.66476923076923067</v>
      </c>
      <c r="AJ1280" s="7">
        <f t="shared" si="2344"/>
        <v>3.5037076854763507</v>
      </c>
      <c r="AK1280" s="7" t="e">
        <f t="shared" si="2345"/>
        <v>#NUM!</v>
      </c>
      <c r="AL1280" s="7" t="e">
        <f t="shared" si="2346"/>
        <v>#NUM!</v>
      </c>
      <c r="AM1280" s="7" t="e">
        <f t="shared" si="2347"/>
        <v>#NUM!</v>
      </c>
      <c r="AN1280" s="37" t="str">
        <f>VLOOKUP(I1280,spp!A:L,10,FALSE)</f>
        <v>Pteriidae</v>
      </c>
    </row>
    <row r="1281" spans="1:40" x14ac:dyDescent="0.2">
      <c r="A1281" s="37">
        <v>8</v>
      </c>
      <c r="B1281" s="37" t="s">
        <v>213</v>
      </c>
      <c r="C1281" s="37">
        <v>3</v>
      </c>
      <c r="D1281" s="37" t="s">
        <v>216</v>
      </c>
      <c r="E1281" s="37">
        <v>7</v>
      </c>
      <c r="F1281" s="55">
        <v>40008</v>
      </c>
      <c r="G1281" s="37"/>
      <c r="H1281" s="37">
        <v>6.1</v>
      </c>
      <c r="I1281" s="37" t="s">
        <v>142</v>
      </c>
      <c r="J1281" s="37" t="str">
        <f>VLOOKUP(I1281,spp!A:B,2,FALSE)</f>
        <v>Holacanthus passer</v>
      </c>
      <c r="K1281" s="39">
        <f t="shared" ref="K1281" si="2348">SUM(L1281:AD1281)</f>
        <v>4</v>
      </c>
      <c r="L1281" s="37"/>
      <c r="M1281" s="37">
        <v>3</v>
      </c>
      <c r="N1281" s="37">
        <v>1</v>
      </c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>
        <f>VLOOKUP(I1281,spp!A:C,3,FALSE)</f>
        <v>2.7130000000000001E-2</v>
      </c>
      <c r="AF1281" s="37">
        <f>VLOOKUP(I1281,spp!A:D,4,FALSE)</f>
        <v>3.0842299999999998</v>
      </c>
      <c r="AG1281" s="37">
        <f t="shared" ref="AG1281" si="2349">((AE1281*$L$2^AF1281)*L1281)+((AE1281*$M$2^AF1281)*M1281)+((AE1281*$N$2^AF1281)*N1281)+((AE1281*$O$2^AF1281)*O1281)+((AE1281*$P$2^AF1281)*P1281)+((AE1281*$Q$2^AF1281)*Q1281)+((AE1281*$R$2^AF1281)*R1281)+((AE1281*$S$2^AF1281)*S1281)+((AE1281*$T$2^AF1281)*T1281)+((AE1281*$U$2^AF1281)*U1281)+((AE1281*$V$2^AF1281)*V1281)+((AE1281*$W$2^AF1281)*W1281)+((AE1281*$X$2^AF1281)*X1281)+((AE1281*$Y$2^AF1281)*Y1281)+ ((AE1281*$Z$2^AF1281)*Z1281)+((AE1281*$AA$2^AF1281)*AA1281)+((AE1281*$AB$2^AF1281)*AB1281)+((AE1281*$AC$2^AF1281)*AC1281+((AE1281*$AD$2^AF1281)*AD1281))</f>
        <v>106.23750271118732</v>
      </c>
      <c r="AH1281" s="37">
        <f t="shared" ref="AH1281" si="2350">K1281/100</f>
        <v>0.04</v>
      </c>
      <c r="AI1281" s="37">
        <f t="shared" ref="AI1281" si="2351">AG1281/100</f>
        <v>1.0623750271118733</v>
      </c>
      <c r="AJ1281" s="7">
        <f t="shared" si="2344"/>
        <v>4.6656771793448035</v>
      </c>
      <c r="AK1281" s="7">
        <f t="shared" si="2345"/>
        <v>-3.6071151523112968</v>
      </c>
      <c r="AL1281" s="7">
        <f t="shared" si="2346"/>
        <v>2.6822877449658753</v>
      </c>
      <c r="AM1281" s="7">
        <f t="shared" si="2347"/>
        <v>14.618498466330928</v>
      </c>
      <c r="AN1281" s="37" t="str">
        <f>VLOOKUP(I1281,spp!A:L,10,FALSE)</f>
        <v>Pomacanthidae</v>
      </c>
    </row>
    <row r="1282" spans="1:40" x14ac:dyDescent="0.2">
      <c r="A1282" s="37">
        <v>8</v>
      </c>
      <c r="B1282" s="43" t="s">
        <v>213</v>
      </c>
      <c r="C1282" s="43">
        <v>3</v>
      </c>
      <c r="D1282" s="43" t="s">
        <v>216</v>
      </c>
      <c r="E1282" s="43">
        <v>7</v>
      </c>
      <c r="F1282" s="59">
        <v>40008</v>
      </c>
      <c r="G1282" s="43"/>
      <c r="H1282" s="43">
        <v>6.1</v>
      </c>
      <c r="I1282" s="43" t="s">
        <v>148</v>
      </c>
      <c r="J1282" s="37" t="str">
        <f>VLOOKUP(I1282,spp!A:B,2,FALSE)</f>
        <v>Diadema mexicanum</v>
      </c>
      <c r="K1282" s="43">
        <v>6</v>
      </c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  <c r="AC1282" s="43"/>
      <c r="AD1282" s="43"/>
      <c r="AE1282" s="37"/>
      <c r="AF1282" s="37">
        <f>VLOOKUP(I1282,spp!A:E,5,FALSE)</f>
        <v>20.71</v>
      </c>
      <c r="AG1282" s="43">
        <f t="shared" ref="AG1282:AG1283" si="2352">AF1282*K1282</f>
        <v>124.26</v>
      </c>
      <c r="AH1282" s="43">
        <f t="shared" ref="AH1282:AH1283" si="2353">K1282/50</f>
        <v>0.12</v>
      </c>
      <c r="AI1282" s="43">
        <f t="shared" ref="AI1282:AI1283" si="2354">AG1282/50</f>
        <v>2.4852000000000003</v>
      </c>
      <c r="AJ1282" s="7">
        <f t="shared" si="2344"/>
        <v>4.8223761446355482</v>
      </c>
      <c r="AK1282" s="7" t="e">
        <f t="shared" si="2345"/>
        <v>#NUM!</v>
      </c>
      <c r="AL1282" s="7" t="e">
        <f t="shared" si="2346"/>
        <v>#NUM!</v>
      </c>
      <c r="AM1282" s="7" t="e">
        <f t="shared" si="2347"/>
        <v>#NUM!</v>
      </c>
      <c r="AN1282" s="37" t="str">
        <f>VLOOKUP(I1282,spp!A:L,10,FALSE)</f>
        <v>Diadematidae</v>
      </c>
    </row>
    <row r="1283" spans="1:40" x14ac:dyDescent="0.2">
      <c r="A1283" s="37">
        <v>8</v>
      </c>
      <c r="B1283" s="43" t="s">
        <v>213</v>
      </c>
      <c r="C1283" s="43">
        <v>3</v>
      </c>
      <c r="D1283" s="43" t="s">
        <v>216</v>
      </c>
      <c r="E1283" s="43">
        <v>7</v>
      </c>
      <c r="F1283" s="59">
        <v>40008</v>
      </c>
      <c r="G1283" s="43"/>
      <c r="H1283" s="43">
        <v>6.1</v>
      </c>
      <c r="I1283" s="43" t="s">
        <v>149</v>
      </c>
      <c r="J1283" s="37" t="str">
        <f>VLOOKUP(I1283,spp!A:B,2,FALSE)</f>
        <v>Pinctada mazatlanica</v>
      </c>
      <c r="K1283" s="43">
        <v>1</v>
      </c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37"/>
      <c r="AF1283" s="37">
        <f>VLOOKUP(I1283,spp!A:E,5,FALSE)</f>
        <v>33.238461538461536</v>
      </c>
      <c r="AG1283" s="43">
        <f t="shared" si="2352"/>
        <v>33.238461538461536</v>
      </c>
      <c r="AH1283" s="43">
        <f t="shared" si="2353"/>
        <v>0.02</v>
      </c>
      <c r="AI1283" s="43">
        <f t="shared" si="2354"/>
        <v>0.66476923076923067</v>
      </c>
      <c r="AJ1283" s="7">
        <f t="shared" ref="AJ1283:AJ1295" si="2355">LN(AG1283)</f>
        <v>3.5037076854763507</v>
      </c>
      <c r="AK1283" s="7" t="e">
        <f t="shared" ref="AK1283:AK1295" si="2356">LN(AE1283)</f>
        <v>#NUM!</v>
      </c>
      <c r="AL1283" s="7" t="e">
        <f t="shared" ref="AL1283:AL1295" si="2357">(AJ1283-AK1283)/AF1283</f>
        <v>#NUM!</v>
      </c>
      <c r="AM1283" s="7" t="e">
        <f t="shared" ref="AM1283:AM1295" si="2358">EXP(AL1283)</f>
        <v>#NUM!</v>
      </c>
      <c r="AN1283" s="37" t="str">
        <f>VLOOKUP(I1283,spp!A:L,10,FALSE)</f>
        <v>Pteriidae</v>
      </c>
    </row>
    <row r="1284" spans="1:40" x14ac:dyDescent="0.2">
      <c r="A1284" s="37">
        <v>8</v>
      </c>
      <c r="B1284" s="43" t="s">
        <v>213</v>
      </c>
      <c r="C1284" s="43">
        <v>3</v>
      </c>
      <c r="D1284" s="43" t="s">
        <v>216</v>
      </c>
      <c r="E1284" s="43">
        <v>8</v>
      </c>
      <c r="F1284" s="59">
        <v>40008</v>
      </c>
      <c r="G1284" s="43"/>
      <c r="H1284" s="43">
        <v>6.1</v>
      </c>
      <c r="I1284" s="43" t="s">
        <v>148</v>
      </c>
      <c r="J1284" s="37" t="str">
        <f>VLOOKUP(I1284,spp!A:B,2,FALSE)</f>
        <v>Diadema mexicanum</v>
      </c>
      <c r="K1284" s="43">
        <v>4</v>
      </c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  <c r="AC1284" s="43"/>
      <c r="AD1284" s="43"/>
      <c r="AE1284" s="37"/>
      <c r="AF1284" s="37">
        <f>VLOOKUP(I1284,spp!A:E,5,FALSE)</f>
        <v>20.71</v>
      </c>
      <c r="AG1284" s="43">
        <f>AF1284*K1284</f>
        <v>82.84</v>
      </c>
      <c r="AH1284" s="43">
        <f>K1284/50</f>
        <v>0.08</v>
      </c>
      <c r="AI1284" s="43">
        <f>AG1284/50</f>
        <v>1.6568000000000001</v>
      </c>
      <c r="AJ1284" s="7">
        <f t="shared" si="2355"/>
        <v>4.4169110365273836</v>
      </c>
      <c r="AK1284" s="7" t="e">
        <f t="shared" si="2356"/>
        <v>#NUM!</v>
      </c>
      <c r="AL1284" s="7" t="e">
        <f t="shared" si="2357"/>
        <v>#NUM!</v>
      </c>
      <c r="AM1284" s="7" t="e">
        <f t="shared" si="2358"/>
        <v>#NUM!</v>
      </c>
      <c r="AN1284" s="37" t="str">
        <f>VLOOKUP(I1284,spp!A:L,10,FALSE)</f>
        <v>Diadematidae</v>
      </c>
    </row>
    <row r="1285" spans="1:40" x14ac:dyDescent="0.2">
      <c r="A1285" s="37">
        <v>8</v>
      </c>
      <c r="B1285" s="43" t="s">
        <v>213</v>
      </c>
      <c r="C1285" s="43">
        <v>3</v>
      </c>
      <c r="D1285" s="43" t="s">
        <v>216</v>
      </c>
      <c r="E1285" s="43">
        <v>8</v>
      </c>
      <c r="F1285" s="59">
        <v>40008</v>
      </c>
      <c r="G1285" s="43"/>
      <c r="H1285" s="43">
        <v>6.1</v>
      </c>
      <c r="I1285" s="43" t="s">
        <v>149</v>
      </c>
      <c r="J1285" s="37" t="str">
        <f>VLOOKUP(I1285,spp!A:B,2,FALSE)</f>
        <v>Pinctada mazatlanica</v>
      </c>
      <c r="K1285" s="43">
        <v>1</v>
      </c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37"/>
      <c r="AF1285" s="37">
        <f>VLOOKUP(I1285,spp!A:E,5,FALSE)</f>
        <v>33.238461538461536</v>
      </c>
      <c r="AG1285" s="43">
        <f>AF1285*K1285</f>
        <v>33.238461538461536</v>
      </c>
      <c r="AH1285" s="43">
        <f>K1285/50</f>
        <v>0.02</v>
      </c>
      <c r="AI1285" s="43">
        <f>AG1285/50</f>
        <v>0.66476923076923067</v>
      </c>
      <c r="AJ1285" s="7">
        <f t="shared" si="2355"/>
        <v>3.5037076854763507</v>
      </c>
      <c r="AK1285" s="7" t="e">
        <f t="shared" si="2356"/>
        <v>#NUM!</v>
      </c>
      <c r="AL1285" s="7" t="e">
        <f t="shared" si="2357"/>
        <v>#NUM!</v>
      </c>
      <c r="AM1285" s="7" t="e">
        <f t="shared" si="2358"/>
        <v>#NUM!</v>
      </c>
      <c r="AN1285" s="37" t="str">
        <f>VLOOKUP(I1285,spp!A:L,10,FALSE)</f>
        <v>Pteriidae</v>
      </c>
    </row>
    <row r="1286" spans="1:40" x14ac:dyDescent="0.2">
      <c r="A1286" s="37">
        <v>8</v>
      </c>
      <c r="B1286" s="37" t="s">
        <v>213</v>
      </c>
      <c r="C1286" s="37">
        <v>3</v>
      </c>
      <c r="D1286" s="37" t="s">
        <v>216</v>
      </c>
      <c r="E1286" s="37">
        <v>9</v>
      </c>
      <c r="F1286" s="55">
        <v>40008</v>
      </c>
      <c r="G1286" s="37"/>
      <c r="H1286" s="37">
        <v>6.1</v>
      </c>
      <c r="I1286" s="37" t="s">
        <v>142</v>
      </c>
      <c r="J1286" s="37" t="str">
        <f>VLOOKUP(I1286,spp!A:B,2,FALSE)</f>
        <v>Holacanthus passer</v>
      </c>
      <c r="K1286" s="39">
        <f t="shared" ref="K1286" si="2359">SUM(L1286:AD1286)</f>
        <v>3</v>
      </c>
      <c r="L1286" s="37"/>
      <c r="M1286" s="37">
        <v>2</v>
      </c>
      <c r="N1286" s="37">
        <v>1</v>
      </c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>
        <f>VLOOKUP(I1286,spp!A:C,3,FALSE)</f>
        <v>2.7130000000000001E-2</v>
      </c>
      <c r="AF1286" s="37">
        <f>VLOOKUP(I1286,spp!A:D,4,FALSE)</f>
        <v>3.0842299999999998</v>
      </c>
      <c r="AG1286" s="37">
        <f t="shared" ref="AG1286" si="2360">((AE1286*$L$2^AF1286)*L1286)+((AE1286*$M$2^AF1286)*M1286)+((AE1286*$N$2^AF1286)*N1286)+((AE1286*$O$2^AF1286)*O1286)+((AE1286*$P$2^AF1286)*P1286)+((AE1286*$Q$2^AF1286)*Q1286)+((AE1286*$R$2^AF1286)*R1286)+((AE1286*$S$2^AF1286)*S1286)+((AE1286*$T$2^AF1286)*T1286)+((AE1286*$U$2^AF1286)*U1286)+((AE1286*$V$2^AF1286)*V1286)+((AE1286*$W$2^AF1286)*W1286)+((AE1286*$X$2^AF1286)*X1286)+((AE1286*$Y$2^AF1286)*Y1286)+ ((AE1286*$Z$2^AF1286)*Z1286)+((AE1286*$AA$2^AF1286)*AA1286)+((AE1286*$AB$2^AF1286)*AB1286)+((AE1286*$AC$2^AF1286)*AC1286+((AE1286*$AD$2^AF1286)*AD1286))</f>
        <v>92.674995123846756</v>
      </c>
      <c r="AH1286" s="37">
        <f t="shared" ref="AH1286" si="2361">K1286/100</f>
        <v>0.03</v>
      </c>
      <c r="AI1286" s="37">
        <f t="shared" ref="AI1286" si="2362">AG1286/100</f>
        <v>0.9267499512384676</v>
      </c>
      <c r="AJ1286" s="7">
        <f t="shared" si="2355"/>
        <v>4.5290986964211672</v>
      </c>
      <c r="AK1286" s="7">
        <f t="shared" si="2356"/>
        <v>-3.6071151523112968</v>
      </c>
      <c r="AL1286" s="7">
        <f t="shared" si="2357"/>
        <v>2.6380048987048514</v>
      </c>
      <c r="AM1286" s="7">
        <f t="shared" si="2358"/>
        <v>13.985273717810834</v>
      </c>
      <c r="AN1286" s="37" t="str">
        <f>VLOOKUP(I1286,spp!A:L,10,FALSE)</f>
        <v>Pomacanthidae</v>
      </c>
    </row>
    <row r="1287" spans="1:40" x14ac:dyDescent="0.2">
      <c r="A1287" s="37">
        <v>8</v>
      </c>
      <c r="B1287" s="43" t="s">
        <v>213</v>
      </c>
      <c r="C1287" s="43">
        <v>3</v>
      </c>
      <c r="D1287" s="43" t="s">
        <v>216</v>
      </c>
      <c r="E1287" s="43">
        <v>9</v>
      </c>
      <c r="F1287" s="59">
        <v>40008</v>
      </c>
      <c r="G1287" s="43"/>
      <c r="H1287" s="43">
        <v>6.1</v>
      </c>
      <c r="I1287" s="43" t="s">
        <v>148</v>
      </c>
      <c r="J1287" s="37" t="str">
        <f>VLOOKUP(I1287,spp!A:B,2,FALSE)</f>
        <v>Diadema mexicanum</v>
      </c>
      <c r="K1287" s="43">
        <v>3</v>
      </c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  <c r="AB1287" s="43"/>
      <c r="AC1287" s="43"/>
      <c r="AD1287" s="43"/>
      <c r="AE1287" s="37"/>
      <c r="AF1287" s="37">
        <f>VLOOKUP(I1287,spp!A:E,5,FALSE)</f>
        <v>20.71</v>
      </c>
      <c r="AG1287" s="43">
        <f t="shared" ref="AG1287:AG1289" si="2363">AF1287*K1287</f>
        <v>62.13</v>
      </c>
      <c r="AH1287" s="43">
        <f t="shared" ref="AH1287:AH1289" si="2364">K1287/50</f>
        <v>0.06</v>
      </c>
      <c r="AI1287" s="43">
        <f t="shared" ref="AI1287:AI1289" si="2365">AG1287/50</f>
        <v>1.2426000000000001</v>
      </c>
      <c r="AJ1287" s="7">
        <f t="shared" si="2355"/>
        <v>4.1292289640756028</v>
      </c>
      <c r="AK1287" s="7" t="e">
        <f t="shared" si="2356"/>
        <v>#NUM!</v>
      </c>
      <c r="AL1287" s="7" t="e">
        <f t="shared" si="2357"/>
        <v>#NUM!</v>
      </c>
      <c r="AM1287" s="7" t="e">
        <f t="shared" si="2358"/>
        <v>#NUM!</v>
      </c>
      <c r="AN1287" s="37" t="str">
        <f>VLOOKUP(I1287,spp!A:L,10,FALSE)</f>
        <v>Diadematidae</v>
      </c>
    </row>
    <row r="1288" spans="1:40" x14ac:dyDescent="0.2">
      <c r="A1288" s="37">
        <v>8</v>
      </c>
      <c r="B1288" s="43" t="s">
        <v>213</v>
      </c>
      <c r="C1288" s="43">
        <v>3</v>
      </c>
      <c r="D1288" s="43" t="s">
        <v>216</v>
      </c>
      <c r="E1288" s="43">
        <v>9</v>
      </c>
      <c r="F1288" s="59">
        <v>40008</v>
      </c>
      <c r="G1288" s="43"/>
      <c r="H1288" s="43">
        <v>6.1</v>
      </c>
      <c r="I1288" s="43" t="s">
        <v>145</v>
      </c>
      <c r="J1288" s="37" t="str">
        <f>VLOOKUP(I1288,spp!A:B,2,FALSE)</f>
        <v>Isostichopus fuscus</v>
      </c>
      <c r="K1288" s="43">
        <v>1</v>
      </c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  <c r="AC1288" s="43"/>
      <c r="AD1288" s="43"/>
      <c r="AE1288" s="37"/>
      <c r="AF1288" s="37">
        <f>VLOOKUP(I1288,spp!A:E,5,FALSE)</f>
        <v>375</v>
      </c>
      <c r="AG1288" s="43">
        <f t="shared" si="2363"/>
        <v>375</v>
      </c>
      <c r="AH1288" s="43">
        <f t="shared" si="2364"/>
        <v>0.02</v>
      </c>
      <c r="AI1288" s="43">
        <f t="shared" si="2365"/>
        <v>7.5</v>
      </c>
      <c r="AJ1288" s="7">
        <f t="shared" si="2355"/>
        <v>5.9269260259704106</v>
      </c>
      <c r="AK1288" s="7" t="e">
        <f t="shared" si="2356"/>
        <v>#NUM!</v>
      </c>
      <c r="AL1288" s="7" t="e">
        <f t="shared" si="2357"/>
        <v>#NUM!</v>
      </c>
      <c r="AM1288" s="7" t="e">
        <f t="shared" si="2358"/>
        <v>#NUM!</v>
      </c>
      <c r="AN1288" s="37" t="str">
        <f>VLOOKUP(I1288,spp!A:L,10,FALSE)</f>
        <v>Stichopodidae</v>
      </c>
    </row>
    <row r="1289" spans="1:40" x14ac:dyDescent="0.2">
      <c r="A1289" s="37">
        <v>8</v>
      </c>
      <c r="B1289" s="43" t="s">
        <v>213</v>
      </c>
      <c r="C1289" s="43">
        <v>3</v>
      </c>
      <c r="D1289" s="43" t="s">
        <v>216</v>
      </c>
      <c r="E1289" s="43">
        <v>9</v>
      </c>
      <c r="F1289" s="59">
        <v>40008</v>
      </c>
      <c r="G1289" s="43"/>
      <c r="H1289" s="43">
        <v>6.1</v>
      </c>
      <c r="I1289" s="43" t="s">
        <v>149</v>
      </c>
      <c r="J1289" s="37" t="str">
        <f>VLOOKUP(I1289,spp!A:B,2,FALSE)</f>
        <v>Pinctada mazatlanica</v>
      </c>
      <c r="K1289" s="43">
        <v>1</v>
      </c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37"/>
      <c r="AF1289" s="37">
        <f>VLOOKUP(I1289,spp!A:E,5,FALSE)</f>
        <v>33.238461538461536</v>
      </c>
      <c r="AG1289" s="43">
        <f t="shared" si="2363"/>
        <v>33.238461538461536</v>
      </c>
      <c r="AH1289" s="43">
        <f t="shared" si="2364"/>
        <v>0.02</v>
      </c>
      <c r="AI1289" s="43">
        <f t="shared" si="2365"/>
        <v>0.66476923076923067</v>
      </c>
      <c r="AJ1289" s="7">
        <f t="shared" si="2355"/>
        <v>3.5037076854763507</v>
      </c>
      <c r="AK1289" s="7" t="e">
        <f t="shared" si="2356"/>
        <v>#NUM!</v>
      </c>
      <c r="AL1289" s="7" t="e">
        <f t="shared" si="2357"/>
        <v>#NUM!</v>
      </c>
      <c r="AM1289" s="7" t="e">
        <f t="shared" si="2358"/>
        <v>#NUM!</v>
      </c>
      <c r="AN1289" s="37" t="str">
        <f>VLOOKUP(I1289,spp!A:L,10,FALSE)</f>
        <v>Pteriidae</v>
      </c>
    </row>
    <row r="1290" spans="1:40" x14ac:dyDescent="0.2">
      <c r="A1290" s="37">
        <v>8</v>
      </c>
      <c r="B1290" s="37" t="s">
        <v>213</v>
      </c>
      <c r="C1290" s="37">
        <v>3</v>
      </c>
      <c r="D1290" s="37" t="s">
        <v>216</v>
      </c>
      <c r="E1290" s="37">
        <v>10</v>
      </c>
      <c r="F1290" s="55">
        <v>40008</v>
      </c>
      <c r="G1290" s="37"/>
      <c r="H1290" s="37">
        <v>5.5</v>
      </c>
      <c r="I1290" s="37" t="s">
        <v>142</v>
      </c>
      <c r="J1290" s="37" t="str">
        <f>VLOOKUP(I1290,spp!A:B,2,FALSE)</f>
        <v>Holacanthus passer</v>
      </c>
      <c r="K1290" s="39">
        <f t="shared" ref="K1290:K1291" si="2366">SUM(L1290:AD1290)</f>
        <v>4</v>
      </c>
      <c r="L1290" s="37"/>
      <c r="M1290" s="37"/>
      <c r="N1290" s="37">
        <v>3</v>
      </c>
      <c r="O1290" s="37">
        <v>1</v>
      </c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>
        <f>VLOOKUP(I1290,spp!A:C,3,FALSE)</f>
        <v>2.7130000000000001E-2</v>
      </c>
      <c r="AF1290" s="37">
        <f>VLOOKUP(I1290,spp!A:D,4,FALSE)</f>
        <v>3.0842299999999998</v>
      </c>
      <c r="AG1290" s="37">
        <f t="shared" ref="AG1290:AG1291" si="2367">((AE1290*$L$2^AF1290)*L1290)+((AE1290*$M$2^AF1290)*M1290)+((AE1290*$N$2^AF1290)*N1290)+((AE1290*$O$2^AF1290)*O1290)+((AE1290*$P$2^AF1290)*P1290)+((AE1290*$Q$2^AF1290)*Q1290)+((AE1290*$R$2^AF1290)*R1290)+((AE1290*$S$2^AF1290)*S1290)+((AE1290*$T$2^AF1290)*T1290)+((AE1290*$U$2^AF1290)*U1290)+((AE1290*$V$2^AF1290)*V1290)+((AE1290*$W$2^AF1290)*W1290)+((AE1290*$X$2^AF1290)*X1290)+((AE1290*$Y$2^AF1290)*Y1290)+ ((AE1290*$Z$2^AF1290)*Z1290)+((AE1290*$AA$2^AF1290)*AA1290)+((AE1290*$AB$2^AF1290)*AB1290)+((AE1290*$AC$2^AF1290)*AC1290+((AE1290*$AD$2^AF1290)*AD1290))</f>
        <v>381.68969055337851</v>
      </c>
      <c r="AH1290" s="37">
        <f t="shared" ref="AH1290:AH1291" si="2368">K1290/100</f>
        <v>0.04</v>
      </c>
      <c r="AI1290" s="37">
        <f t="shared" ref="AI1290:AI1291" si="2369">AG1290/100</f>
        <v>3.8168969055337851</v>
      </c>
      <c r="AJ1290" s="7">
        <f t="shared" si="2355"/>
        <v>5.9446079500947802</v>
      </c>
      <c r="AK1290" s="7">
        <f t="shared" si="2356"/>
        <v>-3.6071151523112968</v>
      </c>
      <c r="AL1290" s="7">
        <f t="shared" si="2357"/>
        <v>3.0969555131770581</v>
      </c>
      <c r="AM1290" s="7">
        <f t="shared" si="2358"/>
        <v>22.130472682243049</v>
      </c>
      <c r="AN1290" s="37" t="str">
        <f>VLOOKUP(I1290,spp!A:L,10,FALSE)</f>
        <v>Pomacanthidae</v>
      </c>
    </row>
    <row r="1291" spans="1:40" x14ac:dyDescent="0.2">
      <c r="A1291" s="37">
        <v>8</v>
      </c>
      <c r="B1291" s="37" t="s">
        <v>213</v>
      </c>
      <c r="C1291" s="37">
        <v>3</v>
      </c>
      <c r="D1291" s="37" t="s">
        <v>216</v>
      </c>
      <c r="E1291" s="37">
        <v>10</v>
      </c>
      <c r="F1291" s="55">
        <v>40008</v>
      </c>
      <c r="G1291" s="37"/>
      <c r="H1291" s="37">
        <v>5.5</v>
      </c>
      <c r="I1291" s="37" t="s">
        <v>141</v>
      </c>
      <c r="J1291" s="37" t="str">
        <f>VLOOKUP(I1291,spp!A:B,2,FALSE)</f>
        <v>Stegastes rectrifaenum</v>
      </c>
      <c r="K1291" s="39">
        <f t="shared" si="2366"/>
        <v>2</v>
      </c>
      <c r="L1291" s="37">
        <v>2</v>
      </c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>
        <f>VLOOKUP(I1291,spp!A:C,3,FALSE)</f>
        <v>1.813E-2</v>
      </c>
      <c r="AF1291" s="37">
        <f>VLOOKUP(I1291,spp!A:D,4,FALSE)</f>
        <v>3.07552</v>
      </c>
      <c r="AG1291" s="37">
        <f t="shared" si="2367"/>
        <v>0.60715594980801124</v>
      </c>
      <c r="AH1291" s="37">
        <f t="shared" si="2368"/>
        <v>0.02</v>
      </c>
      <c r="AI1291" s="37">
        <f t="shared" si="2369"/>
        <v>6.0715594980801126E-3</v>
      </c>
      <c r="AJ1291" s="7">
        <f t="shared" si="2355"/>
        <v>-0.49896960196183038</v>
      </c>
      <c r="AK1291" s="7">
        <f t="shared" si="2356"/>
        <v>-4.0101872542153769</v>
      </c>
      <c r="AL1291" s="7">
        <f t="shared" si="2357"/>
        <v>1.1416663368319979</v>
      </c>
      <c r="AM1291" s="7">
        <f t="shared" si="2358"/>
        <v>3.1319829579055436</v>
      </c>
      <c r="AN1291" s="37" t="str">
        <f>VLOOKUP(I1291,spp!A:L,10,FALSE)</f>
        <v>Pomacentridae</v>
      </c>
    </row>
    <row r="1292" spans="1:40" x14ac:dyDescent="0.2">
      <c r="A1292" s="37">
        <v>8</v>
      </c>
      <c r="B1292" s="43" t="s">
        <v>213</v>
      </c>
      <c r="C1292" s="43">
        <v>3</v>
      </c>
      <c r="D1292" s="43" t="s">
        <v>216</v>
      </c>
      <c r="E1292" s="43">
        <v>10</v>
      </c>
      <c r="F1292" s="59">
        <v>40008</v>
      </c>
      <c r="G1292" s="43"/>
      <c r="H1292" s="43">
        <v>5.5</v>
      </c>
      <c r="I1292" s="43" t="s">
        <v>148</v>
      </c>
      <c r="J1292" s="37" t="str">
        <f>VLOOKUP(I1292,spp!A:B,2,FALSE)</f>
        <v>Diadema mexicanum</v>
      </c>
      <c r="K1292" s="43">
        <v>2</v>
      </c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  <c r="AC1292" s="43"/>
      <c r="AD1292" s="43"/>
      <c r="AE1292" s="37"/>
      <c r="AF1292" s="37">
        <f>VLOOKUP(I1292,spp!A:E,5,FALSE)</f>
        <v>20.71</v>
      </c>
      <c r="AG1292" s="43">
        <f t="shared" ref="AG1292:AG1294" si="2370">AF1292*K1292</f>
        <v>41.42</v>
      </c>
      <c r="AH1292" s="43">
        <f t="shared" ref="AH1292:AH1294" si="2371">K1292/50</f>
        <v>0.04</v>
      </c>
      <c r="AI1292" s="43">
        <f t="shared" ref="AI1292:AI1294" si="2372">AG1292/50</f>
        <v>0.82840000000000003</v>
      </c>
      <c r="AJ1292" s="7">
        <f t="shared" si="2355"/>
        <v>3.7237638559674382</v>
      </c>
      <c r="AK1292" s="7" t="e">
        <f t="shared" si="2356"/>
        <v>#NUM!</v>
      </c>
      <c r="AL1292" s="7" t="e">
        <f t="shared" si="2357"/>
        <v>#NUM!</v>
      </c>
      <c r="AM1292" s="7" t="e">
        <f t="shared" si="2358"/>
        <v>#NUM!</v>
      </c>
      <c r="AN1292" s="37" t="str">
        <f>VLOOKUP(I1292,spp!A:L,10,FALSE)</f>
        <v>Diadematidae</v>
      </c>
    </row>
    <row r="1293" spans="1:40" x14ac:dyDescent="0.2">
      <c r="A1293" s="37">
        <v>8</v>
      </c>
      <c r="B1293" s="43" t="s">
        <v>213</v>
      </c>
      <c r="C1293" s="43">
        <v>3</v>
      </c>
      <c r="D1293" s="43" t="s">
        <v>216</v>
      </c>
      <c r="E1293" s="43">
        <v>10</v>
      </c>
      <c r="F1293" s="59">
        <v>40008</v>
      </c>
      <c r="G1293" s="43"/>
      <c r="H1293" s="43">
        <v>5.5</v>
      </c>
      <c r="I1293" s="43" t="s">
        <v>145</v>
      </c>
      <c r="J1293" s="37" t="str">
        <f>VLOOKUP(I1293,spp!A:B,2,FALSE)</f>
        <v>Isostichopus fuscus</v>
      </c>
      <c r="K1293" s="43">
        <v>1</v>
      </c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  <c r="AB1293" s="43"/>
      <c r="AC1293" s="43"/>
      <c r="AD1293" s="43"/>
      <c r="AE1293" s="37"/>
      <c r="AF1293" s="37">
        <f>VLOOKUP(I1293,spp!A:E,5,FALSE)</f>
        <v>375</v>
      </c>
      <c r="AG1293" s="43">
        <f t="shared" si="2370"/>
        <v>375</v>
      </c>
      <c r="AH1293" s="43">
        <f t="shared" si="2371"/>
        <v>0.02</v>
      </c>
      <c r="AI1293" s="43">
        <f t="shared" si="2372"/>
        <v>7.5</v>
      </c>
      <c r="AJ1293" s="7">
        <f t="shared" si="2355"/>
        <v>5.9269260259704106</v>
      </c>
      <c r="AK1293" s="7" t="e">
        <f t="shared" si="2356"/>
        <v>#NUM!</v>
      </c>
      <c r="AL1293" s="7" t="e">
        <f t="shared" si="2357"/>
        <v>#NUM!</v>
      </c>
      <c r="AM1293" s="7" t="e">
        <f t="shared" si="2358"/>
        <v>#NUM!</v>
      </c>
      <c r="AN1293" s="37" t="str">
        <f>VLOOKUP(I1293,spp!A:L,10,FALSE)</f>
        <v>Stichopodidae</v>
      </c>
    </row>
    <row r="1294" spans="1:40" x14ac:dyDescent="0.2">
      <c r="A1294" s="37">
        <v>8</v>
      </c>
      <c r="B1294" s="43" t="s">
        <v>213</v>
      </c>
      <c r="C1294" s="43">
        <v>3</v>
      </c>
      <c r="D1294" s="43" t="s">
        <v>216</v>
      </c>
      <c r="E1294" s="43">
        <v>10</v>
      </c>
      <c r="F1294" s="59">
        <v>40008</v>
      </c>
      <c r="G1294" s="43"/>
      <c r="H1294" s="43">
        <v>5.5</v>
      </c>
      <c r="I1294" s="43" t="s">
        <v>149</v>
      </c>
      <c r="J1294" s="37" t="str">
        <f>VLOOKUP(I1294,spp!A:B,2,FALSE)</f>
        <v>Pinctada mazatlanica</v>
      </c>
      <c r="K1294" s="43">
        <v>1</v>
      </c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  <c r="AC1294" s="43"/>
      <c r="AD1294" s="43"/>
      <c r="AE1294" s="37"/>
      <c r="AF1294" s="37">
        <f>VLOOKUP(I1294,spp!A:E,5,FALSE)</f>
        <v>33.238461538461536</v>
      </c>
      <c r="AG1294" s="43">
        <f t="shared" si="2370"/>
        <v>33.238461538461536</v>
      </c>
      <c r="AH1294" s="43">
        <f t="shared" si="2371"/>
        <v>0.02</v>
      </c>
      <c r="AI1294" s="43">
        <f t="shared" si="2372"/>
        <v>0.66476923076923067</v>
      </c>
      <c r="AJ1294" s="7">
        <f t="shared" si="2355"/>
        <v>3.5037076854763507</v>
      </c>
      <c r="AK1294" s="7" t="e">
        <f t="shared" si="2356"/>
        <v>#NUM!</v>
      </c>
      <c r="AL1294" s="7" t="e">
        <f t="shared" si="2357"/>
        <v>#NUM!</v>
      </c>
      <c r="AM1294" s="7" t="e">
        <f t="shared" si="2358"/>
        <v>#NUM!</v>
      </c>
      <c r="AN1294" s="37" t="str">
        <f>VLOOKUP(I1294,spp!A:L,10,FALSE)</f>
        <v>Pteriidae</v>
      </c>
    </row>
    <row r="1295" spans="1:40" x14ac:dyDescent="0.2">
      <c r="A1295" s="37">
        <v>8</v>
      </c>
      <c r="B1295" s="37" t="s">
        <v>213</v>
      </c>
      <c r="C1295" s="37">
        <v>3</v>
      </c>
      <c r="D1295" s="37" t="s">
        <v>216</v>
      </c>
      <c r="E1295" s="37">
        <v>11</v>
      </c>
      <c r="F1295" s="55">
        <v>40008</v>
      </c>
      <c r="G1295" s="37"/>
      <c r="H1295" s="37">
        <v>4.3</v>
      </c>
      <c r="I1295" s="37" t="s">
        <v>142</v>
      </c>
      <c r="J1295" s="37" t="str">
        <f>VLOOKUP(I1295,spp!A:B,2,FALSE)</f>
        <v>Holacanthus passer</v>
      </c>
      <c r="K1295" s="39">
        <f t="shared" ref="K1295" si="2373">SUM(L1295:AD1295)</f>
        <v>3</v>
      </c>
      <c r="L1295" s="37"/>
      <c r="M1295" s="37">
        <v>3</v>
      </c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>
        <f>VLOOKUP(I1295,spp!A:C,3,FALSE)</f>
        <v>2.7130000000000001E-2</v>
      </c>
      <c r="AF1295" s="37">
        <f>VLOOKUP(I1295,spp!A:D,4,FALSE)</f>
        <v>3.0842299999999998</v>
      </c>
      <c r="AG1295" s="37">
        <f t="shared" ref="AG1295" si="2374">((AE1295*$L$2^AF1295)*L1295)+((AE1295*$M$2^AF1295)*M1295)+((AE1295*$N$2^AF1295)*N1295)+((AE1295*$O$2^AF1295)*O1295)+((AE1295*$P$2^AF1295)*P1295)+((AE1295*$Q$2^AF1295)*Q1295)+((AE1295*$R$2^AF1295)*R1295)+((AE1295*$S$2^AF1295)*S1295)+((AE1295*$T$2^AF1295)*T1295)+((AE1295*$U$2^AF1295)*U1295)+((AE1295*$V$2^AF1295)*V1295)+((AE1295*$W$2^AF1295)*W1295)+((AE1295*$X$2^AF1295)*X1295)+((AE1295*$Y$2^AF1295)*Y1295)+ ((AE1295*$Z$2^AF1295)*Z1295)+((AE1295*$AA$2^AF1295)*AA1295)+((AE1295*$AB$2^AF1295)*AB1295)+((AE1295*$AC$2^AF1295)*AC1295+((AE1295*$AD$2^AF1295)*AD1295))</f>
        <v>40.687522762021722</v>
      </c>
      <c r="AH1295" s="37">
        <f t="shared" ref="AH1295" si="2375">K1295/100</f>
        <v>0.03</v>
      </c>
      <c r="AI1295" s="37">
        <f t="shared" ref="AI1295" si="2376">AG1295/100</f>
        <v>0.40687522762021722</v>
      </c>
      <c r="AJ1295" s="7">
        <f t="shared" si="2355"/>
        <v>3.7059214794038811</v>
      </c>
      <c r="AK1295" s="7">
        <f t="shared" si="2356"/>
        <v>-3.6071151523112968</v>
      </c>
      <c r="AL1295" s="7">
        <f t="shared" si="2357"/>
        <v>2.3711061210464779</v>
      </c>
      <c r="AM1295" s="7">
        <f t="shared" si="2358"/>
        <v>10.709231441422371</v>
      </c>
      <c r="AN1295" s="37" t="str">
        <f>VLOOKUP(I1295,spp!A:L,10,FALSE)</f>
        <v>Pomacanthidae</v>
      </c>
    </row>
    <row r="1296" spans="1:40" x14ac:dyDescent="0.2">
      <c r="A1296" s="37">
        <v>8</v>
      </c>
      <c r="B1296" s="43" t="s">
        <v>213</v>
      </c>
      <c r="C1296" s="43">
        <v>3</v>
      </c>
      <c r="D1296" s="43" t="s">
        <v>216</v>
      </c>
      <c r="E1296" s="43">
        <v>11</v>
      </c>
      <c r="F1296" s="59">
        <v>40008</v>
      </c>
      <c r="G1296" s="43"/>
      <c r="H1296" s="43">
        <v>4.3</v>
      </c>
      <c r="I1296" s="43" t="s">
        <v>148</v>
      </c>
      <c r="J1296" s="37" t="str">
        <f>VLOOKUP(I1296,spp!A:B,2,FALSE)</f>
        <v>Diadema mexicanum</v>
      </c>
      <c r="K1296" s="43">
        <v>5</v>
      </c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37"/>
      <c r="AF1296" s="37">
        <f>VLOOKUP(I1296,spp!A:E,5,FALSE)</f>
        <v>20.71</v>
      </c>
      <c r="AG1296" s="43">
        <f>AF1296*K1296</f>
        <v>103.55000000000001</v>
      </c>
      <c r="AH1296" s="43">
        <f>K1296/50</f>
        <v>0.1</v>
      </c>
      <c r="AI1296" s="43">
        <f>AG1296/50</f>
        <v>2.0710000000000002</v>
      </c>
      <c r="AJ1296" s="7">
        <f t="shared" ref="AJ1296:AJ1302" si="2377">LN(AG1296)</f>
        <v>4.6400545878415933</v>
      </c>
      <c r="AK1296" s="7" t="e">
        <f t="shared" ref="AK1296:AK1302" si="2378">LN(AE1296)</f>
        <v>#NUM!</v>
      </c>
      <c r="AL1296" s="7" t="e">
        <f t="shared" ref="AL1296:AL1302" si="2379">(AJ1296-AK1296)/AF1296</f>
        <v>#NUM!</v>
      </c>
      <c r="AM1296" s="7" t="e">
        <f t="shared" ref="AM1296:AM1302" si="2380">EXP(AL1296)</f>
        <v>#NUM!</v>
      </c>
      <c r="AN1296" s="37" t="str">
        <f>VLOOKUP(I1296,spp!A:L,10,FALSE)</f>
        <v>Diadematidae</v>
      </c>
    </row>
    <row r="1297" spans="1:40" x14ac:dyDescent="0.2">
      <c r="A1297" s="37">
        <v>8</v>
      </c>
      <c r="B1297" s="43" t="s">
        <v>213</v>
      </c>
      <c r="C1297" s="43">
        <v>3</v>
      </c>
      <c r="D1297" s="43" t="s">
        <v>216</v>
      </c>
      <c r="E1297" s="43">
        <v>12</v>
      </c>
      <c r="F1297" s="59">
        <v>40008</v>
      </c>
      <c r="G1297" s="43"/>
      <c r="H1297" s="43">
        <v>3</v>
      </c>
      <c r="I1297" s="43" t="s">
        <v>149</v>
      </c>
      <c r="J1297" s="37" t="str">
        <f>VLOOKUP(I1297,spp!A:B,2,FALSE)</f>
        <v>Pinctada mazatlanica</v>
      </c>
      <c r="K1297" s="43">
        <v>1</v>
      </c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37"/>
      <c r="AF1297" s="37">
        <f>VLOOKUP(I1297,spp!A:E,5,FALSE)</f>
        <v>33.238461538461536</v>
      </c>
      <c r="AG1297" s="43">
        <f>AF1297*K1297</f>
        <v>33.238461538461536</v>
      </c>
      <c r="AH1297" s="43">
        <f>K1297/50</f>
        <v>0.02</v>
      </c>
      <c r="AI1297" s="43">
        <f>AG1297/50</f>
        <v>0.66476923076923067</v>
      </c>
      <c r="AJ1297" s="7">
        <f t="shared" si="2377"/>
        <v>3.5037076854763507</v>
      </c>
      <c r="AK1297" s="7" t="e">
        <f t="shared" si="2378"/>
        <v>#NUM!</v>
      </c>
      <c r="AL1297" s="7" t="e">
        <f t="shared" si="2379"/>
        <v>#NUM!</v>
      </c>
      <c r="AM1297" s="7" t="e">
        <f t="shared" si="2380"/>
        <v>#NUM!</v>
      </c>
      <c r="AN1297" s="37" t="str">
        <f>VLOOKUP(I1297,spp!A:L,10,FALSE)</f>
        <v>Pteriidae</v>
      </c>
    </row>
    <row r="1298" spans="1:40" x14ac:dyDescent="0.2">
      <c r="A1298" s="37">
        <v>8</v>
      </c>
      <c r="B1298" s="37" t="s">
        <v>213</v>
      </c>
      <c r="C1298" s="37">
        <v>4</v>
      </c>
      <c r="D1298" s="37" t="s">
        <v>217</v>
      </c>
      <c r="E1298" s="37">
        <v>1</v>
      </c>
      <c r="F1298" s="55">
        <v>40009</v>
      </c>
      <c r="G1298" s="37"/>
      <c r="H1298" s="37">
        <v>9.1</v>
      </c>
      <c r="I1298" s="37" t="s">
        <v>157</v>
      </c>
      <c r="J1298" s="37" t="str">
        <f>VLOOKUP(I1298,spp!A:B,2,FALSE)</f>
        <v>Zanclus cornutus</v>
      </c>
      <c r="K1298" s="39">
        <f t="shared" ref="K1298" si="2381">SUM(L1298:AD1298)</f>
        <v>2</v>
      </c>
      <c r="L1298" s="37"/>
      <c r="M1298" s="37"/>
      <c r="N1298" s="37"/>
      <c r="O1298" s="37">
        <v>2</v>
      </c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>
        <f>VLOOKUP(I1298,spp!A:C,3,FALSE)</f>
        <v>1.47E-2</v>
      </c>
      <c r="AF1298" s="37">
        <f>VLOOKUP(I1298,spp!A:D,4,FALSE)</f>
        <v>3.3698999999999999</v>
      </c>
      <c r="AG1298" s="37">
        <f t="shared" ref="AG1298" si="2382">((AE1298*$L$2^AF1298)*L1298)+((AE1298*$M$2^AF1298)*M1298)+((AE1298*$N$2^AF1298)*N1298)+((AE1298*$O$2^AF1298)*O1298)+((AE1298*$P$2^AF1298)*P1298)+((AE1298*$Q$2^AF1298)*Q1298)+((AE1298*$R$2^AF1298)*R1298)+((AE1298*$S$2^AF1298)*S1298)+((AE1298*$T$2^AF1298)*T1298)+((AE1298*$U$2^AF1298)*U1298)+((AE1298*$V$2^AF1298)*V1298)+((AE1298*$W$2^AF1298)*W1298)+((AE1298*$X$2^AF1298)*X1298)+((AE1298*$Y$2^AF1298)*Y1298)+ ((AE1298*$Z$2^AF1298)*Z1298)+((AE1298*$AA$2^AF1298)*AA1298)+((AE1298*$AB$2^AF1298)*AB1298)+((AE1298*$AC$2^AF1298)*AC1298+((AE1298*$AD$2^AF1298)*AD1298))</f>
        <v>454.21476825116241</v>
      </c>
      <c r="AH1298" s="37">
        <f t="shared" ref="AH1298" si="2383">K1298/100</f>
        <v>0.02</v>
      </c>
      <c r="AI1298" s="37">
        <f t="shared" ref="AI1298" si="2384">AG1298/100</f>
        <v>4.542147682511624</v>
      </c>
      <c r="AJ1298" s="7">
        <f t="shared" si="2377"/>
        <v>6.1185701440067151</v>
      </c>
      <c r="AK1298" s="7">
        <f t="shared" si="2378"/>
        <v>-4.2199077851974467</v>
      </c>
      <c r="AL1298" s="7">
        <f t="shared" si="2379"/>
        <v>3.0678886403763204</v>
      </c>
      <c r="AM1298" s="7">
        <f t="shared" si="2380"/>
        <v>21.496467952874479</v>
      </c>
      <c r="AN1298" s="37" t="str">
        <f>VLOOKUP(I1298,spp!A:L,10,FALSE)</f>
        <v>Zanclidae</v>
      </c>
    </row>
    <row r="1299" spans="1:40" x14ac:dyDescent="0.2">
      <c r="A1299" s="37">
        <v>8</v>
      </c>
      <c r="B1299" s="43" t="s">
        <v>213</v>
      </c>
      <c r="C1299" s="43">
        <v>4</v>
      </c>
      <c r="D1299" s="43" t="s">
        <v>217</v>
      </c>
      <c r="E1299" s="43">
        <v>1</v>
      </c>
      <c r="F1299" s="59">
        <v>40009</v>
      </c>
      <c r="G1299" s="43"/>
      <c r="H1299" s="43">
        <v>9.1</v>
      </c>
      <c r="I1299" s="43" t="s">
        <v>148</v>
      </c>
      <c r="J1299" s="37" t="str">
        <f>VLOOKUP(I1299,spp!A:B,2,FALSE)</f>
        <v>Diadema mexicanum</v>
      </c>
      <c r="K1299" s="43">
        <v>1</v>
      </c>
      <c r="L1299" s="43"/>
      <c r="M1299" s="43"/>
      <c r="N1299" s="43"/>
      <c r="O1299" s="43"/>
      <c r="P1299" s="43"/>
      <c r="Q1299" s="43"/>
      <c r="R1299" s="43"/>
      <c r="S1299" s="43"/>
      <c r="T1299" s="43"/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37"/>
      <c r="AF1299" s="37">
        <f>VLOOKUP(I1299,spp!A:E,5,FALSE)</f>
        <v>20.71</v>
      </c>
      <c r="AG1299" s="43">
        <f>AF1299*K1299</f>
        <v>20.71</v>
      </c>
      <c r="AH1299" s="43">
        <f>K1299/50</f>
        <v>0.02</v>
      </c>
      <c r="AI1299" s="43">
        <f>AG1299/50</f>
        <v>0.41420000000000001</v>
      </c>
      <c r="AJ1299" s="7">
        <f t="shared" si="2377"/>
        <v>3.0306166754074928</v>
      </c>
      <c r="AK1299" s="7" t="e">
        <f t="shared" si="2378"/>
        <v>#NUM!</v>
      </c>
      <c r="AL1299" s="7" t="e">
        <f t="shared" si="2379"/>
        <v>#NUM!</v>
      </c>
      <c r="AM1299" s="7" t="e">
        <f t="shared" si="2380"/>
        <v>#NUM!</v>
      </c>
      <c r="AN1299" s="37" t="str">
        <f>VLOOKUP(I1299,spp!A:L,10,FALSE)</f>
        <v>Diadematidae</v>
      </c>
    </row>
    <row r="1300" spans="1:40" x14ac:dyDescent="0.2">
      <c r="A1300" s="37">
        <v>8</v>
      </c>
      <c r="B1300" s="43" t="s">
        <v>213</v>
      </c>
      <c r="C1300" s="43">
        <v>4</v>
      </c>
      <c r="D1300" s="43" t="s">
        <v>217</v>
      </c>
      <c r="E1300" s="43">
        <v>1</v>
      </c>
      <c r="F1300" s="59">
        <v>40009</v>
      </c>
      <c r="G1300" s="43"/>
      <c r="H1300" s="43">
        <v>9.1</v>
      </c>
      <c r="I1300" s="43" t="s">
        <v>149</v>
      </c>
      <c r="J1300" s="37" t="str">
        <f>VLOOKUP(I1300,spp!A:B,2,FALSE)</f>
        <v>Pinctada mazatlanica</v>
      </c>
      <c r="K1300" s="43">
        <v>1</v>
      </c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43"/>
      <c r="AA1300" s="43"/>
      <c r="AB1300" s="43"/>
      <c r="AC1300" s="43"/>
      <c r="AD1300" s="43"/>
      <c r="AE1300" s="37"/>
      <c r="AF1300" s="37">
        <f>VLOOKUP(I1300,spp!A:E,5,FALSE)</f>
        <v>33.238461538461536</v>
      </c>
      <c r="AG1300" s="43">
        <f>AF1300*K1300</f>
        <v>33.238461538461536</v>
      </c>
      <c r="AH1300" s="43">
        <f>K1300/50</f>
        <v>0.02</v>
      </c>
      <c r="AI1300" s="43">
        <f>AG1300/50</f>
        <v>0.66476923076923067</v>
      </c>
      <c r="AJ1300" s="7">
        <f t="shared" si="2377"/>
        <v>3.5037076854763507</v>
      </c>
      <c r="AK1300" s="7" t="e">
        <f t="shared" si="2378"/>
        <v>#NUM!</v>
      </c>
      <c r="AL1300" s="7" t="e">
        <f t="shared" si="2379"/>
        <v>#NUM!</v>
      </c>
      <c r="AM1300" s="7" t="e">
        <f t="shared" si="2380"/>
        <v>#NUM!</v>
      </c>
      <c r="AN1300" s="37" t="str">
        <f>VLOOKUP(I1300,spp!A:L,10,FALSE)</f>
        <v>Pteriidae</v>
      </c>
    </row>
    <row r="1301" spans="1:40" x14ac:dyDescent="0.2">
      <c r="A1301" s="37">
        <v>8</v>
      </c>
      <c r="B1301" s="37" t="s">
        <v>213</v>
      </c>
      <c r="C1301" s="37">
        <v>4</v>
      </c>
      <c r="D1301" s="37" t="s">
        <v>217</v>
      </c>
      <c r="E1301" s="37">
        <v>2</v>
      </c>
      <c r="F1301" s="55">
        <v>40009</v>
      </c>
      <c r="G1301" s="37"/>
      <c r="H1301" s="37">
        <v>9.1</v>
      </c>
      <c r="I1301" s="37" t="s">
        <v>142</v>
      </c>
      <c r="J1301" s="37" t="str">
        <f>VLOOKUP(I1301,spp!A:B,2,FALSE)</f>
        <v>Holacanthus passer</v>
      </c>
      <c r="K1301" s="39">
        <f t="shared" ref="K1301:K1303" si="2385">SUM(L1301:AD1301)</f>
        <v>6</v>
      </c>
      <c r="L1301" s="37"/>
      <c r="M1301" s="37"/>
      <c r="N1301" s="37"/>
      <c r="O1301" s="37"/>
      <c r="P1301" s="37">
        <v>6</v>
      </c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>
        <f>VLOOKUP(I1301,spp!A:C,3,FALSE)</f>
        <v>2.7130000000000001E-2</v>
      </c>
      <c r="AF1301" s="37">
        <f>VLOOKUP(I1301,spp!A:D,4,FALSE)</f>
        <v>3.0842299999999998</v>
      </c>
      <c r="AG1301" s="37">
        <f t="shared" ref="AG1301:AG1303" si="2386">((AE1301*$L$2^AF1301)*L1301)+((AE1301*$M$2^AF1301)*M1301)+((AE1301*$N$2^AF1301)*N1301)+((AE1301*$O$2^AF1301)*O1301)+((AE1301*$P$2^AF1301)*P1301)+((AE1301*$Q$2^AF1301)*Q1301)+((AE1301*$R$2^AF1301)*R1301)+((AE1301*$S$2^AF1301)*S1301)+((AE1301*$T$2^AF1301)*T1301)+((AE1301*$U$2^AF1301)*U1301)+((AE1301*$V$2^AF1301)*V1301)+((AE1301*$W$2^AF1301)*W1301)+((AE1301*$X$2^AF1301)*X1301)+((AE1301*$Y$2^AF1301)*Y1301)+ ((AE1301*$Z$2^AF1301)*Z1301)+((AE1301*$AA$2^AF1301)*AA1301)+((AE1301*$AB$2^AF1301)*AB1301)+((AE1301*$AC$2^AF1301)*AC1301+((AE1301*$AD$2^AF1301)*AD1301))</f>
        <v>3335.5661439558271</v>
      </c>
      <c r="AH1301" s="37">
        <f t="shared" ref="AH1301:AH1303" si="2387">K1301/100</f>
        <v>0.06</v>
      </c>
      <c r="AI1301" s="37">
        <f t="shared" ref="AI1301:AI1303" si="2388">AG1301/100</f>
        <v>33.355661439558268</v>
      </c>
      <c r="AJ1301" s="7">
        <f t="shared" si="2377"/>
        <v>8.1123977022500071</v>
      </c>
      <c r="AK1301" s="7">
        <f t="shared" si="2378"/>
        <v>-3.6071151523112968</v>
      </c>
      <c r="AL1301" s="7">
        <f t="shared" si="2379"/>
        <v>3.799818059794926</v>
      </c>
      <c r="AM1301" s="7">
        <f t="shared" si="2380"/>
        <v>44.693052290436825</v>
      </c>
      <c r="AN1301" s="37" t="str">
        <f>VLOOKUP(I1301,spp!A:L,10,FALSE)</f>
        <v>Pomacanthidae</v>
      </c>
    </row>
    <row r="1302" spans="1:40" x14ac:dyDescent="0.2">
      <c r="A1302" s="37">
        <v>8</v>
      </c>
      <c r="B1302" s="37" t="s">
        <v>213</v>
      </c>
      <c r="C1302" s="37">
        <v>4</v>
      </c>
      <c r="D1302" s="37" t="s">
        <v>217</v>
      </c>
      <c r="E1302" s="37">
        <v>2</v>
      </c>
      <c r="F1302" s="55">
        <v>40009</v>
      </c>
      <c r="G1302" s="37"/>
      <c r="H1302" s="37">
        <v>9.1</v>
      </c>
      <c r="I1302" s="37" t="s">
        <v>150</v>
      </c>
      <c r="J1302" s="37" t="str">
        <f>VLOOKUP(I1302,spp!A:B,2,FALSE)</f>
        <v>Lutjanus argentiventris</v>
      </c>
      <c r="K1302" s="39">
        <f t="shared" si="2385"/>
        <v>2</v>
      </c>
      <c r="L1302" s="37"/>
      <c r="M1302" s="37"/>
      <c r="N1302" s="37"/>
      <c r="O1302" s="37">
        <v>2</v>
      </c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>
        <f>VLOOKUP(I1302,spp!A:C,3,FALSE)</f>
        <v>1.7299999999999999E-2</v>
      </c>
      <c r="AF1302" s="37">
        <f>VLOOKUP(I1302,spp!A:D,4,FALSE)</f>
        <v>3</v>
      </c>
      <c r="AG1302" s="37">
        <f t="shared" si="2386"/>
        <v>185.43437499999999</v>
      </c>
      <c r="AH1302" s="37">
        <f t="shared" si="2387"/>
        <v>0.02</v>
      </c>
      <c r="AI1302" s="37">
        <f t="shared" si="2388"/>
        <v>1.85434375</v>
      </c>
      <c r="AJ1302" s="7">
        <f t="shared" si="2377"/>
        <v>5.2227010458699468</v>
      </c>
      <c r="AK1302" s="7">
        <f t="shared" si="2378"/>
        <v>-4.0570487774784034</v>
      </c>
      <c r="AL1302" s="7">
        <f t="shared" si="2379"/>
        <v>3.0932499411161167</v>
      </c>
      <c r="AM1302" s="7">
        <f t="shared" si="2380"/>
        <v>22.048618373160277</v>
      </c>
      <c r="AN1302" s="37" t="str">
        <f>VLOOKUP(I1302,spp!A:L,10,FALSE)</f>
        <v>Lutjanidae</v>
      </c>
    </row>
    <row r="1303" spans="1:40" x14ac:dyDescent="0.2">
      <c r="A1303" s="37">
        <v>8</v>
      </c>
      <c r="B1303" s="37" t="s">
        <v>213</v>
      </c>
      <c r="C1303" s="37">
        <v>4</v>
      </c>
      <c r="D1303" s="37" t="s">
        <v>217</v>
      </c>
      <c r="E1303" s="37">
        <v>2</v>
      </c>
      <c r="F1303" s="55">
        <v>40009</v>
      </c>
      <c r="G1303" s="37"/>
      <c r="H1303" s="37">
        <v>9.1</v>
      </c>
      <c r="I1303" s="37" t="s">
        <v>141</v>
      </c>
      <c r="J1303" s="37" t="str">
        <f>VLOOKUP(I1303,spp!A:B,2,FALSE)</f>
        <v>Stegastes rectrifaenum</v>
      </c>
      <c r="K1303" s="39">
        <f t="shared" si="2385"/>
        <v>7</v>
      </c>
      <c r="L1303" s="37"/>
      <c r="M1303" s="37">
        <v>7</v>
      </c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>
        <f>VLOOKUP(I1303,spp!A:C,3,FALSE)</f>
        <v>1.813E-2</v>
      </c>
      <c r="AF1303" s="37">
        <f>VLOOKUP(I1303,spp!A:D,4,FALSE)</f>
        <v>3.07552</v>
      </c>
      <c r="AG1303" s="37">
        <f t="shared" si="2386"/>
        <v>62.339635825676162</v>
      </c>
      <c r="AH1303" s="37">
        <f t="shared" si="2387"/>
        <v>7.0000000000000007E-2</v>
      </c>
      <c r="AI1303" s="37">
        <f t="shared" si="2388"/>
        <v>0.62339635825676165</v>
      </c>
      <c r="AJ1303" s="7">
        <f t="shared" ref="AJ1303:AJ1313" si="2389">LN(AG1303)</f>
        <v>4.1325974325780814</v>
      </c>
      <c r="AK1303" s="7">
        <f t="shared" ref="AK1303:AK1313" si="2390">LN(AE1303)</f>
        <v>-4.0101872542153769</v>
      </c>
      <c r="AL1303" s="7">
        <f t="shared" ref="AL1303:AL1313" si="2391">(AJ1303-AK1303)/AF1303</f>
        <v>2.6476123344323752</v>
      </c>
      <c r="AM1303" s="7">
        <f t="shared" ref="AM1303:AM1313" si="2392">EXP(AL1303)</f>
        <v>14.120283848278984</v>
      </c>
      <c r="AN1303" s="37" t="str">
        <f>VLOOKUP(I1303,spp!A:L,10,FALSE)</f>
        <v>Pomacentridae</v>
      </c>
    </row>
    <row r="1304" spans="1:40" x14ac:dyDescent="0.2">
      <c r="A1304" s="37">
        <v>8</v>
      </c>
      <c r="B1304" s="43" t="s">
        <v>213</v>
      </c>
      <c r="C1304" s="43">
        <v>4</v>
      </c>
      <c r="D1304" s="43" t="s">
        <v>217</v>
      </c>
      <c r="E1304" s="43">
        <v>2</v>
      </c>
      <c r="F1304" s="59">
        <v>40009</v>
      </c>
      <c r="G1304" s="43"/>
      <c r="H1304" s="43">
        <v>9.1</v>
      </c>
      <c r="I1304" s="43" t="s">
        <v>148</v>
      </c>
      <c r="J1304" s="37" t="str">
        <f>VLOOKUP(I1304,spp!A:B,2,FALSE)</f>
        <v>Diadema mexicanum</v>
      </c>
      <c r="K1304" s="43">
        <v>1</v>
      </c>
      <c r="L1304" s="43"/>
      <c r="M1304" s="43"/>
      <c r="N1304" s="43"/>
      <c r="O1304" s="43"/>
      <c r="P1304" s="43"/>
      <c r="Q1304" s="43"/>
      <c r="R1304" s="43"/>
      <c r="S1304" s="43"/>
      <c r="T1304" s="43"/>
      <c r="U1304" s="43"/>
      <c r="V1304" s="43"/>
      <c r="W1304" s="43"/>
      <c r="X1304" s="43"/>
      <c r="Y1304" s="43"/>
      <c r="Z1304" s="43"/>
      <c r="AA1304" s="43"/>
      <c r="AB1304" s="43"/>
      <c r="AC1304" s="43"/>
      <c r="AD1304" s="43"/>
      <c r="AE1304" s="37"/>
      <c r="AF1304" s="37">
        <f>VLOOKUP(I1304,spp!A:E,5,FALSE)</f>
        <v>20.71</v>
      </c>
      <c r="AG1304" s="43">
        <f t="shared" ref="AG1304:AG1305" si="2393">AF1304*K1304</f>
        <v>20.71</v>
      </c>
      <c r="AH1304" s="43">
        <f t="shared" ref="AH1304:AH1305" si="2394">K1304/50</f>
        <v>0.02</v>
      </c>
      <c r="AI1304" s="43">
        <f t="shared" ref="AI1304:AI1305" si="2395">AG1304/50</f>
        <v>0.41420000000000001</v>
      </c>
      <c r="AJ1304" s="7">
        <f t="shared" si="2389"/>
        <v>3.0306166754074928</v>
      </c>
      <c r="AK1304" s="7" t="e">
        <f t="shared" si="2390"/>
        <v>#NUM!</v>
      </c>
      <c r="AL1304" s="7" t="e">
        <f t="shared" si="2391"/>
        <v>#NUM!</v>
      </c>
      <c r="AM1304" s="7" t="e">
        <f t="shared" si="2392"/>
        <v>#NUM!</v>
      </c>
      <c r="AN1304" s="37" t="str">
        <f>VLOOKUP(I1304,spp!A:L,10,FALSE)</f>
        <v>Diadematidae</v>
      </c>
    </row>
    <row r="1305" spans="1:40" x14ac:dyDescent="0.2">
      <c r="A1305" s="37">
        <v>8</v>
      </c>
      <c r="B1305" s="43" t="s">
        <v>213</v>
      </c>
      <c r="C1305" s="43">
        <v>4</v>
      </c>
      <c r="D1305" s="43" t="s">
        <v>217</v>
      </c>
      <c r="E1305" s="43">
        <v>2</v>
      </c>
      <c r="F1305" s="59">
        <v>40009</v>
      </c>
      <c r="G1305" s="43"/>
      <c r="H1305" s="43">
        <v>9.1</v>
      </c>
      <c r="I1305" s="43" t="s">
        <v>149</v>
      </c>
      <c r="J1305" s="37" t="str">
        <f>VLOOKUP(I1305,spp!A:B,2,FALSE)</f>
        <v>Pinctada mazatlanica</v>
      </c>
      <c r="K1305" s="43">
        <v>7</v>
      </c>
      <c r="L1305" s="43"/>
      <c r="M1305" s="43"/>
      <c r="N1305" s="43"/>
      <c r="O1305" s="43"/>
      <c r="P1305" s="43"/>
      <c r="Q1305" s="43"/>
      <c r="R1305" s="43"/>
      <c r="S1305" s="43"/>
      <c r="T1305" s="43"/>
      <c r="U1305" s="43"/>
      <c r="V1305" s="43"/>
      <c r="W1305" s="43"/>
      <c r="X1305" s="43"/>
      <c r="Y1305" s="43"/>
      <c r="Z1305" s="43"/>
      <c r="AA1305" s="43"/>
      <c r="AB1305" s="43"/>
      <c r="AC1305" s="43"/>
      <c r="AD1305" s="43"/>
      <c r="AE1305" s="37"/>
      <c r="AF1305" s="37">
        <f>VLOOKUP(I1305,spp!A:E,5,FALSE)</f>
        <v>33.238461538461536</v>
      </c>
      <c r="AG1305" s="43">
        <f t="shared" si="2393"/>
        <v>232.66923076923075</v>
      </c>
      <c r="AH1305" s="43">
        <f t="shared" si="2394"/>
        <v>0.14000000000000001</v>
      </c>
      <c r="AI1305" s="43">
        <f t="shared" si="2395"/>
        <v>4.6533846153846152</v>
      </c>
      <c r="AJ1305" s="7">
        <f t="shared" si="2389"/>
        <v>5.4496178345316642</v>
      </c>
      <c r="AK1305" s="7" t="e">
        <f t="shared" si="2390"/>
        <v>#NUM!</v>
      </c>
      <c r="AL1305" s="7" t="e">
        <f t="shared" si="2391"/>
        <v>#NUM!</v>
      </c>
      <c r="AM1305" s="7" t="e">
        <f t="shared" si="2392"/>
        <v>#NUM!</v>
      </c>
      <c r="AN1305" s="37" t="str">
        <f>VLOOKUP(I1305,spp!A:L,10,FALSE)</f>
        <v>Pteriidae</v>
      </c>
    </row>
    <row r="1306" spans="1:40" x14ac:dyDescent="0.2">
      <c r="A1306" s="37">
        <v>8</v>
      </c>
      <c r="B1306" s="37" t="s">
        <v>213</v>
      </c>
      <c r="C1306" s="37">
        <v>4</v>
      </c>
      <c r="D1306" s="37" t="s">
        <v>217</v>
      </c>
      <c r="E1306" s="37">
        <v>3</v>
      </c>
      <c r="F1306" s="55">
        <v>40009</v>
      </c>
      <c r="G1306" s="37"/>
      <c r="H1306" s="37">
        <v>12.2</v>
      </c>
      <c r="I1306" s="37" t="s">
        <v>141</v>
      </c>
      <c r="J1306" s="37" t="str">
        <f>VLOOKUP(I1306,spp!A:B,2,FALSE)</f>
        <v>Stegastes rectrifaenum</v>
      </c>
      <c r="K1306" s="39">
        <f t="shared" ref="K1306" si="2396">SUM(L1306:AD1306)</f>
        <v>2</v>
      </c>
      <c r="L1306" s="37"/>
      <c r="M1306" s="37">
        <v>2</v>
      </c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>
        <f>VLOOKUP(I1306,spp!A:C,3,FALSE)</f>
        <v>1.813E-2</v>
      </c>
      <c r="AF1306" s="37">
        <f>VLOOKUP(I1306,spp!A:D,4,FALSE)</f>
        <v>3.07552</v>
      </c>
      <c r="AG1306" s="37">
        <f t="shared" ref="AG1306" si="2397">((AE1306*$L$2^AF1306)*L1306)+((AE1306*$M$2^AF1306)*M1306)+((AE1306*$N$2^AF1306)*N1306)+((AE1306*$O$2^AF1306)*O1306)+((AE1306*$P$2^AF1306)*P1306)+((AE1306*$Q$2^AF1306)*Q1306)+((AE1306*$R$2^AF1306)*R1306)+((AE1306*$S$2^AF1306)*S1306)+((AE1306*$T$2^AF1306)*T1306)+((AE1306*$U$2^AF1306)*U1306)+((AE1306*$V$2^AF1306)*V1306)+((AE1306*$W$2^AF1306)*W1306)+((AE1306*$X$2^AF1306)*X1306)+((AE1306*$Y$2^AF1306)*Y1306)+ ((AE1306*$Z$2^AF1306)*Z1306)+((AE1306*$AA$2^AF1306)*AA1306)+((AE1306*$AB$2^AF1306)*AB1306)+((AE1306*$AC$2^AF1306)*AC1306+((AE1306*$AD$2^AF1306)*AD1306))</f>
        <v>17.81132452162176</v>
      </c>
      <c r="AH1306" s="37">
        <f t="shared" ref="AH1306" si="2398">K1306/100</f>
        <v>0.02</v>
      </c>
      <c r="AI1306" s="37">
        <f t="shared" ref="AI1306" si="2399">AG1306/100</f>
        <v>0.1781132452162176</v>
      </c>
      <c r="AJ1306" s="7">
        <f t="shared" si="2389"/>
        <v>2.8798344640827138</v>
      </c>
      <c r="AK1306" s="7">
        <f t="shared" si="2390"/>
        <v>-4.0101872542153769</v>
      </c>
      <c r="AL1306" s="7">
        <f t="shared" si="2391"/>
        <v>2.2402786255001073</v>
      </c>
      <c r="AM1306" s="7">
        <f t="shared" si="2392"/>
        <v>9.3959488737166268</v>
      </c>
      <c r="AN1306" s="37" t="str">
        <f>VLOOKUP(I1306,spp!A:L,10,FALSE)</f>
        <v>Pomacentridae</v>
      </c>
    </row>
    <row r="1307" spans="1:40" x14ac:dyDescent="0.2">
      <c r="A1307" s="37">
        <v>8</v>
      </c>
      <c r="B1307" s="43" t="s">
        <v>213</v>
      </c>
      <c r="C1307" s="43">
        <v>4</v>
      </c>
      <c r="D1307" s="43" t="s">
        <v>217</v>
      </c>
      <c r="E1307" s="43">
        <v>3</v>
      </c>
      <c r="F1307" s="59">
        <v>40009</v>
      </c>
      <c r="G1307" s="43"/>
      <c r="H1307" s="43">
        <v>12.2</v>
      </c>
      <c r="I1307" s="43" t="s">
        <v>148</v>
      </c>
      <c r="J1307" s="37" t="str">
        <f>VLOOKUP(I1307,spp!A:B,2,FALSE)</f>
        <v>Diadema mexicanum</v>
      </c>
      <c r="K1307" s="43">
        <v>3</v>
      </c>
      <c r="L1307" s="43"/>
      <c r="M1307" s="43"/>
      <c r="N1307" s="43"/>
      <c r="O1307" s="43"/>
      <c r="P1307" s="43"/>
      <c r="Q1307" s="43"/>
      <c r="R1307" s="43"/>
      <c r="S1307" s="43"/>
      <c r="T1307" s="43"/>
      <c r="U1307" s="43"/>
      <c r="V1307" s="43"/>
      <c r="W1307" s="43"/>
      <c r="X1307" s="43"/>
      <c r="Y1307" s="43"/>
      <c r="Z1307" s="43"/>
      <c r="AA1307" s="43"/>
      <c r="AB1307" s="43"/>
      <c r="AC1307" s="43"/>
      <c r="AD1307" s="43"/>
      <c r="AE1307" s="37"/>
      <c r="AF1307" s="37">
        <f>VLOOKUP(I1307,spp!A:E,5,FALSE)</f>
        <v>20.71</v>
      </c>
      <c r="AG1307" s="43">
        <f t="shared" ref="AG1307:AG1309" si="2400">AF1307*K1307</f>
        <v>62.13</v>
      </c>
      <c r="AH1307" s="43">
        <f t="shared" ref="AH1307:AH1309" si="2401">K1307/50</f>
        <v>0.06</v>
      </c>
      <c r="AI1307" s="43">
        <f t="shared" ref="AI1307:AI1309" si="2402">AG1307/50</f>
        <v>1.2426000000000001</v>
      </c>
      <c r="AJ1307" s="7">
        <f t="shared" si="2389"/>
        <v>4.1292289640756028</v>
      </c>
      <c r="AK1307" s="7" t="e">
        <f t="shared" si="2390"/>
        <v>#NUM!</v>
      </c>
      <c r="AL1307" s="7" t="e">
        <f t="shared" si="2391"/>
        <v>#NUM!</v>
      </c>
      <c r="AM1307" s="7" t="e">
        <f t="shared" si="2392"/>
        <v>#NUM!</v>
      </c>
      <c r="AN1307" s="37" t="str">
        <f>VLOOKUP(I1307,spp!A:L,10,FALSE)</f>
        <v>Diadematidae</v>
      </c>
    </row>
    <row r="1308" spans="1:40" x14ac:dyDescent="0.2">
      <c r="A1308" s="37">
        <v>8</v>
      </c>
      <c r="B1308" s="43" t="s">
        <v>213</v>
      </c>
      <c r="C1308" s="43">
        <v>4</v>
      </c>
      <c r="D1308" s="43" t="s">
        <v>217</v>
      </c>
      <c r="E1308" s="43">
        <v>3</v>
      </c>
      <c r="F1308" s="59">
        <v>40009</v>
      </c>
      <c r="G1308" s="43"/>
      <c r="H1308" s="43">
        <v>12.2</v>
      </c>
      <c r="I1308" s="43" t="s">
        <v>145</v>
      </c>
      <c r="J1308" s="37" t="str">
        <f>VLOOKUP(I1308,spp!A:B,2,FALSE)</f>
        <v>Isostichopus fuscus</v>
      </c>
      <c r="K1308" s="43">
        <v>1</v>
      </c>
      <c r="L1308" s="43"/>
      <c r="M1308" s="43"/>
      <c r="N1308" s="43"/>
      <c r="O1308" s="43"/>
      <c r="P1308" s="43"/>
      <c r="Q1308" s="43"/>
      <c r="R1308" s="43"/>
      <c r="S1308" s="43"/>
      <c r="T1308" s="43"/>
      <c r="U1308" s="43"/>
      <c r="V1308" s="43"/>
      <c r="W1308" s="43"/>
      <c r="X1308" s="43"/>
      <c r="Y1308" s="43"/>
      <c r="Z1308" s="43"/>
      <c r="AA1308" s="43"/>
      <c r="AB1308" s="43"/>
      <c r="AC1308" s="43"/>
      <c r="AD1308" s="43"/>
      <c r="AE1308" s="37"/>
      <c r="AF1308" s="37">
        <f>VLOOKUP(I1308,spp!A:E,5,FALSE)</f>
        <v>375</v>
      </c>
      <c r="AG1308" s="43">
        <f t="shared" si="2400"/>
        <v>375</v>
      </c>
      <c r="AH1308" s="43">
        <f t="shared" si="2401"/>
        <v>0.02</v>
      </c>
      <c r="AI1308" s="43">
        <f t="shared" si="2402"/>
        <v>7.5</v>
      </c>
      <c r="AJ1308" s="7">
        <f t="shared" si="2389"/>
        <v>5.9269260259704106</v>
      </c>
      <c r="AK1308" s="7" t="e">
        <f t="shared" si="2390"/>
        <v>#NUM!</v>
      </c>
      <c r="AL1308" s="7" t="e">
        <f t="shared" si="2391"/>
        <v>#NUM!</v>
      </c>
      <c r="AM1308" s="7" t="e">
        <f t="shared" si="2392"/>
        <v>#NUM!</v>
      </c>
      <c r="AN1308" s="37" t="str">
        <f>VLOOKUP(I1308,spp!A:L,10,FALSE)</f>
        <v>Stichopodidae</v>
      </c>
    </row>
    <row r="1309" spans="1:40" x14ac:dyDescent="0.2">
      <c r="A1309" s="37">
        <v>8</v>
      </c>
      <c r="B1309" s="43" t="s">
        <v>213</v>
      </c>
      <c r="C1309" s="43">
        <v>4</v>
      </c>
      <c r="D1309" s="43" t="s">
        <v>217</v>
      </c>
      <c r="E1309" s="43">
        <v>3</v>
      </c>
      <c r="F1309" s="59">
        <v>40009</v>
      </c>
      <c r="G1309" s="43"/>
      <c r="H1309" s="43">
        <v>12.2</v>
      </c>
      <c r="I1309" s="43" t="s">
        <v>149</v>
      </c>
      <c r="J1309" s="37" t="str">
        <f>VLOOKUP(I1309,spp!A:B,2,FALSE)</f>
        <v>Pinctada mazatlanica</v>
      </c>
      <c r="K1309" s="43">
        <v>9</v>
      </c>
      <c r="L1309" s="43"/>
      <c r="M1309" s="43"/>
      <c r="N1309" s="43"/>
      <c r="O1309" s="43"/>
      <c r="P1309" s="43"/>
      <c r="Q1309" s="43"/>
      <c r="R1309" s="43"/>
      <c r="S1309" s="43"/>
      <c r="T1309" s="43"/>
      <c r="U1309" s="43"/>
      <c r="V1309" s="43"/>
      <c r="W1309" s="43"/>
      <c r="X1309" s="43"/>
      <c r="Y1309" s="43"/>
      <c r="Z1309" s="43"/>
      <c r="AA1309" s="43"/>
      <c r="AB1309" s="43"/>
      <c r="AC1309" s="43"/>
      <c r="AD1309" s="43"/>
      <c r="AE1309" s="37"/>
      <c r="AF1309" s="37">
        <f>VLOOKUP(I1309,spp!A:E,5,FALSE)</f>
        <v>33.238461538461536</v>
      </c>
      <c r="AG1309" s="43">
        <f t="shared" si="2400"/>
        <v>299.14615384615382</v>
      </c>
      <c r="AH1309" s="43">
        <f t="shared" si="2401"/>
        <v>0.18</v>
      </c>
      <c r="AI1309" s="43">
        <f t="shared" si="2402"/>
        <v>5.9829230769230763</v>
      </c>
      <c r="AJ1309" s="7">
        <f t="shared" si="2389"/>
        <v>5.7009322628125698</v>
      </c>
      <c r="AK1309" s="7" t="e">
        <f t="shared" si="2390"/>
        <v>#NUM!</v>
      </c>
      <c r="AL1309" s="7" t="e">
        <f t="shared" si="2391"/>
        <v>#NUM!</v>
      </c>
      <c r="AM1309" s="7" t="e">
        <f t="shared" si="2392"/>
        <v>#NUM!</v>
      </c>
      <c r="AN1309" s="37" t="str">
        <f>VLOOKUP(I1309,spp!A:L,10,FALSE)</f>
        <v>Pteriidae</v>
      </c>
    </row>
    <row r="1310" spans="1:40" x14ac:dyDescent="0.2">
      <c r="A1310" s="37">
        <v>8</v>
      </c>
      <c r="B1310" s="43" t="s">
        <v>213</v>
      </c>
      <c r="C1310" s="43">
        <v>4</v>
      </c>
      <c r="D1310" s="43" t="s">
        <v>217</v>
      </c>
      <c r="E1310" s="43">
        <v>4</v>
      </c>
      <c r="F1310" s="59">
        <v>40009</v>
      </c>
      <c r="G1310" s="43"/>
      <c r="H1310" s="43">
        <v>10.1</v>
      </c>
      <c r="I1310" s="43" t="s">
        <v>148</v>
      </c>
      <c r="J1310" s="37" t="str">
        <f>VLOOKUP(I1310,spp!A:B,2,FALSE)</f>
        <v>Diadema mexicanum</v>
      </c>
      <c r="K1310" s="43">
        <v>2</v>
      </c>
      <c r="L1310" s="43"/>
      <c r="M1310" s="43"/>
      <c r="N1310" s="43"/>
      <c r="O1310" s="43"/>
      <c r="P1310" s="43"/>
      <c r="Q1310" s="43"/>
      <c r="R1310" s="43"/>
      <c r="S1310" s="43"/>
      <c r="T1310" s="43"/>
      <c r="U1310" s="43"/>
      <c r="V1310" s="43"/>
      <c r="W1310" s="43"/>
      <c r="X1310" s="43"/>
      <c r="Y1310" s="43"/>
      <c r="Z1310" s="43"/>
      <c r="AA1310" s="43"/>
      <c r="AB1310" s="43"/>
      <c r="AC1310" s="43"/>
      <c r="AD1310" s="43"/>
      <c r="AE1310" s="37"/>
      <c r="AF1310" s="37">
        <f>VLOOKUP(I1310,spp!A:E,5,FALSE)</f>
        <v>20.71</v>
      </c>
      <c r="AG1310" s="43">
        <f t="shared" ref="AG1310:AG1312" si="2403">AF1310*K1310</f>
        <v>41.42</v>
      </c>
      <c r="AH1310" s="43">
        <f t="shared" ref="AH1310:AH1312" si="2404">K1310/50</f>
        <v>0.04</v>
      </c>
      <c r="AI1310" s="43">
        <f t="shared" ref="AI1310:AI1312" si="2405">AG1310/50</f>
        <v>0.82840000000000003</v>
      </c>
      <c r="AJ1310" s="7">
        <f t="shared" si="2389"/>
        <v>3.7237638559674382</v>
      </c>
      <c r="AK1310" s="7" t="e">
        <f t="shared" si="2390"/>
        <v>#NUM!</v>
      </c>
      <c r="AL1310" s="7" t="e">
        <f t="shared" si="2391"/>
        <v>#NUM!</v>
      </c>
      <c r="AM1310" s="7" t="e">
        <f t="shared" si="2392"/>
        <v>#NUM!</v>
      </c>
      <c r="AN1310" s="37" t="str">
        <f>VLOOKUP(I1310,spp!A:L,10,FALSE)</f>
        <v>Diadematidae</v>
      </c>
    </row>
    <row r="1311" spans="1:40" x14ac:dyDescent="0.2">
      <c r="A1311" s="37">
        <v>8</v>
      </c>
      <c r="B1311" s="43" t="s">
        <v>213</v>
      </c>
      <c r="C1311" s="43">
        <v>4</v>
      </c>
      <c r="D1311" s="43" t="s">
        <v>217</v>
      </c>
      <c r="E1311" s="43">
        <v>4</v>
      </c>
      <c r="F1311" s="59">
        <v>40009</v>
      </c>
      <c r="G1311" s="43"/>
      <c r="H1311" s="43">
        <v>10.1</v>
      </c>
      <c r="I1311" s="43" t="s">
        <v>145</v>
      </c>
      <c r="J1311" s="37" t="str">
        <f>VLOOKUP(I1311,spp!A:B,2,FALSE)</f>
        <v>Isostichopus fuscus</v>
      </c>
      <c r="K1311" s="43">
        <v>1</v>
      </c>
      <c r="L1311" s="43"/>
      <c r="M1311" s="43"/>
      <c r="N1311" s="43"/>
      <c r="O1311" s="43"/>
      <c r="P1311" s="43"/>
      <c r="Q1311" s="43"/>
      <c r="R1311" s="43"/>
      <c r="S1311" s="43"/>
      <c r="T1311" s="43"/>
      <c r="U1311" s="43"/>
      <c r="V1311" s="43"/>
      <c r="W1311" s="43"/>
      <c r="X1311" s="43"/>
      <c r="Y1311" s="43"/>
      <c r="Z1311" s="43"/>
      <c r="AA1311" s="43"/>
      <c r="AB1311" s="43"/>
      <c r="AC1311" s="43"/>
      <c r="AD1311" s="43"/>
      <c r="AE1311" s="37"/>
      <c r="AF1311" s="37">
        <f>VLOOKUP(I1311,spp!A:E,5,FALSE)</f>
        <v>375</v>
      </c>
      <c r="AG1311" s="43">
        <f t="shared" si="2403"/>
        <v>375</v>
      </c>
      <c r="AH1311" s="43">
        <f t="shared" si="2404"/>
        <v>0.02</v>
      </c>
      <c r="AI1311" s="43">
        <f t="shared" si="2405"/>
        <v>7.5</v>
      </c>
      <c r="AJ1311" s="7">
        <f t="shared" si="2389"/>
        <v>5.9269260259704106</v>
      </c>
      <c r="AK1311" s="7" t="e">
        <f t="shared" si="2390"/>
        <v>#NUM!</v>
      </c>
      <c r="AL1311" s="7" t="e">
        <f t="shared" si="2391"/>
        <v>#NUM!</v>
      </c>
      <c r="AM1311" s="7" t="e">
        <f t="shared" si="2392"/>
        <v>#NUM!</v>
      </c>
      <c r="AN1311" s="37" t="str">
        <f>VLOOKUP(I1311,spp!A:L,10,FALSE)</f>
        <v>Stichopodidae</v>
      </c>
    </row>
    <row r="1312" spans="1:40" x14ac:dyDescent="0.2">
      <c r="A1312" s="37">
        <v>8</v>
      </c>
      <c r="B1312" s="43" t="s">
        <v>213</v>
      </c>
      <c r="C1312" s="43">
        <v>4</v>
      </c>
      <c r="D1312" s="43" t="s">
        <v>217</v>
      </c>
      <c r="E1312" s="43">
        <v>4</v>
      </c>
      <c r="F1312" s="59">
        <v>40009</v>
      </c>
      <c r="G1312" s="43"/>
      <c r="H1312" s="43">
        <v>10.1</v>
      </c>
      <c r="I1312" s="43" t="s">
        <v>149</v>
      </c>
      <c r="J1312" s="37" t="str">
        <f>VLOOKUP(I1312,spp!A:B,2,FALSE)</f>
        <v>Pinctada mazatlanica</v>
      </c>
      <c r="K1312" s="43">
        <v>4</v>
      </c>
      <c r="L1312" s="43"/>
      <c r="M1312" s="43"/>
      <c r="N1312" s="43"/>
      <c r="O1312" s="43"/>
      <c r="P1312" s="43"/>
      <c r="Q1312" s="43"/>
      <c r="R1312" s="43"/>
      <c r="S1312" s="43"/>
      <c r="T1312" s="43"/>
      <c r="U1312" s="43"/>
      <c r="V1312" s="43"/>
      <c r="W1312" s="43"/>
      <c r="X1312" s="43"/>
      <c r="Y1312" s="43"/>
      <c r="Z1312" s="43"/>
      <c r="AA1312" s="43"/>
      <c r="AB1312" s="43"/>
      <c r="AC1312" s="43"/>
      <c r="AD1312" s="43"/>
      <c r="AE1312" s="37"/>
      <c r="AF1312" s="37">
        <f>VLOOKUP(I1312,spp!A:E,5,FALSE)</f>
        <v>33.238461538461536</v>
      </c>
      <c r="AG1312" s="43">
        <f t="shared" si="2403"/>
        <v>132.95384615384614</v>
      </c>
      <c r="AH1312" s="43">
        <f t="shared" si="2404"/>
        <v>0.08</v>
      </c>
      <c r="AI1312" s="43">
        <f t="shared" si="2405"/>
        <v>2.6590769230769227</v>
      </c>
      <c r="AJ1312" s="7">
        <f t="shared" si="2389"/>
        <v>4.8900020465962415</v>
      </c>
      <c r="AK1312" s="7" t="e">
        <f t="shared" si="2390"/>
        <v>#NUM!</v>
      </c>
      <c r="AL1312" s="7" t="e">
        <f t="shared" si="2391"/>
        <v>#NUM!</v>
      </c>
      <c r="AM1312" s="7" t="e">
        <f t="shared" si="2392"/>
        <v>#NUM!</v>
      </c>
      <c r="AN1312" s="37" t="str">
        <f>VLOOKUP(I1312,spp!A:L,10,FALSE)</f>
        <v>Pteriidae</v>
      </c>
    </row>
    <row r="1313" spans="1:40" x14ac:dyDescent="0.2">
      <c r="A1313" s="37">
        <v>8</v>
      </c>
      <c r="B1313" s="43" t="s">
        <v>213</v>
      </c>
      <c r="C1313" s="43">
        <v>4</v>
      </c>
      <c r="D1313" s="43" t="s">
        <v>217</v>
      </c>
      <c r="E1313" s="43">
        <v>5</v>
      </c>
      <c r="F1313" s="59">
        <v>40009</v>
      </c>
      <c r="G1313" s="43"/>
      <c r="H1313" s="43">
        <v>6.7</v>
      </c>
      <c r="I1313" s="43" t="s">
        <v>148</v>
      </c>
      <c r="J1313" s="37" t="str">
        <f>VLOOKUP(I1313,spp!A:B,2,FALSE)</f>
        <v>Diadema mexicanum</v>
      </c>
      <c r="K1313" s="43">
        <v>5</v>
      </c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43"/>
      <c r="AA1313" s="43"/>
      <c r="AB1313" s="43"/>
      <c r="AC1313" s="43"/>
      <c r="AD1313" s="43"/>
      <c r="AE1313" s="37"/>
      <c r="AF1313" s="37">
        <f>VLOOKUP(I1313,spp!A:E,5,FALSE)</f>
        <v>20.71</v>
      </c>
      <c r="AG1313" s="43">
        <f>AF1313*K1313</f>
        <v>103.55000000000001</v>
      </c>
      <c r="AH1313" s="43">
        <f>K1313/50</f>
        <v>0.1</v>
      </c>
      <c r="AI1313" s="43">
        <f>AG1313/50</f>
        <v>2.0710000000000002</v>
      </c>
      <c r="AJ1313" s="7">
        <f t="shared" si="2389"/>
        <v>4.6400545878415933</v>
      </c>
      <c r="AK1313" s="7" t="e">
        <f t="shared" si="2390"/>
        <v>#NUM!</v>
      </c>
      <c r="AL1313" s="7" t="e">
        <f t="shared" si="2391"/>
        <v>#NUM!</v>
      </c>
      <c r="AM1313" s="7" t="e">
        <f t="shared" si="2392"/>
        <v>#NUM!</v>
      </c>
      <c r="AN1313" s="37" t="str">
        <f>VLOOKUP(I1313,spp!A:L,10,FALSE)</f>
        <v>Diadematidae</v>
      </c>
    </row>
    <row r="1314" spans="1:40" x14ac:dyDescent="0.2">
      <c r="A1314" s="37">
        <v>8</v>
      </c>
      <c r="B1314" s="43" t="s">
        <v>213</v>
      </c>
      <c r="C1314" s="43">
        <v>4</v>
      </c>
      <c r="D1314" s="43" t="s">
        <v>217</v>
      </c>
      <c r="E1314" s="43">
        <v>5</v>
      </c>
      <c r="F1314" s="59">
        <v>40009</v>
      </c>
      <c r="G1314" s="43"/>
      <c r="H1314" s="43">
        <v>6.7</v>
      </c>
      <c r="I1314" s="43" t="s">
        <v>149</v>
      </c>
      <c r="J1314" s="37" t="str">
        <f>VLOOKUP(I1314,spp!A:B,2,FALSE)</f>
        <v>Pinctada mazatlanica</v>
      </c>
      <c r="K1314" s="43">
        <v>2</v>
      </c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43"/>
      <c r="AA1314" s="43"/>
      <c r="AB1314" s="43"/>
      <c r="AC1314" s="43"/>
      <c r="AD1314" s="43"/>
      <c r="AE1314" s="37"/>
      <c r="AF1314" s="37">
        <f>VLOOKUP(I1314,spp!A:E,5,FALSE)</f>
        <v>33.238461538461536</v>
      </c>
      <c r="AG1314" s="43">
        <f>AF1314*K1314</f>
        <v>66.476923076923072</v>
      </c>
      <c r="AH1314" s="43">
        <f>K1314/50</f>
        <v>0.04</v>
      </c>
      <c r="AI1314" s="43">
        <f>AG1314/50</f>
        <v>1.3295384615384613</v>
      </c>
      <c r="AJ1314" s="7">
        <f t="shared" ref="AJ1314:AJ1320" si="2406">LN(AG1314)</f>
        <v>4.1968548660362961</v>
      </c>
      <c r="AK1314" s="7" t="e">
        <f t="shared" ref="AK1314:AK1320" si="2407">LN(AE1314)</f>
        <v>#NUM!</v>
      </c>
      <c r="AL1314" s="7" t="e">
        <f t="shared" ref="AL1314:AL1320" si="2408">(AJ1314-AK1314)/AF1314</f>
        <v>#NUM!</v>
      </c>
      <c r="AM1314" s="7" t="e">
        <f t="shared" ref="AM1314:AM1320" si="2409">EXP(AL1314)</f>
        <v>#NUM!</v>
      </c>
      <c r="AN1314" s="37" t="str">
        <f>VLOOKUP(I1314,spp!A:L,10,FALSE)</f>
        <v>Pteriidae</v>
      </c>
    </row>
    <row r="1315" spans="1:40" x14ac:dyDescent="0.2">
      <c r="A1315" s="37">
        <v>8</v>
      </c>
      <c r="B1315" s="43" t="s">
        <v>213</v>
      </c>
      <c r="C1315" s="43">
        <v>5</v>
      </c>
      <c r="D1315" s="43" t="s">
        <v>218</v>
      </c>
      <c r="E1315" s="43">
        <v>1</v>
      </c>
      <c r="F1315" s="59">
        <v>40009</v>
      </c>
      <c r="G1315" s="43"/>
      <c r="H1315" s="43">
        <v>3.7</v>
      </c>
      <c r="I1315" s="43" t="s">
        <v>148</v>
      </c>
      <c r="J1315" s="37" t="str">
        <f>VLOOKUP(I1315,spp!A:B,2,FALSE)</f>
        <v>Diadema mexicanum</v>
      </c>
      <c r="K1315" s="43">
        <v>1</v>
      </c>
      <c r="L1315" s="43"/>
      <c r="M1315" s="43"/>
      <c r="N1315" s="43"/>
      <c r="O1315" s="43"/>
      <c r="P1315" s="43"/>
      <c r="Q1315" s="43"/>
      <c r="R1315" s="43"/>
      <c r="S1315" s="43"/>
      <c r="T1315" s="43"/>
      <c r="U1315" s="43"/>
      <c r="V1315" s="43"/>
      <c r="W1315" s="43"/>
      <c r="X1315" s="43"/>
      <c r="Y1315" s="43"/>
      <c r="Z1315" s="43"/>
      <c r="AA1315" s="43"/>
      <c r="AB1315" s="43"/>
      <c r="AC1315" s="43"/>
      <c r="AD1315" s="43"/>
      <c r="AE1315" s="37"/>
      <c r="AF1315" s="37">
        <f>VLOOKUP(I1315,spp!A:E,5,FALSE)</f>
        <v>20.71</v>
      </c>
      <c r="AG1315" s="43">
        <f>AF1315*K1315</f>
        <v>20.71</v>
      </c>
      <c r="AH1315" s="43">
        <f>K1315/50</f>
        <v>0.02</v>
      </c>
      <c r="AI1315" s="43">
        <f>AG1315/50</f>
        <v>0.41420000000000001</v>
      </c>
      <c r="AJ1315" s="7">
        <f t="shared" si="2406"/>
        <v>3.0306166754074928</v>
      </c>
      <c r="AK1315" s="7" t="e">
        <f t="shared" si="2407"/>
        <v>#NUM!</v>
      </c>
      <c r="AL1315" s="7" t="e">
        <f t="shared" si="2408"/>
        <v>#NUM!</v>
      </c>
      <c r="AM1315" s="7" t="e">
        <f t="shared" si="2409"/>
        <v>#NUM!</v>
      </c>
      <c r="AN1315" s="37" t="str">
        <f>VLOOKUP(I1315,spp!A:L,10,FALSE)</f>
        <v>Diadematidae</v>
      </c>
    </row>
    <row r="1316" spans="1:40" x14ac:dyDescent="0.2">
      <c r="A1316" s="37">
        <v>8</v>
      </c>
      <c r="B1316" s="37" t="s">
        <v>213</v>
      </c>
      <c r="C1316" s="37">
        <v>5</v>
      </c>
      <c r="D1316" s="37" t="s">
        <v>218</v>
      </c>
      <c r="E1316" s="37">
        <v>2</v>
      </c>
      <c r="F1316" s="55">
        <v>40009</v>
      </c>
      <c r="G1316" s="37"/>
      <c r="H1316" s="37">
        <v>3.4</v>
      </c>
      <c r="I1316" s="37" t="s">
        <v>142</v>
      </c>
      <c r="J1316" s="37" t="str">
        <f>VLOOKUP(I1316,spp!A:B,2,FALSE)</f>
        <v>Holacanthus passer</v>
      </c>
      <c r="K1316" s="39">
        <f t="shared" ref="K1316" si="2410">SUM(L1316:AD1316)</f>
        <v>1</v>
      </c>
      <c r="L1316" s="37"/>
      <c r="M1316" s="37"/>
      <c r="N1316" s="37"/>
      <c r="O1316" s="37"/>
      <c r="P1316" s="37">
        <v>1</v>
      </c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>
        <f>VLOOKUP(I1316,spp!A:C,3,FALSE)</f>
        <v>2.7130000000000001E-2</v>
      </c>
      <c r="AF1316" s="37">
        <f>VLOOKUP(I1316,spp!A:D,4,FALSE)</f>
        <v>3.0842299999999998</v>
      </c>
      <c r="AG1316" s="37">
        <f t="shared" ref="AG1316" si="2411">((AE1316*$L$2^AF1316)*L1316)+((AE1316*$M$2^AF1316)*M1316)+((AE1316*$N$2^AF1316)*N1316)+((AE1316*$O$2^AF1316)*O1316)+((AE1316*$P$2^AF1316)*P1316)+((AE1316*$Q$2^AF1316)*Q1316)+((AE1316*$R$2^AF1316)*R1316)+((AE1316*$S$2^AF1316)*S1316)+((AE1316*$T$2^AF1316)*T1316)+((AE1316*$U$2^AF1316)*U1316)+((AE1316*$V$2^AF1316)*V1316)+((AE1316*$W$2^AF1316)*W1316)+((AE1316*$X$2^AF1316)*X1316)+((AE1316*$Y$2^AF1316)*Y1316)+ ((AE1316*$Z$2^AF1316)*Z1316)+((AE1316*$AA$2^AF1316)*AA1316)+((AE1316*$AB$2^AF1316)*AB1316)+((AE1316*$AC$2^AF1316)*AC1316+((AE1316*$AD$2^AF1316)*AD1316))</f>
        <v>555.92769065930452</v>
      </c>
      <c r="AH1316" s="37">
        <f t="shared" ref="AH1316" si="2412">K1316/100</f>
        <v>0.01</v>
      </c>
      <c r="AI1316" s="37">
        <f t="shared" ref="AI1316" si="2413">AG1316/100</f>
        <v>5.5592769065930447</v>
      </c>
      <c r="AJ1316" s="7">
        <f t="shared" si="2406"/>
        <v>6.3206382330219526</v>
      </c>
      <c r="AK1316" s="7">
        <f t="shared" si="2407"/>
        <v>-3.6071151523112968</v>
      </c>
      <c r="AL1316" s="7">
        <f t="shared" si="2408"/>
        <v>3.2188758248682006</v>
      </c>
      <c r="AM1316" s="7">
        <f t="shared" si="2409"/>
        <v>24.999999999999996</v>
      </c>
      <c r="AN1316" s="37" t="str">
        <f>VLOOKUP(I1316,spp!A:L,10,FALSE)</f>
        <v>Pomacanthidae</v>
      </c>
    </row>
    <row r="1317" spans="1:40" x14ac:dyDescent="0.2">
      <c r="A1317" s="37">
        <v>8</v>
      </c>
      <c r="B1317" s="43" t="s">
        <v>213</v>
      </c>
      <c r="C1317" s="43">
        <v>5</v>
      </c>
      <c r="D1317" s="43" t="s">
        <v>218</v>
      </c>
      <c r="E1317" s="43">
        <v>2</v>
      </c>
      <c r="F1317" s="59">
        <v>40009</v>
      </c>
      <c r="G1317" s="43"/>
      <c r="H1317" s="43">
        <v>3.4</v>
      </c>
      <c r="I1317" s="43" t="s">
        <v>148</v>
      </c>
      <c r="J1317" s="37" t="str">
        <f>VLOOKUP(I1317,spp!A:B,2,FALSE)</f>
        <v>Diadema mexicanum</v>
      </c>
      <c r="K1317" s="43">
        <v>2</v>
      </c>
      <c r="L1317" s="43"/>
      <c r="M1317" s="43"/>
      <c r="N1317" s="43"/>
      <c r="O1317" s="43"/>
      <c r="P1317" s="43"/>
      <c r="Q1317" s="43"/>
      <c r="R1317" s="43"/>
      <c r="S1317" s="43"/>
      <c r="T1317" s="43"/>
      <c r="U1317" s="43"/>
      <c r="V1317" s="43"/>
      <c r="W1317" s="43"/>
      <c r="X1317" s="43"/>
      <c r="Y1317" s="43"/>
      <c r="Z1317" s="43"/>
      <c r="AA1317" s="43"/>
      <c r="AB1317" s="43"/>
      <c r="AC1317" s="43"/>
      <c r="AD1317" s="43"/>
      <c r="AE1317" s="37"/>
      <c r="AF1317" s="37">
        <f>VLOOKUP(I1317,spp!A:E,5,FALSE)</f>
        <v>20.71</v>
      </c>
      <c r="AG1317" s="43">
        <f>AF1317*K1317</f>
        <v>41.42</v>
      </c>
      <c r="AH1317" s="43">
        <f>K1317/50</f>
        <v>0.04</v>
      </c>
      <c r="AI1317" s="43">
        <f>AG1317/50</f>
        <v>0.82840000000000003</v>
      </c>
      <c r="AJ1317" s="7">
        <f t="shared" si="2406"/>
        <v>3.7237638559674382</v>
      </c>
      <c r="AK1317" s="7" t="e">
        <f t="shared" si="2407"/>
        <v>#NUM!</v>
      </c>
      <c r="AL1317" s="7" t="e">
        <f t="shared" si="2408"/>
        <v>#NUM!</v>
      </c>
      <c r="AM1317" s="7" t="e">
        <f t="shared" si="2409"/>
        <v>#NUM!</v>
      </c>
      <c r="AN1317" s="37" t="str">
        <f>VLOOKUP(I1317,spp!A:L,10,FALSE)</f>
        <v>Diadematidae</v>
      </c>
    </row>
    <row r="1318" spans="1:40" x14ac:dyDescent="0.2">
      <c r="A1318" s="37">
        <v>8</v>
      </c>
      <c r="B1318" s="43" t="s">
        <v>213</v>
      </c>
      <c r="C1318" s="43">
        <v>5</v>
      </c>
      <c r="D1318" s="43" t="s">
        <v>218</v>
      </c>
      <c r="E1318" s="43">
        <v>3</v>
      </c>
      <c r="F1318" s="59">
        <v>40009</v>
      </c>
      <c r="G1318" s="43"/>
      <c r="H1318" s="43">
        <v>3</v>
      </c>
      <c r="I1318" s="43" t="s">
        <v>145</v>
      </c>
      <c r="J1318" s="37" t="str">
        <f>VLOOKUP(I1318,spp!A:B,2,FALSE)</f>
        <v>Isostichopus fuscus</v>
      </c>
      <c r="K1318" s="43">
        <v>1</v>
      </c>
      <c r="L1318" s="43"/>
      <c r="M1318" s="43"/>
      <c r="N1318" s="43"/>
      <c r="O1318" s="43"/>
      <c r="P1318" s="43"/>
      <c r="Q1318" s="43"/>
      <c r="R1318" s="43"/>
      <c r="S1318" s="43"/>
      <c r="T1318" s="43"/>
      <c r="U1318" s="43"/>
      <c r="V1318" s="43"/>
      <c r="W1318" s="43"/>
      <c r="X1318" s="43"/>
      <c r="Y1318" s="43"/>
      <c r="Z1318" s="43"/>
      <c r="AA1318" s="43"/>
      <c r="AB1318" s="43"/>
      <c r="AC1318" s="43"/>
      <c r="AD1318" s="43"/>
      <c r="AE1318" s="37"/>
      <c r="AF1318" s="37">
        <f>VLOOKUP(I1318,spp!A:E,5,FALSE)</f>
        <v>375</v>
      </c>
      <c r="AG1318" s="43">
        <f>AF1318*K1318</f>
        <v>375</v>
      </c>
      <c r="AH1318" s="43">
        <f>K1318/50</f>
        <v>0.02</v>
      </c>
      <c r="AI1318" s="43">
        <f>AG1318/50</f>
        <v>7.5</v>
      </c>
      <c r="AJ1318" s="7">
        <f t="shared" si="2406"/>
        <v>5.9269260259704106</v>
      </c>
      <c r="AK1318" s="7" t="e">
        <f t="shared" si="2407"/>
        <v>#NUM!</v>
      </c>
      <c r="AL1318" s="7" t="e">
        <f t="shared" si="2408"/>
        <v>#NUM!</v>
      </c>
      <c r="AM1318" s="7" t="e">
        <f t="shared" si="2409"/>
        <v>#NUM!</v>
      </c>
      <c r="AN1318" s="37" t="str">
        <f>VLOOKUP(I1318,spp!A:L,10,FALSE)</f>
        <v>Stichopodidae</v>
      </c>
    </row>
    <row r="1319" spans="1:40" x14ac:dyDescent="0.2">
      <c r="A1319" s="37">
        <v>8</v>
      </c>
      <c r="B1319" s="43" t="s">
        <v>213</v>
      </c>
      <c r="C1319" s="43">
        <v>5</v>
      </c>
      <c r="D1319" s="43" t="s">
        <v>218</v>
      </c>
      <c r="E1319" s="43">
        <v>4</v>
      </c>
      <c r="F1319" s="59">
        <v>40009</v>
      </c>
      <c r="G1319" s="43"/>
      <c r="H1319" s="43">
        <v>3</v>
      </c>
      <c r="I1319" s="43" t="s">
        <v>145</v>
      </c>
      <c r="J1319" s="37" t="str">
        <f>VLOOKUP(I1319,spp!A:B,2,FALSE)</f>
        <v>Isostichopus fuscus</v>
      </c>
      <c r="K1319" s="43">
        <v>7</v>
      </c>
      <c r="L1319" s="43"/>
      <c r="M1319" s="43"/>
      <c r="N1319" s="43"/>
      <c r="O1319" s="43"/>
      <c r="P1319" s="43"/>
      <c r="Q1319" s="43"/>
      <c r="R1319" s="43"/>
      <c r="S1319" s="43"/>
      <c r="T1319" s="43"/>
      <c r="U1319" s="43"/>
      <c r="V1319" s="43"/>
      <c r="W1319" s="43"/>
      <c r="X1319" s="43"/>
      <c r="Y1319" s="43"/>
      <c r="Z1319" s="43"/>
      <c r="AA1319" s="43"/>
      <c r="AB1319" s="43"/>
      <c r="AC1319" s="43"/>
      <c r="AD1319" s="43"/>
      <c r="AE1319" s="37"/>
      <c r="AF1319" s="37">
        <f>VLOOKUP(I1319,spp!A:E,5,FALSE)</f>
        <v>375</v>
      </c>
      <c r="AG1319" s="43">
        <f>AF1319*K1319</f>
        <v>2625</v>
      </c>
      <c r="AH1319" s="43">
        <f>K1319/50</f>
        <v>0.14000000000000001</v>
      </c>
      <c r="AI1319" s="43">
        <f>AG1319/50</f>
        <v>52.5</v>
      </c>
      <c r="AJ1319" s="7">
        <f t="shared" si="2406"/>
        <v>7.8728361750257241</v>
      </c>
      <c r="AK1319" s="7" t="e">
        <f t="shared" si="2407"/>
        <v>#NUM!</v>
      </c>
      <c r="AL1319" s="7" t="e">
        <f t="shared" si="2408"/>
        <v>#NUM!</v>
      </c>
      <c r="AM1319" s="7" t="e">
        <f t="shared" si="2409"/>
        <v>#NUM!</v>
      </c>
      <c r="AN1319" s="37" t="str">
        <f>VLOOKUP(I1319,spp!A:L,10,FALSE)</f>
        <v>Stichopodidae</v>
      </c>
    </row>
    <row r="1320" spans="1:40" x14ac:dyDescent="0.2">
      <c r="A1320" s="37">
        <v>8</v>
      </c>
      <c r="B1320" s="43" t="s">
        <v>213</v>
      </c>
      <c r="C1320" s="43">
        <v>5</v>
      </c>
      <c r="D1320" s="43" t="s">
        <v>218</v>
      </c>
      <c r="E1320" s="43">
        <v>4</v>
      </c>
      <c r="F1320" s="59">
        <v>40009</v>
      </c>
      <c r="G1320" s="43"/>
      <c r="H1320" s="43">
        <v>3</v>
      </c>
      <c r="I1320" s="43" t="s">
        <v>149</v>
      </c>
      <c r="J1320" s="37" t="str">
        <f>VLOOKUP(I1320,spp!A:B,2,FALSE)</f>
        <v>Pinctada mazatlanica</v>
      </c>
      <c r="K1320" s="43">
        <v>2</v>
      </c>
      <c r="L1320" s="43"/>
      <c r="M1320" s="43"/>
      <c r="N1320" s="43"/>
      <c r="O1320" s="43"/>
      <c r="P1320" s="43"/>
      <c r="Q1320" s="43"/>
      <c r="R1320" s="43"/>
      <c r="S1320" s="43"/>
      <c r="T1320" s="43"/>
      <c r="U1320" s="43"/>
      <c r="V1320" s="43"/>
      <c r="W1320" s="43"/>
      <c r="X1320" s="43"/>
      <c r="Y1320" s="43"/>
      <c r="Z1320" s="43"/>
      <c r="AA1320" s="43"/>
      <c r="AB1320" s="43"/>
      <c r="AC1320" s="43"/>
      <c r="AD1320" s="43"/>
      <c r="AE1320" s="37"/>
      <c r="AF1320" s="37">
        <f>VLOOKUP(I1320,spp!A:E,5,FALSE)</f>
        <v>33.238461538461536</v>
      </c>
      <c r="AG1320" s="43">
        <f>AF1320*K1320</f>
        <v>66.476923076923072</v>
      </c>
      <c r="AH1320" s="43">
        <f>K1320/50</f>
        <v>0.04</v>
      </c>
      <c r="AI1320" s="43">
        <f>AG1320/50</f>
        <v>1.3295384615384613</v>
      </c>
      <c r="AJ1320" s="7">
        <f t="shared" si="2406"/>
        <v>4.1968548660362961</v>
      </c>
      <c r="AK1320" s="7" t="e">
        <f t="shared" si="2407"/>
        <v>#NUM!</v>
      </c>
      <c r="AL1320" s="7" t="e">
        <f t="shared" si="2408"/>
        <v>#NUM!</v>
      </c>
      <c r="AM1320" s="7" t="e">
        <f t="shared" si="2409"/>
        <v>#NUM!</v>
      </c>
      <c r="AN1320" s="37" t="str">
        <f>VLOOKUP(I1320,spp!A:L,10,FALSE)</f>
        <v>Pteriidae</v>
      </c>
    </row>
    <row r="1321" spans="1:40" x14ac:dyDescent="0.2">
      <c r="A1321" s="37">
        <v>8</v>
      </c>
      <c r="B1321" s="43" t="s">
        <v>213</v>
      </c>
      <c r="C1321" s="43">
        <v>5</v>
      </c>
      <c r="D1321" s="43" t="s">
        <v>218</v>
      </c>
      <c r="E1321" s="43">
        <v>5</v>
      </c>
      <c r="F1321" s="59">
        <v>40009</v>
      </c>
      <c r="G1321" s="43"/>
      <c r="H1321" s="43">
        <v>6.1</v>
      </c>
      <c r="I1321" s="43" t="s">
        <v>148</v>
      </c>
      <c r="J1321" s="37" t="str">
        <f>VLOOKUP(I1321,spp!A:B,2,FALSE)</f>
        <v>Diadema mexicanum</v>
      </c>
      <c r="K1321" s="43">
        <v>5</v>
      </c>
      <c r="L1321" s="43"/>
      <c r="M1321" s="43"/>
      <c r="N1321" s="43"/>
      <c r="O1321" s="43"/>
      <c r="P1321" s="43"/>
      <c r="Q1321" s="43"/>
      <c r="R1321" s="43"/>
      <c r="S1321" s="43"/>
      <c r="T1321" s="43"/>
      <c r="U1321" s="43"/>
      <c r="V1321" s="43"/>
      <c r="W1321" s="43"/>
      <c r="X1321" s="43"/>
      <c r="Y1321" s="43"/>
      <c r="Z1321" s="43"/>
      <c r="AA1321" s="43"/>
      <c r="AB1321" s="43"/>
      <c r="AC1321" s="43"/>
      <c r="AD1321" s="43"/>
      <c r="AE1321" s="37"/>
      <c r="AF1321" s="37">
        <f>VLOOKUP(I1321,spp!A:E,5,FALSE)</f>
        <v>20.71</v>
      </c>
      <c r="AG1321" s="43">
        <f t="shared" ref="AG1321:AG1322" si="2414">AF1321*K1321</f>
        <v>103.55000000000001</v>
      </c>
      <c r="AH1321" s="43">
        <f t="shared" ref="AH1321:AH1322" si="2415">K1321/50</f>
        <v>0.1</v>
      </c>
      <c r="AI1321" s="43">
        <f t="shared" ref="AI1321:AI1322" si="2416">AG1321/50</f>
        <v>2.0710000000000002</v>
      </c>
      <c r="AJ1321" s="7">
        <f t="shared" ref="AJ1321:AJ1329" si="2417">LN(AG1321)</f>
        <v>4.6400545878415933</v>
      </c>
      <c r="AK1321" s="7" t="e">
        <f t="shared" ref="AK1321:AK1329" si="2418">LN(AE1321)</f>
        <v>#NUM!</v>
      </c>
      <c r="AL1321" s="7" t="e">
        <f t="shared" ref="AL1321:AL1329" si="2419">(AJ1321-AK1321)/AF1321</f>
        <v>#NUM!</v>
      </c>
      <c r="AM1321" s="7" t="e">
        <f t="shared" ref="AM1321:AM1329" si="2420">EXP(AL1321)</f>
        <v>#NUM!</v>
      </c>
      <c r="AN1321" s="37" t="str">
        <f>VLOOKUP(I1321,spp!A:L,10,FALSE)</f>
        <v>Diadematidae</v>
      </c>
    </row>
    <row r="1322" spans="1:40" x14ac:dyDescent="0.2">
      <c r="A1322" s="37">
        <v>8</v>
      </c>
      <c r="B1322" s="43" t="s">
        <v>213</v>
      </c>
      <c r="C1322" s="43">
        <v>5</v>
      </c>
      <c r="D1322" s="43" t="s">
        <v>218</v>
      </c>
      <c r="E1322" s="43">
        <v>5</v>
      </c>
      <c r="F1322" s="59">
        <v>40009</v>
      </c>
      <c r="G1322" s="43"/>
      <c r="H1322" s="43">
        <v>6.1</v>
      </c>
      <c r="I1322" s="43" t="s">
        <v>149</v>
      </c>
      <c r="J1322" s="37" t="str">
        <f>VLOOKUP(I1322,spp!A:B,2,FALSE)</f>
        <v>Pinctada mazatlanica</v>
      </c>
      <c r="K1322" s="43">
        <v>4</v>
      </c>
      <c r="L1322" s="43"/>
      <c r="M1322" s="43"/>
      <c r="N1322" s="43"/>
      <c r="O1322" s="43"/>
      <c r="P1322" s="43"/>
      <c r="Q1322" s="43"/>
      <c r="R1322" s="43"/>
      <c r="S1322" s="43"/>
      <c r="T1322" s="43"/>
      <c r="U1322" s="43"/>
      <c r="V1322" s="43"/>
      <c r="W1322" s="43"/>
      <c r="X1322" s="43"/>
      <c r="Y1322" s="43"/>
      <c r="Z1322" s="43"/>
      <c r="AA1322" s="43"/>
      <c r="AB1322" s="43"/>
      <c r="AC1322" s="43"/>
      <c r="AD1322" s="43"/>
      <c r="AE1322" s="37"/>
      <c r="AF1322" s="37">
        <f>VLOOKUP(I1322,spp!A:E,5,FALSE)</f>
        <v>33.238461538461536</v>
      </c>
      <c r="AG1322" s="43">
        <f t="shared" si="2414"/>
        <v>132.95384615384614</v>
      </c>
      <c r="AH1322" s="43">
        <f t="shared" si="2415"/>
        <v>0.08</v>
      </c>
      <c r="AI1322" s="43">
        <f t="shared" si="2416"/>
        <v>2.6590769230769227</v>
      </c>
      <c r="AJ1322" s="7">
        <f t="shared" si="2417"/>
        <v>4.8900020465962415</v>
      </c>
      <c r="AK1322" s="7" t="e">
        <f t="shared" si="2418"/>
        <v>#NUM!</v>
      </c>
      <c r="AL1322" s="7" t="e">
        <f t="shared" si="2419"/>
        <v>#NUM!</v>
      </c>
      <c r="AM1322" s="7" t="e">
        <f t="shared" si="2420"/>
        <v>#NUM!</v>
      </c>
      <c r="AN1322" s="37" t="str">
        <f>VLOOKUP(I1322,spp!A:L,10,FALSE)</f>
        <v>Pteriidae</v>
      </c>
    </row>
    <row r="1323" spans="1:40" x14ac:dyDescent="0.2">
      <c r="A1323" s="37">
        <v>8</v>
      </c>
      <c r="B1323" s="43" t="s">
        <v>213</v>
      </c>
      <c r="C1323" s="43">
        <v>5</v>
      </c>
      <c r="D1323" s="43" t="s">
        <v>218</v>
      </c>
      <c r="E1323" s="43">
        <v>6</v>
      </c>
      <c r="F1323" s="59">
        <v>40009</v>
      </c>
      <c r="G1323" s="43"/>
      <c r="H1323" s="43">
        <v>6.4</v>
      </c>
      <c r="I1323" s="43" t="s">
        <v>148</v>
      </c>
      <c r="J1323" s="37" t="str">
        <f>VLOOKUP(I1323,spp!A:B,2,FALSE)</f>
        <v>Diadema mexicanum</v>
      </c>
      <c r="K1323" s="43">
        <v>16</v>
      </c>
      <c r="L1323" s="43"/>
      <c r="M1323" s="43"/>
      <c r="N1323" s="43"/>
      <c r="O1323" s="43"/>
      <c r="P1323" s="43"/>
      <c r="Q1323" s="43"/>
      <c r="R1323" s="43"/>
      <c r="S1323" s="43"/>
      <c r="T1323" s="43"/>
      <c r="U1323" s="43"/>
      <c r="V1323" s="43"/>
      <c r="W1323" s="43"/>
      <c r="X1323" s="43"/>
      <c r="Y1323" s="43"/>
      <c r="Z1323" s="43"/>
      <c r="AA1323" s="43"/>
      <c r="AB1323" s="43"/>
      <c r="AC1323" s="43"/>
      <c r="AD1323" s="43"/>
      <c r="AE1323" s="37"/>
      <c r="AF1323" s="37">
        <f>VLOOKUP(I1323,spp!A:E,5,FALSE)</f>
        <v>20.71</v>
      </c>
      <c r="AG1323" s="43">
        <f t="shared" ref="AG1323:AG1325" si="2421">AF1323*K1323</f>
        <v>331.36</v>
      </c>
      <c r="AH1323" s="43">
        <f t="shared" ref="AH1323:AH1325" si="2422">K1323/50</f>
        <v>0.32</v>
      </c>
      <c r="AI1323" s="43">
        <f t="shared" ref="AI1323:AI1325" si="2423">AG1323/50</f>
        <v>6.6272000000000002</v>
      </c>
      <c r="AJ1323" s="7">
        <f t="shared" si="2417"/>
        <v>5.8032053976472744</v>
      </c>
      <c r="AK1323" s="7" t="e">
        <f t="shared" si="2418"/>
        <v>#NUM!</v>
      </c>
      <c r="AL1323" s="7" t="e">
        <f t="shared" si="2419"/>
        <v>#NUM!</v>
      </c>
      <c r="AM1323" s="7" t="e">
        <f t="shared" si="2420"/>
        <v>#NUM!</v>
      </c>
      <c r="AN1323" s="37" t="str">
        <f>VLOOKUP(I1323,spp!A:L,10,FALSE)</f>
        <v>Diadematidae</v>
      </c>
    </row>
    <row r="1324" spans="1:40" x14ac:dyDescent="0.2">
      <c r="A1324" s="37">
        <v>8</v>
      </c>
      <c r="B1324" s="43" t="s">
        <v>213</v>
      </c>
      <c r="C1324" s="43">
        <v>5</v>
      </c>
      <c r="D1324" s="43" t="s">
        <v>218</v>
      </c>
      <c r="E1324" s="43">
        <v>6</v>
      </c>
      <c r="F1324" s="59">
        <v>40009</v>
      </c>
      <c r="G1324" s="43"/>
      <c r="H1324" s="43">
        <v>6.4</v>
      </c>
      <c r="I1324" s="43" t="s">
        <v>145</v>
      </c>
      <c r="J1324" s="37" t="str">
        <f>VLOOKUP(I1324,spp!A:B,2,FALSE)</f>
        <v>Isostichopus fuscus</v>
      </c>
      <c r="K1324" s="43">
        <v>1</v>
      </c>
      <c r="L1324" s="43"/>
      <c r="M1324" s="43"/>
      <c r="N1324" s="43"/>
      <c r="O1324" s="43"/>
      <c r="P1324" s="43"/>
      <c r="Q1324" s="43"/>
      <c r="R1324" s="43"/>
      <c r="S1324" s="43"/>
      <c r="T1324" s="43"/>
      <c r="U1324" s="43"/>
      <c r="V1324" s="43"/>
      <c r="W1324" s="43"/>
      <c r="X1324" s="43"/>
      <c r="Y1324" s="43"/>
      <c r="Z1324" s="43"/>
      <c r="AA1324" s="43"/>
      <c r="AB1324" s="43"/>
      <c r="AC1324" s="43"/>
      <c r="AD1324" s="43"/>
      <c r="AE1324" s="37"/>
      <c r="AF1324" s="37">
        <f>VLOOKUP(I1324,spp!A:E,5,FALSE)</f>
        <v>375</v>
      </c>
      <c r="AG1324" s="43">
        <f t="shared" si="2421"/>
        <v>375</v>
      </c>
      <c r="AH1324" s="43">
        <f t="shared" si="2422"/>
        <v>0.02</v>
      </c>
      <c r="AI1324" s="43">
        <f t="shared" si="2423"/>
        <v>7.5</v>
      </c>
      <c r="AJ1324" s="7">
        <f t="shared" si="2417"/>
        <v>5.9269260259704106</v>
      </c>
      <c r="AK1324" s="7" t="e">
        <f t="shared" si="2418"/>
        <v>#NUM!</v>
      </c>
      <c r="AL1324" s="7" t="e">
        <f t="shared" si="2419"/>
        <v>#NUM!</v>
      </c>
      <c r="AM1324" s="7" t="e">
        <f t="shared" si="2420"/>
        <v>#NUM!</v>
      </c>
      <c r="AN1324" s="37" t="str">
        <f>VLOOKUP(I1324,spp!A:L,10,FALSE)</f>
        <v>Stichopodidae</v>
      </c>
    </row>
    <row r="1325" spans="1:40" x14ac:dyDescent="0.2">
      <c r="A1325" s="37">
        <v>8</v>
      </c>
      <c r="B1325" s="43" t="s">
        <v>213</v>
      </c>
      <c r="C1325" s="43">
        <v>5</v>
      </c>
      <c r="D1325" s="43" t="s">
        <v>218</v>
      </c>
      <c r="E1325" s="43">
        <v>6</v>
      </c>
      <c r="F1325" s="59">
        <v>40009</v>
      </c>
      <c r="G1325" s="43"/>
      <c r="H1325" s="43">
        <v>6.4</v>
      </c>
      <c r="I1325" s="43" t="s">
        <v>149</v>
      </c>
      <c r="J1325" s="37" t="str">
        <f>VLOOKUP(I1325,spp!A:B,2,FALSE)</f>
        <v>Pinctada mazatlanica</v>
      </c>
      <c r="K1325" s="43">
        <v>1</v>
      </c>
      <c r="L1325" s="43"/>
      <c r="M1325" s="43"/>
      <c r="N1325" s="43"/>
      <c r="O1325" s="43"/>
      <c r="P1325" s="43"/>
      <c r="Q1325" s="43"/>
      <c r="R1325" s="43"/>
      <c r="S1325" s="43"/>
      <c r="T1325" s="43"/>
      <c r="U1325" s="43"/>
      <c r="V1325" s="43"/>
      <c r="W1325" s="43"/>
      <c r="X1325" s="43"/>
      <c r="Y1325" s="43"/>
      <c r="Z1325" s="43"/>
      <c r="AA1325" s="43"/>
      <c r="AB1325" s="43"/>
      <c r="AC1325" s="43"/>
      <c r="AD1325" s="43"/>
      <c r="AE1325" s="37"/>
      <c r="AF1325" s="37">
        <f>VLOOKUP(I1325,spp!A:E,5,FALSE)</f>
        <v>33.238461538461536</v>
      </c>
      <c r="AG1325" s="43">
        <f t="shared" si="2421"/>
        <v>33.238461538461536</v>
      </c>
      <c r="AH1325" s="43">
        <f t="shared" si="2422"/>
        <v>0.02</v>
      </c>
      <c r="AI1325" s="43">
        <f t="shared" si="2423"/>
        <v>0.66476923076923067</v>
      </c>
      <c r="AJ1325" s="7">
        <f t="shared" si="2417"/>
        <v>3.5037076854763507</v>
      </c>
      <c r="AK1325" s="7" t="e">
        <f t="shared" si="2418"/>
        <v>#NUM!</v>
      </c>
      <c r="AL1325" s="7" t="e">
        <f t="shared" si="2419"/>
        <v>#NUM!</v>
      </c>
      <c r="AM1325" s="7" t="e">
        <f t="shared" si="2420"/>
        <v>#NUM!</v>
      </c>
      <c r="AN1325" s="37" t="str">
        <f>VLOOKUP(I1325,spp!A:L,10,FALSE)</f>
        <v>Pteriidae</v>
      </c>
    </row>
    <row r="1326" spans="1:40" x14ac:dyDescent="0.2">
      <c r="A1326" s="37">
        <v>8</v>
      </c>
      <c r="B1326" s="37" t="s">
        <v>213</v>
      </c>
      <c r="C1326" s="37">
        <v>6</v>
      </c>
      <c r="D1326" s="37" t="s">
        <v>219</v>
      </c>
      <c r="E1326" s="37">
        <v>1</v>
      </c>
      <c r="F1326" s="55">
        <v>40009</v>
      </c>
      <c r="G1326" s="37"/>
      <c r="H1326" s="37">
        <v>6.7</v>
      </c>
      <c r="I1326" s="37" t="s">
        <v>142</v>
      </c>
      <c r="J1326" s="37" t="str">
        <f>VLOOKUP(I1326,spp!A:B,2,FALSE)</f>
        <v>Holacanthus passer</v>
      </c>
      <c r="K1326" s="39">
        <f t="shared" ref="K1326:K1327" si="2424">SUM(L1326:AD1326)</f>
        <v>1</v>
      </c>
      <c r="L1326" s="37"/>
      <c r="M1326" s="37"/>
      <c r="N1326" s="37"/>
      <c r="O1326" s="37">
        <v>1</v>
      </c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>
        <f>VLOOKUP(I1326,spp!A:C,3,FALSE)</f>
        <v>2.7130000000000001E-2</v>
      </c>
      <c r="AF1326" s="37">
        <f>VLOOKUP(I1326,spp!A:D,4,FALSE)</f>
        <v>3.0842299999999998</v>
      </c>
      <c r="AG1326" s="37">
        <f t="shared" ref="AG1326:AG1327" si="2425">((AE1326*$L$2^AF1326)*L1326)+((AE1326*$M$2^AF1326)*M1326)+((AE1326*$N$2^AF1326)*N1326)+((AE1326*$O$2^AF1326)*O1326)+((AE1326*$P$2^AF1326)*P1326)+((AE1326*$Q$2^AF1326)*Q1326)+((AE1326*$R$2^AF1326)*R1326)+((AE1326*$S$2^AF1326)*S1326)+((AE1326*$T$2^AF1326)*T1326)+((AE1326*$U$2^AF1326)*U1326)+((AE1326*$V$2^AF1326)*V1326)+((AE1326*$W$2^AF1326)*W1326)+((AE1326*$X$2^AF1326)*X1326)+((AE1326*$Y$2^AF1326)*Y1326)+ ((AE1326*$Z$2^AF1326)*Z1326)+((AE1326*$AA$2^AF1326)*AA1326)+((AE1326*$AB$2^AF1326)*AB1326)+((AE1326*$AC$2^AF1326)*AC1326+((AE1326*$AD$2^AF1326)*AD1326))</f>
        <v>185.03975070588172</v>
      </c>
      <c r="AH1326" s="37">
        <f t="shared" ref="AH1326:AH1327" si="2426">K1326/100</f>
        <v>0.01</v>
      </c>
      <c r="AI1326" s="37">
        <f t="shared" ref="AI1326:AI1327" si="2427">AG1326/100</f>
        <v>1.8503975070588172</v>
      </c>
      <c r="AJ1326" s="7">
        <f t="shared" si="2417"/>
        <v>5.2205706706777981</v>
      </c>
      <c r="AK1326" s="7">
        <f t="shared" si="2418"/>
        <v>-3.6071151523112968</v>
      </c>
      <c r="AL1326" s="7">
        <f t="shared" si="2419"/>
        <v>2.8622008809294686</v>
      </c>
      <c r="AM1326" s="7">
        <f t="shared" si="2420"/>
        <v>17.500000000000004</v>
      </c>
      <c r="AN1326" s="37" t="str">
        <f>VLOOKUP(I1326,spp!A:L,10,FALSE)</f>
        <v>Pomacanthidae</v>
      </c>
    </row>
    <row r="1327" spans="1:40" x14ac:dyDescent="0.2">
      <c r="A1327" s="37">
        <v>8</v>
      </c>
      <c r="B1327" s="37" t="s">
        <v>213</v>
      </c>
      <c r="C1327" s="37">
        <v>6</v>
      </c>
      <c r="D1327" s="37" t="s">
        <v>219</v>
      </c>
      <c r="E1327" s="37">
        <v>1</v>
      </c>
      <c r="F1327" s="55">
        <v>40009</v>
      </c>
      <c r="G1327" s="37"/>
      <c r="H1327" s="37">
        <v>6.7</v>
      </c>
      <c r="I1327" s="37" t="s">
        <v>150</v>
      </c>
      <c r="J1327" s="37" t="str">
        <f>VLOOKUP(I1327,spp!A:B,2,FALSE)</f>
        <v>Lutjanus argentiventris</v>
      </c>
      <c r="K1327" s="39">
        <f t="shared" si="2424"/>
        <v>1</v>
      </c>
      <c r="L1327" s="37"/>
      <c r="M1327" s="37">
        <v>1</v>
      </c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>
        <f>VLOOKUP(I1327,spp!A:C,3,FALSE)</f>
        <v>1.7299999999999999E-2</v>
      </c>
      <c r="AF1327" s="37">
        <f>VLOOKUP(I1327,spp!A:D,4,FALSE)</f>
        <v>3</v>
      </c>
      <c r="AG1327" s="37">
        <f t="shared" si="2425"/>
        <v>7.2984374999999995</v>
      </c>
      <c r="AH1327" s="37">
        <f t="shared" si="2426"/>
        <v>0.01</v>
      </c>
      <c r="AI1327" s="37">
        <f t="shared" si="2427"/>
        <v>7.298437499999999E-2</v>
      </c>
      <c r="AJ1327" s="7">
        <f t="shared" si="2417"/>
        <v>1.9876602841483904</v>
      </c>
      <c r="AK1327" s="7">
        <f t="shared" si="2418"/>
        <v>-4.0570487774784034</v>
      </c>
      <c r="AL1327" s="7">
        <f t="shared" si="2419"/>
        <v>2.0149030205422647</v>
      </c>
      <c r="AM1327" s="7">
        <f t="shared" si="2420"/>
        <v>7.4999999999999991</v>
      </c>
      <c r="AN1327" s="37" t="str">
        <f>VLOOKUP(I1327,spp!A:L,10,FALSE)</f>
        <v>Lutjanidae</v>
      </c>
    </row>
    <row r="1328" spans="1:40" x14ac:dyDescent="0.2">
      <c r="A1328" s="37">
        <v>8</v>
      </c>
      <c r="B1328" s="43" t="s">
        <v>213</v>
      </c>
      <c r="C1328" s="43">
        <v>6</v>
      </c>
      <c r="D1328" s="43" t="s">
        <v>219</v>
      </c>
      <c r="E1328" s="43">
        <v>1</v>
      </c>
      <c r="F1328" s="59">
        <v>40009</v>
      </c>
      <c r="G1328" s="43"/>
      <c r="H1328" s="43">
        <v>6.7</v>
      </c>
      <c r="I1328" s="43" t="s">
        <v>148</v>
      </c>
      <c r="J1328" s="37" t="str">
        <f>VLOOKUP(I1328,spp!A:B,2,FALSE)</f>
        <v>Diadema mexicanum</v>
      </c>
      <c r="K1328" s="43">
        <v>6</v>
      </c>
      <c r="L1328" s="43"/>
      <c r="M1328" s="43"/>
      <c r="N1328" s="43"/>
      <c r="O1328" s="43"/>
      <c r="P1328" s="43"/>
      <c r="Q1328" s="43"/>
      <c r="R1328" s="43"/>
      <c r="S1328" s="43"/>
      <c r="T1328" s="43"/>
      <c r="U1328" s="43"/>
      <c r="V1328" s="43"/>
      <c r="W1328" s="43"/>
      <c r="X1328" s="43"/>
      <c r="Y1328" s="43"/>
      <c r="Z1328" s="43"/>
      <c r="AA1328" s="43"/>
      <c r="AB1328" s="43"/>
      <c r="AC1328" s="43"/>
      <c r="AD1328" s="43"/>
      <c r="AE1328" s="37"/>
      <c r="AF1328" s="37">
        <f>VLOOKUP(I1328,spp!A:E,5,FALSE)</f>
        <v>20.71</v>
      </c>
      <c r="AG1328" s="43">
        <f t="shared" ref="AG1328:AG1329" si="2428">AF1328*K1328</f>
        <v>124.26</v>
      </c>
      <c r="AH1328" s="43">
        <f t="shared" ref="AH1328:AH1329" si="2429">K1328/50</f>
        <v>0.12</v>
      </c>
      <c r="AI1328" s="43">
        <f t="shared" ref="AI1328:AI1329" si="2430">AG1328/50</f>
        <v>2.4852000000000003</v>
      </c>
      <c r="AJ1328" s="7">
        <f t="shared" si="2417"/>
        <v>4.8223761446355482</v>
      </c>
      <c r="AK1328" s="7" t="e">
        <f t="shared" si="2418"/>
        <v>#NUM!</v>
      </c>
      <c r="AL1328" s="7" t="e">
        <f t="shared" si="2419"/>
        <v>#NUM!</v>
      </c>
      <c r="AM1328" s="7" t="e">
        <f t="shared" si="2420"/>
        <v>#NUM!</v>
      </c>
      <c r="AN1328" s="37" t="str">
        <f>VLOOKUP(I1328,spp!A:L,10,FALSE)</f>
        <v>Diadematidae</v>
      </c>
    </row>
    <row r="1329" spans="1:40" x14ac:dyDescent="0.2">
      <c r="A1329" s="37">
        <v>8</v>
      </c>
      <c r="B1329" s="43" t="s">
        <v>213</v>
      </c>
      <c r="C1329" s="43">
        <v>6</v>
      </c>
      <c r="D1329" s="43" t="s">
        <v>219</v>
      </c>
      <c r="E1329" s="43">
        <v>1</v>
      </c>
      <c r="F1329" s="59">
        <v>40009</v>
      </c>
      <c r="G1329" s="43"/>
      <c r="H1329" s="43">
        <v>6.7</v>
      </c>
      <c r="I1329" s="43" t="s">
        <v>145</v>
      </c>
      <c r="J1329" s="37" t="str">
        <f>VLOOKUP(I1329,spp!A:B,2,FALSE)</f>
        <v>Isostichopus fuscus</v>
      </c>
      <c r="K1329" s="43">
        <v>1</v>
      </c>
      <c r="L1329" s="43"/>
      <c r="M1329" s="43"/>
      <c r="N1329" s="43"/>
      <c r="O1329" s="43"/>
      <c r="P1329" s="43"/>
      <c r="Q1329" s="43"/>
      <c r="R1329" s="43"/>
      <c r="S1329" s="43"/>
      <c r="T1329" s="43"/>
      <c r="U1329" s="43"/>
      <c r="V1329" s="43"/>
      <c r="W1329" s="43"/>
      <c r="X1329" s="43"/>
      <c r="Y1329" s="43"/>
      <c r="Z1329" s="43"/>
      <c r="AA1329" s="43"/>
      <c r="AB1329" s="43"/>
      <c r="AC1329" s="43"/>
      <c r="AD1329" s="43"/>
      <c r="AE1329" s="37"/>
      <c r="AF1329" s="37">
        <f>VLOOKUP(I1329,spp!A:E,5,FALSE)</f>
        <v>375</v>
      </c>
      <c r="AG1329" s="43">
        <f t="shared" si="2428"/>
        <v>375</v>
      </c>
      <c r="AH1329" s="43">
        <f t="shared" si="2429"/>
        <v>0.02</v>
      </c>
      <c r="AI1329" s="43">
        <f t="shared" si="2430"/>
        <v>7.5</v>
      </c>
      <c r="AJ1329" s="7">
        <f t="shared" si="2417"/>
        <v>5.9269260259704106</v>
      </c>
      <c r="AK1329" s="7" t="e">
        <f t="shared" si="2418"/>
        <v>#NUM!</v>
      </c>
      <c r="AL1329" s="7" t="e">
        <f t="shared" si="2419"/>
        <v>#NUM!</v>
      </c>
      <c r="AM1329" s="7" t="e">
        <f t="shared" si="2420"/>
        <v>#NUM!</v>
      </c>
      <c r="AN1329" s="37" t="str">
        <f>VLOOKUP(I1329,spp!A:L,10,FALSE)</f>
        <v>Stichopodidae</v>
      </c>
    </row>
    <row r="1330" spans="1:40" x14ac:dyDescent="0.2">
      <c r="A1330" s="37">
        <v>8</v>
      </c>
      <c r="B1330" s="37" t="s">
        <v>213</v>
      </c>
      <c r="C1330" s="37">
        <v>6</v>
      </c>
      <c r="D1330" s="37" t="s">
        <v>219</v>
      </c>
      <c r="E1330" s="37">
        <v>2</v>
      </c>
      <c r="F1330" s="55">
        <v>40009</v>
      </c>
      <c r="G1330" s="37"/>
      <c r="H1330" s="37">
        <v>7.6</v>
      </c>
      <c r="I1330" s="37" t="s">
        <v>142</v>
      </c>
      <c r="J1330" s="37" t="str">
        <f>VLOOKUP(I1330,spp!A:B,2,FALSE)</f>
        <v>Holacanthus passer</v>
      </c>
      <c r="K1330" s="39">
        <f t="shared" ref="K1330:K1331" si="2431">SUM(L1330:AD1330)</f>
        <v>2</v>
      </c>
      <c r="L1330" s="37"/>
      <c r="M1330" s="37"/>
      <c r="N1330" s="37"/>
      <c r="O1330" s="37">
        <v>2</v>
      </c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>
        <f>VLOOKUP(I1330,spp!A:C,3,FALSE)</f>
        <v>2.7130000000000001E-2</v>
      </c>
      <c r="AF1330" s="37">
        <f>VLOOKUP(I1330,spp!A:D,4,FALSE)</f>
        <v>3.0842299999999998</v>
      </c>
      <c r="AG1330" s="37">
        <f t="shared" ref="AG1330:AG1331" si="2432">((AE1330*$L$2^AF1330)*L1330)+((AE1330*$M$2^AF1330)*M1330)+((AE1330*$N$2^AF1330)*N1330)+((AE1330*$O$2^AF1330)*O1330)+((AE1330*$P$2^AF1330)*P1330)+((AE1330*$Q$2^AF1330)*Q1330)+((AE1330*$R$2^AF1330)*R1330)+((AE1330*$S$2^AF1330)*S1330)+((AE1330*$T$2^AF1330)*T1330)+((AE1330*$U$2^AF1330)*U1330)+((AE1330*$V$2^AF1330)*V1330)+((AE1330*$W$2^AF1330)*W1330)+((AE1330*$X$2^AF1330)*X1330)+((AE1330*$Y$2^AF1330)*Y1330)+ ((AE1330*$Z$2^AF1330)*Z1330)+((AE1330*$AA$2^AF1330)*AA1330)+((AE1330*$AB$2^AF1330)*AB1330)+((AE1330*$AC$2^AF1330)*AC1330+((AE1330*$AD$2^AF1330)*AD1330))</f>
        <v>370.07950141176343</v>
      </c>
      <c r="AH1330" s="37">
        <f t="shared" ref="AH1330:AH1331" si="2433">K1330/100</f>
        <v>0.02</v>
      </c>
      <c r="AI1330" s="37">
        <f t="shared" ref="AI1330:AI1331" si="2434">AG1330/100</f>
        <v>3.7007950141176345</v>
      </c>
      <c r="AJ1330" s="7">
        <f t="shared" ref="AJ1330:AJ1341" si="2435">LN(AG1330)</f>
        <v>5.9137178512377435</v>
      </c>
      <c r="AK1330" s="7">
        <f t="shared" ref="AK1330:AK1341" si="2436">LN(AE1330)</f>
        <v>-3.6071151523112968</v>
      </c>
      <c r="AL1330" s="7">
        <f t="shared" ref="AL1330:AL1341" si="2437">(AJ1330-AK1330)/AF1330</f>
        <v>3.0869400153519808</v>
      </c>
      <c r="AM1330" s="7">
        <f t="shared" ref="AM1330:AM1341" si="2438">EXP(AL1330)</f>
        <v>21.909931240932202</v>
      </c>
      <c r="AN1330" s="37" t="str">
        <f>VLOOKUP(I1330,spp!A:L,10,FALSE)</f>
        <v>Pomacanthidae</v>
      </c>
    </row>
    <row r="1331" spans="1:40" x14ac:dyDescent="0.2">
      <c r="A1331" s="37">
        <v>8</v>
      </c>
      <c r="B1331" s="37" t="s">
        <v>213</v>
      </c>
      <c r="C1331" s="37">
        <v>6</v>
      </c>
      <c r="D1331" s="37" t="s">
        <v>219</v>
      </c>
      <c r="E1331" s="37">
        <v>2</v>
      </c>
      <c r="F1331" s="55">
        <v>40009</v>
      </c>
      <c r="G1331" s="37"/>
      <c r="H1331" s="37">
        <v>7.6</v>
      </c>
      <c r="I1331" s="37" t="s">
        <v>150</v>
      </c>
      <c r="J1331" s="37" t="str">
        <f>VLOOKUP(I1331,spp!A:B,2,FALSE)</f>
        <v>Lutjanus argentiventris</v>
      </c>
      <c r="K1331" s="39">
        <f t="shared" si="2431"/>
        <v>2</v>
      </c>
      <c r="L1331" s="37"/>
      <c r="M1331" s="37">
        <v>2</v>
      </c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>
        <f>VLOOKUP(I1331,spp!A:C,3,FALSE)</f>
        <v>1.7299999999999999E-2</v>
      </c>
      <c r="AF1331" s="37">
        <f>VLOOKUP(I1331,spp!A:D,4,FALSE)</f>
        <v>3</v>
      </c>
      <c r="AG1331" s="37">
        <f t="shared" si="2432"/>
        <v>14.596874999999999</v>
      </c>
      <c r="AH1331" s="37">
        <f t="shared" si="2433"/>
        <v>0.02</v>
      </c>
      <c r="AI1331" s="37">
        <f t="shared" si="2434"/>
        <v>0.14596874999999998</v>
      </c>
      <c r="AJ1331" s="7">
        <f t="shared" si="2435"/>
        <v>2.6808074647083355</v>
      </c>
      <c r="AK1331" s="7">
        <f t="shared" si="2436"/>
        <v>-4.0570487774784034</v>
      </c>
      <c r="AL1331" s="7">
        <f t="shared" si="2437"/>
        <v>2.2459520807289128</v>
      </c>
      <c r="AM1331" s="7">
        <f t="shared" si="2438"/>
        <v>9.4494078742115448</v>
      </c>
      <c r="AN1331" s="37" t="str">
        <f>VLOOKUP(I1331,spp!A:L,10,FALSE)</f>
        <v>Lutjanidae</v>
      </c>
    </row>
    <row r="1332" spans="1:40" x14ac:dyDescent="0.2">
      <c r="A1332" s="37">
        <v>8</v>
      </c>
      <c r="B1332" s="43" t="s">
        <v>213</v>
      </c>
      <c r="C1332" s="43">
        <v>6</v>
      </c>
      <c r="D1332" s="43" t="s">
        <v>219</v>
      </c>
      <c r="E1332" s="43">
        <v>2</v>
      </c>
      <c r="F1332" s="59">
        <v>40009</v>
      </c>
      <c r="G1332" s="43"/>
      <c r="H1332" s="43">
        <v>7.6</v>
      </c>
      <c r="I1332" s="43" t="s">
        <v>148</v>
      </c>
      <c r="J1332" s="37" t="str">
        <f>VLOOKUP(I1332,spp!A:B,2,FALSE)</f>
        <v>Diadema mexicanum</v>
      </c>
      <c r="K1332" s="43">
        <v>5</v>
      </c>
      <c r="L1332" s="43"/>
      <c r="M1332" s="43"/>
      <c r="N1332" s="43"/>
      <c r="O1332" s="43"/>
      <c r="P1332" s="43"/>
      <c r="Q1332" s="43"/>
      <c r="R1332" s="43"/>
      <c r="S1332" s="43"/>
      <c r="T1332" s="43"/>
      <c r="U1332" s="43"/>
      <c r="V1332" s="43"/>
      <c r="W1332" s="43"/>
      <c r="X1332" s="43"/>
      <c r="Y1332" s="43"/>
      <c r="Z1332" s="43"/>
      <c r="AA1332" s="43"/>
      <c r="AB1332" s="43"/>
      <c r="AC1332" s="43"/>
      <c r="AD1332" s="43"/>
      <c r="AE1332" s="37"/>
      <c r="AF1332" s="37">
        <f>VLOOKUP(I1332,spp!A:E,5,FALSE)</f>
        <v>20.71</v>
      </c>
      <c r="AG1332" s="43">
        <f>AF1332*K1332</f>
        <v>103.55000000000001</v>
      </c>
      <c r="AH1332" s="43">
        <f>K1332/50</f>
        <v>0.1</v>
      </c>
      <c r="AI1332" s="43">
        <f>AG1332/50</f>
        <v>2.0710000000000002</v>
      </c>
      <c r="AJ1332" s="7">
        <f t="shared" si="2435"/>
        <v>4.6400545878415933</v>
      </c>
      <c r="AK1332" s="7" t="e">
        <f t="shared" si="2436"/>
        <v>#NUM!</v>
      </c>
      <c r="AL1332" s="7" t="e">
        <f t="shared" si="2437"/>
        <v>#NUM!</v>
      </c>
      <c r="AM1332" s="7" t="e">
        <f t="shared" si="2438"/>
        <v>#NUM!</v>
      </c>
      <c r="AN1332" s="37" t="str">
        <f>VLOOKUP(I1332,spp!A:L,10,FALSE)</f>
        <v>Diadematidae</v>
      </c>
    </row>
    <row r="1333" spans="1:40" x14ac:dyDescent="0.2">
      <c r="A1333" s="37">
        <v>8</v>
      </c>
      <c r="B1333" s="37" t="s">
        <v>213</v>
      </c>
      <c r="C1333" s="37">
        <v>6</v>
      </c>
      <c r="D1333" s="37" t="s">
        <v>219</v>
      </c>
      <c r="E1333" s="37">
        <v>3</v>
      </c>
      <c r="F1333" s="55">
        <v>40009</v>
      </c>
      <c r="G1333" s="37"/>
      <c r="H1333" s="37">
        <v>9.1</v>
      </c>
      <c r="I1333" s="37" t="s">
        <v>143</v>
      </c>
      <c r="J1333" s="37" t="str">
        <f>VLOOKUP(I1333,spp!A:B,2,FALSE)</f>
        <v>Scarus ghobban</v>
      </c>
      <c r="K1333" s="39">
        <f t="shared" ref="K1333" si="2439">SUM(L1333:AD1333)</f>
        <v>5</v>
      </c>
      <c r="L1333" s="37"/>
      <c r="M1333" s="37"/>
      <c r="N1333" s="37"/>
      <c r="O1333" s="37">
        <v>5</v>
      </c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>
        <f>VLOOKUP(I1333,spp!A:C,3,FALSE)</f>
        <v>2.3300000000000001E-2</v>
      </c>
      <c r="AF1333" s="37">
        <f>VLOOKUP(I1333,spp!A:D,4,FALSE)</f>
        <v>2.919</v>
      </c>
      <c r="AG1333" s="37">
        <f t="shared" ref="AG1333" si="2440">((AE1333*$L$2^AF1333)*L1333)+((AE1333*$M$2^AF1333)*M1333)+((AE1333*$N$2^AF1333)*N1333)+((AE1333*$O$2^AF1333)*O1333)+((AE1333*$P$2^AF1333)*P1333)+((AE1333*$Q$2^AF1333)*Q1333)+((AE1333*$R$2^AF1333)*R1333)+((AE1333*$S$2^AF1333)*S1333)+((AE1333*$T$2^AF1333)*T1333)+((AE1333*$U$2^AF1333)*U1333)+((AE1333*$V$2^AF1333)*V1333)+((AE1333*$W$2^AF1333)*W1333)+((AE1333*$X$2^AF1333)*X1333)+((AE1333*$Y$2^AF1333)*Y1333)+ ((AE1333*$Z$2^AF1333)*Z1333)+((AE1333*$AA$2^AF1333)*AA1333)+((AE1333*$AB$2^AF1333)*AB1333)+((AE1333*$AC$2^AF1333)*AC1333+((AE1333*$AD$2^AF1333)*AD1333))</f>
        <v>495.16961748364366</v>
      </c>
      <c r="AH1333" s="37">
        <f t="shared" ref="AH1333" si="2441">K1333/100</f>
        <v>0.05</v>
      </c>
      <c r="AI1333" s="37">
        <f t="shared" ref="AI1333" si="2442">AG1333/100</f>
        <v>4.951696174836437</v>
      </c>
      <c r="AJ1333" s="7">
        <f t="shared" si="2435"/>
        <v>6.2049003654567363</v>
      </c>
      <c r="AK1333" s="7">
        <f t="shared" si="2436"/>
        <v>-3.7593019184104821</v>
      </c>
      <c r="AL1333" s="7">
        <f t="shared" si="2437"/>
        <v>3.4135670722395401</v>
      </c>
      <c r="AM1333" s="7">
        <f t="shared" si="2438"/>
        <v>30.37339534871866</v>
      </c>
      <c r="AN1333" s="37" t="str">
        <f>VLOOKUP(I1333,spp!A:L,10,FALSE)</f>
        <v>Scaridae </v>
      </c>
    </row>
    <row r="1334" spans="1:40" x14ac:dyDescent="0.2">
      <c r="A1334" s="37">
        <v>8</v>
      </c>
      <c r="B1334" s="43" t="s">
        <v>213</v>
      </c>
      <c r="C1334" s="43">
        <v>6</v>
      </c>
      <c r="D1334" s="43" t="s">
        <v>219</v>
      </c>
      <c r="E1334" s="43">
        <v>3</v>
      </c>
      <c r="F1334" s="59">
        <v>40009</v>
      </c>
      <c r="G1334" s="43"/>
      <c r="H1334" s="43">
        <v>9.1</v>
      </c>
      <c r="I1334" s="43" t="s">
        <v>148</v>
      </c>
      <c r="J1334" s="37" t="str">
        <f>VLOOKUP(I1334,spp!A:B,2,FALSE)</f>
        <v>Diadema mexicanum</v>
      </c>
      <c r="K1334" s="43">
        <v>16</v>
      </c>
      <c r="L1334" s="43"/>
      <c r="M1334" s="43"/>
      <c r="N1334" s="43"/>
      <c r="O1334" s="43"/>
      <c r="P1334" s="43"/>
      <c r="Q1334" s="43"/>
      <c r="R1334" s="43"/>
      <c r="S1334" s="43"/>
      <c r="T1334" s="43"/>
      <c r="U1334" s="43"/>
      <c r="V1334" s="43"/>
      <c r="W1334" s="43"/>
      <c r="X1334" s="43"/>
      <c r="Y1334" s="43"/>
      <c r="Z1334" s="43"/>
      <c r="AA1334" s="43"/>
      <c r="AB1334" s="43"/>
      <c r="AC1334" s="43"/>
      <c r="AD1334" s="43"/>
      <c r="AE1334" s="37"/>
      <c r="AF1334" s="37">
        <f>VLOOKUP(I1334,spp!A:E,5,FALSE)</f>
        <v>20.71</v>
      </c>
      <c r="AG1334" s="43">
        <f t="shared" ref="AG1334:AG1336" si="2443">AF1334*K1334</f>
        <v>331.36</v>
      </c>
      <c r="AH1334" s="43">
        <f t="shared" ref="AH1334:AH1336" si="2444">K1334/50</f>
        <v>0.32</v>
      </c>
      <c r="AI1334" s="43">
        <f t="shared" ref="AI1334:AI1336" si="2445">AG1334/50</f>
        <v>6.6272000000000002</v>
      </c>
      <c r="AJ1334" s="7">
        <f t="shared" si="2435"/>
        <v>5.8032053976472744</v>
      </c>
      <c r="AK1334" s="7" t="e">
        <f t="shared" si="2436"/>
        <v>#NUM!</v>
      </c>
      <c r="AL1334" s="7" t="e">
        <f t="shared" si="2437"/>
        <v>#NUM!</v>
      </c>
      <c r="AM1334" s="7" t="e">
        <f t="shared" si="2438"/>
        <v>#NUM!</v>
      </c>
      <c r="AN1334" s="37" t="str">
        <f>VLOOKUP(I1334,spp!A:L,10,FALSE)</f>
        <v>Diadematidae</v>
      </c>
    </row>
    <row r="1335" spans="1:40" x14ac:dyDescent="0.2">
      <c r="A1335" s="37">
        <v>8</v>
      </c>
      <c r="B1335" s="43" t="s">
        <v>213</v>
      </c>
      <c r="C1335" s="43">
        <v>6</v>
      </c>
      <c r="D1335" s="43" t="s">
        <v>219</v>
      </c>
      <c r="E1335" s="43">
        <v>3</v>
      </c>
      <c r="F1335" s="59">
        <v>40009</v>
      </c>
      <c r="G1335" s="43"/>
      <c r="H1335" s="43">
        <v>9.1</v>
      </c>
      <c r="I1335" s="43" t="s">
        <v>145</v>
      </c>
      <c r="J1335" s="37" t="str">
        <f>VLOOKUP(I1335,spp!A:B,2,FALSE)</f>
        <v>Isostichopus fuscus</v>
      </c>
      <c r="K1335" s="43">
        <v>5</v>
      </c>
      <c r="L1335" s="43"/>
      <c r="M1335" s="43"/>
      <c r="N1335" s="43"/>
      <c r="O1335" s="43"/>
      <c r="P1335" s="43"/>
      <c r="Q1335" s="43"/>
      <c r="R1335" s="43"/>
      <c r="S1335" s="43"/>
      <c r="T1335" s="43"/>
      <c r="U1335" s="43"/>
      <c r="V1335" s="43"/>
      <c r="W1335" s="43"/>
      <c r="X1335" s="43"/>
      <c r="Y1335" s="43"/>
      <c r="Z1335" s="43"/>
      <c r="AA1335" s="43"/>
      <c r="AB1335" s="43"/>
      <c r="AC1335" s="43"/>
      <c r="AD1335" s="43"/>
      <c r="AE1335" s="37"/>
      <c r="AF1335" s="37">
        <f>VLOOKUP(I1335,spp!A:E,5,FALSE)</f>
        <v>375</v>
      </c>
      <c r="AG1335" s="43">
        <f t="shared" si="2443"/>
        <v>1875</v>
      </c>
      <c r="AH1335" s="43">
        <f t="shared" si="2444"/>
        <v>0.1</v>
      </c>
      <c r="AI1335" s="43">
        <f t="shared" si="2445"/>
        <v>37.5</v>
      </c>
      <c r="AJ1335" s="7">
        <f t="shared" si="2435"/>
        <v>7.5363639384045111</v>
      </c>
      <c r="AK1335" s="7" t="e">
        <f t="shared" si="2436"/>
        <v>#NUM!</v>
      </c>
      <c r="AL1335" s="7" t="e">
        <f t="shared" si="2437"/>
        <v>#NUM!</v>
      </c>
      <c r="AM1335" s="7" t="e">
        <f t="shared" si="2438"/>
        <v>#NUM!</v>
      </c>
      <c r="AN1335" s="37" t="str">
        <f>VLOOKUP(I1335,spp!A:L,10,FALSE)</f>
        <v>Stichopodidae</v>
      </c>
    </row>
    <row r="1336" spans="1:40" x14ac:dyDescent="0.2">
      <c r="A1336" s="37">
        <v>8</v>
      </c>
      <c r="B1336" s="43" t="s">
        <v>213</v>
      </c>
      <c r="C1336" s="43">
        <v>6</v>
      </c>
      <c r="D1336" s="43" t="s">
        <v>219</v>
      </c>
      <c r="E1336" s="43">
        <v>3</v>
      </c>
      <c r="F1336" s="59">
        <v>40009</v>
      </c>
      <c r="G1336" s="43"/>
      <c r="H1336" s="43">
        <v>9.1</v>
      </c>
      <c r="I1336" s="43" t="s">
        <v>149</v>
      </c>
      <c r="J1336" s="37" t="str">
        <f>VLOOKUP(I1336,spp!A:B,2,FALSE)</f>
        <v>Pinctada mazatlanica</v>
      </c>
      <c r="K1336" s="43">
        <v>1</v>
      </c>
      <c r="L1336" s="43"/>
      <c r="M1336" s="43"/>
      <c r="N1336" s="43"/>
      <c r="O1336" s="43"/>
      <c r="P1336" s="43"/>
      <c r="Q1336" s="43"/>
      <c r="R1336" s="43"/>
      <c r="S1336" s="43"/>
      <c r="T1336" s="43"/>
      <c r="U1336" s="43"/>
      <c r="V1336" s="43"/>
      <c r="W1336" s="43"/>
      <c r="X1336" s="43"/>
      <c r="Y1336" s="43"/>
      <c r="Z1336" s="43"/>
      <c r="AA1336" s="43"/>
      <c r="AB1336" s="43"/>
      <c r="AC1336" s="43"/>
      <c r="AD1336" s="43"/>
      <c r="AE1336" s="37"/>
      <c r="AF1336" s="37">
        <f>VLOOKUP(I1336,spp!A:E,5,FALSE)</f>
        <v>33.238461538461536</v>
      </c>
      <c r="AG1336" s="43">
        <f t="shared" si="2443"/>
        <v>33.238461538461536</v>
      </c>
      <c r="AH1336" s="43">
        <f t="shared" si="2444"/>
        <v>0.02</v>
      </c>
      <c r="AI1336" s="43">
        <f t="shared" si="2445"/>
        <v>0.66476923076923067</v>
      </c>
      <c r="AJ1336" s="7">
        <f t="shared" si="2435"/>
        <v>3.5037076854763507</v>
      </c>
      <c r="AK1336" s="7" t="e">
        <f t="shared" si="2436"/>
        <v>#NUM!</v>
      </c>
      <c r="AL1336" s="7" t="e">
        <f t="shared" si="2437"/>
        <v>#NUM!</v>
      </c>
      <c r="AM1336" s="7" t="e">
        <f t="shared" si="2438"/>
        <v>#NUM!</v>
      </c>
      <c r="AN1336" s="37" t="str">
        <f>VLOOKUP(I1336,spp!A:L,10,FALSE)</f>
        <v>Pteriidae</v>
      </c>
    </row>
    <row r="1337" spans="1:40" x14ac:dyDescent="0.2">
      <c r="A1337" s="37">
        <v>8</v>
      </c>
      <c r="B1337" s="37" t="s">
        <v>213</v>
      </c>
      <c r="C1337" s="37">
        <v>6</v>
      </c>
      <c r="D1337" s="37" t="s">
        <v>219</v>
      </c>
      <c r="E1337" s="37">
        <v>4</v>
      </c>
      <c r="F1337" s="55">
        <v>40009</v>
      </c>
      <c r="G1337" s="37"/>
      <c r="H1337" s="37">
        <v>8.5</v>
      </c>
      <c r="I1337" s="37" t="s">
        <v>150</v>
      </c>
      <c r="J1337" s="37" t="str">
        <f>VLOOKUP(I1337,spp!A:B,2,FALSE)</f>
        <v>Lutjanus argentiventris</v>
      </c>
      <c r="K1337" s="39">
        <f t="shared" ref="K1337" si="2446">SUM(L1337:AD1337)</f>
        <v>1</v>
      </c>
      <c r="L1337" s="37"/>
      <c r="M1337" s="37">
        <v>1</v>
      </c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>
        <f>VLOOKUP(I1337,spp!A:C,3,FALSE)</f>
        <v>1.7299999999999999E-2</v>
      </c>
      <c r="AF1337" s="37">
        <f>VLOOKUP(I1337,spp!A:D,4,FALSE)</f>
        <v>3</v>
      </c>
      <c r="AG1337" s="37">
        <f t="shared" ref="AG1337" si="2447">((AE1337*$L$2^AF1337)*L1337)+((AE1337*$M$2^AF1337)*M1337)+((AE1337*$N$2^AF1337)*N1337)+((AE1337*$O$2^AF1337)*O1337)+((AE1337*$P$2^AF1337)*P1337)+((AE1337*$Q$2^AF1337)*Q1337)+((AE1337*$R$2^AF1337)*R1337)+((AE1337*$S$2^AF1337)*S1337)+((AE1337*$T$2^AF1337)*T1337)+((AE1337*$U$2^AF1337)*U1337)+((AE1337*$V$2^AF1337)*V1337)+((AE1337*$W$2^AF1337)*W1337)+((AE1337*$X$2^AF1337)*X1337)+((AE1337*$Y$2^AF1337)*Y1337)+ ((AE1337*$Z$2^AF1337)*Z1337)+((AE1337*$AA$2^AF1337)*AA1337)+((AE1337*$AB$2^AF1337)*AB1337)+((AE1337*$AC$2^AF1337)*AC1337+((AE1337*$AD$2^AF1337)*AD1337))</f>
        <v>7.2984374999999995</v>
      </c>
      <c r="AH1337" s="37">
        <f t="shared" ref="AH1337" si="2448">K1337/100</f>
        <v>0.01</v>
      </c>
      <c r="AI1337" s="37">
        <f t="shared" ref="AI1337" si="2449">AG1337/100</f>
        <v>7.298437499999999E-2</v>
      </c>
      <c r="AJ1337" s="7">
        <f t="shared" si="2435"/>
        <v>1.9876602841483904</v>
      </c>
      <c r="AK1337" s="7">
        <f t="shared" si="2436"/>
        <v>-4.0570487774784034</v>
      </c>
      <c r="AL1337" s="7">
        <f t="shared" si="2437"/>
        <v>2.0149030205422647</v>
      </c>
      <c r="AM1337" s="7">
        <f t="shared" si="2438"/>
        <v>7.4999999999999991</v>
      </c>
      <c r="AN1337" s="37" t="str">
        <f>VLOOKUP(I1337,spp!A:L,10,FALSE)</f>
        <v>Lutjanidae</v>
      </c>
    </row>
    <row r="1338" spans="1:40" x14ac:dyDescent="0.2">
      <c r="A1338" s="37">
        <v>8</v>
      </c>
      <c r="B1338" s="43" t="s">
        <v>213</v>
      </c>
      <c r="C1338" s="43">
        <v>6</v>
      </c>
      <c r="D1338" s="43" t="s">
        <v>219</v>
      </c>
      <c r="E1338" s="43">
        <v>4</v>
      </c>
      <c r="F1338" s="59">
        <v>40009</v>
      </c>
      <c r="G1338" s="43"/>
      <c r="H1338" s="43">
        <v>7.6</v>
      </c>
      <c r="I1338" s="43" t="s">
        <v>148</v>
      </c>
      <c r="J1338" s="37" t="str">
        <f>VLOOKUP(I1338,spp!A:B,2,FALSE)</f>
        <v>Diadema mexicanum</v>
      </c>
      <c r="K1338" s="43">
        <v>5</v>
      </c>
      <c r="L1338" s="43"/>
      <c r="M1338" s="43"/>
      <c r="N1338" s="43"/>
      <c r="O1338" s="43"/>
      <c r="P1338" s="43"/>
      <c r="Q1338" s="43"/>
      <c r="R1338" s="43"/>
      <c r="S1338" s="43"/>
      <c r="T1338" s="43"/>
      <c r="U1338" s="43"/>
      <c r="V1338" s="43"/>
      <c r="W1338" s="43"/>
      <c r="X1338" s="43"/>
      <c r="Y1338" s="43"/>
      <c r="Z1338" s="43"/>
      <c r="AA1338" s="43"/>
      <c r="AB1338" s="43"/>
      <c r="AC1338" s="43"/>
      <c r="AD1338" s="43"/>
      <c r="AE1338" s="37"/>
      <c r="AF1338" s="37">
        <f>VLOOKUP(I1338,spp!A:E,5,FALSE)</f>
        <v>20.71</v>
      </c>
      <c r="AG1338" s="43">
        <f>AF1338*K1338</f>
        <v>103.55000000000001</v>
      </c>
      <c r="AH1338" s="43">
        <f>K1338/50</f>
        <v>0.1</v>
      </c>
      <c r="AI1338" s="43">
        <f>AG1338/50</f>
        <v>2.0710000000000002</v>
      </c>
      <c r="AJ1338" s="7">
        <f t="shared" si="2435"/>
        <v>4.6400545878415933</v>
      </c>
      <c r="AK1338" s="7" t="e">
        <f t="shared" si="2436"/>
        <v>#NUM!</v>
      </c>
      <c r="AL1338" s="7" t="e">
        <f t="shared" si="2437"/>
        <v>#NUM!</v>
      </c>
      <c r="AM1338" s="7" t="e">
        <f t="shared" si="2438"/>
        <v>#NUM!</v>
      </c>
      <c r="AN1338" s="37" t="str">
        <f>VLOOKUP(I1338,spp!A:L,10,FALSE)</f>
        <v>Diadematidae</v>
      </c>
    </row>
    <row r="1339" spans="1:40" x14ac:dyDescent="0.2">
      <c r="A1339" s="37">
        <v>8</v>
      </c>
      <c r="B1339" s="43" t="s">
        <v>213</v>
      </c>
      <c r="C1339" s="43">
        <v>6</v>
      </c>
      <c r="D1339" s="43" t="s">
        <v>219</v>
      </c>
      <c r="E1339" s="43">
        <v>4</v>
      </c>
      <c r="F1339" s="59">
        <v>40009</v>
      </c>
      <c r="G1339" s="43"/>
      <c r="H1339" s="43">
        <v>7.6</v>
      </c>
      <c r="I1339" s="43" t="s">
        <v>149</v>
      </c>
      <c r="J1339" s="37" t="str">
        <f>VLOOKUP(I1339,spp!A:B,2,FALSE)</f>
        <v>Pinctada mazatlanica</v>
      </c>
      <c r="K1339" s="43">
        <v>2</v>
      </c>
      <c r="L1339" s="43"/>
      <c r="M1339" s="43"/>
      <c r="N1339" s="43"/>
      <c r="O1339" s="43"/>
      <c r="P1339" s="43"/>
      <c r="Q1339" s="43"/>
      <c r="R1339" s="43"/>
      <c r="S1339" s="43"/>
      <c r="T1339" s="43"/>
      <c r="U1339" s="43"/>
      <c r="V1339" s="43"/>
      <c r="W1339" s="43"/>
      <c r="X1339" s="43"/>
      <c r="Y1339" s="43"/>
      <c r="Z1339" s="43"/>
      <c r="AA1339" s="43"/>
      <c r="AB1339" s="43"/>
      <c r="AC1339" s="43"/>
      <c r="AD1339" s="43"/>
      <c r="AE1339" s="37"/>
      <c r="AF1339" s="37">
        <f>VLOOKUP(I1339,spp!A:E,5,FALSE)</f>
        <v>33.238461538461536</v>
      </c>
      <c r="AG1339" s="43">
        <f>AF1339*K1339</f>
        <v>66.476923076923072</v>
      </c>
      <c r="AH1339" s="43">
        <f>K1339/50</f>
        <v>0.04</v>
      </c>
      <c r="AI1339" s="43">
        <f>AG1339/50</f>
        <v>1.3295384615384613</v>
      </c>
      <c r="AJ1339" s="7">
        <f t="shared" si="2435"/>
        <v>4.1968548660362961</v>
      </c>
      <c r="AK1339" s="7" t="e">
        <f t="shared" si="2436"/>
        <v>#NUM!</v>
      </c>
      <c r="AL1339" s="7" t="e">
        <f t="shared" si="2437"/>
        <v>#NUM!</v>
      </c>
      <c r="AM1339" s="7" t="e">
        <f t="shared" si="2438"/>
        <v>#NUM!</v>
      </c>
      <c r="AN1339" s="37" t="str">
        <f>VLOOKUP(I1339,spp!A:L,10,FALSE)</f>
        <v>Pteriidae</v>
      </c>
    </row>
    <row r="1340" spans="1:40" x14ac:dyDescent="0.2">
      <c r="A1340" s="37">
        <v>8</v>
      </c>
      <c r="B1340" s="37" t="s">
        <v>213</v>
      </c>
      <c r="C1340" s="37">
        <v>6</v>
      </c>
      <c r="D1340" s="37" t="s">
        <v>219</v>
      </c>
      <c r="E1340" s="37">
        <v>5</v>
      </c>
      <c r="F1340" s="55">
        <v>40009</v>
      </c>
      <c r="G1340" s="37"/>
      <c r="H1340" s="37">
        <v>6.1</v>
      </c>
      <c r="I1340" s="37" t="s">
        <v>142</v>
      </c>
      <c r="J1340" s="37" t="str">
        <f>VLOOKUP(I1340,spp!A:B,2,FALSE)</f>
        <v>Holacanthus passer</v>
      </c>
      <c r="K1340" s="39">
        <f t="shared" ref="K1340:K1341" si="2450">SUM(L1340:AD1340)</f>
        <v>3</v>
      </c>
      <c r="L1340" s="37"/>
      <c r="M1340" s="37"/>
      <c r="N1340" s="37"/>
      <c r="O1340" s="37"/>
      <c r="P1340" s="37">
        <v>3</v>
      </c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>
        <f>VLOOKUP(I1340,spp!A:C,3,FALSE)</f>
        <v>2.7130000000000001E-2</v>
      </c>
      <c r="AF1340" s="37">
        <f>VLOOKUP(I1340,spp!A:D,4,FALSE)</f>
        <v>3.0842299999999998</v>
      </c>
      <c r="AG1340" s="37">
        <f t="shared" ref="AG1340:AG1341" si="2451">((AE1340*$L$2^AF1340)*L1340)+((AE1340*$M$2^AF1340)*M1340)+((AE1340*$N$2^AF1340)*N1340)+((AE1340*$O$2^AF1340)*O1340)+((AE1340*$P$2^AF1340)*P1340)+((AE1340*$Q$2^AF1340)*Q1340)+((AE1340*$R$2^AF1340)*R1340)+((AE1340*$S$2^AF1340)*S1340)+((AE1340*$T$2^AF1340)*T1340)+((AE1340*$U$2^AF1340)*U1340)+((AE1340*$V$2^AF1340)*V1340)+((AE1340*$W$2^AF1340)*W1340)+((AE1340*$X$2^AF1340)*X1340)+((AE1340*$Y$2^AF1340)*Y1340)+ ((AE1340*$Z$2^AF1340)*Z1340)+((AE1340*$AA$2^AF1340)*AA1340)+((AE1340*$AB$2^AF1340)*AB1340)+((AE1340*$AC$2^AF1340)*AC1340+((AE1340*$AD$2^AF1340)*AD1340))</f>
        <v>1667.7830719779136</v>
      </c>
      <c r="AH1340" s="37">
        <f t="shared" ref="AH1340:AH1341" si="2452">K1340/100</f>
        <v>0.03</v>
      </c>
      <c r="AI1340" s="37">
        <f t="shared" ref="AI1340:AI1341" si="2453">AG1340/100</f>
        <v>16.677830719779134</v>
      </c>
      <c r="AJ1340" s="7">
        <f t="shared" si="2435"/>
        <v>7.4192505216900617</v>
      </c>
      <c r="AK1340" s="7">
        <f t="shared" si="2436"/>
        <v>-3.6071151523112968</v>
      </c>
      <c r="AL1340" s="7">
        <f t="shared" si="2437"/>
        <v>3.5750789253724133</v>
      </c>
      <c r="AM1340" s="7">
        <f t="shared" si="2438"/>
        <v>35.697438138074553</v>
      </c>
      <c r="AN1340" s="37" t="str">
        <f>VLOOKUP(I1340,spp!A:L,10,FALSE)</f>
        <v>Pomacanthidae</v>
      </c>
    </row>
    <row r="1341" spans="1:40" x14ac:dyDescent="0.2">
      <c r="A1341" s="37">
        <v>8</v>
      </c>
      <c r="B1341" s="37" t="s">
        <v>213</v>
      </c>
      <c r="C1341" s="37">
        <v>6</v>
      </c>
      <c r="D1341" s="37" t="s">
        <v>219</v>
      </c>
      <c r="E1341" s="37">
        <v>5</v>
      </c>
      <c r="F1341" s="55">
        <v>40009</v>
      </c>
      <c r="G1341" s="37"/>
      <c r="H1341" s="37">
        <v>6.1</v>
      </c>
      <c r="I1341" s="37" t="s">
        <v>150</v>
      </c>
      <c r="J1341" s="37" t="str">
        <f>VLOOKUP(I1341,spp!A:B,2,FALSE)</f>
        <v>Lutjanus argentiventris</v>
      </c>
      <c r="K1341" s="39">
        <f t="shared" si="2450"/>
        <v>1</v>
      </c>
      <c r="L1341" s="37"/>
      <c r="M1341" s="37"/>
      <c r="N1341" s="37"/>
      <c r="O1341" s="37">
        <v>1</v>
      </c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>
        <f>VLOOKUP(I1341,spp!A:C,3,FALSE)</f>
        <v>1.7299999999999999E-2</v>
      </c>
      <c r="AF1341" s="37">
        <f>VLOOKUP(I1341,spp!A:D,4,FALSE)</f>
        <v>3</v>
      </c>
      <c r="AG1341" s="37">
        <f t="shared" si="2451"/>
        <v>92.717187499999994</v>
      </c>
      <c r="AH1341" s="37">
        <f t="shared" si="2452"/>
        <v>0.01</v>
      </c>
      <c r="AI1341" s="37">
        <f t="shared" si="2453"/>
        <v>0.92717187499999998</v>
      </c>
      <c r="AJ1341" s="7">
        <f t="shared" si="2435"/>
        <v>4.5295538653100014</v>
      </c>
      <c r="AK1341" s="7">
        <f t="shared" si="2436"/>
        <v>-4.0570487774784034</v>
      </c>
      <c r="AL1341" s="7">
        <f t="shared" si="2437"/>
        <v>2.8622008809294681</v>
      </c>
      <c r="AM1341" s="7">
        <f t="shared" si="2438"/>
        <v>17.499999999999996</v>
      </c>
      <c r="AN1341" s="37" t="str">
        <f>VLOOKUP(I1341,spp!A:L,10,FALSE)</f>
        <v>Lutjanidae</v>
      </c>
    </row>
    <row r="1342" spans="1:40" x14ac:dyDescent="0.2">
      <c r="A1342" s="37">
        <v>8</v>
      </c>
      <c r="B1342" s="43" t="s">
        <v>213</v>
      </c>
      <c r="C1342" s="43">
        <v>6</v>
      </c>
      <c r="D1342" s="43" t="s">
        <v>219</v>
      </c>
      <c r="E1342" s="43">
        <v>5</v>
      </c>
      <c r="F1342" s="59">
        <v>40009</v>
      </c>
      <c r="G1342" s="43"/>
      <c r="H1342" s="43">
        <v>6.1</v>
      </c>
      <c r="I1342" s="43" t="s">
        <v>148</v>
      </c>
      <c r="J1342" s="37" t="str">
        <f>VLOOKUP(I1342,spp!A:B,2,FALSE)</f>
        <v>Diadema mexicanum</v>
      </c>
      <c r="K1342" s="43">
        <v>4</v>
      </c>
      <c r="L1342" s="43"/>
      <c r="M1342" s="43"/>
      <c r="N1342" s="43"/>
      <c r="O1342" s="43"/>
      <c r="P1342" s="43"/>
      <c r="Q1342" s="43"/>
      <c r="R1342" s="43"/>
      <c r="S1342" s="43"/>
      <c r="T1342" s="43"/>
      <c r="U1342" s="43"/>
      <c r="V1342" s="43"/>
      <c r="W1342" s="43"/>
      <c r="X1342" s="43"/>
      <c r="Y1342" s="43"/>
      <c r="Z1342" s="43"/>
      <c r="AA1342" s="43"/>
      <c r="AB1342" s="43"/>
      <c r="AC1342" s="43"/>
      <c r="AD1342" s="43"/>
      <c r="AE1342" s="37"/>
      <c r="AF1342" s="37">
        <f>VLOOKUP(I1342,spp!A:E,5,FALSE)</f>
        <v>20.71</v>
      </c>
      <c r="AG1342" s="43">
        <f t="shared" ref="AG1342:AG1344" si="2454">AF1342*K1342</f>
        <v>82.84</v>
      </c>
      <c r="AH1342" s="43">
        <f t="shared" ref="AH1342:AH1344" si="2455">K1342/50</f>
        <v>0.08</v>
      </c>
      <c r="AI1342" s="43">
        <f t="shared" ref="AI1342:AI1344" si="2456">AG1342/50</f>
        <v>1.6568000000000001</v>
      </c>
      <c r="AJ1342" s="7">
        <f t="shared" ref="AJ1342:AJ1351" si="2457">LN(AG1342)</f>
        <v>4.4169110365273836</v>
      </c>
      <c r="AK1342" s="7" t="e">
        <f t="shared" ref="AK1342:AK1351" si="2458">LN(AE1342)</f>
        <v>#NUM!</v>
      </c>
      <c r="AL1342" s="7" t="e">
        <f t="shared" ref="AL1342:AL1351" si="2459">(AJ1342-AK1342)/AF1342</f>
        <v>#NUM!</v>
      </c>
      <c r="AM1342" s="7" t="e">
        <f t="shared" ref="AM1342:AM1352" si="2460">EXP(AL1342)</f>
        <v>#NUM!</v>
      </c>
      <c r="AN1342" s="37" t="str">
        <f>VLOOKUP(I1342,spp!A:L,10,FALSE)</f>
        <v>Diadematidae</v>
      </c>
    </row>
    <row r="1343" spans="1:40" x14ac:dyDescent="0.2">
      <c r="A1343" s="37">
        <v>8</v>
      </c>
      <c r="B1343" s="43" t="s">
        <v>213</v>
      </c>
      <c r="C1343" s="43">
        <v>6</v>
      </c>
      <c r="D1343" s="43" t="s">
        <v>219</v>
      </c>
      <c r="E1343" s="43">
        <v>5</v>
      </c>
      <c r="F1343" s="59">
        <v>40009</v>
      </c>
      <c r="G1343" s="43"/>
      <c r="H1343" s="43">
        <v>6.1</v>
      </c>
      <c r="I1343" s="43" t="s">
        <v>145</v>
      </c>
      <c r="J1343" s="37" t="str">
        <f>VLOOKUP(I1343,spp!A:B,2,FALSE)</f>
        <v>Isostichopus fuscus</v>
      </c>
      <c r="K1343" s="43">
        <v>1</v>
      </c>
      <c r="L1343" s="43"/>
      <c r="M1343" s="43"/>
      <c r="N1343" s="43"/>
      <c r="O1343" s="43"/>
      <c r="P1343" s="43"/>
      <c r="Q1343" s="43"/>
      <c r="R1343" s="43"/>
      <c r="S1343" s="43"/>
      <c r="T1343" s="43"/>
      <c r="U1343" s="43"/>
      <c r="V1343" s="43"/>
      <c r="W1343" s="43"/>
      <c r="X1343" s="43"/>
      <c r="Y1343" s="43"/>
      <c r="Z1343" s="43"/>
      <c r="AA1343" s="43"/>
      <c r="AB1343" s="43"/>
      <c r="AC1343" s="43"/>
      <c r="AD1343" s="43"/>
      <c r="AE1343" s="37"/>
      <c r="AF1343" s="37">
        <f>VLOOKUP(I1343,spp!A:E,5,FALSE)</f>
        <v>375</v>
      </c>
      <c r="AG1343" s="43">
        <f t="shared" si="2454"/>
        <v>375</v>
      </c>
      <c r="AH1343" s="43">
        <f t="shared" si="2455"/>
        <v>0.02</v>
      </c>
      <c r="AI1343" s="43">
        <f t="shared" si="2456"/>
        <v>7.5</v>
      </c>
      <c r="AJ1343" s="7">
        <f t="shared" si="2457"/>
        <v>5.9269260259704106</v>
      </c>
      <c r="AK1343" s="7" t="e">
        <f t="shared" si="2458"/>
        <v>#NUM!</v>
      </c>
      <c r="AL1343" s="7" t="e">
        <f t="shared" si="2459"/>
        <v>#NUM!</v>
      </c>
      <c r="AM1343" s="7" t="e">
        <f t="shared" si="2460"/>
        <v>#NUM!</v>
      </c>
      <c r="AN1343" s="37" t="str">
        <f>VLOOKUP(I1343,spp!A:L,10,FALSE)</f>
        <v>Stichopodidae</v>
      </c>
    </row>
    <row r="1344" spans="1:40" x14ac:dyDescent="0.2">
      <c r="A1344" s="37">
        <v>8</v>
      </c>
      <c r="B1344" s="43" t="s">
        <v>213</v>
      </c>
      <c r="C1344" s="43">
        <v>6</v>
      </c>
      <c r="D1344" s="43" t="s">
        <v>219</v>
      </c>
      <c r="E1344" s="43">
        <v>5</v>
      </c>
      <c r="F1344" s="59">
        <v>40009</v>
      </c>
      <c r="G1344" s="43"/>
      <c r="H1344" s="43">
        <v>6.1</v>
      </c>
      <c r="I1344" s="43" t="s">
        <v>149</v>
      </c>
      <c r="J1344" s="37" t="str">
        <f>VLOOKUP(I1344,spp!A:B,2,FALSE)</f>
        <v>Pinctada mazatlanica</v>
      </c>
      <c r="K1344" s="43">
        <v>1</v>
      </c>
      <c r="L1344" s="43"/>
      <c r="M1344" s="43"/>
      <c r="N1344" s="43"/>
      <c r="O1344" s="43"/>
      <c r="P1344" s="43"/>
      <c r="Q1344" s="43"/>
      <c r="R1344" s="43"/>
      <c r="S1344" s="43"/>
      <c r="T1344" s="43"/>
      <c r="U1344" s="43"/>
      <c r="V1344" s="43"/>
      <c r="W1344" s="43"/>
      <c r="X1344" s="43"/>
      <c r="Y1344" s="43"/>
      <c r="Z1344" s="43"/>
      <c r="AA1344" s="43"/>
      <c r="AB1344" s="43"/>
      <c r="AC1344" s="43"/>
      <c r="AD1344" s="43"/>
      <c r="AE1344" s="37"/>
      <c r="AF1344" s="37">
        <f>VLOOKUP(I1344,spp!A:E,5,FALSE)</f>
        <v>33.238461538461536</v>
      </c>
      <c r="AG1344" s="43">
        <f t="shared" si="2454"/>
        <v>33.238461538461536</v>
      </c>
      <c r="AH1344" s="43">
        <f t="shared" si="2455"/>
        <v>0.02</v>
      </c>
      <c r="AI1344" s="43">
        <f t="shared" si="2456"/>
        <v>0.66476923076923067</v>
      </c>
      <c r="AJ1344" s="7">
        <f t="shared" si="2457"/>
        <v>3.5037076854763507</v>
      </c>
      <c r="AK1344" s="7" t="e">
        <f t="shared" si="2458"/>
        <v>#NUM!</v>
      </c>
      <c r="AL1344" s="7" t="e">
        <f t="shared" si="2459"/>
        <v>#NUM!</v>
      </c>
      <c r="AM1344" s="7" t="e">
        <f t="shared" si="2460"/>
        <v>#NUM!</v>
      </c>
      <c r="AN1344" s="37" t="str">
        <f>VLOOKUP(I1344,spp!A:L,10,FALSE)</f>
        <v>Pteriidae</v>
      </c>
    </row>
    <row r="1345" spans="1:40" x14ac:dyDescent="0.2">
      <c r="A1345" s="37">
        <v>8</v>
      </c>
      <c r="B1345" s="37" t="s">
        <v>213</v>
      </c>
      <c r="C1345" s="37">
        <v>6</v>
      </c>
      <c r="D1345" s="37" t="s">
        <v>219</v>
      </c>
      <c r="E1345" s="37">
        <v>6</v>
      </c>
      <c r="F1345" s="55">
        <v>40009</v>
      </c>
      <c r="G1345" s="37"/>
      <c r="H1345" s="37">
        <v>6.1</v>
      </c>
      <c r="I1345" s="37" t="s">
        <v>142</v>
      </c>
      <c r="J1345" s="37" t="str">
        <f>VLOOKUP(I1345,spp!A:B,2,FALSE)</f>
        <v>Holacanthus passer</v>
      </c>
      <c r="K1345" s="39">
        <f t="shared" ref="K1345" si="2461">SUM(L1345:AD1345)</f>
        <v>4</v>
      </c>
      <c r="L1345" s="37"/>
      <c r="M1345" s="37">
        <v>1</v>
      </c>
      <c r="N1345" s="37"/>
      <c r="O1345" s="37">
        <v>3</v>
      </c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>
        <f>VLOOKUP(I1345,spp!A:C,3,FALSE)</f>
        <v>2.7130000000000001E-2</v>
      </c>
      <c r="AF1345" s="37">
        <f>VLOOKUP(I1345,spp!A:D,4,FALSE)</f>
        <v>3.0842299999999998</v>
      </c>
      <c r="AG1345" s="37">
        <f t="shared" ref="AG1345" si="2462">((AE1345*$L$2^AF1345)*L1345)+((AE1345*$M$2^AF1345)*M1345)+((AE1345*$N$2^AF1345)*N1345)+((AE1345*$O$2^AF1345)*O1345)+((AE1345*$P$2^AF1345)*P1345)+((AE1345*$Q$2^AF1345)*Q1345)+((AE1345*$R$2^AF1345)*R1345)+((AE1345*$S$2^AF1345)*S1345)+((AE1345*$T$2^AF1345)*T1345)+((AE1345*$U$2^AF1345)*U1345)+((AE1345*$V$2^AF1345)*V1345)+((AE1345*$W$2^AF1345)*W1345)+((AE1345*$X$2^AF1345)*X1345)+((AE1345*$Y$2^AF1345)*Y1345)+ ((AE1345*$Z$2^AF1345)*Z1345)+((AE1345*$AA$2^AF1345)*AA1345)+((AE1345*$AB$2^AF1345)*AB1345)+((AE1345*$AC$2^AF1345)*AC1345+((AE1345*$AD$2^AF1345)*AD1345))</f>
        <v>568.68175970498567</v>
      </c>
      <c r="AH1345" s="37">
        <f t="shared" ref="AH1345" si="2463">K1345/100</f>
        <v>0.04</v>
      </c>
      <c r="AI1345" s="37">
        <f t="shared" ref="AI1345" si="2464">AG1345/100</f>
        <v>5.6868175970498562</v>
      </c>
      <c r="AJ1345" s="7">
        <f t="shared" si="2457"/>
        <v>6.3433209801303425</v>
      </c>
      <c r="AK1345" s="7">
        <f t="shared" si="2458"/>
        <v>-3.6071151523112968</v>
      </c>
      <c r="AL1345" s="7">
        <f t="shared" si="2459"/>
        <v>3.2262302527508133</v>
      </c>
      <c r="AM1345" s="7">
        <f t="shared" si="2460"/>
        <v>25.184538452666605</v>
      </c>
      <c r="AN1345" s="37" t="str">
        <f>VLOOKUP(I1345,spp!A:L,10,FALSE)</f>
        <v>Pomacanthidae</v>
      </c>
    </row>
    <row r="1346" spans="1:40" x14ac:dyDescent="0.2">
      <c r="A1346" s="37">
        <v>8</v>
      </c>
      <c r="B1346" s="43" t="s">
        <v>213</v>
      </c>
      <c r="C1346" s="43">
        <v>6</v>
      </c>
      <c r="D1346" s="43" t="s">
        <v>219</v>
      </c>
      <c r="E1346" s="43">
        <v>6</v>
      </c>
      <c r="F1346" s="59">
        <v>40009</v>
      </c>
      <c r="G1346" s="43"/>
      <c r="H1346" s="43">
        <v>6.1</v>
      </c>
      <c r="I1346" s="43" t="s">
        <v>148</v>
      </c>
      <c r="J1346" s="37" t="str">
        <f>VLOOKUP(I1346,spp!A:B,2,FALSE)</f>
        <v>Diadema mexicanum</v>
      </c>
      <c r="K1346" s="43">
        <v>1</v>
      </c>
      <c r="L1346" s="43"/>
      <c r="M1346" s="43"/>
      <c r="N1346" s="43"/>
      <c r="O1346" s="43"/>
      <c r="P1346" s="43"/>
      <c r="Q1346" s="43"/>
      <c r="R1346" s="43"/>
      <c r="S1346" s="43"/>
      <c r="T1346" s="43"/>
      <c r="U1346" s="43"/>
      <c r="V1346" s="43"/>
      <c r="W1346" s="43"/>
      <c r="X1346" s="43"/>
      <c r="Y1346" s="43"/>
      <c r="Z1346" s="43"/>
      <c r="AA1346" s="43"/>
      <c r="AB1346" s="43"/>
      <c r="AC1346" s="43"/>
      <c r="AD1346" s="43"/>
      <c r="AE1346" s="37"/>
      <c r="AF1346" s="37">
        <f>VLOOKUP(I1346,spp!A:E,5,FALSE)</f>
        <v>20.71</v>
      </c>
      <c r="AG1346" s="43">
        <f t="shared" ref="AG1346" si="2465">AF1346*K1346</f>
        <v>20.71</v>
      </c>
      <c r="AH1346" s="43">
        <f t="shared" ref="AH1346" si="2466">K1346/50</f>
        <v>0.02</v>
      </c>
      <c r="AI1346" s="43">
        <f t="shared" ref="AI1346" si="2467">AG1346/50</f>
        <v>0.41420000000000001</v>
      </c>
      <c r="AJ1346" s="7">
        <f t="shared" si="2457"/>
        <v>3.0306166754074928</v>
      </c>
      <c r="AK1346" s="7" t="e">
        <f t="shared" si="2458"/>
        <v>#NUM!</v>
      </c>
      <c r="AL1346" s="7" t="e">
        <f t="shared" si="2459"/>
        <v>#NUM!</v>
      </c>
      <c r="AM1346" s="7" t="e">
        <f t="shared" si="2460"/>
        <v>#NUM!</v>
      </c>
      <c r="AN1346" s="37" t="str">
        <f>VLOOKUP(I1346,spp!A:L,10,FALSE)</f>
        <v>Diadematidae</v>
      </c>
    </row>
    <row r="1347" spans="1:40" x14ac:dyDescent="0.2">
      <c r="A1347" s="37">
        <v>9</v>
      </c>
      <c r="B1347" s="40" t="s">
        <v>220</v>
      </c>
      <c r="C1347" s="37">
        <v>1</v>
      </c>
      <c r="D1347" s="37" t="s">
        <v>221</v>
      </c>
      <c r="E1347" s="37">
        <v>1</v>
      </c>
      <c r="F1347" s="42">
        <v>39831</v>
      </c>
      <c r="G1347" s="37">
        <v>27</v>
      </c>
      <c r="H1347" s="37">
        <v>8.8000000000000007</v>
      </c>
      <c r="I1347" s="37" t="s">
        <v>150</v>
      </c>
      <c r="J1347" s="37" t="str">
        <f>VLOOKUP(I1347,spp!A:B,2,FALSE)</f>
        <v>Lutjanus argentiventris</v>
      </c>
      <c r="K1347" s="39">
        <f t="shared" ref="K1347:K1348" si="2468">+SUM(L1347:AB1347)</f>
        <v>1</v>
      </c>
      <c r="L1347" s="37"/>
      <c r="M1347" s="37"/>
      <c r="N1347" s="40">
        <v>1</v>
      </c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>
        <f>VLOOKUP(I1347,spp!A:C,3,FALSE)</f>
        <v>1.7299999999999999E-2</v>
      </c>
      <c r="AF1347" s="37">
        <f>VLOOKUP(I1347,spp!A:D,4,FALSE)</f>
        <v>3</v>
      </c>
      <c r="AG1347" s="37">
        <f t="shared" ref="AG1347:AG1348" si="2469">((AE1347*$L$2^AF1347)*L1347)+((AE1347*$M$2^AF1347)*M1347)+((AE1347*$N$2^AF1347)*N1347)+((AE1347*$O$2^AF1347)*O1347)+((AE1347*$P$2^AF1347)*P1347)+((AE1347*$Q$2^AF1347)*Q1347)+((AE1347*$R$2^AF1347)*R1347)+((AE1347*$S$2^AF1347)*S1347)+((AE1347*$T$2^AF1347)*T1347)+((AE1347*$U$2^AF1347)*U1347)+((AE1347*$V$2^AF1347)*V1347)+((AE1347*$W$2^AF1347)*W1347)+((AE1347*$X$2^AF1347)*X1347)+((AE1347*$Y$2^AF1347)*Y1347)+ ((AE1347*$Z$2^AF1347)*Z1347)+((AE1347*$AA$2^AF1347)*AA1347)+((AE1347*$AB$2^AF1347)*AB1347)+((AE1347*$AC$2^AF1347)*AC1347+((AE1347*$AD$2^AF1347)*AD1347))</f>
        <v>33.7890625</v>
      </c>
      <c r="AH1347" s="37">
        <f t="shared" ref="AH1347:AH1348" si="2470">K1347/100</f>
        <v>0.01</v>
      </c>
      <c r="AI1347" s="37">
        <f t="shared" ref="AI1347:AI1348" si="2471">AG1347/100</f>
        <v>0.337890625</v>
      </c>
      <c r="AJ1347" s="7">
        <f t="shared" si="2457"/>
        <v>3.5201371554463625</v>
      </c>
      <c r="AK1347" s="7">
        <f t="shared" si="2458"/>
        <v>-4.0570487774784034</v>
      </c>
      <c r="AL1347" s="7">
        <f t="shared" si="2459"/>
        <v>2.5257286443082552</v>
      </c>
      <c r="AM1347" s="7">
        <f t="shared" si="2460"/>
        <v>12.499999999999996</v>
      </c>
      <c r="AN1347" s="37" t="str">
        <f>VLOOKUP(I1347,spp!A:L,10,FALSE)</f>
        <v>Lutjanidae</v>
      </c>
    </row>
    <row r="1348" spans="1:40" x14ac:dyDescent="0.2">
      <c r="A1348" s="37">
        <v>9</v>
      </c>
      <c r="B1348" s="40" t="s">
        <v>220</v>
      </c>
      <c r="C1348" s="37">
        <v>1</v>
      </c>
      <c r="D1348" s="37" t="s">
        <v>221</v>
      </c>
      <c r="E1348" s="37">
        <v>1</v>
      </c>
      <c r="F1348" s="42">
        <v>39831</v>
      </c>
      <c r="G1348" s="37">
        <v>27</v>
      </c>
      <c r="H1348" s="37">
        <v>8.8000000000000007</v>
      </c>
      <c r="I1348" s="37" t="s">
        <v>157</v>
      </c>
      <c r="J1348" s="37" t="str">
        <f>VLOOKUP(I1348,spp!A:B,2,FALSE)</f>
        <v>Zanclus cornutus</v>
      </c>
      <c r="K1348" s="39">
        <f t="shared" si="2468"/>
        <v>1</v>
      </c>
      <c r="L1348" s="37"/>
      <c r="M1348" s="37"/>
      <c r="N1348" s="40">
        <v>1</v>
      </c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>
        <f>VLOOKUP(I1348,spp!A:C,3,FALSE)</f>
        <v>1.47E-2</v>
      </c>
      <c r="AF1348" s="37">
        <f>VLOOKUP(I1348,spp!A:D,4,FALSE)</f>
        <v>3.3698999999999999</v>
      </c>
      <c r="AG1348" s="37">
        <f t="shared" si="2469"/>
        <v>73.079301486219094</v>
      </c>
      <c r="AH1348" s="37">
        <f t="shared" si="2470"/>
        <v>0.01</v>
      </c>
      <c r="AI1348" s="37">
        <f t="shared" si="2471"/>
        <v>0.73079301486219095</v>
      </c>
      <c r="AJ1348" s="7">
        <f t="shared" si="2457"/>
        <v>4.2915451732569432</v>
      </c>
      <c r="AK1348" s="7">
        <f t="shared" si="2458"/>
        <v>-4.2199077851974467</v>
      </c>
      <c r="AL1348" s="7">
        <f t="shared" si="2459"/>
        <v>2.5257286443082556</v>
      </c>
      <c r="AM1348" s="7">
        <f t="shared" si="2460"/>
        <v>12.500000000000002</v>
      </c>
      <c r="AN1348" s="37" t="str">
        <f>VLOOKUP(I1348,spp!A:L,10,FALSE)</f>
        <v>Zanclidae</v>
      </c>
    </row>
    <row r="1349" spans="1:40" x14ac:dyDescent="0.2">
      <c r="A1349" s="37">
        <v>9</v>
      </c>
      <c r="B1349" s="43" t="s">
        <v>220</v>
      </c>
      <c r="C1349" s="43">
        <v>1</v>
      </c>
      <c r="D1349" s="43" t="s">
        <v>221</v>
      </c>
      <c r="E1349" s="43">
        <v>1</v>
      </c>
      <c r="F1349" s="59">
        <v>39831</v>
      </c>
      <c r="G1349" s="43">
        <v>27</v>
      </c>
      <c r="H1349" s="43">
        <v>8.8000000000000007</v>
      </c>
      <c r="I1349" s="43" t="s">
        <v>148</v>
      </c>
      <c r="J1349" s="37" t="str">
        <f>VLOOKUP(I1349,spp!A:B,2,FALSE)</f>
        <v>Diadema mexicanum</v>
      </c>
      <c r="K1349" s="43">
        <v>9</v>
      </c>
      <c r="L1349" s="43"/>
      <c r="M1349" s="43"/>
      <c r="N1349" s="43"/>
      <c r="O1349" s="43"/>
      <c r="P1349" s="43"/>
      <c r="Q1349" s="43"/>
      <c r="R1349" s="43"/>
      <c r="S1349" s="43"/>
      <c r="T1349" s="43"/>
      <c r="U1349" s="43"/>
      <c r="V1349" s="43"/>
      <c r="W1349" s="43"/>
      <c r="X1349" s="43"/>
      <c r="Y1349" s="43"/>
      <c r="Z1349" s="43"/>
      <c r="AA1349" s="43"/>
      <c r="AB1349" s="43"/>
      <c r="AC1349" s="43"/>
      <c r="AD1349" s="43"/>
      <c r="AE1349" s="37"/>
      <c r="AF1349" s="37">
        <f>VLOOKUP(I1349,spp!A:E,5,FALSE)</f>
        <v>20.71</v>
      </c>
      <c r="AG1349" s="43">
        <f>AF1349*K1349</f>
        <v>186.39000000000001</v>
      </c>
      <c r="AH1349" s="43">
        <f>K1349/50</f>
        <v>0.18</v>
      </c>
      <c r="AI1349" s="43">
        <f>AG1349/50</f>
        <v>3.7278000000000002</v>
      </c>
      <c r="AJ1349" s="7">
        <f t="shared" si="2457"/>
        <v>5.2278412527437119</v>
      </c>
      <c r="AK1349" s="7" t="e">
        <f t="shared" si="2458"/>
        <v>#NUM!</v>
      </c>
      <c r="AL1349" s="7" t="e">
        <f t="shared" si="2459"/>
        <v>#NUM!</v>
      </c>
      <c r="AM1349" s="7" t="e">
        <f t="shared" si="2460"/>
        <v>#NUM!</v>
      </c>
      <c r="AN1349" s="37" t="str">
        <f>VLOOKUP(I1349,spp!A:L,10,FALSE)</f>
        <v>Diadematidae</v>
      </c>
    </row>
    <row r="1350" spans="1:40" x14ac:dyDescent="0.2">
      <c r="A1350" s="37">
        <v>9</v>
      </c>
      <c r="B1350" s="43" t="s">
        <v>220</v>
      </c>
      <c r="C1350" s="43">
        <v>1</v>
      </c>
      <c r="D1350" s="43" t="s">
        <v>221</v>
      </c>
      <c r="E1350" s="43">
        <v>1</v>
      </c>
      <c r="F1350" s="59">
        <v>39831</v>
      </c>
      <c r="G1350" s="43">
        <v>27</v>
      </c>
      <c r="H1350" s="43">
        <v>8.8000000000000007</v>
      </c>
      <c r="I1350" s="43" t="s">
        <v>145</v>
      </c>
      <c r="J1350" s="37" t="str">
        <f>VLOOKUP(I1350,spp!A:B,2,FALSE)</f>
        <v>Isostichopus fuscus</v>
      </c>
      <c r="K1350" s="43">
        <v>2</v>
      </c>
      <c r="L1350" s="43"/>
      <c r="M1350" s="43"/>
      <c r="N1350" s="43"/>
      <c r="O1350" s="43"/>
      <c r="P1350" s="43"/>
      <c r="Q1350" s="43"/>
      <c r="R1350" s="43"/>
      <c r="S1350" s="43"/>
      <c r="T1350" s="43"/>
      <c r="U1350" s="43"/>
      <c r="V1350" s="43"/>
      <c r="W1350" s="43"/>
      <c r="X1350" s="43"/>
      <c r="Y1350" s="43"/>
      <c r="Z1350" s="43"/>
      <c r="AA1350" s="43"/>
      <c r="AB1350" s="43"/>
      <c r="AC1350" s="43"/>
      <c r="AD1350" s="43"/>
      <c r="AE1350" s="37"/>
      <c r="AF1350" s="37">
        <f>VLOOKUP(I1350,spp!A:E,5,FALSE)</f>
        <v>375</v>
      </c>
      <c r="AG1350" s="43">
        <f>AF1350*K1350</f>
        <v>750</v>
      </c>
      <c r="AH1350" s="43">
        <f>K1350/50</f>
        <v>0.04</v>
      </c>
      <c r="AI1350" s="43">
        <f>AG1350/50</f>
        <v>15</v>
      </c>
      <c r="AJ1350" s="7">
        <f t="shared" si="2457"/>
        <v>6.620073206530356</v>
      </c>
      <c r="AK1350" s="7" t="e">
        <f t="shared" si="2458"/>
        <v>#NUM!</v>
      </c>
      <c r="AL1350" s="7" t="e">
        <f t="shared" si="2459"/>
        <v>#NUM!</v>
      </c>
      <c r="AM1350" s="7" t="e">
        <f t="shared" si="2460"/>
        <v>#NUM!</v>
      </c>
      <c r="AN1350" s="37" t="str">
        <f>VLOOKUP(I1350,spp!A:L,10,FALSE)</f>
        <v>Stichopodidae</v>
      </c>
    </row>
    <row r="1351" spans="1:40" x14ac:dyDescent="0.2">
      <c r="A1351" s="37">
        <v>9</v>
      </c>
      <c r="B1351" s="43" t="s">
        <v>220</v>
      </c>
      <c r="C1351" s="43">
        <v>1</v>
      </c>
      <c r="D1351" s="43" t="s">
        <v>221</v>
      </c>
      <c r="E1351" s="43">
        <v>2</v>
      </c>
      <c r="F1351" s="59">
        <v>39831</v>
      </c>
      <c r="G1351" s="43">
        <v>27</v>
      </c>
      <c r="H1351" s="43">
        <v>10.5</v>
      </c>
      <c r="I1351" s="43" t="s">
        <v>148</v>
      </c>
      <c r="J1351" s="37" t="str">
        <f>VLOOKUP(I1351,spp!A:B,2,FALSE)</f>
        <v>Diadema mexicanum</v>
      </c>
      <c r="K1351" s="43">
        <v>6</v>
      </c>
      <c r="L1351" s="43"/>
      <c r="M1351" s="43"/>
      <c r="N1351" s="43"/>
      <c r="O1351" s="43"/>
      <c r="P1351" s="43"/>
      <c r="Q1351" s="43"/>
      <c r="R1351" s="43"/>
      <c r="S1351" s="43"/>
      <c r="T1351" s="43"/>
      <c r="U1351" s="43"/>
      <c r="V1351" s="43"/>
      <c r="W1351" s="43"/>
      <c r="X1351" s="43"/>
      <c r="Y1351" s="43"/>
      <c r="Z1351" s="43"/>
      <c r="AA1351" s="43"/>
      <c r="AB1351" s="43"/>
      <c r="AC1351" s="43"/>
      <c r="AD1351" s="43"/>
      <c r="AE1351" s="37"/>
      <c r="AF1351" s="37">
        <f>VLOOKUP(I1351,spp!A:E,5,FALSE)</f>
        <v>20.71</v>
      </c>
      <c r="AG1351" s="43">
        <f t="shared" ref="AG1351:AG1352" si="2472">AF1351*K1351</f>
        <v>124.26</v>
      </c>
      <c r="AH1351" s="43">
        <f t="shared" ref="AH1351:AH1352" si="2473">K1351/50</f>
        <v>0.12</v>
      </c>
      <c r="AI1351" s="43">
        <f t="shared" ref="AI1351:AI1352" si="2474">AG1351/50</f>
        <v>2.4852000000000003</v>
      </c>
      <c r="AJ1351" s="7">
        <f t="shared" si="2457"/>
        <v>4.8223761446355482</v>
      </c>
      <c r="AK1351" s="7" t="e">
        <f t="shared" si="2458"/>
        <v>#NUM!</v>
      </c>
      <c r="AL1351" s="7" t="e">
        <f t="shared" si="2459"/>
        <v>#NUM!</v>
      </c>
      <c r="AM1351" s="7" t="e">
        <f t="shared" si="2460"/>
        <v>#NUM!</v>
      </c>
      <c r="AN1351" s="37" t="str">
        <f>VLOOKUP(I1351,spp!A:L,10,FALSE)</f>
        <v>Diadematidae</v>
      </c>
    </row>
    <row r="1352" spans="1:40" x14ac:dyDescent="0.2">
      <c r="A1352" s="37">
        <v>9</v>
      </c>
      <c r="B1352" s="43" t="s">
        <v>220</v>
      </c>
      <c r="C1352" s="43">
        <v>1</v>
      </c>
      <c r="D1352" s="43" t="s">
        <v>221</v>
      </c>
      <c r="E1352" s="43">
        <v>2</v>
      </c>
      <c r="F1352" s="59">
        <v>39831</v>
      </c>
      <c r="G1352" s="43">
        <v>27</v>
      </c>
      <c r="H1352" s="43">
        <v>10.5</v>
      </c>
      <c r="I1352" s="43" t="s">
        <v>145</v>
      </c>
      <c r="J1352" s="37" t="str">
        <f>VLOOKUP(I1352,spp!A:B,2,FALSE)</f>
        <v>Isostichopus fuscus</v>
      </c>
      <c r="K1352" s="43">
        <v>1</v>
      </c>
      <c r="L1352" s="43"/>
      <c r="M1352" s="43"/>
      <c r="N1352" s="43"/>
      <c r="O1352" s="43"/>
      <c r="P1352" s="43"/>
      <c r="Q1352" s="43"/>
      <c r="R1352" s="43"/>
      <c r="S1352" s="43"/>
      <c r="T1352" s="43"/>
      <c r="U1352" s="43"/>
      <c r="V1352" s="43"/>
      <c r="W1352" s="43"/>
      <c r="X1352" s="43"/>
      <c r="Y1352" s="43"/>
      <c r="Z1352" s="43"/>
      <c r="AA1352" s="43"/>
      <c r="AB1352" s="43"/>
      <c r="AC1352" s="43"/>
      <c r="AD1352" s="43"/>
      <c r="AE1352" s="37"/>
      <c r="AF1352" s="37">
        <f>VLOOKUP(I1352,spp!A:E,5,FALSE)</f>
        <v>375</v>
      </c>
      <c r="AG1352" s="43">
        <f t="shared" si="2472"/>
        <v>375</v>
      </c>
      <c r="AH1352" s="43">
        <f t="shared" si="2473"/>
        <v>0.02</v>
      </c>
      <c r="AI1352" s="43">
        <f t="shared" si="2474"/>
        <v>7.5</v>
      </c>
      <c r="AJ1352" s="7">
        <f t="shared" ref="AJ1352:AJ1359" si="2475">LN(AG1352)</f>
        <v>5.9269260259704106</v>
      </c>
      <c r="AK1352" s="7" t="e">
        <f t="shared" ref="AK1352:AK1359" si="2476">LN(AE1352)</f>
        <v>#NUM!</v>
      </c>
      <c r="AL1352" s="7" t="e">
        <f t="shared" ref="AL1352:AL1359" si="2477">(AJ1352-AK1352)/AF1352</f>
        <v>#NUM!</v>
      </c>
      <c r="AM1352" s="7" t="e">
        <f t="shared" si="2460"/>
        <v>#NUM!</v>
      </c>
      <c r="AN1352" s="37" t="str">
        <f>VLOOKUP(I1352,spp!A:L,10,FALSE)</f>
        <v>Stichopodidae</v>
      </c>
    </row>
    <row r="1353" spans="1:40" x14ac:dyDescent="0.2">
      <c r="A1353" s="37">
        <v>9</v>
      </c>
      <c r="B1353" s="40" t="s">
        <v>220</v>
      </c>
      <c r="C1353" s="37">
        <v>1</v>
      </c>
      <c r="D1353" s="37" t="s">
        <v>221</v>
      </c>
      <c r="E1353" s="37">
        <v>3</v>
      </c>
      <c r="F1353" s="42">
        <v>39831</v>
      </c>
      <c r="G1353" s="37">
        <v>27</v>
      </c>
      <c r="H1353" s="37">
        <v>10</v>
      </c>
      <c r="I1353" s="37" t="s">
        <v>142</v>
      </c>
      <c r="J1353" s="37" t="str">
        <f>VLOOKUP(I1353,spp!A:B,2,FALSE)</f>
        <v>Holacanthus passer</v>
      </c>
      <c r="K1353" s="39">
        <f t="shared" ref="K1353" si="2478">+SUM(L1353:AB1353)</f>
        <v>1</v>
      </c>
      <c r="L1353" s="37"/>
      <c r="M1353" s="37"/>
      <c r="N1353" s="37"/>
      <c r="O1353" s="40">
        <v>1</v>
      </c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>
        <f>VLOOKUP(I1353,spp!A:C,3,FALSE)</f>
        <v>2.7130000000000001E-2</v>
      </c>
      <c r="AF1353" s="37">
        <f>VLOOKUP(I1353,spp!A:D,4,FALSE)</f>
        <v>3.0842299999999998</v>
      </c>
      <c r="AG1353" s="37">
        <f t="shared" ref="AG1353" si="2479">((AE1353*$L$2^AF1353)*L1353)+((AE1353*$M$2^AF1353)*M1353)+((AE1353*$N$2^AF1353)*N1353)+((AE1353*$O$2^AF1353)*O1353)+((AE1353*$P$2^AF1353)*P1353)+((AE1353*$Q$2^AF1353)*Q1353)+((AE1353*$R$2^AF1353)*R1353)+((AE1353*$S$2^AF1353)*S1353)+((AE1353*$T$2^AF1353)*T1353)+((AE1353*$U$2^AF1353)*U1353)+((AE1353*$V$2^AF1353)*V1353)+((AE1353*$W$2^AF1353)*W1353)+((AE1353*$X$2^AF1353)*X1353)+((AE1353*$Y$2^AF1353)*Y1353)+ ((AE1353*$Z$2^AF1353)*Z1353)+((AE1353*$AA$2^AF1353)*AA1353)+((AE1353*$AB$2^AF1353)*AB1353)+((AE1353*$AC$2^AF1353)*AC1353+((AE1353*$AD$2^AF1353)*AD1353))</f>
        <v>185.03975070588172</v>
      </c>
      <c r="AH1353" s="37">
        <f t="shared" ref="AH1353" si="2480">K1353/100</f>
        <v>0.01</v>
      </c>
      <c r="AI1353" s="37">
        <f t="shared" ref="AI1353" si="2481">AG1353/100</f>
        <v>1.8503975070588172</v>
      </c>
      <c r="AJ1353" s="7">
        <f t="shared" si="2475"/>
        <v>5.2205706706777981</v>
      </c>
      <c r="AK1353" s="7">
        <f t="shared" si="2476"/>
        <v>-3.6071151523112968</v>
      </c>
      <c r="AL1353" s="7">
        <f t="shared" si="2477"/>
        <v>2.8622008809294686</v>
      </c>
      <c r="AM1353" s="7">
        <f t="shared" ref="AM1353:AM1359" si="2482">EXP(AL1353)</f>
        <v>17.500000000000004</v>
      </c>
      <c r="AN1353" s="37" t="str">
        <f>VLOOKUP(I1353,spp!A:L,10,FALSE)</f>
        <v>Pomacanthidae</v>
      </c>
    </row>
    <row r="1354" spans="1:40" x14ac:dyDescent="0.2">
      <c r="A1354" s="37">
        <v>9</v>
      </c>
      <c r="B1354" s="43" t="s">
        <v>220</v>
      </c>
      <c r="C1354" s="43">
        <v>1</v>
      </c>
      <c r="D1354" s="43" t="s">
        <v>221</v>
      </c>
      <c r="E1354" s="43">
        <v>3</v>
      </c>
      <c r="F1354" s="59">
        <v>39831</v>
      </c>
      <c r="G1354" s="43">
        <v>27</v>
      </c>
      <c r="H1354" s="43">
        <v>10</v>
      </c>
      <c r="I1354" s="43" t="s">
        <v>148</v>
      </c>
      <c r="J1354" s="37" t="str">
        <f>VLOOKUP(I1354,spp!A:B,2,FALSE)</f>
        <v>Diadema mexicanum</v>
      </c>
      <c r="K1354" s="43">
        <v>23</v>
      </c>
      <c r="L1354" s="43"/>
      <c r="M1354" s="43"/>
      <c r="N1354" s="43"/>
      <c r="O1354" s="43"/>
      <c r="P1354" s="43"/>
      <c r="Q1354" s="43"/>
      <c r="R1354" s="43"/>
      <c r="S1354" s="43"/>
      <c r="T1354" s="43"/>
      <c r="U1354" s="43"/>
      <c r="V1354" s="43"/>
      <c r="W1354" s="43"/>
      <c r="X1354" s="43"/>
      <c r="Y1354" s="43"/>
      <c r="Z1354" s="43"/>
      <c r="AA1354" s="43"/>
      <c r="AB1354" s="43"/>
      <c r="AC1354" s="43"/>
      <c r="AD1354" s="43"/>
      <c r="AE1354" s="37"/>
      <c r="AF1354" s="37">
        <f>VLOOKUP(I1354,spp!A:E,5,FALSE)</f>
        <v>20.71</v>
      </c>
      <c r="AG1354" s="43">
        <f t="shared" ref="AG1354:AG1356" si="2483">AF1354*K1354</f>
        <v>476.33000000000004</v>
      </c>
      <c r="AH1354" s="43">
        <f t="shared" ref="AH1354:AH1356" si="2484">K1354/50</f>
        <v>0.46</v>
      </c>
      <c r="AI1354" s="43">
        <f t="shared" ref="AI1354:AI1356" si="2485">AG1354/50</f>
        <v>9.5266000000000002</v>
      </c>
      <c r="AJ1354" s="7">
        <f t="shared" si="2475"/>
        <v>6.1661108913366425</v>
      </c>
      <c r="AK1354" s="7" t="e">
        <f t="shared" si="2476"/>
        <v>#NUM!</v>
      </c>
      <c r="AL1354" s="7" t="e">
        <f t="shared" si="2477"/>
        <v>#NUM!</v>
      </c>
      <c r="AM1354" s="7" t="e">
        <f t="shared" si="2482"/>
        <v>#NUM!</v>
      </c>
      <c r="AN1354" s="37" t="str">
        <f>VLOOKUP(I1354,spp!A:L,10,FALSE)</f>
        <v>Diadematidae</v>
      </c>
    </row>
    <row r="1355" spans="1:40" x14ac:dyDescent="0.2">
      <c r="A1355" s="37">
        <v>9</v>
      </c>
      <c r="B1355" s="43" t="s">
        <v>220</v>
      </c>
      <c r="C1355" s="43">
        <v>1</v>
      </c>
      <c r="D1355" s="43" t="s">
        <v>221</v>
      </c>
      <c r="E1355" s="43">
        <v>3</v>
      </c>
      <c r="F1355" s="59">
        <v>39831</v>
      </c>
      <c r="G1355" s="43">
        <v>27</v>
      </c>
      <c r="H1355" s="43">
        <v>10</v>
      </c>
      <c r="I1355" s="43" t="s">
        <v>145</v>
      </c>
      <c r="J1355" s="37" t="str">
        <f>VLOOKUP(I1355,spp!A:B,2,FALSE)</f>
        <v>Isostichopus fuscus</v>
      </c>
      <c r="K1355" s="43">
        <v>1</v>
      </c>
      <c r="L1355" s="43"/>
      <c r="M1355" s="43"/>
      <c r="N1355" s="43"/>
      <c r="O1355" s="43"/>
      <c r="P1355" s="43"/>
      <c r="Q1355" s="43"/>
      <c r="R1355" s="43"/>
      <c r="S1355" s="43"/>
      <c r="T1355" s="43"/>
      <c r="U1355" s="43"/>
      <c r="V1355" s="43"/>
      <c r="W1355" s="43"/>
      <c r="X1355" s="43"/>
      <c r="Y1355" s="43"/>
      <c r="Z1355" s="43"/>
      <c r="AA1355" s="43"/>
      <c r="AB1355" s="43"/>
      <c r="AC1355" s="43"/>
      <c r="AD1355" s="43"/>
      <c r="AE1355" s="37"/>
      <c r="AF1355" s="37">
        <f>VLOOKUP(I1355,spp!A:E,5,FALSE)</f>
        <v>375</v>
      </c>
      <c r="AG1355" s="43">
        <f t="shared" si="2483"/>
        <v>375</v>
      </c>
      <c r="AH1355" s="43">
        <f t="shared" si="2484"/>
        <v>0.02</v>
      </c>
      <c r="AI1355" s="43">
        <f t="shared" si="2485"/>
        <v>7.5</v>
      </c>
      <c r="AJ1355" s="7">
        <f t="shared" si="2475"/>
        <v>5.9269260259704106</v>
      </c>
      <c r="AK1355" s="7" t="e">
        <f t="shared" si="2476"/>
        <v>#NUM!</v>
      </c>
      <c r="AL1355" s="7" t="e">
        <f t="shared" si="2477"/>
        <v>#NUM!</v>
      </c>
      <c r="AM1355" s="7" t="e">
        <f t="shared" si="2482"/>
        <v>#NUM!</v>
      </c>
      <c r="AN1355" s="37" t="str">
        <f>VLOOKUP(I1355,spp!A:L,10,FALSE)</f>
        <v>Stichopodidae</v>
      </c>
    </row>
    <row r="1356" spans="1:40" x14ac:dyDescent="0.2">
      <c r="A1356" s="37">
        <v>9</v>
      </c>
      <c r="B1356" s="43" t="s">
        <v>220</v>
      </c>
      <c r="C1356" s="43">
        <v>1</v>
      </c>
      <c r="D1356" s="43" t="s">
        <v>221</v>
      </c>
      <c r="E1356" s="43">
        <v>3</v>
      </c>
      <c r="F1356" s="59">
        <v>39831</v>
      </c>
      <c r="G1356" s="43">
        <v>27</v>
      </c>
      <c r="H1356" s="43">
        <v>10</v>
      </c>
      <c r="I1356" s="43" t="s">
        <v>149</v>
      </c>
      <c r="J1356" s="37" t="str">
        <f>VLOOKUP(I1356,spp!A:B,2,FALSE)</f>
        <v>Pinctada mazatlanica</v>
      </c>
      <c r="K1356" s="43">
        <v>1</v>
      </c>
      <c r="L1356" s="43"/>
      <c r="M1356" s="43"/>
      <c r="N1356" s="43"/>
      <c r="O1356" s="43"/>
      <c r="P1356" s="43"/>
      <c r="Q1356" s="43"/>
      <c r="R1356" s="43"/>
      <c r="S1356" s="43"/>
      <c r="T1356" s="43"/>
      <c r="U1356" s="43"/>
      <c r="V1356" s="43"/>
      <c r="W1356" s="43"/>
      <c r="X1356" s="43"/>
      <c r="Y1356" s="43"/>
      <c r="Z1356" s="43"/>
      <c r="AA1356" s="43"/>
      <c r="AB1356" s="43"/>
      <c r="AC1356" s="43"/>
      <c r="AD1356" s="43"/>
      <c r="AE1356" s="37"/>
      <c r="AF1356" s="37">
        <f>VLOOKUP(I1356,spp!A:E,5,FALSE)</f>
        <v>33.238461538461536</v>
      </c>
      <c r="AG1356" s="43">
        <f t="shared" si="2483"/>
        <v>33.238461538461536</v>
      </c>
      <c r="AH1356" s="43">
        <f t="shared" si="2484"/>
        <v>0.02</v>
      </c>
      <c r="AI1356" s="43">
        <f t="shared" si="2485"/>
        <v>0.66476923076923067</v>
      </c>
      <c r="AJ1356" s="7">
        <f t="shared" si="2475"/>
        <v>3.5037076854763507</v>
      </c>
      <c r="AK1356" s="7" t="e">
        <f t="shared" si="2476"/>
        <v>#NUM!</v>
      </c>
      <c r="AL1356" s="7" t="e">
        <f t="shared" si="2477"/>
        <v>#NUM!</v>
      </c>
      <c r="AM1356" s="7" t="e">
        <f t="shared" si="2482"/>
        <v>#NUM!</v>
      </c>
      <c r="AN1356" s="37" t="str">
        <f>VLOOKUP(I1356,spp!A:L,10,FALSE)</f>
        <v>Pteriidae</v>
      </c>
    </row>
    <row r="1357" spans="1:40" x14ac:dyDescent="0.2">
      <c r="A1357" s="37">
        <v>9</v>
      </c>
      <c r="B1357" s="40" t="s">
        <v>220</v>
      </c>
      <c r="C1357" s="37">
        <v>1</v>
      </c>
      <c r="D1357" s="37" t="s">
        <v>221</v>
      </c>
      <c r="E1357" s="37">
        <v>4</v>
      </c>
      <c r="F1357" s="42">
        <v>39831</v>
      </c>
      <c r="G1357" s="37">
        <v>27</v>
      </c>
      <c r="H1357" s="37">
        <v>8.3000000000000007</v>
      </c>
      <c r="I1357" s="37" t="s">
        <v>142</v>
      </c>
      <c r="J1357" s="37" t="str">
        <f>VLOOKUP(I1357,spp!A:B,2,FALSE)</f>
        <v>Holacanthus passer</v>
      </c>
      <c r="K1357" s="39">
        <f t="shared" ref="K1357" si="2486">+SUM(L1357:AB1357)</f>
        <v>3</v>
      </c>
      <c r="L1357" s="37"/>
      <c r="M1357" s="37"/>
      <c r="N1357" s="37"/>
      <c r="O1357" s="40">
        <v>3</v>
      </c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>
        <f>VLOOKUP(I1357,spp!A:C,3,FALSE)</f>
        <v>2.7130000000000001E-2</v>
      </c>
      <c r="AF1357" s="37">
        <f>VLOOKUP(I1357,spp!A:D,4,FALSE)</f>
        <v>3.0842299999999998</v>
      </c>
      <c r="AG1357" s="37">
        <f t="shared" ref="AG1357" si="2487">((AE1357*$L$2^AF1357)*L1357)+((AE1357*$M$2^AF1357)*M1357)+((AE1357*$N$2^AF1357)*N1357)+((AE1357*$O$2^AF1357)*O1357)+((AE1357*$P$2^AF1357)*P1357)+((AE1357*$Q$2^AF1357)*Q1357)+((AE1357*$R$2^AF1357)*R1357)+((AE1357*$S$2^AF1357)*S1357)+((AE1357*$T$2^AF1357)*T1357)+((AE1357*$U$2^AF1357)*U1357)+((AE1357*$V$2^AF1357)*V1357)+((AE1357*$W$2^AF1357)*W1357)+((AE1357*$X$2^AF1357)*X1357)+((AE1357*$Y$2^AF1357)*Y1357)+ ((AE1357*$Z$2^AF1357)*Z1357)+((AE1357*$AA$2^AF1357)*AA1357)+((AE1357*$AB$2^AF1357)*AB1357)+((AE1357*$AC$2^AF1357)*AC1357+((AE1357*$AD$2^AF1357)*AD1357))</f>
        <v>555.11925211764515</v>
      </c>
      <c r="AH1357" s="37">
        <f t="shared" ref="AH1357" si="2488">K1357/100</f>
        <v>0.03</v>
      </c>
      <c r="AI1357" s="37">
        <f t="shared" ref="AI1357" si="2489">AG1357/100</f>
        <v>5.5511925211764517</v>
      </c>
      <c r="AJ1357" s="7">
        <f t="shared" si="2475"/>
        <v>6.3191829593459072</v>
      </c>
      <c r="AK1357" s="7">
        <f t="shared" si="2476"/>
        <v>-3.6071151523112968</v>
      </c>
      <c r="AL1357" s="7">
        <f t="shared" si="2477"/>
        <v>3.2184039814336818</v>
      </c>
      <c r="AM1357" s="7">
        <f t="shared" si="2482"/>
        <v>24.988206696652206</v>
      </c>
      <c r="AN1357" s="37" t="str">
        <f>VLOOKUP(I1357,spp!A:L,10,FALSE)</f>
        <v>Pomacanthidae</v>
      </c>
    </row>
    <row r="1358" spans="1:40" x14ac:dyDescent="0.2">
      <c r="A1358" s="37">
        <v>9</v>
      </c>
      <c r="B1358" s="43" t="s">
        <v>220</v>
      </c>
      <c r="C1358" s="43">
        <v>1</v>
      </c>
      <c r="D1358" s="43" t="s">
        <v>221</v>
      </c>
      <c r="E1358" s="43">
        <v>4</v>
      </c>
      <c r="F1358" s="59">
        <v>39831</v>
      </c>
      <c r="G1358" s="43">
        <v>27</v>
      </c>
      <c r="H1358" s="43">
        <v>10</v>
      </c>
      <c r="I1358" s="43" t="s">
        <v>148</v>
      </c>
      <c r="J1358" s="37" t="str">
        <f>VLOOKUP(I1358,spp!A:B,2,FALSE)</f>
        <v>Diadema mexicanum</v>
      </c>
      <c r="K1358" s="43">
        <v>9</v>
      </c>
      <c r="L1358" s="43"/>
      <c r="M1358" s="43"/>
      <c r="N1358" s="43"/>
      <c r="O1358" s="43"/>
      <c r="P1358" s="43"/>
      <c r="Q1358" s="43"/>
      <c r="R1358" s="43"/>
      <c r="S1358" s="43"/>
      <c r="T1358" s="43"/>
      <c r="U1358" s="43"/>
      <c r="V1358" s="43"/>
      <c r="W1358" s="43"/>
      <c r="X1358" s="43"/>
      <c r="Y1358" s="43"/>
      <c r="Z1358" s="43"/>
      <c r="AA1358" s="43"/>
      <c r="AB1358" s="43"/>
      <c r="AC1358" s="43"/>
      <c r="AD1358" s="43"/>
      <c r="AE1358" s="37"/>
      <c r="AF1358" s="37">
        <f>VLOOKUP(I1358,spp!A:E,5,FALSE)</f>
        <v>20.71</v>
      </c>
      <c r="AG1358" s="43">
        <f t="shared" ref="AG1358:AG1359" si="2490">AF1358*K1358</f>
        <v>186.39000000000001</v>
      </c>
      <c r="AH1358" s="43">
        <f t="shared" ref="AH1358:AH1359" si="2491">K1358/50</f>
        <v>0.18</v>
      </c>
      <c r="AI1358" s="43">
        <f t="shared" ref="AI1358:AI1359" si="2492">AG1358/50</f>
        <v>3.7278000000000002</v>
      </c>
      <c r="AJ1358" s="7">
        <f t="shared" si="2475"/>
        <v>5.2278412527437119</v>
      </c>
      <c r="AK1358" s="7" t="e">
        <f t="shared" si="2476"/>
        <v>#NUM!</v>
      </c>
      <c r="AL1358" s="7" t="e">
        <f t="shared" si="2477"/>
        <v>#NUM!</v>
      </c>
      <c r="AM1358" s="7" t="e">
        <f t="shared" si="2482"/>
        <v>#NUM!</v>
      </c>
      <c r="AN1358" s="37" t="str">
        <f>VLOOKUP(I1358,spp!A:L,10,FALSE)</f>
        <v>Diadematidae</v>
      </c>
    </row>
    <row r="1359" spans="1:40" x14ac:dyDescent="0.2">
      <c r="A1359" s="37">
        <v>9</v>
      </c>
      <c r="B1359" s="43" t="s">
        <v>220</v>
      </c>
      <c r="C1359" s="43">
        <v>1</v>
      </c>
      <c r="D1359" s="43" t="s">
        <v>221</v>
      </c>
      <c r="E1359" s="43">
        <v>4</v>
      </c>
      <c r="F1359" s="59">
        <v>39831</v>
      </c>
      <c r="G1359" s="43">
        <v>27</v>
      </c>
      <c r="H1359" s="43">
        <v>10</v>
      </c>
      <c r="I1359" s="43" t="s">
        <v>149</v>
      </c>
      <c r="J1359" s="37" t="str">
        <f>VLOOKUP(I1359,spp!A:B,2,FALSE)</f>
        <v>Pinctada mazatlanica</v>
      </c>
      <c r="K1359" s="43">
        <v>1</v>
      </c>
      <c r="L1359" s="43"/>
      <c r="M1359" s="43"/>
      <c r="N1359" s="43"/>
      <c r="O1359" s="43"/>
      <c r="P1359" s="43"/>
      <c r="Q1359" s="43"/>
      <c r="R1359" s="43"/>
      <c r="S1359" s="43"/>
      <c r="T1359" s="43"/>
      <c r="U1359" s="43"/>
      <c r="V1359" s="43"/>
      <c r="W1359" s="43"/>
      <c r="X1359" s="43"/>
      <c r="Y1359" s="43"/>
      <c r="Z1359" s="43"/>
      <c r="AA1359" s="43"/>
      <c r="AB1359" s="43"/>
      <c r="AC1359" s="43"/>
      <c r="AD1359" s="43"/>
      <c r="AE1359" s="37"/>
      <c r="AF1359" s="37">
        <f>VLOOKUP(I1359,spp!A:E,5,FALSE)</f>
        <v>33.238461538461536</v>
      </c>
      <c r="AG1359" s="43">
        <f t="shared" si="2490"/>
        <v>33.238461538461536</v>
      </c>
      <c r="AH1359" s="43">
        <f t="shared" si="2491"/>
        <v>0.02</v>
      </c>
      <c r="AI1359" s="43">
        <f t="shared" si="2492"/>
        <v>0.66476923076923067</v>
      </c>
      <c r="AJ1359" s="7">
        <f t="shared" si="2475"/>
        <v>3.5037076854763507</v>
      </c>
      <c r="AK1359" s="7" t="e">
        <f t="shared" si="2476"/>
        <v>#NUM!</v>
      </c>
      <c r="AL1359" s="7" t="e">
        <f t="shared" si="2477"/>
        <v>#NUM!</v>
      </c>
      <c r="AM1359" s="7" t="e">
        <f t="shared" si="2482"/>
        <v>#NUM!</v>
      </c>
      <c r="AN1359" s="37" t="str">
        <f>VLOOKUP(I1359,spp!A:L,10,FALSE)</f>
        <v>Pteriidae</v>
      </c>
    </row>
    <row r="1360" spans="1:40" x14ac:dyDescent="0.2">
      <c r="A1360" s="37">
        <v>9</v>
      </c>
      <c r="B1360" s="40" t="s">
        <v>220</v>
      </c>
      <c r="C1360" s="37">
        <v>2</v>
      </c>
      <c r="D1360" s="37" t="s">
        <v>222</v>
      </c>
      <c r="E1360" s="37">
        <v>3</v>
      </c>
      <c r="F1360" s="42">
        <v>39832</v>
      </c>
      <c r="G1360" s="37">
        <v>26</v>
      </c>
      <c r="H1360" s="37">
        <v>7.7</v>
      </c>
      <c r="I1360" s="37" t="s">
        <v>150</v>
      </c>
      <c r="J1360" s="37" t="str">
        <f>VLOOKUP(I1360,spp!A:B,2,FALSE)</f>
        <v>Lutjanus argentiventris</v>
      </c>
      <c r="K1360" s="39">
        <f t="shared" ref="K1360" si="2493">+SUM(L1360:AB1360)</f>
        <v>4</v>
      </c>
      <c r="L1360" s="37"/>
      <c r="M1360" s="37"/>
      <c r="N1360" s="40">
        <v>4</v>
      </c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>
        <f>VLOOKUP(I1360,spp!A:C,3,FALSE)</f>
        <v>1.7299999999999999E-2</v>
      </c>
      <c r="AF1360" s="37">
        <f>VLOOKUP(I1360,spp!A:D,4,FALSE)</f>
        <v>3</v>
      </c>
      <c r="AG1360" s="37">
        <f t="shared" ref="AG1360" si="2494">((AE1360*$L$2^AF1360)*L1360)+((AE1360*$M$2^AF1360)*M1360)+((AE1360*$N$2^AF1360)*N1360)+((AE1360*$O$2^AF1360)*O1360)+((AE1360*$P$2^AF1360)*P1360)+((AE1360*$Q$2^AF1360)*Q1360)+((AE1360*$R$2^AF1360)*R1360)+((AE1360*$S$2^AF1360)*S1360)+((AE1360*$T$2^AF1360)*T1360)+((AE1360*$U$2^AF1360)*U1360)+((AE1360*$V$2^AF1360)*V1360)+((AE1360*$W$2^AF1360)*W1360)+((AE1360*$X$2^AF1360)*X1360)+((AE1360*$Y$2^AF1360)*Y1360)+ ((AE1360*$Z$2^AF1360)*Z1360)+((AE1360*$AA$2^AF1360)*AA1360)+((AE1360*$AB$2^AF1360)*AB1360)+((AE1360*$AC$2^AF1360)*AC1360+((AE1360*$AD$2^AF1360)*AD1360))</f>
        <v>135.15625</v>
      </c>
      <c r="AH1360" s="37">
        <f t="shared" ref="AH1360" si="2495">K1360/100</f>
        <v>0.04</v>
      </c>
      <c r="AI1360" s="37">
        <f t="shared" ref="AI1360" si="2496">AG1360/100</f>
        <v>1.3515625</v>
      </c>
      <c r="AJ1360" s="7">
        <f t="shared" ref="AJ1360:AJ1362" si="2497">LN(AG1360)</f>
        <v>4.9064315165662533</v>
      </c>
      <c r="AK1360" s="7">
        <f t="shared" ref="AK1360:AK1362" si="2498">LN(AE1360)</f>
        <v>-4.0570487774784034</v>
      </c>
      <c r="AL1360" s="7">
        <f t="shared" ref="AL1360:AL1362" si="2499">(AJ1360-AK1360)/AF1360</f>
        <v>2.9878267646815524</v>
      </c>
      <c r="AM1360" s="7">
        <f t="shared" ref="AM1360:AM1362" si="2500">EXP(AL1360)</f>
        <v>19.842513149602496</v>
      </c>
      <c r="AN1360" s="37" t="str">
        <f>VLOOKUP(I1360,spp!A:L,10,FALSE)</f>
        <v>Lutjanidae</v>
      </c>
    </row>
    <row r="1361" spans="1:40" x14ac:dyDescent="0.2">
      <c r="A1361" s="37">
        <v>9</v>
      </c>
      <c r="B1361" s="43" t="s">
        <v>220</v>
      </c>
      <c r="C1361" s="43">
        <v>3</v>
      </c>
      <c r="D1361" s="43" t="s">
        <v>223</v>
      </c>
      <c r="E1361" s="43">
        <v>1</v>
      </c>
      <c r="F1361" s="59">
        <v>39832</v>
      </c>
      <c r="G1361" s="43">
        <v>26</v>
      </c>
      <c r="H1361" s="43">
        <v>6.5</v>
      </c>
      <c r="I1361" s="43" t="s">
        <v>148</v>
      </c>
      <c r="J1361" s="37" t="str">
        <f>VLOOKUP(I1361,spp!A:B,2,FALSE)</f>
        <v>Diadema mexicanum</v>
      </c>
      <c r="K1361" s="43">
        <v>1</v>
      </c>
      <c r="L1361" s="43"/>
      <c r="M1361" s="43"/>
      <c r="N1361" s="43"/>
      <c r="O1361" s="43"/>
      <c r="P1361" s="43"/>
      <c r="Q1361" s="43"/>
      <c r="R1361" s="43"/>
      <c r="S1361" s="43"/>
      <c r="T1361" s="43"/>
      <c r="U1361" s="43"/>
      <c r="V1361" s="43"/>
      <c r="W1361" s="43"/>
      <c r="X1361" s="43"/>
      <c r="Y1361" s="43"/>
      <c r="Z1361" s="43"/>
      <c r="AA1361" s="43"/>
      <c r="AB1361" s="43"/>
      <c r="AC1361" s="43"/>
      <c r="AD1361" s="43"/>
      <c r="AE1361" s="37"/>
      <c r="AF1361" s="37">
        <f>VLOOKUP(I1361,spp!A:E,5,FALSE)</f>
        <v>20.71</v>
      </c>
      <c r="AG1361" s="43">
        <f>AF1361*K1361</f>
        <v>20.71</v>
      </c>
      <c r="AH1361" s="43">
        <f>K1361/50</f>
        <v>0.02</v>
      </c>
      <c r="AI1361" s="43">
        <f>AG1361/50</f>
        <v>0.41420000000000001</v>
      </c>
      <c r="AJ1361" s="7">
        <f t="shared" si="2497"/>
        <v>3.0306166754074928</v>
      </c>
      <c r="AK1361" s="7" t="e">
        <f t="shared" si="2498"/>
        <v>#NUM!</v>
      </c>
      <c r="AL1361" s="7" t="e">
        <f t="shared" si="2499"/>
        <v>#NUM!</v>
      </c>
      <c r="AM1361" s="7" t="e">
        <f t="shared" si="2500"/>
        <v>#NUM!</v>
      </c>
      <c r="AN1361" s="37" t="str">
        <f>VLOOKUP(I1361,spp!A:L,10,FALSE)</f>
        <v>Diadematidae</v>
      </c>
    </row>
    <row r="1362" spans="1:40" x14ac:dyDescent="0.2">
      <c r="A1362" s="37">
        <v>9</v>
      </c>
      <c r="B1362" s="43" t="s">
        <v>220</v>
      </c>
      <c r="C1362" s="43">
        <v>3</v>
      </c>
      <c r="D1362" s="43" t="s">
        <v>223</v>
      </c>
      <c r="E1362" s="43">
        <v>3</v>
      </c>
      <c r="F1362" s="59">
        <v>39832</v>
      </c>
      <c r="G1362" s="43">
        <v>26</v>
      </c>
      <c r="H1362" s="43">
        <v>6.3</v>
      </c>
      <c r="I1362" s="43" t="s">
        <v>148</v>
      </c>
      <c r="J1362" s="37" t="str">
        <f>VLOOKUP(I1362,spp!A:B,2,FALSE)</f>
        <v>Diadema mexicanum</v>
      </c>
      <c r="K1362" s="43">
        <v>5</v>
      </c>
      <c r="L1362" s="43"/>
      <c r="M1362" s="43"/>
      <c r="N1362" s="43"/>
      <c r="O1362" s="43"/>
      <c r="P1362" s="43"/>
      <c r="Q1362" s="43"/>
      <c r="R1362" s="43"/>
      <c r="S1362" s="43"/>
      <c r="T1362" s="43"/>
      <c r="U1362" s="43"/>
      <c r="V1362" s="43"/>
      <c r="W1362" s="43"/>
      <c r="X1362" s="43"/>
      <c r="Y1362" s="43"/>
      <c r="Z1362" s="43"/>
      <c r="AA1362" s="43"/>
      <c r="AB1362" s="43"/>
      <c r="AC1362" s="43"/>
      <c r="AD1362" s="43"/>
      <c r="AE1362" s="37"/>
      <c r="AF1362" s="37">
        <f>VLOOKUP(I1362,spp!A:E,5,FALSE)</f>
        <v>20.71</v>
      </c>
      <c r="AG1362" s="43">
        <f>AF1362*K1362</f>
        <v>103.55000000000001</v>
      </c>
      <c r="AH1362" s="43">
        <f>K1362/50</f>
        <v>0.1</v>
      </c>
      <c r="AI1362" s="43">
        <f>AG1362/50</f>
        <v>2.0710000000000002</v>
      </c>
      <c r="AJ1362" s="7">
        <f t="shared" si="2497"/>
        <v>4.6400545878415933</v>
      </c>
      <c r="AK1362" s="7" t="e">
        <f t="shared" si="2498"/>
        <v>#NUM!</v>
      </c>
      <c r="AL1362" s="7" t="e">
        <f t="shared" si="2499"/>
        <v>#NUM!</v>
      </c>
      <c r="AM1362" s="7" t="e">
        <f t="shared" si="2500"/>
        <v>#NUM!</v>
      </c>
      <c r="AN1362" s="37" t="str">
        <f>VLOOKUP(I1362,spp!A:L,10,FALSE)</f>
        <v>Diadematidae</v>
      </c>
    </row>
    <row r="1363" spans="1:40" x14ac:dyDescent="0.2">
      <c r="A1363" s="37">
        <v>9</v>
      </c>
      <c r="B1363" s="40" t="s">
        <v>220</v>
      </c>
      <c r="C1363" s="37">
        <v>3</v>
      </c>
      <c r="D1363" s="37" t="s">
        <v>223</v>
      </c>
      <c r="E1363" s="37">
        <v>4</v>
      </c>
      <c r="F1363" s="42">
        <v>39832</v>
      </c>
      <c r="G1363" s="37">
        <v>26</v>
      </c>
      <c r="H1363" s="37">
        <v>4.5</v>
      </c>
      <c r="I1363" s="37" t="s">
        <v>142</v>
      </c>
      <c r="J1363" s="37" t="str">
        <f>VLOOKUP(I1363,spp!A:B,2,FALSE)</f>
        <v>Holacanthus passer</v>
      </c>
      <c r="K1363" s="39">
        <f t="shared" ref="K1363" si="2501">+SUM(L1363:AB1363)</f>
        <v>2</v>
      </c>
      <c r="L1363" s="37"/>
      <c r="M1363" s="37"/>
      <c r="N1363" s="37"/>
      <c r="O1363" s="40">
        <v>2</v>
      </c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>
        <f>VLOOKUP(I1363,spp!A:C,3,FALSE)</f>
        <v>2.7130000000000001E-2</v>
      </c>
      <c r="AF1363" s="37">
        <f>VLOOKUP(I1363,spp!A:D,4,FALSE)</f>
        <v>3.0842299999999998</v>
      </c>
      <c r="AG1363" s="37">
        <f t="shared" ref="AG1363" si="2502">((AE1363*$L$2^AF1363)*L1363)+((AE1363*$M$2^AF1363)*M1363)+((AE1363*$N$2^AF1363)*N1363)+((AE1363*$O$2^AF1363)*O1363)+((AE1363*$P$2^AF1363)*P1363)+((AE1363*$Q$2^AF1363)*Q1363)+((AE1363*$R$2^AF1363)*R1363)+((AE1363*$S$2^AF1363)*S1363)+((AE1363*$T$2^AF1363)*T1363)+((AE1363*$U$2^AF1363)*U1363)+((AE1363*$V$2^AF1363)*V1363)+((AE1363*$W$2^AF1363)*W1363)+((AE1363*$X$2^AF1363)*X1363)+((AE1363*$Y$2^AF1363)*Y1363)+ ((AE1363*$Z$2^AF1363)*Z1363)+((AE1363*$AA$2^AF1363)*AA1363)+((AE1363*$AB$2^AF1363)*AB1363)+((AE1363*$AC$2^AF1363)*AC1363+((AE1363*$AD$2^AF1363)*AD1363))</f>
        <v>370.07950141176343</v>
      </c>
      <c r="AH1363" s="37">
        <f t="shared" ref="AH1363" si="2503">K1363/100</f>
        <v>0.02</v>
      </c>
      <c r="AI1363" s="37">
        <f t="shared" ref="AI1363" si="2504">AG1363/100</f>
        <v>3.7007950141176345</v>
      </c>
      <c r="AJ1363" s="7">
        <f t="shared" ref="AJ1363:AJ1367" si="2505">LN(AG1363)</f>
        <v>5.9137178512377435</v>
      </c>
      <c r="AK1363" s="7">
        <f t="shared" ref="AK1363:AK1367" si="2506">LN(AE1363)</f>
        <v>-3.6071151523112968</v>
      </c>
      <c r="AL1363" s="7">
        <f t="shared" ref="AL1363:AL1367" si="2507">(AJ1363-AK1363)/AF1363</f>
        <v>3.0869400153519808</v>
      </c>
      <c r="AM1363" s="7">
        <f t="shared" ref="AM1363:AM1367" si="2508">EXP(AL1363)</f>
        <v>21.909931240932202</v>
      </c>
      <c r="AN1363" s="37" t="str">
        <f>VLOOKUP(I1363,spp!A:L,10,FALSE)</f>
        <v>Pomacanthidae</v>
      </c>
    </row>
    <row r="1364" spans="1:40" x14ac:dyDescent="0.2">
      <c r="A1364" s="37">
        <v>9</v>
      </c>
      <c r="B1364" s="40" t="s">
        <v>220</v>
      </c>
      <c r="C1364" s="37">
        <v>4</v>
      </c>
      <c r="D1364" s="37" t="s">
        <v>224</v>
      </c>
      <c r="E1364" s="37">
        <v>1</v>
      </c>
      <c r="F1364" s="42">
        <v>39833</v>
      </c>
      <c r="G1364" s="37">
        <v>26</v>
      </c>
      <c r="H1364" s="37">
        <v>9</v>
      </c>
      <c r="I1364" s="37" t="s">
        <v>142</v>
      </c>
      <c r="J1364" s="37" t="str">
        <f>VLOOKUP(I1364,spp!A:B,2,FALSE)</f>
        <v>Holacanthus passer</v>
      </c>
      <c r="K1364" s="39">
        <f t="shared" ref="K1364" si="2509">+SUM(L1364:AB1364)</f>
        <v>1</v>
      </c>
      <c r="L1364" s="37"/>
      <c r="M1364" s="37"/>
      <c r="N1364" s="37"/>
      <c r="O1364" s="40">
        <v>1</v>
      </c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>
        <f>VLOOKUP(I1364,spp!A:C,3,FALSE)</f>
        <v>2.7130000000000001E-2</v>
      </c>
      <c r="AF1364" s="37">
        <f>VLOOKUP(I1364,spp!A:D,4,FALSE)</f>
        <v>3.0842299999999998</v>
      </c>
      <c r="AG1364" s="37">
        <f t="shared" ref="AG1364" si="2510">((AE1364*$L$2^AF1364)*L1364)+((AE1364*$M$2^AF1364)*M1364)+((AE1364*$N$2^AF1364)*N1364)+((AE1364*$O$2^AF1364)*O1364)+((AE1364*$P$2^AF1364)*P1364)+((AE1364*$Q$2^AF1364)*Q1364)+((AE1364*$R$2^AF1364)*R1364)+((AE1364*$S$2^AF1364)*S1364)+((AE1364*$T$2^AF1364)*T1364)+((AE1364*$U$2^AF1364)*U1364)+((AE1364*$V$2^AF1364)*V1364)+((AE1364*$W$2^AF1364)*W1364)+((AE1364*$X$2^AF1364)*X1364)+((AE1364*$Y$2^AF1364)*Y1364)+ ((AE1364*$Z$2^AF1364)*Z1364)+((AE1364*$AA$2^AF1364)*AA1364)+((AE1364*$AB$2^AF1364)*AB1364)+((AE1364*$AC$2^AF1364)*AC1364+((AE1364*$AD$2^AF1364)*AD1364))</f>
        <v>185.03975070588172</v>
      </c>
      <c r="AH1364" s="37">
        <f t="shared" ref="AH1364" si="2511">K1364/100</f>
        <v>0.01</v>
      </c>
      <c r="AI1364" s="37">
        <f t="shared" ref="AI1364" si="2512">AG1364/100</f>
        <v>1.8503975070588172</v>
      </c>
      <c r="AJ1364" s="7">
        <f t="shared" si="2505"/>
        <v>5.2205706706777981</v>
      </c>
      <c r="AK1364" s="7">
        <f t="shared" si="2506"/>
        <v>-3.6071151523112968</v>
      </c>
      <c r="AL1364" s="7">
        <f t="shared" si="2507"/>
        <v>2.8622008809294686</v>
      </c>
      <c r="AM1364" s="7">
        <f t="shared" si="2508"/>
        <v>17.500000000000004</v>
      </c>
      <c r="AN1364" s="37" t="str">
        <f>VLOOKUP(I1364,spp!A:L,10,FALSE)</f>
        <v>Pomacanthidae</v>
      </c>
    </row>
    <row r="1365" spans="1:40" x14ac:dyDescent="0.2">
      <c r="A1365" s="37">
        <v>9</v>
      </c>
      <c r="B1365" s="43" t="s">
        <v>220</v>
      </c>
      <c r="C1365" s="43">
        <v>4</v>
      </c>
      <c r="D1365" s="43" t="s">
        <v>224</v>
      </c>
      <c r="E1365" s="43">
        <v>1</v>
      </c>
      <c r="F1365" s="59">
        <v>39833</v>
      </c>
      <c r="G1365" s="43">
        <v>26</v>
      </c>
      <c r="H1365" s="43">
        <v>9</v>
      </c>
      <c r="I1365" s="43" t="s">
        <v>148</v>
      </c>
      <c r="J1365" s="37" t="str">
        <f>VLOOKUP(I1365,spp!A:B,2,FALSE)</f>
        <v>Diadema mexicanum</v>
      </c>
      <c r="K1365" s="43">
        <v>10</v>
      </c>
      <c r="L1365" s="43"/>
      <c r="M1365" s="43"/>
      <c r="N1365" s="43"/>
      <c r="O1365" s="43"/>
      <c r="P1365" s="43"/>
      <c r="Q1365" s="43"/>
      <c r="R1365" s="43"/>
      <c r="S1365" s="43"/>
      <c r="T1365" s="43"/>
      <c r="U1365" s="43"/>
      <c r="V1365" s="43"/>
      <c r="W1365" s="43"/>
      <c r="X1365" s="43"/>
      <c r="Y1365" s="43"/>
      <c r="Z1365" s="43"/>
      <c r="AA1365" s="43"/>
      <c r="AB1365" s="43"/>
      <c r="AC1365" s="43"/>
      <c r="AD1365" s="43"/>
      <c r="AE1365" s="37"/>
      <c r="AF1365" s="37">
        <f>VLOOKUP(I1365,spp!A:E,5,FALSE)</f>
        <v>20.71</v>
      </c>
      <c r="AG1365" s="43">
        <f t="shared" ref="AG1365:AG1366" si="2513">AF1365*K1365</f>
        <v>207.10000000000002</v>
      </c>
      <c r="AH1365" s="43">
        <f t="shared" ref="AH1365:AH1366" si="2514">K1365/50</f>
        <v>0.2</v>
      </c>
      <c r="AI1365" s="43">
        <f t="shared" ref="AI1365:AI1366" si="2515">AG1365/50</f>
        <v>4.1420000000000003</v>
      </c>
      <c r="AJ1365" s="7">
        <f t="shared" si="2505"/>
        <v>5.3332017684015387</v>
      </c>
      <c r="AK1365" s="7" t="e">
        <f t="shared" si="2506"/>
        <v>#NUM!</v>
      </c>
      <c r="AL1365" s="7" t="e">
        <f t="shared" si="2507"/>
        <v>#NUM!</v>
      </c>
      <c r="AM1365" s="7" t="e">
        <f t="shared" si="2508"/>
        <v>#NUM!</v>
      </c>
      <c r="AN1365" s="37" t="str">
        <f>VLOOKUP(I1365,spp!A:L,10,FALSE)</f>
        <v>Diadematidae</v>
      </c>
    </row>
    <row r="1366" spans="1:40" x14ac:dyDescent="0.2">
      <c r="A1366" s="37">
        <v>9</v>
      </c>
      <c r="B1366" s="43" t="s">
        <v>220</v>
      </c>
      <c r="C1366" s="43">
        <v>4</v>
      </c>
      <c r="D1366" s="43" t="s">
        <v>224</v>
      </c>
      <c r="E1366" s="43">
        <v>1</v>
      </c>
      <c r="F1366" s="59">
        <v>39833</v>
      </c>
      <c r="G1366" s="43">
        <v>26</v>
      </c>
      <c r="H1366" s="43">
        <v>9</v>
      </c>
      <c r="I1366" s="43" t="s">
        <v>149</v>
      </c>
      <c r="J1366" s="37" t="str">
        <f>VLOOKUP(I1366,spp!A:B,2,FALSE)</f>
        <v>Pinctada mazatlanica</v>
      </c>
      <c r="K1366" s="43">
        <v>2</v>
      </c>
      <c r="L1366" s="43"/>
      <c r="M1366" s="43"/>
      <c r="N1366" s="43"/>
      <c r="O1366" s="43"/>
      <c r="P1366" s="43"/>
      <c r="Q1366" s="43"/>
      <c r="R1366" s="43"/>
      <c r="S1366" s="43"/>
      <c r="T1366" s="43"/>
      <c r="U1366" s="43"/>
      <c r="V1366" s="43"/>
      <c r="W1366" s="43"/>
      <c r="X1366" s="43"/>
      <c r="Y1366" s="43"/>
      <c r="Z1366" s="43"/>
      <c r="AA1366" s="43"/>
      <c r="AB1366" s="43"/>
      <c r="AC1366" s="43"/>
      <c r="AD1366" s="43"/>
      <c r="AE1366" s="37"/>
      <c r="AF1366" s="37">
        <f>VLOOKUP(I1366,spp!A:E,5,FALSE)</f>
        <v>33.238461538461536</v>
      </c>
      <c r="AG1366" s="43">
        <f t="shared" si="2513"/>
        <v>66.476923076923072</v>
      </c>
      <c r="AH1366" s="43">
        <f t="shared" si="2514"/>
        <v>0.04</v>
      </c>
      <c r="AI1366" s="43">
        <f t="shared" si="2515"/>
        <v>1.3295384615384613</v>
      </c>
      <c r="AJ1366" s="7">
        <f t="shared" si="2505"/>
        <v>4.1968548660362961</v>
      </c>
      <c r="AK1366" s="7" t="e">
        <f t="shared" si="2506"/>
        <v>#NUM!</v>
      </c>
      <c r="AL1366" s="7" t="e">
        <f t="shared" si="2507"/>
        <v>#NUM!</v>
      </c>
      <c r="AM1366" s="7" t="e">
        <f t="shared" si="2508"/>
        <v>#NUM!</v>
      </c>
      <c r="AN1366" s="37" t="str">
        <f>VLOOKUP(I1366,spp!A:L,10,FALSE)</f>
        <v>Pteriidae</v>
      </c>
    </row>
    <row r="1367" spans="1:40" x14ac:dyDescent="0.2">
      <c r="A1367" s="37">
        <v>9</v>
      </c>
      <c r="B1367" s="43" t="s">
        <v>220</v>
      </c>
      <c r="C1367" s="43">
        <v>4</v>
      </c>
      <c r="D1367" s="43" t="s">
        <v>224</v>
      </c>
      <c r="E1367" s="43">
        <v>2</v>
      </c>
      <c r="F1367" s="59">
        <v>39833</v>
      </c>
      <c r="G1367" s="43">
        <v>26</v>
      </c>
      <c r="H1367" s="43">
        <v>10.199999999999999</v>
      </c>
      <c r="I1367" s="43" t="s">
        <v>149</v>
      </c>
      <c r="J1367" s="37" t="str">
        <f>VLOOKUP(I1367,spp!A:B,2,FALSE)</f>
        <v>Pinctada mazatlanica</v>
      </c>
      <c r="K1367" s="43">
        <v>1</v>
      </c>
      <c r="L1367" s="43"/>
      <c r="M1367" s="43"/>
      <c r="N1367" s="43"/>
      <c r="O1367" s="43"/>
      <c r="P1367" s="43"/>
      <c r="Q1367" s="43"/>
      <c r="R1367" s="43"/>
      <c r="S1367" s="43"/>
      <c r="T1367" s="43"/>
      <c r="U1367" s="43"/>
      <c r="V1367" s="43"/>
      <c r="W1367" s="43"/>
      <c r="X1367" s="43"/>
      <c r="Y1367" s="43"/>
      <c r="Z1367" s="43"/>
      <c r="AA1367" s="43"/>
      <c r="AB1367" s="43"/>
      <c r="AC1367" s="43"/>
      <c r="AD1367" s="43"/>
      <c r="AE1367" s="37"/>
      <c r="AF1367" s="37">
        <f>VLOOKUP(I1367,spp!A:E,5,FALSE)</f>
        <v>33.238461538461536</v>
      </c>
      <c r="AG1367" s="43">
        <f>AF1367*K1367</f>
        <v>33.238461538461536</v>
      </c>
      <c r="AH1367" s="43">
        <f>K1367/50</f>
        <v>0.02</v>
      </c>
      <c r="AI1367" s="43">
        <f>AG1367/50</f>
        <v>0.66476923076923067</v>
      </c>
      <c r="AJ1367" s="7">
        <f t="shared" si="2505"/>
        <v>3.5037076854763507</v>
      </c>
      <c r="AK1367" s="7" t="e">
        <f t="shared" si="2506"/>
        <v>#NUM!</v>
      </c>
      <c r="AL1367" s="7" t="e">
        <f t="shared" si="2507"/>
        <v>#NUM!</v>
      </c>
      <c r="AM1367" s="7" t="e">
        <f t="shared" si="2508"/>
        <v>#NUM!</v>
      </c>
      <c r="AN1367" s="37" t="str">
        <f>VLOOKUP(I1367,spp!A:L,10,FALSE)</f>
        <v>Pteriidae</v>
      </c>
    </row>
    <row r="1368" spans="1:40" x14ac:dyDescent="0.2">
      <c r="A1368" s="37">
        <v>9</v>
      </c>
      <c r="B1368" s="40" t="s">
        <v>220</v>
      </c>
      <c r="C1368" s="37">
        <v>4</v>
      </c>
      <c r="D1368" s="37" t="s">
        <v>224</v>
      </c>
      <c r="E1368" s="37">
        <v>3</v>
      </c>
      <c r="F1368" s="42">
        <v>39833</v>
      </c>
      <c r="G1368" s="37">
        <v>26</v>
      </c>
      <c r="H1368" s="37">
        <v>10</v>
      </c>
      <c r="I1368" s="37" t="s">
        <v>142</v>
      </c>
      <c r="J1368" s="37" t="str">
        <f>VLOOKUP(I1368,spp!A:B,2,FALSE)</f>
        <v>Holacanthus passer</v>
      </c>
      <c r="K1368" s="39">
        <f t="shared" ref="K1368:K1369" si="2516">+SUM(L1368:AB1368)</f>
        <v>2</v>
      </c>
      <c r="L1368" s="37"/>
      <c r="M1368" s="37"/>
      <c r="N1368" s="37"/>
      <c r="O1368" s="40">
        <v>2</v>
      </c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>
        <f>VLOOKUP(I1368,spp!A:C,3,FALSE)</f>
        <v>2.7130000000000001E-2</v>
      </c>
      <c r="AF1368" s="37">
        <f>VLOOKUP(I1368,spp!A:D,4,FALSE)</f>
        <v>3.0842299999999998</v>
      </c>
      <c r="AG1368" s="37">
        <f t="shared" ref="AG1368:AG1369" si="2517">((AE1368*$L$2^AF1368)*L1368)+((AE1368*$M$2^AF1368)*M1368)+((AE1368*$N$2^AF1368)*N1368)+((AE1368*$O$2^AF1368)*O1368)+((AE1368*$P$2^AF1368)*P1368)+((AE1368*$Q$2^AF1368)*Q1368)+((AE1368*$R$2^AF1368)*R1368)+((AE1368*$S$2^AF1368)*S1368)+((AE1368*$T$2^AF1368)*T1368)+((AE1368*$U$2^AF1368)*U1368)+((AE1368*$V$2^AF1368)*V1368)+((AE1368*$W$2^AF1368)*W1368)+((AE1368*$X$2^AF1368)*X1368)+((AE1368*$Y$2^AF1368)*Y1368)+ ((AE1368*$Z$2^AF1368)*Z1368)+((AE1368*$AA$2^AF1368)*AA1368)+((AE1368*$AB$2^AF1368)*AB1368)+((AE1368*$AC$2^AF1368)*AC1368+((AE1368*$AD$2^AF1368)*AD1368))</f>
        <v>370.07950141176343</v>
      </c>
      <c r="AH1368" s="37">
        <f t="shared" ref="AH1368:AH1369" si="2518">K1368/100</f>
        <v>0.02</v>
      </c>
      <c r="AI1368" s="37">
        <f t="shared" ref="AI1368:AI1369" si="2519">AG1368/100</f>
        <v>3.7007950141176345</v>
      </c>
      <c r="AJ1368" s="7">
        <f t="shared" ref="AJ1368:AJ1374" si="2520">LN(AG1368)</f>
        <v>5.9137178512377435</v>
      </c>
      <c r="AK1368" s="7">
        <f t="shared" ref="AK1368:AK1374" si="2521">LN(AE1368)</f>
        <v>-3.6071151523112968</v>
      </c>
      <c r="AL1368" s="7">
        <f t="shared" ref="AL1368:AL1374" si="2522">(AJ1368-AK1368)/AF1368</f>
        <v>3.0869400153519808</v>
      </c>
      <c r="AM1368" s="7">
        <f t="shared" ref="AM1368:AM1374" si="2523">EXP(AL1368)</f>
        <v>21.909931240932202</v>
      </c>
      <c r="AN1368" s="37" t="str">
        <f>VLOOKUP(I1368,spp!A:L,10,FALSE)</f>
        <v>Pomacanthidae</v>
      </c>
    </row>
    <row r="1369" spans="1:40" x14ac:dyDescent="0.2">
      <c r="A1369" s="37">
        <v>9</v>
      </c>
      <c r="B1369" s="40" t="s">
        <v>220</v>
      </c>
      <c r="C1369" s="37">
        <v>4</v>
      </c>
      <c r="D1369" s="37" t="s">
        <v>224</v>
      </c>
      <c r="E1369" s="37">
        <v>3</v>
      </c>
      <c r="F1369" s="42">
        <v>39833</v>
      </c>
      <c r="G1369" s="37">
        <v>26</v>
      </c>
      <c r="H1369" s="37">
        <v>10</v>
      </c>
      <c r="I1369" s="37" t="s">
        <v>150</v>
      </c>
      <c r="J1369" s="37" t="str">
        <f>VLOOKUP(I1369,spp!A:B,2,FALSE)</f>
        <v>Lutjanus argentiventris</v>
      </c>
      <c r="K1369" s="39">
        <f t="shared" si="2516"/>
        <v>1</v>
      </c>
      <c r="L1369" s="37"/>
      <c r="M1369" s="37"/>
      <c r="N1369" s="40">
        <v>1</v>
      </c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>
        <f>VLOOKUP(I1369,spp!A:C,3,FALSE)</f>
        <v>1.7299999999999999E-2</v>
      </c>
      <c r="AF1369" s="37">
        <f>VLOOKUP(I1369,spp!A:D,4,FALSE)</f>
        <v>3</v>
      </c>
      <c r="AG1369" s="37">
        <f t="shared" si="2517"/>
        <v>33.7890625</v>
      </c>
      <c r="AH1369" s="37">
        <f t="shared" si="2518"/>
        <v>0.01</v>
      </c>
      <c r="AI1369" s="37">
        <f t="shared" si="2519"/>
        <v>0.337890625</v>
      </c>
      <c r="AJ1369" s="7">
        <f t="shared" si="2520"/>
        <v>3.5201371554463625</v>
      </c>
      <c r="AK1369" s="7">
        <f t="shared" si="2521"/>
        <v>-4.0570487774784034</v>
      </c>
      <c r="AL1369" s="7">
        <f t="shared" si="2522"/>
        <v>2.5257286443082552</v>
      </c>
      <c r="AM1369" s="7">
        <f t="shared" si="2523"/>
        <v>12.499999999999996</v>
      </c>
      <c r="AN1369" s="37" t="str">
        <f>VLOOKUP(I1369,spp!A:L,10,FALSE)</f>
        <v>Lutjanidae</v>
      </c>
    </row>
    <row r="1370" spans="1:40" x14ac:dyDescent="0.2">
      <c r="A1370" s="37">
        <v>9</v>
      </c>
      <c r="B1370" s="43" t="s">
        <v>220</v>
      </c>
      <c r="C1370" s="43">
        <v>4</v>
      </c>
      <c r="D1370" s="43" t="s">
        <v>224</v>
      </c>
      <c r="E1370" s="43">
        <v>3</v>
      </c>
      <c r="F1370" s="59">
        <v>39833</v>
      </c>
      <c r="G1370" s="43">
        <v>26</v>
      </c>
      <c r="H1370" s="43">
        <v>10</v>
      </c>
      <c r="I1370" s="43" t="s">
        <v>148</v>
      </c>
      <c r="J1370" s="37" t="str">
        <f>VLOOKUP(I1370,spp!A:B,2,FALSE)</f>
        <v>Diadema mexicanum</v>
      </c>
      <c r="K1370" s="43">
        <v>2</v>
      </c>
      <c r="L1370" s="43"/>
      <c r="M1370" s="43"/>
      <c r="N1370" s="43"/>
      <c r="O1370" s="43"/>
      <c r="P1370" s="43"/>
      <c r="Q1370" s="43"/>
      <c r="R1370" s="43"/>
      <c r="S1370" s="43"/>
      <c r="T1370" s="43"/>
      <c r="U1370" s="43"/>
      <c r="V1370" s="43"/>
      <c r="W1370" s="43"/>
      <c r="X1370" s="43"/>
      <c r="Y1370" s="43"/>
      <c r="Z1370" s="43"/>
      <c r="AA1370" s="43"/>
      <c r="AB1370" s="43"/>
      <c r="AC1370" s="43"/>
      <c r="AD1370" s="43"/>
      <c r="AE1370" s="37"/>
      <c r="AF1370" s="37">
        <f>VLOOKUP(I1370,spp!A:E,5,FALSE)</f>
        <v>20.71</v>
      </c>
      <c r="AG1370" s="43">
        <f t="shared" ref="AG1370" si="2524">AF1370*K1370</f>
        <v>41.42</v>
      </c>
      <c r="AH1370" s="43">
        <f t="shared" ref="AH1370" si="2525">K1370/50</f>
        <v>0.04</v>
      </c>
      <c r="AI1370" s="43">
        <f t="shared" ref="AI1370" si="2526">AG1370/50</f>
        <v>0.82840000000000003</v>
      </c>
      <c r="AJ1370" s="7">
        <f t="shared" si="2520"/>
        <v>3.7237638559674382</v>
      </c>
      <c r="AK1370" s="7" t="e">
        <f t="shared" si="2521"/>
        <v>#NUM!</v>
      </c>
      <c r="AL1370" s="7" t="e">
        <f t="shared" si="2522"/>
        <v>#NUM!</v>
      </c>
      <c r="AM1370" s="7" t="e">
        <f t="shared" si="2523"/>
        <v>#NUM!</v>
      </c>
      <c r="AN1370" s="37" t="str">
        <f>VLOOKUP(I1370,spp!A:L,10,FALSE)</f>
        <v>Diadematidae</v>
      </c>
    </row>
    <row r="1371" spans="1:40" x14ac:dyDescent="0.2">
      <c r="A1371" s="37">
        <v>9</v>
      </c>
      <c r="B1371" s="40" t="s">
        <v>220</v>
      </c>
      <c r="C1371" s="37">
        <v>4</v>
      </c>
      <c r="D1371" s="37" t="s">
        <v>224</v>
      </c>
      <c r="E1371" s="37">
        <v>4</v>
      </c>
      <c r="F1371" s="42">
        <v>39833</v>
      </c>
      <c r="G1371" s="37">
        <v>26</v>
      </c>
      <c r="H1371" s="37">
        <v>9.8000000000000007</v>
      </c>
      <c r="I1371" s="37" t="s">
        <v>142</v>
      </c>
      <c r="J1371" s="37" t="str">
        <f>VLOOKUP(I1371,spp!A:B,2,FALSE)</f>
        <v>Holacanthus passer</v>
      </c>
      <c r="K1371" s="39">
        <f t="shared" ref="K1371" si="2527">+SUM(L1371:AB1371)</f>
        <v>1</v>
      </c>
      <c r="L1371" s="37"/>
      <c r="M1371" s="37"/>
      <c r="N1371" s="37"/>
      <c r="O1371" s="40">
        <v>1</v>
      </c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>
        <f>VLOOKUP(I1371,spp!A:C,3,FALSE)</f>
        <v>2.7130000000000001E-2</v>
      </c>
      <c r="AF1371" s="37">
        <f>VLOOKUP(I1371,spp!A:D,4,FALSE)</f>
        <v>3.0842299999999998</v>
      </c>
      <c r="AG1371" s="37">
        <f t="shared" ref="AG1371" si="2528">((AE1371*$L$2^AF1371)*L1371)+((AE1371*$M$2^AF1371)*M1371)+((AE1371*$N$2^AF1371)*N1371)+((AE1371*$O$2^AF1371)*O1371)+((AE1371*$P$2^AF1371)*P1371)+((AE1371*$Q$2^AF1371)*Q1371)+((AE1371*$R$2^AF1371)*R1371)+((AE1371*$S$2^AF1371)*S1371)+((AE1371*$T$2^AF1371)*T1371)+((AE1371*$U$2^AF1371)*U1371)+((AE1371*$V$2^AF1371)*V1371)+((AE1371*$W$2^AF1371)*W1371)+((AE1371*$X$2^AF1371)*X1371)+((AE1371*$Y$2^AF1371)*Y1371)+ ((AE1371*$Z$2^AF1371)*Z1371)+((AE1371*$AA$2^AF1371)*AA1371)+((AE1371*$AB$2^AF1371)*AB1371)+((AE1371*$AC$2^AF1371)*AC1371+((AE1371*$AD$2^AF1371)*AD1371))</f>
        <v>185.03975070588172</v>
      </c>
      <c r="AH1371" s="37">
        <f t="shared" ref="AH1371" si="2529">K1371/100</f>
        <v>0.01</v>
      </c>
      <c r="AI1371" s="37">
        <f t="shared" ref="AI1371" si="2530">AG1371/100</f>
        <v>1.8503975070588172</v>
      </c>
      <c r="AJ1371" s="7">
        <f t="shared" si="2520"/>
        <v>5.2205706706777981</v>
      </c>
      <c r="AK1371" s="7">
        <f t="shared" si="2521"/>
        <v>-3.6071151523112968</v>
      </c>
      <c r="AL1371" s="7">
        <f t="shared" si="2522"/>
        <v>2.8622008809294686</v>
      </c>
      <c r="AM1371" s="7">
        <f t="shared" si="2523"/>
        <v>17.500000000000004</v>
      </c>
      <c r="AN1371" s="37" t="str">
        <f>VLOOKUP(I1371,spp!A:L,10,FALSE)</f>
        <v>Pomacanthidae</v>
      </c>
    </row>
    <row r="1372" spans="1:40" x14ac:dyDescent="0.2">
      <c r="A1372" s="37">
        <v>9</v>
      </c>
      <c r="B1372" s="43" t="s">
        <v>220</v>
      </c>
      <c r="C1372" s="43">
        <v>4</v>
      </c>
      <c r="D1372" s="43" t="s">
        <v>224</v>
      </c>
      <c r="E1372" s="43">
        <v>4</v>
      </c>
      <c r="F1372" s="59">
        <v>39833</v>
      </c>
      <c r="G1372" s="43">
        <v>26</v>
      </c>
      <c r="H1372" s="43">
        <v>9.8000000000000007</v>
      </c>
      <c r="I1372" s="43" t="s">
        <v>149</v>
      </c>
      <c r="J1372" s="37" t="str">
        <f>VLOOKUP(I1372,spp!A:B,2,FALSE)</f>
        <v>Pinctada mazatlanica</v>
      </c>
      <c r="K1372" s="43">
        <v>4</v>
      </c>
      <c r="L1372" s="43"/>
      <c r="M1372" s="43"/>
      <c r="N1372" s="43"/>
      <c r="O1372" s="43"/>
      <c r="P1372" s="43"/>
      <c r="Q1372" s="43"/>
      <c r="R1372" s="43"/>
      <c r="S1372" s="43"/>
      <c r="T1372" s="43"/>
      <c r="U1372" s="43"/>
      <c r="V1372" s="43"/>
      <c r="W1372" s="43"/>
      <c r="X1372" s="43"/>
      <c r="Y1372" s="43"/>
      <c r="Z1372" s="43"/>
      <c r="AA1372" s="43"/>
      <c r="AB1372" s="43"/>
      <c r="AC1372" s="43"/>
      <c r="AD1372" s="43"/>
      <c r="AE1372" s="37"/>
      <c r="AF1372" s="37">
        <f>VLOOKUP(I1372,spp!A:E,5,FALSE)</f>
        <v>33.238461538461536</v>
      </c>
      <c r="AG1372" s="43">
        <f>AF1372*K1372</f>
        <v>132.95384615384614</v>
      </c>
      <c r="AH1372" s="43">
        <f>K1372/50</f>
        <v>0.08</v>
      </c>
      <c r="AI1372" s="43">
        <f>AG1372/50</f>
        <v>2.6590769230769227</v>
      </c>
      <c r="AJ1372" s="7">
        <f t="shared" si="2520"/>
        <v>4.8900020465962415</v>
      </c>
      <c r="AK1372" s="7" t="e">
        <f t="shared" si="2521"/>
        <v>#NUM!</v>
      </c>
      <c r="AL1372" s="7" t="e">
        <f t="shared" si="2522"/>
        <v>#NUM!</v>
      </c>
      <c r="AM1372" s="7" t="e">
        <f t="shared" si="2523"/>
        <v>#NUM!</v>
      </c>
      <c r="AN1372" s="37" t="str">
        <f>VLOOKUP(I1372,spp!A:L,10,FALSE)</f>
        <v>Pteriidae</v>
      </c>
    </row>
    <row r="1373" spans="1:40" x14ac:dyDescent="0.2">
      <c r="A1373" s="37">
        <v>9</v>
      </c>
      <c r="B1373" s="43" t="s">
        <v>220</v>
      </c>
      <c r="C1373" s="43">
        <v>5</v>
      </c>
      <c r="D1373" s="43" t="s">
        <v>225</v>
      </c>
      <c r="E1373" s="43">
        <v>1</v>
      </c>
      <c r="F1373" s="59">
        <v>39833</v>
      </c>
      <c r="G1373" s="43">
        <v>26</v>
      </c>
      <c r="H1373" s="43">
        <v>7.5</v>
      </c>
      <c r="I1373" s="43" t="s">
        <v>145</v>
      </c>
      <c r="J1373" s="37" t="str">
        <f>VLOOKUP(I1373,spp!A:B,2,FALSE)</f>
        <v>Isostichopus fuscus</v>
      </c>
      <c r="K1373" s="43">
        <v>1</v>
      </c>
      <c r="L1373" s="43"/>
      <c r="M1373" s="43"/>
      <c r="N1373" s="43"/>
      <c r="O1373" s="43"/>
      <c r="P1373" s="43"/>
      <c r="Q1373" s="43"/>
      <c r="R1373" s="43"/>
      <c r="S1373" s="43"/>
      <c r="T1373" s="43"/>
      <c r="U1373" s="43"/>
      <c r="V1373" s="43"/>
      <c r="W1373" s="43"/>
      <c r="X1373" s="43"/>
      <c r="Y1373" s="43"/>
      <c r="Z1373" s="43"/>
      <c r="AA1373" s="43"/>
      <c r="AB1373" s="43"/>
      <c r="AC1373" s="43"/>
      <c r="AD1373" s="43"/>
      <c r="AE1373" s="37"/>
      <c r="AF1373" s="37">
        <f>VLOOKUP(I1373,spp!A:E,5,FALSE)</f>
        <v>375</v>
      </c>
      <c r="AG1373" s="43">
        <f>AF1373*K1373</f>
        <v>375</v>
      </c>
      <c r="AH1373" s="43">
        <f>K1373/50</f>
        <v>0.02</v>
      </c>
      <c r="AI1373" s="43">
        <f>AG1373/50</f>
        <v>7.5</v>
      </c>
      <c r="AJ1373" s="7">
        <f t="shared" si="2520"/>
        <v>5.9269260259704106</v>
      </c>
      <c r="AK1373" s="7" t="e">
        <f t="shared" si="2521"/>
        <v>#NUM!</v>
      </c>
      <c r="AL1373" s="7" t="e">
        <f t="shared" si="2522"/>
        <v>#NUM!</v>
      </c>
      <c r="AM1373" s="7" t="e">
        <f t="shared" si="2523"/>
        <v>#NUM!</v>
      </c>
      <c r="AN1373" s="37" t="str">
        <f>VLOOKUP(I1373,spp!A:L,10,FALSE)</f>
        <v>Stichopodidae</v>
      </c>
    </row>
    <row r="1374" spans="1:40" x14ac:dyDescent="0.2">
      <c r="A1374" s="37">
        <v>9</v>
      </c>
      <c r="B1374" s="43" t="s">
        <v>220</v>
      </c>
      <c r="C1374" s="43">
        <v>5</v>
      </c>
      <c r="D1374" s="43" t="s">
        <v>225</v>
      </c>
      <c r="E1374" s="43">
        <v>1</v>
      </c>
      <c r="F1374" s="59">
        <v>39833</v>
      </c>
      <c r="G1374" s="43">
        <v>26</v>
      </c>
      <c r="H1374" s="43">
        <v>7.5</v>
      </c>
      <c r="I1374" s="43" t="s">
        <v>149</v>
      </c>
      <c r="J1374" s="37" t="str">
        <f>VLOOKUP(I1374,spp!A:B,2,FALSE)</f>
        <v>Pinctada mazatlanica</v>
      </c>
      <c r="K1374" s="43">
        <v>3</v>
      </c>
      <c r="L1374" s="43"/>
      <c r="M1374" s="43"/>
      <c r="N1374" s="43"/>
      <c r="O1374" s="43"/>
      <c r="P1374" s="43"/>
      <c r="Q1374" s="43"/>
      <c r="R1374" s="43"/>
      <c r="S1374" s="43"/>
      <c r="T1374" s="43"/>
      <c r="U1374" s="43"/>
      <c r="V1374" s="43"/>
      <c r="W1374" s="43"/>
      <c r="X1374" s="43"/>
      <c r="Y1374" s="43"/>
      <c r="Z1374" s="43"/>
      <c r="AA1374" s="43"/>
      <c r="AB1374" s="43"/>
      <c r="AC1374" s="43"/>
      <c r="AD1374" s="43"/>
      <c r="AE1374" s="37"/>
      <c r="AF1374" s="37">
        <f>VLOOKUP(I1374,spp!A:E,5,FALSE)</f>
        <v>33.238461538461536</v>
      </c>
      <c r="AG1374" s="43">
        <f>AF1374*K1374</f>
        <v>99.715384615384608</v>
      </c>
      <c r="AH1374" s="43">
        <f>K1374/50</f>
        <v>0.06</v>
      </c>
      <c r="AI1374" s="43">
        <f>AG1374/50</f>
        <v>1.9943076923076921</v>
      </c>
      <c r="AJ1374" s="7">
        <f t="shared" si="2520"/>
        <v>4.6023199741444607</v>
      </c>
      <c r="AK1374" s="7" t="e">
        <f t="shared" si="2521"/>
        <v>#NUM!</v>
      </c>
      <c r="AL1374" s="7" t="e">
        <f t="shared" si="2522"/>
        <v>#NUM!</v>
      </c>
      <c r="AM1374" s="7" t="e">
        <f t="shared" si="2523"/>
        <v>#NUM!</v>
      </c>
      <c r="AN1374" s="37" t="str">
        <f>VLOOKUP(I1374,spp!A:L,10,FALSE)</f>
        <v>Pteriidae</v>
      </c>
    </row>
    <row r="1375" spans="1:40" x14ac:dyDescent="0.2">
      <c r="A1375" s="37">
        <v>9</v>
      </c>
      <c r="B1375" s="40" t="s">
        <v>220</v>
      </c>
      <c r="C1375" s="37">
        <v>5</v>
      </c>
      <c r="D1375" s="37" t="s">
        <v>225</v>
      </c>
      <c r="E1375" s="37">
        <v>2</v>
      </c>
      <c r="F1375" s="42">
        <v>39833</v>
      </c>
      <c r="G1375" s="37">
        <v>26</v>
      </c>
      <c r="H1375" s="37">
        <v>5.2</v>
      </c>
      <c r="I1375" s="37" t="s">
        <v>142</v>
      </c>
      <c r="J1375" s="37" t="str">
        <f>VLOOKUP(I1375,spp!A:B,2,FALSE)</f>
        <v>Holacanthus passer</v>
      </c>
      <c r="K1375" s="39">
        <f t="shared" ref="K1375:K1377" si="2531">+SUM(L1375:AB1375)</f>
        <v>1</v>
      </c>
      <c r="L1375" s="37"/>
      <c r="M1375" s="37"/>
      <c r="N1375" s="37"/>
      <c r="O1375" s="40">
        <v>1</v>
      </c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>
        <f>VLOOKUP(I1375,spp!A:C,3,FALSE)</f>
        <v>2.7130000000000001E-2</v>
      </c>
      <c r="AF1375" s="37">
        <f>VLOOKUP(I1375,spp!A:D,4,FALSE)</f>
        <v>3.0842299999999998</v>
      </c>
      <c r="AG1375" s="37">
        <f t="shared" ref="AG1375:AG1377" si="2532">((AE1375*$L$2^AF1375)*L1375)+((AE1375*$M$2^AF1375)*M1375)+((AE1375*$N$2^AF1375)*N1375)+((AE1375*$O$2^AF1375)*O1375)+((AE1375*$P$2^AF1375)*P1375)+((AE1375*$Q$2^AF1375)*Q1375)+((AE1375*$R$2^AF1375)*R1375)+((AE1375*$S$2^AF1375)*S1375)+((AE1375*$T$2^AF1375)*T1375)+((AE1375*$U$2^AF1375)*U1375)+((AE1375*$V$2^AF1375)*V1375)+((AE1375*$W$2^AF1375)*W1375)+((AE1375*$X$2^AF1375)*X1375)+((AE1375*$Y$2^AF1375)*Y1375)+ ((AE1375*$Z$2^AF1375)*Z1375)+((AE1375*$AA$2^AF1375)*AA1375)+((AE1375*$AB$2^AF1375)*AB1375)+((AE1375*$AC$2^AF1375)*AC1375+((AE1375*$AD$2^AF1375)*AD1375))</f>
        <v>185.03975070588172</v>
      </c>
      <c r="AH1375" s="37">
        <f t="shared" ref="AH1375:AH1377" si="2533">K1375/100</f>
        <v>0.01</v>
      </c>
      <c r="AI1375" s="37">
        <f t="shared" ref="AI1375:AI1377" si="2534">AG1375/100</f>
        <v>1.8503975070588172</v>
      </c>
      <c r="AJ1375" s="7">
        <f t="shared" ref="AJ1375:AJ1381" si="2535">LN(AG1375)</f>
        <v>5.2205706706777981</v>
      </c>
      <c r="AK1375" s="7">
        <f t="shared" ref="AK1375:AK1381" si="2536">LN(AE1375)</f>
        <v>-3.6071151523112968</v>
      </c>
      <c r="AL1375" s="7">
        <f t="shared" ref="AL1375:AL1381" si="2537">(AJ1375-AK1375)/AF1375</f>
        <v>2.8622008809294686</v>
      </c>
      <c r="AM1375" s="7">
        <f t="shared" ref="AM1375:AM1381" si="2538">EXP(AL1375)</f>
        <v>17.500000000000004</v>
      </c>
      <c r="AN1375" s="37" t="str">
        <f>VLOOKUP(I1375,spp!A:L,10,FALSE)</f>
        <v>Pomacanthidae</v>
      </c>
    </row>
    <row r="1376" spans="1:40" x14ac:dyDescent="0.2">
      <c r="A1376" s="37">
        <v>9</v>
      </c>
      <c r="B1376" s="40" t="s">
        <v>220</v>
      </c>
      <c r="C1376" s="37">
        <v>5</v>
      </c>
      <c r="D1376" s="37" t="s">
        <v>225</v>
      </c>
      <c r="E1376" s="37">
        <v>2</v>
      </c>
      <c r="F1376" s="42">
        <v>39833</v>
      </c>
      <c r="G1376" s="37">
        <v>26</v>
      </c>
      <c r="H1376" s="37">
        <v>5.2</v>
      </c>
      <c r="I1376" s="37" t="s">
        <v>150</v>
      </c>
      <c r="J1376" s="37" t="str">
        <f>VLOOKUP(I1376,spp!A:B,2,FALSE)</f>
        <v>Lutjanus argentiventris</v>
      </c>
      <c r="K1376" s="39">
        <f t="shared" si="2531"/>
        <v>1</v>
      </c>
      <c r="L1376" s="37"/>
      <c r="M1376" s="37"/>
      <c r="N1376" s="40">
        <v>1</v>
      </c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>
        <f>VLOOKUP(I1376,spp!A:C,3,FALSE)</f>
        <v>1.7299999999999999E-2</v>
      </c>
      <c r="AF1376" s="37">
        <f>VLOOKUP(I1376,spp!A:D,4,FALSE)</f>
        <v>3</v>
      </c>
      <c r="AG1376" s="37">
        <f t="shared" si="2532"/>
        <v>33.7890625</v>
      </c>
      <c r="AH1376" s="37">
        <f t="shared" si="2533"/>
        <v>0.01</v>
      </c>
      <c r="AI1376" s="37">
        <f t="shared" si="2534"/>
        <v>0.337890625</v>
      </c>
      <c r="AJ1376" s="7">
        <f t="shared" si="2535"/>
        <v>3.5201371554463625</v>
      </c>
      <c r="AK1376" s="7">
        <f t="shared" si="2536"/>
        <v>-4.0570487774784034</v>
      </c>
      <c r="AL1376" s="7">
        <f t="shared" si="2537"/>
        <v>2.5257286443082552</v>
      </c>
      <c r="AM1376" s="7">
        <f t="shared" si="2538"/>
        <v>12.499999999999996</v>
      </c>
      <c r="AN1376" s="37" t="str">
        <f>VLOOKUP(I1376,spp!A:L,10,FALSE)</f>
        <v>Lutjanidae</v>
      </c>
    </row>
    <row r="1377" spans="1:40" x14ac:dyDescent="0.2">
      <c r="A1377" s="37">
        <v>9</v>
      </c>
      <c r="B1377" s="40" t="s">
        <v>220</v>
      </c>
      <c r="C1377" s="37">
        <v>5</v>
      </c>
      <c r="D1377" s="37" t="s">
        <v>225</v>
      </c>
      <c r="E1377" s="37">
        <v>2</v>
      </c>
      <c r="F1377" s="42">
        <v>39833</v>
      </c>
      <c r="G1377" s="37">
        <v>26</v>
      </c>
      <c r="H1377" s="37">
        <v>5.2</v>
      </c>
      <c r="I1377" s="37" t="s">
        <v>157</v>
      </c>
      <c r="J1377" s="37" t="str">
        <f>VLOOKUP(I1377,spp!A:B,2,FALSE)</f>
        <v>Zanclus cornutus</v>
      </c>
      <c r="K1377" s="39">
        <f t="shared" si="2531"/>
        <v>1</v>
      </c>
      <c r="L1377" s="37"/>
      <c r="M1377" s="37"/>
      <c r="N1377" s="40">
        <v>1</v>
      </c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>
        <f>VLOOKUP(I1377,spp!A:C,3,FALSE)</f>
        <v>1.47E-2</v>
      </c>
      <c r="AF1377" s="37">
        <f>VLOOKUP(I1377,spp!A:D,4,FALSE)</f>
        <v>3.3698999999999999</v>
      </c>
      <c r="AG1377" s="37">
        <f t="shared" si="2532"/>
        <v>73.079301486219094</v>
      </c>
      <c r="AH1377" s="37">
        <f t="shared" si="2533"/>
        <v>0.01</v>
      </c>
      <c r="AI1377" s="37">
        <f t="shared" si="2534"/>
        <v>0.73079301486219095</v>
      </c>
      <c r="AJ1377" s="7">
        <f t="shared" si="2535"/>
        <v>4.2915451732569432</v>
      </c>
      <c r="AK1377" s="7">
        <f t="shared" si="2536"/>
        <v>-4.2199077851974467</v>
      </c>
      <c r="AL1377" s="7">
        <f t="shared" si="2537"/>
        <v>2.5257286443082556</v>
      </c>
      <c r="AM1377" s="7">
        <f t="shared" si="2538"/>
        <v>12.500000000000002</v>
      </c>
      <c r="AN1377" s="37" t="str">
        <f>VLOOKUP(I1377,spp!A:L,10,FALSE)</f>
        <v>Zanclidae</v>
      </c>
    </row>
    <row r="1378" spans="1:40" x14ac:dyDescent="0.2">
      <c r="A1378" s="37">
        <v>9</v>
      </c>
      <c r="B1378" s="43" t="s">
        <v>220</v>
      </c>
      <c r="C1378" s="43">
        <v>5</v>
      </c>
      <c r="D1378" s="43" t="s">
        <v>225</v>
      </c>
      <c r="E1378" s="43">
        <v>2</v>
      </c>
      <c r="F1378" s="59">
        <v>39833</v>
      </c>
      <c r="G1378" s="43">
        <v>26</v>
      </c>
      <c r="H1378" s="43">
        <v>5.2</v>
      </c>
      <c r="I1378" s="43" t="s">
        <v>149</v>
      </c>
      <c r="J1378" s="37" t="str">
        <f>VLOOKUP(I1378,spp!A:B,2,FALSE)</f>
        <v>Pinctada mazatlanica</v>
      </c>
      <c r="K1378" s="43">
        <v>3</v>
      </c>
      <c r="L1378" s="43"/>
      <c r="M1378" s="43"/>
      <c r="N1378" s="43"/>
      <c r="O1378" s="43"/>
      <c r="P1378" s="43"/>
      <c r="Q1378" s="43"/>
      <c r="R1378" s="43"/>
      <c r="S1378" s="43"/>
      <c r="T1378" s="43"/>
      <c r="U1378" s="43"/>
      <c r="V1378" s="43"/>
      <c r="W1378" s="43"/>
      <c r="X1378" s="43"/>
      <c r="Y1378" s="43"/>
      <c r="Z1378" s="43"/>
      <c r="AA1378" s="43"/>
      <c r="AB1378" s="43"/>
      <c r="AC1378" s="43"/>
      <c r="AD1378" s="43"/>
      <c r="AE1378" s="37"/>
      <c r="AF1378" s="37">
        <f>VLOOKUP(I1378,spp!A:E,5,FALSE)</f>
        <v>33.238461538461536</v>
      </c>
      <c r="AG1378" s="43">
        <f>AF1378*K1378</f>
        <v>99.715384615384608</v>
      </c>
      <c r="AH1378" s="43">
        <f>K1378/50</f>
        <v>0.06</v>
      </c>
      <c r="AI1378" s="43">
        <f>AG1378/50</f>
        <v>1.9943076923076921</v>
      </c>
      <c r="AJ1378" s="7">
        <f t="shared" si="2535"/>
        <v>4.6023199741444607</v>
      </c>
      <c r="AK1378" s="7" t="e">
        <f t="shared" si="2536"/>
        <v>#NUM!</v>
      </c>
      <c r="AL1378" s="7" t="e">
        <f t="shared" si="2537"/>
        <v>#NUM!</v>
      </c>
      <c r="AM1378" s="7" t="e">
        <f t="shared" si="2538"/>
        <v>#NUM!</v>
      </c>
      <c r="AN1378" s="37" t="str">
        <f>VLOOKUP(I1378,spp!A:L,10,FALSE)</f>
        <v>Pteriidae</v>
      </c>
    </row>
    <row r="1379" spans="1:40" x14ac:dyDescent="0.2">
      <c r="A1379" s="37">
        <v>9</v>
      </c>
      <c r="B1379" s="40" t="s">
        <v>220</v>
      </c>
      <c r="C1379" s="37">
        <v>5</v>
      </c>
      <c r="D1379" s="37" t="s">
        <v>225</v>
      </c>
      <c r="E1379" s="37">
        <v>3</v>
      </c>
      <c r="F1379" s="42">
        <v>39833</v>
      </c>
      <c r="G1379" s="37">
        <v>26</v>
      </c>
      <c r="H1379" s="37">
        <v>7.6</v>
      </c>
      <c r="I1379" s="37" t="s">
        <v>150</v>
      </c>
      <c r="J1379" s="37" t="str">
        <f>VLOOKUP(I1379,spp!A:B,2,FALSE)</f>
        <v>Lutjanus argentiventris</v>
      </c>
      <c r="K1379" s="39">
        <f t="shared" ref="K1379" si="2539">+SUM(L1379:AB1379)</f>
        <v>1</v>
      </c>
      <c r="L1379" s="37"/>
      <c r="M1379" s="37"/>
      <c r="N1379" s="40">
        <v>1</v>
      </c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>
        <f>VLOOKUP(I1379,spp!A:C,3,FALSE)</f>
        <v>1.7299999999999999E-2</v>
      </c>
      <c r="AF1379" s="37">
        <f>VLOOKUP(I1379,spp!A:D,4,FALSE)</f>
        <v>3</v>
      </c>
      <c r="AG1379" s="37">
        <f t="shared" ref="AG1379" si="2540">((AE1379*$L$2^AF1379)*L1379)+((AE1379*$M$2^AF1379)*M1379)+((AE1379*$N$2^AF1379)*N1379)+((AE1379*$O$2^AF1379)*O1379)+((AE1379*$P$2^AF1379)*P1379)+((AE1379*$Q$2^AF1379)*Q1379)+((AE1379*$R$2^AF1379)*R1379)+((AE1379*$S$2^AF1379)*S1379)+((AE1379*$T$2^AF1379)*T1379)+((AE1379*$U$2^AF1379)*U1379)+((AE1379*$V$2^AF1379)*V1379)+((AE1379*$W$2^AF1379)*W1379)+((AE1379*$X$2^AF1379)*X1379)+((AE1379*$Y$2^AF1379)*Y1379)+ ((AE1379*$Z$2^AF1379)*Z1379)+((AE1379*$AA$2^AF1379)*AA1379)+((AE1379*$AB$2^AF1379)*AB1379)+((AE1379*$AC$2^AF1379)*AC1379+((AE1379*$AD$2^AF1379)*AD1379))</f>
        <v>33.7890625</v>
      </c>
      <c r="AH1379" s="37">
        <f t="shared" ref="AH1379" si="2541">K1379/100</f>
        <v>0.01</v>
      </c>
      <c r="AI1379" s="37">
        <f t="shared" ref="AI1379" si="2542">AG1379/100</f>
        <v>0.337890625</v>
      </c>
      <c r="AJ1379" s="7">
        <f t="shared" si="2535"/>
        <v>3.5201371554463625</v>
      </c>
      <c r="AK1379" s="7">
        <f t="shared" si="2536"/>
        <v>-4.0570487774784034</v>
      </c>
      <c r="AL1379" s="7">
        <f t="shared" si="2537"/>
        <v>2.5257286443082552</v>
      </c>
      <c r="AM1379" s="7">
        <f t="shared" si="2538"/>
        <v>12.499999999999996</v>
      </c>
      <c r="AN1379" s="37" t="str">
        <f>VLOOKUP(I1379,spp!A:L,10,FALSE)</f>
        <v>Lutjanidae</v>
      </c>
    </row>
    <row r="1380" spans="1:40" x14ac:dyDescent="0.2">
      <c r="A1380" s="37">
        <v>9</v>
      </c>
      <c r="B1380" s="43" t="s">
        <v>220</v>
      </c>
      <c r="C1380" s="43">
        <v>5</v>
      </c>
      <c r="D1380" s="43" t="s">
        <v>225</v>
      </c>
      <c r="E1380" s="43">
        <v>4</v>
      </c>
      <c r="F1380" s="59">
        <v>39833</v>
      </c>
      <c r="G1380" s="43">
        <v>26</v>
      </c>
      <c r="H1380" s="43">
        <v>7.6</v>
      </c>
      <c r="I1380" s="43" t="s">
        <v>149</v>
      </c>
      <c r="J1380" s="37" t="str">
        <f>VLOOKUP(I1380,spp!A:B,2,FALSE)</f>
        <v>Pinctada mazatlanica</v>
      </c>
      <c r="K1380" s="43">
        <v>1</v>
      </c>
      <c r="L1380" s="43"/>
      <c r="M1380" s="43"/>
      <c r="N1380" s="43"/>
      <c r="O1380" s="43"/>
      <c r="P1380" s="43"/>
      <c r="Q1380" s="43"/>
      <c r="R1380" s="43"/>
      <c r="S1380" s="43"/>
      <c r="T1380" s="43"/>
      <c r="U1380" s="43"/>
      <c r="V1380" s="43"/>
      <c r="W1380" s="43"/>
      <c r="X1380" s="43"/>
      <c r="Y1380" s="43"/>
      <c r="Z1380" s="43"/>
      <c r="AA1380" s="43"/>
      <c r="AB1380" s="43"/>
      <c r="AC1380" s="43"/>
      <c r="AD1380" s="43"/>
      <c r="AE1380" s="37"/>
      <c r="AF1380" s="37">
        <f>VLOOKUP(I1380,spp!A:E,5,FALSE)</f>
        <v>33.238461538461536</v>
      </c>
      <c r="AG1380" s="43">
        <f t="shared" ref="AG1380:AG1389" si="2543">AF1380*K1380</f>
        <v>33.238461538461536</v>
      </c>
      <c r="AH1380" s="43">
        <f t="shared" ref="AH1380:AH1389" si="2544">K1380/50</f>
        <v>0.02</v>
      </c>
      <c r="AI1380" s="43">
        <f t="shared" ref="AI1380:AI1389" si="2545">AG1380/50</f>
        <v>0.66476923076923067</v>
      </c>
      <c r="AJ1380" s="7">
        <f t="shared" si="2535"/>
        <v>3.5037076854763507</v>
      </c>
      <c r="AK1380" s="7" t="e">
        <f t="shared" si="2536"/>
        <v>#NUM!</v>
      </c>
      <c r="AL1380" s="7" t="e">
        <f t="shared" si="2537"/>
        <v>#NUM!</v>
      </c>
      <c r="AM1380" s="7" t="e">
        <f t="shared" si="2538"/>
        <v>#NUM!</v>
      </c>
      <c r="AN1380" s="37" t="str">
        <f>VLOOKUP(I1380,spp!A:L,10,FALSE)</f>
        <v>Pteriidae</v>
      </c>
    </row>
    <row r="1381" spans="1:40" x14ac:dyDescent="0.2">
      <c r="A1381" s="37">
        <v>9</v>
      </c>
      <c r="B1381" s="43" t="s">
        <v>220</v>
      </c>
      <c r="C1381" s="43">
        <v>6</v>
      </c>
      <c r="D1381" s="43" t="s">
        <v>226</v>
      </c>
      <c r="E1381" s="43">
        <v>1</v>
      </c>
      <c r="F1381" s="59">
        <v>39833</v>
      </c>
      <c r="G1381" s="43">
        <v>27</v>
      </c>
      <c r="H1381" s="43">
        <v>2.9</v>
      </c>
      <c r="I1381" s="43" t="s">
        <v>148</v>
      </c>
      <c r="J1381" s="37" t="str">
        <f>VLOOKUP(I1381,spp!A:B,2,FALSE)</f>
        <v>Diadema mexicanum</v>
      </c>
      <c r="K1381" s="43">
        <v>17</v>
      </c>
      <c r="L1381" s="43"/>
      <c r="M1381" s="43"/>
      <c r="N1381" s="43"/>
      <c r="O1381" s="43"/>
      <c r="P1381" s="43"/>
      <c r="Q1381" s="43"/>
      <c r="R1381" s="43"/>
      <c r="S1381" s="43"/>
      <c r="T1381" s="43"/>
      <c r="U1381" s="43"/>
      <c r="V1381" s="43"/>
      <c r="W1381" s="43"/>
      <c r="X1381" s="43"/>
      <c r="Y1381" s="43"/>
      <c r="Z1381" s="43"/>
      <c r="AA1381" s="43"/>
      <c r="AB1381" s="43"/>
      <c r="AC1381" s="43"/>
      <c r="AD1381" s="43"/>
      <c r="AE1381" s="37"/>
      <c r="AF1381" s="37">
        <f>VLOOKUP(I1381,spp!A:E,5,FALSE)</f>
        <v>20.71</v>
      </c>
      <c r="AG1381" s="43">
        <f t="shared" si="2543"/>
        <v>352.07</v>
      </c>
      <c r="AH1381" s="43">
        <f t="shared" si="2544"/>
        <v>0.34</v>
      </c>
      <c r="AI1381" s="43">
        <f t="shared" si="2545"/>
        <v>7.0413999999999994</v>
      </c>
      <c r="AJ1381" s="7">
        <f t="shared" si="2535"/>
        <v>5.863830019463709</v>
      </c>
      <c r="AK1381" s="7" t="e">
        <f t="shared" si="2536"/>
        <v>#NUM!</v>
      </c>
      <c r="AL1381" s="7" t="e">
        <f t="shared" si="2537"/>
        <v>#NUM!</v>
      </c>
      <c r="AM1381" s="7" t="e">
        <f t="shared" si="2538"/>
        <v>#NUM!</v>
      </c>
      <c r="AN1381" s="37" t="str">
        <f>VLOOKUP(I1381,spp!A:L,10,FALSE)</f>
        <v>Diadematidae</v>
      </c>
    </row>
    <row r="1382" spans="1:40" x14ac:dyDescent="0.2">
      <c r="A1382" s="37">
        <v>9</v>
      </c>
      <c r="B1382" s="43" t="s">
        <v>220</v>
      </c>
      <c r="C1382" s="43">
        <v>6</v>
      </c>
      <c r="D1382" s="43" t="s">
        <v>226</v>
      </c>
      <c r="E1382" s="43">
        <v>2</v>
      </c>
      <c r="F1382" s="59">
        <v>39833</v>
      </c>
      <c r="G1382" s="43">
        <v>27</v>
      </c>
      <c r="H1382" s="43">
        <v>1.6</v>
      </c>
      <c r="I1382" s="43" t="s">
        <v>148</v>
      </c>
      <c r="J1382" s="37" t="str">
        <f>VLOOKUP(I1382,spp!A:B,2,FALSE)</f>
        <v>Diadema mexicanum</v>
      </c>
      <c r="K1382" s="43">
        <v>20</v>
      </c>
      <c r="L1382" s="43"/>
      <c r="M1382" s="43"/>
      <c r="N1382" s="43"/>
      <c r="O1382" s="43"/>
      <c r="P1382" s="43"/>
      <c r="Q1382" s="43"/>
      <c r="R1382" s="43"/>
      <c r="S1382" s="43"/>
      <c r="T1382" s="43"/>
      <c r="U1382" s="43"/>
      <c r="V1382" s="43"/>
      <c r="W1382" s="43"/>
      <c r="X1382" s="43"/>
      <c r="Y1382" s="43"/>
      <c r="Z1382" s="43"/>
      <c r="AA1382" s="43"/>
      <c r="AB1382" s="43"/>
      <c r="AC1382" s="43"/>
      <c r="AD1382" s="43"/>
      <c r="AE1382" s="37"/>
      <c r="AF1382" s="37">
        <f>VLOOKUP(I1382,spp!A:E,5,FALSE)</f>
        <v>20.71</v>
      </c>
      <c r="AG1382" s="43">
        <f t="shared" si="2543"/>
        <v>414.20000000000005</v>
      </c>
      <c r="AH1382" s="43">
        <f t="shared" si="2544"/>
        <v>0.4</v>
      </c>
      <c r="AI1382" s="43">
        <f t="shared" si="2545"/>
        <v>8.2840000000000007</v>
      </c>
      <c r="AJ1382" s="7">
        <f t="shared" ref="AJ1382:AJ1387" si="2546">LN(AG1382)</f>
        <v>6.0263489489614841</v>
      </c>
      <c r="AK1382" s="7" t="e">
        <f t="shared" ref="AK1382:AK1387" si="2547">LN(AE1382)</f>
        <v>#NUM!</v>
      </c>
      <c r="AL1382" s="7" t="e">
        <f t="shared" ref="AL1382:AL1387" si="2548">(AJ1382-AK1382)/AF1382</f>
        <v>#NUM!</v>
      </c>
      <c r="AM1382" s="7" t="e">
        <f t="shared" ref="AM1382:AM1387" si="2549">EXP(AL1382)</f>
        <v>#NUM!</v>
      </c>
      <c r="AN1382" s="37" t="str">
        <f>VLOOKUP(I1382,spp!A:L,10,FALSE)</f>
        <v>Diadematidae</v>
      </c>
    </row>
    <row r="1383" spans="1:40" x14ac:dyDescent="0.2">
      <c r="A1383" s="37">
        <v>9</v>
      </c>
      <c r="B1383" s="43" t="s">
        <v>220</v>
      </c>
      <c r="C1383" s="43">
        <v>6</v>
      </c>
      <c r="D1383" s="43" t="s">
        <v>226</v>
      </c>
      <c r="E1383" s="43">
        <v>3</v>
      </c>
      <c r="F1383" s="59">
        <v>39833</v>
      </c>
      <c r="G1383" s="43">
        <v>27</v>
      </c>
      <c r="H1383" s="43">
        <v>5.0999999999999996</v>
      </c>
      <c r="I1383" s="43" t="s">
        <v>148</v>
      </c>
      <c r="J1383" s="37" t="str">
        <f>VLOOKUP(I1383,spp!A:B,2,FALSE)</f>
        <v>Diadema mexicanum</v>
      </c>
      <c r="K1383" s="43">
        <v>108</v>
      </c>
      <c r="L1383" s="43"/>
      <c r="M1383" s="43"/>
      <c r="N1383" s="43"/>
      <c r="O1383" s="43"/>
      <c r="P1383" s="43"/>
      <c r="Q1383" s="43"/>
      <c r="R1383" s="43"/>
      <c r="S1383" s="43"/>
      <c r="T1383" s="43"/>
      <c r="U1383" s="43"/>
      <c r="V1383" s="43"/>
      <c r="W1383" s="43"/>
      <c r="X1383" s="43"/>
      <c r="Y1383" s="43"/>
      <c r="Z1383" s="43"/>
      <c r="AA1383" s="43"/>
      <c r="AB1383" s="43"/>
      <c r="AC1383" s="43"/>
      <c r="AD1383" s="43"/>
      <c r="AE1383" s="37"/>
      <c r="AF1383" s="37">
        <f>VLOOKUP(I1383,spp!A:E,5,FALSE)</f>
        <v>20.71</v>
      </c>
      <c r="AG1383" s="43">
        <f t="shared" si="2543"/>
        <v>2236.6800000000003</v>
      </c>
      <c r="AH1383" s="43">
        <f t="shared" si="2544"/>
        <v>2.16</v>
      </c>
      <c r="AI1383" s="43">
        <f t="shared" si="2545"/>
        <v>44.733600000000003</v>
      </c>
      <c r="AJ1383" s="7">
        <f t="shared" si="2546"/>
        <v>7.7127479025317127</v>
      </c>
      <c r="AK1383" s="7" t="e">
        <f t="shared" si="2547"/>
        <v>#NUM!</v>
      </c>
      <c r="AL1383" s="7" t="e">
        <f t="shared" si="2548"/>
        <v>#NUM!</v>
      </c>
      <c r="AM1383" s="7" t="e">
        <f t="shared" si="2549"/>
        <v>#NUM!</v>
      </c>
      <c r="AN1383" s="37" t="str">
        <f>VLOOKUP(I1383,spp!A:L,10,FALSE)</f>
        <v>Diadematidae</v>
      </c>
    </row>
    <row r="1384" spans="1:40" x14ac:dyDescent="0.2">
      <c r="A1384" s="37">
        <v>9</v>
      </c>
      <c r="B1384" s="43" t="s">
        <v>220</v>
      </c>
      <c r="C1384" s="43">
        <v>6</v>
      </c>
      <c r="D1384" s="43" t="s">
        <v>226</v>
      </c>
      <c r="E1384" s="43">
        <v>4</v>
      </c>
      <c r="F1384" s="59">
        <v>39833</v>
      </c>
      <c r="G1384" s="43">
        <v>27</v>
      </c>
      <c r="H1384" s="43">
        <v>5.0999999999999996</v>
      </c>
      <c r="I1384" s="43" t="s">
        <v>148</v>
      </c>
      <c r="J1384" s="37" t="str">
        <f>VLOOKUP(I1384,spp!A:B,2,FALSE)</f>
        <v>Diadema mexicanum</v>
      </c>
      <c r="K1384" s="43">
        <v>49</v>
      </c>
      <c r="L1384" s="43"/>
      <c r="M1384" s="43"/>
      <c r="N1384" s="43"/>
      <c r="O1384" s="43"/>
      <c r="P1384" s="43"/>
      <c r="Q1384" s="43"/>
      <c r="R1384" s="43"/>
      <c r="S1384" s="43"/>
      <c r="T1384" s="43"/>
      <c r="U1384" s="43"/>
      <c r="V1384" s="43"/>
      <c r="W1384" s="43"/>
      <c r="X1384" s="43"/>
      <c r="Y1384" s="43"/>
      <c r="Z1384" s="43"/>
      <c r="AA1384" s="43"/>
      <c r="AB1384" s="43"/>
      <c r="AC1384" s="43"/>
      <c r="AD1384" s="43"/>
      <c r="AE1384" s="37"/>
      <c r="AF1384" s="37">
        <f>VLOOKUP(I1384,spp!A:E,5,FALSE)</f>
        <v>20.71</v>
      </c>
      <c r="AG1384" s="43">
        <f t="shared" si="2543"/>
        <v>1014.7900000000001</v>
      </c>
      <c r="AH1384" s="43">
        <f t="shared" si="2544"/>
        <v>0.98</v>
      </c>
      <c r="AI1384" s="43">
        <f t="shared" si="2545"/>
        <v>20.2958</v>
      </c>
      <c r="AJ1384" s="7">
        <f t="shared" si="2546"/>
        <v>6.9224369735181197</v>
      </c>
      <c r="AK1384" s="7" t="e">
        <f t="shared" si="2547"/>
        <v>#NUM!</v>
      </c>
      <c r="AL1384" s="7" t="e">
        <f t="shared" si="2548"/>
        <v>#NUM!</v>
      </c>
      <c r="AM1384" s="7" t="e">
        <f t="shared" si="2549"/>
        <v>#NUM!</v>
      </c>
      <c r="AN1384" s="37" t="str">
        <f>VLOOKUP(I1384,spp!A:L,10,FALSE)</f>
        <v>Diadematidae</v>
      </c>
    </row>
    <row r="1385" spans="1:40" x14ac:dyDescent="0.2">
      <c r="A1385" s="37">
        <v>9</v>
      </c>
      <c r="B1385" s="43" t="s">
        <v>220</v>
      </c>
      <c r="C1385" s="43">
        <v>6</v>
      </c>
      <c r="D1385" s="43" t="s">
        <v>226</v>
      </c>
      <c r="E1385" s="43">
        <v>4</v>
      </c>
      <c r="F1385" s="59">
        <v>39833</v>
      </c>
      <c r="G1385" s="43">
        <v>27</v>
      </c>
      <c r="H1385" s="43">
        <v>5.0999999999999996</v>
      </c>
      <c r="I1385" s="43" t="s">
        <v>149</v>
      </c>
      <c r="J1385" s="37" t="str">
        <f>VLOOKUP(I1385,spp!A:B,2,FALSE)</f>
        <v>Pinctada mazatlanica</v>
      </c>
      <c r="K1385" s="43">
        <v>1</v>
      </c>
      <c r="L1385" s="43"/>
      <c r="M1385" s="43"/>
      <c r="N1385" s="43"/>
      <c r="O1385" s="43"/>
      <c r="P1385" s="43"/>
      <c r="Q1385" s="43"/>
      <c r="R1385" s="43"/>
      <c r="S1385" s="43"/>
      <c r="T1385" s="43"/>
      <c r="U1385" s="43"/>
      <c r="V1385" s="43"/>
      <c r="W1385" s="43"/>
      <c r="X1385" s="43"/>
      <c r="Y1385" s="43"/>
      <c r="Z1385" s="43"/>
      <c r="AA1385" s="43"/>
      <c r="AB1385" s="43"/>
      <c r="AC1385" s="43"/>
      <c r="AD1385" s="43"/>
      <c r="AE1385" s="37"/>
      <c r="AF1385" s="37">
        <f>VLOOKUP(I1385,spp!A:E,5,FALSE)</f>
        <v>33.238461538461536</v>
      </c>
      <c r="AG1385" s="43">
        <f t="shared" si="2543"/>
        <v>33.238461538461536</v>
      </c>
      <c r="AH1385" s="43">
        <f t="shared" si="2544"/>
        <v>0.02</v>
      </c>
      <c r="AI1385" s="43">
        <f t="shared" si="2545"/>
        <v>0.66476923076923067</v>
      </c>
      <c r="AJ1385" s="7">
        <f t="shared" si="2546"/>
        <v>3.5037076854763507</v>
      </c>
      <c r="AK1385" s="7" t="e">
        <f t="shared" si="2547"/>
        <v>#NUM!</v>
      </c>
      <c r="AL1385" s="7" t="e">
        <f t="shared" si="2548"/>
        <v>#NUM!</v>
      </c>
      <c r="AM1385" s="7" t="e">
        <f t="shared" si="2549"/>
        <v>#NUM!</v>
      </c>
      <c r="AN1385" s="37" t="str">
        <f>VLOOKUP(I1385,spp!A:L,10,FALSE)</f>
        <v>Pteriidae</v>
      </c>
    </row>
    <row r="1386" spans="1:40" x14ac:dyDescent="0.2">
      <c r="A1386" s="37">
        <v>9</v>
      </c>
      <c r="B1386" s="43" t="s">
        <v>220</v>
      </c>
      <c r="C1386" s="43">
        <v>7</v>
      </c>
      <c r="D1386" s="43" t="s">
        <v>227</v>
      </c>
      <c r="E1386" s="43">
        <v>1</v>
      </c>
      <c r="F1386" s="59">
        <v>39834</v>
      </c>
      <c r="G1386" s="43">
        <v>27</v>
      </c>
      <c r="H1386" s="43">
        <v>5.7</v>
      </c>
      <c r="I1386" s="43" t="s">
        <v>148</v>
      </c>
      <c r="J1386" s="37" t="str">
        <f>VLOOKUP(I1386,spp!A:B,2,FALSE)</f>
        <v>Diadema mexicanum</v>
      </c>
      <c r="K1386" s="43">
        <v>41</v>
      </c>
      <c r="L1386" s="43"/>
      <c r="M1386" s="43"/>
      <c r="N1386" s="43"/>
      <c r="O1386" s="43"/>
      <c r="P1386" s="43"/>
      <c r="Q1386" s="43"/>
      <c r="R1386" s="43"/>
      <c r="S1386" s="43"/>
      <c r="T1386" s="43"/>
      <c r="U1386" s="43"/>
      <c r="V1386" s="43"/>
      <c r="W1386" s="43"/>
      <c r="X1386" s="43"/>
      <c r="Y1386" s="43"/>
      <c r="Z1386" s="43"/>
      <c r="AA1386" s="43"/>
      <c r="AB1386" s="43"/>
      <c r="AC1386" s="43"/>
      <c r="AD1386" s="43"/>
      <c r="AE1386" s="37"/>
      <c r="AF1386" s="37">
        <f>VLOOKUP(I1386,spp!A:E,5,FALSE)</f>
        <v>20.71</v>
      </c>
      <c r="AG1386" s="43">
        <f t="shared" si="2543"/>
        <v>849.11</v>
      </c>
      <c r="AH1386" s="43">
        <f t="shared" si="2544"/>
        <v>0.82</v>
      </c>
      <c r="AI1386" s="43">
        <f t="shared" si="2545"/>
        <v>16.982199999999999</v>
      </c>
      <c r="AJ1386" s="7">
        <f t="shared" si="2546"/>
        <v>6.7441887421118007</v>
      </c>
      <c r="AK1386" s="7" t="e">
        <f t="shared" si="2547"/>
        <v>#NUM!</v>
      </c>
      <c r="AL1386" s="7" t="e">
        <f t="shared" si="2548"/>
        <v>#NUM!</v>
      </c>
      <c r="AM1386" s="7" t="e">
        <f t="shared" si="2549"/>
        <v>#NUM!</v>
      </c>
      <c r="AN1386" s="37" t="str">
        <f>VLOOKUP(I1386,spp!A:L,10,FALSE)</f>
        <v>Diadematidae</v>
      </c>
    </row>
    <row r="1387" spans="1:40" x14ac:dyDescent="0.2">
      <c r="A1387" s="37">
        <v>9</v>
      </c>
      <c r="B1387" s="43" t="s">
        <v>220</v>
      </c>
      <c r="C1387" s="43">
        <v>7</v>
      </c>
      <c r="D1387" s="43" t="s">
        <v>227</v>
      </c>
      <c r="E1387" s="43">
        <v>2</v>
      </c>
      <c r="F1387" s="59">
        <v>39834</v>
      </c>
      <c r="G1387" s="43">
        <v>27</v>
      </c>
      <c r="H1387" s="43">
        <v>4.0999999999999996</v>
      </c>
      <c r="I1387" s="43" t="s">
        <v>148</v>
      </c>
      <c r="J1387" s="37" t="str">
        <f>VLOOKUP(I1387,spp!A:B,2,FALSE)</f>
        <v>Diadema mexicanum</v>
      </c>
      <c r="K1387" s="43">
        <v>20</v>
      </c>
      <c r="L1387" s="43"/>
      <c r="M1387" s="43"/>
      <c r="N1387" s="43"/>
      <c r="O1387" s="43"/>
      <c r="P1387" s="43"/>
      <c r="Q1387" s="43"/>
      <c r="R1387" s="43"/>
      <c r="S1387" s="43"/>
      <c r="T1387" s="43"/>
      <c r="U1387" s="43"/>
      <c r="V1387" s="43"/>
      <c r="W1387" s="43"/>
      <c r="X1387" s="43"/>
      <c r="Y1387" s="43"/>
      <c r="Z1387" s="43"/>
      <c r="AA1387" s="43"/>
      <c r="AB1387" s="43"/>
      <c r="AC1387" s="43"/>
      <c r="AD1387" s="43"/>
      <c r="AE1387" s="37"/>
      <c r="AF1387" s="37">
        <f>VLOOKUP(I1387,spp!A:E,5,FALSE)</f>
        <v>20.71</v>
      </c>
      <c r="AG1387" s="43">
        <f t="shared" si="2543"/>
        <v>414.20000000000005</v>
      </c>
      <c r="AH1387" s="43">
        <f t="shared" si="2544"/>
        <v>0.4</v>
      </c>
      <c r="AI1387" s="43">
        <f t="shared" si="2545"/>
        <v>8.2840000000000007</v>
      </c>
      <c r="AJ1387" s="7">
        <f t="shared" si="2546"/>
        <v>6.0263489489614841</v>
      </c>
      <c r="AK1387" s="7" t="e">
        <f t="shared" si="2547"/>
        <v>#NUM!</v>
      </c>
      <c r="AL1387" s="7" t="e">
        <f t="shared" si="2548"/>
        <v>#NUM!</v>
      </c>
      <c r="AM1387" s="7" t="e">
        <f t="shared" si="2549"/>
        <v>#NUM!</v>
      </c>
      <c r="AN1387" s="37" t="str">
        <f>VLOOKUP(I1387,spp!A:L,10,FALSE)</f>
        <v>Diadematidae</v>
      </c>
    </row>
    <row r="1388" spans="1:40" x14ac:dyDescent="0.2">
      <c r="A1388" s="37">
        <v>9</v>
      </c>
      <c r="B1388" s="43" t="s">
        <v>220</v>
      </c>
      <c r="C1388" s="43">
        <v>7</v>
      </c>
      <c r="D1388" s="43" t="s">
        <v>227</v>
      </c>
      <c r="E1388" s="43">
        <v>3</v>
      </c>
      <c r="F1388" s="59">
        <v>39834</v>
      </c>
      <c r="G1388" s="43">
        <v>27</v>
      </c>
      <c r="H1388" s="43">
        <v>4.0999999999999996</v>
      </c>
      <c r="I1388" s="43" t="s">
        <v>148</v>
      </c>
      <c r="J1388" s="37" t="str">
        <f>VLOOKUP(I1388,spp!A:B,2,FALSE)</f>
        <v>Diadema mexicanum</v>
      </c>
      <c r="K1388" s="43">
        <v>30</v>
      </c>
      <c r="L1388" s="43"/>
      <c r="M1388" s="43"/>
      <c r="N1388" s="43"/>
      <c r="O1388" s="43"/>
      <c r="P1388" s="43"/>
      <c r="Q1388" s="43"/>
      <c r="R1388" s="43"/>
      <c r="S1388" s="43"/>
      <c r="T1388" s="43"/>
      <c r="U1388" s="43"/>
      <c r="V1388" s="43"/>
      <c r="W1388" s="43"/>
      <c r="X1388" s="43"/>
      <c r="Y1388" s="43"/>
      <c r="Z1388" s="43"/>
      <c r="AA1388" s="43"/>
      <c r="AB1388" s="43"/>
      <c r="AC1388" s="43"/>
      <c r="AD1388" s="43"/>
      <c r="AE1388" s="37"/>
      <c r="AF1388" s="37">
        <f>VLOOKUP(I1388,spp!A:E,5,FALSE)</f>
        <v>20.71</v>
      </c>
      <c r="AG1388" s="43">
        <f t="shared" si="2543"/>
        <v>621.30000000000007</v>
      </c>
      <c r="AH1388" s="43">
        <f t="shared" si="2544"/>
        <v>0.6</v>
      </c>
      <c r="AI1388" s="43">
        <f t="shared" si="2545"/>
        <v>12.426000000000002</v>
      </c>
      <c r="AJ1388" s="7">
        <f t="shared" ref="AJ1388:AJ1398" si="2550">LN(AG1388)</f>
        <v>6.4318140570696487</v>
      </c>
      <c r="AK1388" s="7" t="e">
        <f t="shared" ref="AK1388:AK1398" si="2551">LN(AE1388)</f>
        <v>#NUM!</v>
      </c>
      <c r="AL1388" s="7" t="e">
        <f t="shared" ref="AL1388:AL1398" si="2552">(AJ1388-AK1388)/AF1388</f>
        <v>#NUM!</v>
      </c>
      <c r="AM1388" s="7" t="e">
        <f t="shared" ref="AM1388:AM1398" si="2553">EXP(AL1388)</f>
        <v>#NUM!</v>
      </c>
      <c r="AN1388" s="37" t="str">
        <f>VLOOKUP(I1388,spp!A:L,10,FALSE)</f>
        <v>Diadematidae</v>
      </c>
    </row>
    <row r="1389" spans="1:40" x14ac:dyDescent="0.2">
      <c r="A1389" s="37">
        <v>9</v>
      </c>
      <c r="B1389" s="43" t="s">
        <v>220</v>
      </c>
      <c r="C1389" s="43">
        <v>7</v>
      </c>
      <c r="D1389" s="43" t="s">
        <v>227</v>
      </c>
      <c r="E1389" s="43">
        <v>4</v>
      </c>
      <c r="F1389" s="59">
        <v>39834</v>
      </c>
      <c r="G1389" s="43">
        <v>27</v>
      </c>
      <c r="H1389" s="43">
        <v>3.9</v>
      </c>
      <c r="I1389" s="43" t="s">
        <v>148</v>
      </c>
      <c r="J1389" s="37" t="str">
        <f>VLOOKUP(I1389,spp!A:B,2,FALSE)</f>
        <v>Diadema mexicanum</v>
      </c>
      <c r="K1389" s="43">
        <v>11</v>
      </c>
      <c r="L1389" s="43"/>
      <c r="M1389" s="43"/>
      <c r="N1389" s="43"/>
      <c r="O1389" s="43"/>
      <c r="P1389" s="43"/>
      <c r="Q1389" s="43"/>
      <c r="R1389" s="43"/>
      <c r="S1389" s="43"/>
      <c r="T1389" s="43"/>
      <c r="U1389" s="43"/>
      <c r="V1389" s="43"/>
      <c r="W1389" s="43"/>
      <c r="X1389" s="43"/>
      <c r="Y1389" s="43"/>
      <c r="Z1389" s="43"/>
      <c r="AA1389" s="43"/>
      <c r="AB1389" s="43"/>
      <c r="AC1389" s="43"/>
      <c r="AD1389" s="43"/>
      <c r="AE1389" s="37"/>
      <c r="AF1389" s="37">
        <f>VLOOKUP(I1389,spp!A:E,5,FALSE)</f>
        <v>20.71</v>
      </c>
      <c r="AG1389" s="43">
        <f t="shared" si="2543"/>
        <v>227.81</v>
      </c>
      <c r="AH1389" s="43">
        <f t="shared" si="2544"/>
        <v>0.22</v>
      </c>
      <c r="AI1389" s="43">
        <f t="shared" si="2545"/>
        <v>4.5562000000000005</v>
      </c>
      <c r="AJ1389" s="7">
        <f t="shared" si="2550"/>
        <v>5.4285119482058635</v>
      </c>
      <c r="AK1389" s="7" t="e">
        <f t="shared" si="2551"/>
        <v>#NUM!</v>
      </c>
      <c r="AL1389" s="7" t="e">
        <f t="shared" si="2552"/>
        <v>#NUM!</v>
      </c>
      <c r="AM1389" s="7" t="e">
        <f t="shared" si="2553"/>
        <v>#NUM!</v>
      </c>
      <c r="AN1389" s="37" t="str">
        <f>VLOOKUP(I1389,spp!A:L,10,FALSE)</f>
        <v>Diadematidae</v>
      </c>
    </row>
    <row r="1390" spans="1:40" x14ac:dyDescent="0.2">
      <c r="A1390" s="37">
        <v>9</v>
      </c>
      <c r="B1390" s="40" t="s">
        <v>220</v>
      </c>
      <c r="C1390" s="37">
        <v>8</v>
      </c>
      <c r="D1390" s="37" t="s">
        <v>228</v>
      </c>
      <c r="E1390" s="37">
        <v>1</v>
      </c>
      <c r="F1390" s="42">
        <v>39834</v>
      </c>
      <c r="G1390" s="37">
        <v>27</v>
      </c>
      <c r="H1390" s="37">
        <v>2.5</v>
      </c>
      <c r="I1390" s="37" t="s">
        <v>142</v>
      </c>
      <c r="J1390" s="37" t="str">
        <f>VLOOKUP(I1390,spp!A:B,2,FALSE)</f>
        <v>Holacanthus passer</v>
      </c>
      <c r="K1390" s="39">
        <f t="shared" ref="K1390:K1391" si="2554">+SUM(L1390:AB1390)</f>
        <v>1</v>
      </c>
      <c r="L1390" s="37"/>
      <c r="M1390" s="37"/>
      <c r="N1390" s="37"/>
      <c r="O1390" s="40">
        <v>1</v>
      </c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>
        <f>VLOOKUP(I1390,spp!A:C,3,FALSE)</f>
        <v>2.7130000000000001E-2</v>
      </c>
      <c r="AF1390" s="37">
        <f>VLOOKUP(I1390,spp!A:D,4,FALSE)</f>
        <v>3.0842299999999998</v>
      </c>
      <c r="AG1390" s="37">
        <f t="shared" ref="AG1390:AG1391" si="2555">((AE1390*$L$2^AF1390)*L1390)+((AE1390*$M$2^AF1390)*M1390)+((AE1390*$N$2^AF1390)*N1390)+((AE1390*$O$2^AF1390)*O1390)+((AE1390*$P$2^AF1390)*P1390)+((AE1390*$Q$2^AF1390)*Q1390)+((AE1390*$R$2^AF1390)*R1390)+((AE1390*$S$2^AF1390)*S1390)+((AE1390*$T$2^AF1390)*T1390)+((AE1390*$U$2^AF1390)*U1390)+((AE1390*$V$2^AF1390)*V1390)+((AE1390*$W$2^AF1390)*W1390)+((AE1390*$X$2^AF1390)*X1390)+((AE1390*$Y$2^AF1390)*Y1390)+ ((AE1390*$Z$2^AF1390)*Z1390)+((AE1390*$AA$2^AF1390)*AA1390)+((AE1390*$AB$2^AF1390)*AB1390)+((AE1390*$AC$2^AF1390)*AC1390+((AE1390*$AD$2^AF1390)*AD1390))</f>
        <v>185.03975070588172</v>
      </c>
      <c r="AH1390" s="37">
        <f t="shared" ref="AH1390:AH1391" si="2556">K1390/100</f>
        <v>0.01</v>
      </c>
      <c r="AI1390" s="37">
        <f t="shared" ref="AI1390:AI1391" si="2557">AG1390/100</f>
        <v>1.8503975070588172</v>
      </c>
      <c r="AJ1390" s="7">
        <f t="shared" si="2550"/>
        <v>5.2205706706777981</v>
      </c>
      <c r="AK1390" s="7">
        <f t="shared" si="2551"/>
        <v>-3.6071151523112968</v>
      </c>
      <c r="AL1390" s="7">
        <f t="shared" si="2552"/>
        <v>2.8622008809294686</v>
      </c>
      <c r="AM1390" s="7">
        <f t="shared" si="2553"/>
        <v>17.500000000000004</v>
      </c>
      <c r="AN1390" s="37" t="str">
        <f>VLOOKUP(I1390,spp!A:L,10,FALSE)</f>
        <v>Pomacanthidae</v>
      </c>
    </row>
    <row r="1391" spans="1:40" x14ac:dyDescent="0.2">
      <c r="A1391" s="37">
        <v>9</v>
      </c>
      <c r="B1391" s="40" t="s">
        <v>220</v>
      </c>
      <c r="C1391" s="37">
        <v>8</v>
      </c>
      <c r="D1391" s="37" t="s">
        <v>228</v>
      </c>
      <c r="E1391" s="37">
        <v>1</v>
      </c>
      <c r="F1391" s="42">
        <v>39834</v>
      </c>
      <c r="G1391" s="37">
        <v>27</v>
      </c>
      <c r="H1391" s="37">
        <v>2.5</v>
      </c>
      <c r="I1391" s="37" t="s">
        <v>150</v>
      </c>
      <c r="J1391" s="37" t="str">
        <f>VLOOKUP(I1391,spp!A:B,2,FALSE)</f>
        <v>Lutjanus argentiventris</v>
      </c>
      <c r="K1391" s="39">
        <f t="shared" si="2554"/>
        <v>1</v>
      </c>
      <c r="L1391" s="37"/>
      <c r="M1391" s="37"/>
      <c r="N1391" s="40">
        <v>1</v>
      </c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>
        <f>VLOOKUP(I1391,spp!A:C,3,FALSE)</f>
        <v>1.7299999999999999E-2</v>
      </c>
      <c r="AF1391" s="37">
        <f>VLOOKUP(I1391,spp!A:D,4,FALSE)</f>
        <v>3</v>
      </c>
      <c r="AG1391" s="37">
        <f t="shared" si="2555"/>
        <v>33.7890625</v>
      </c>
      <c r="AH1391" s="37">
        <f t="shared" si="2556"/>
        <v>0.01</v>
      </c>
      <c r="AI1391" s="37">
        <f t="shared" si="2557"/>
        <v>0.337890625</v>
      </c>
      <c r="AJ1391" s="7">
        <f t="shared" si="2550"/>
        <v>3.5201371554463625</v>
      </c>
      <c r="AK1391" s="7">
        <f t="shared" si="2551"/>
        <v>-4.0570487774784034</v>
      </c>
      <c r="AL1391" s="7">
        <f t="shared" si="2552"/>
        <v>2.5257286443082552</v>
      </c>
      <c r="AM1391" s="7">
        <f t="shared" si="2553"/>
        <v>12.499999999999996</v>
      </c>
      <c r="AN1391" s="37" t="str">
        <f>VLOOKUP(I1391,spp!A:L,10,FALSE)</f>
        <v>Lutjanidae</v>
      </c>
    </row>
    <row r="1392" spans="1:40" x14ac:dyDescent="0.2">
      <c r="A1392" s="37">
        <v>9</v>
      </c>
      <c r="B1392" s="43" t="s">
        <v>220</v>
      </c>
      <c r="C1392" s="43">
        <v>8</v>
      </c>
      <c r="D1392" s="43" t="s">
        <v>228</v>
      </c>
      <c r="E1392" s="43">
        <v>1</v>
      </c>
      <c r="F1392" s="59">
        <v>39834</v>
      </c>
      <c r="G1392" s="43">
        <v>27</v>
      </c>
      <c r="H1392" s="43">
        <v>2.2999999999999998</v>
      </c>
      <c r="I1392" s="43" t="s">
        <v>148</v>
      </c>
      <c r="J1392" s="37" t="str">
        <f>VLOOKUP(I1392,spp!A:B,2,FALSE)</f>
        <v>Diadema mexicanum</v>
      </c>
      <c r="K1392" s="43">
        <v>9</v>
      </c>
      <c r="L1392" s="43"/>
      <c r="M1392" s="43"/>
      <c r="N1392" s="43"/>
      <c r="O1392" s="43"/>
      <c r="P1392" s="43"/>
      <c r="Q1392" s="43"/>
      <c r="R1392" s="43"/>
      <c r="S1392" s="43"/>
      <c r="T1392" s="43"/>
      <c r="U1392" s="43"/>
      <c r="V1392" s="43"/>
      <c r="W1392" s="43"/>
      <c r="X1392" s="43"/>
      <c r="Y1392" s="43"/>
      <c r="Z1392" s="43"/>
      <c r="AA1392" s="43"/>
      <c r="AB1392" s="43"/>
      <c r="AC1392" s="43"/>
      <c r="AD1392" s="43"/>
      <c r="AE1392" s="37"/>
      <c r="AF1392" s="37">
        <f>VLOOKUP(I1392,spp!A:E,5,FALSE)</f>
        <v>20.71</v>
      </c>
      <c r="AG1392" s="43">
        <f>AF1392*K1392</f>
        <v>186.39000000000001</v>
      </c>
      <c r="AH1392" s="43">
        <f>K1392/50</f>
        <v>0.18</v>
      </c>
      <c r="AI1392" s="43">
        <f>AG1392/50</f>
        <v>3.7278000000000002</v>
      </c>
      <c r="AJ1392" s="7">
        <f t="shared" si="2550"/>
        <v>5.2278412527437119</v>
      </c>
      <c r="AK1392" s="7" t="e">
        <f t="shared" si="2551"/>
        <v>#NUM!</v>
      </c>
      <c r="AL1392" s="7" t="e">
        <f t="shared" si="2552"/>
        <v>#NUM!</v>
      </c>
      <c r="AM1392" s="7" t="e">
        <f t="shared" si="2553"/>
        <v>#NUM!</v>
      </c>
      <c r="AN1392" s="37" t="str">
        <f>VLOOKUP(I1392,spp!A:L,10,FALSE)</f>
        <v>Diadematidae</v>
      </c>
    </row>
    <row r="1393" spans="1:40" x14ac:dyDescent="0.2">
      <c r="A1393" s="37">
        <v>9</v>
      </c>
      <c r="B1393" s="43" t="s">
        <v>220</v>
      </c>
      <c r="C1393" s="43">
        <v>8</v>
      </c>
      <c r="D1393" s="43" t="s">
        <v>228</v>
      </c>
      <c r="E1393" s="43">
        <v>1</v>
      </c>
      <c r="F1393" s="59">
        <v>39834</v>
      </c>
      <c r="G1393" s="43">
        <v>27</v>
      </c>
      <c r="H1393" s="43">
        <v>2.2999999999999998</v>
      </c>
      <c r="I1393" s="43" t="s">
        <v>145</v>
      </c>
      <c r="J1393" s="37" t="str">
        <f>VLOOKUP(I1393,spp!A:B,2,FALSE)</f>
        <v>Isostichopus fuscus</v>
      </c>
      <c r="K1393" s="43">
        <v>3</v>
      </c>
      <c r="L1393" s="43"/>
      <c r="M1393" s="43"/>
      <c r="N1393" s="43"/>
      <c r="O1393" s="43"/>
      <c r="P1393" s="43"/>
      <c r="Q1393" s="43"/>
      <c r="R1393" s="43"/>
      <c r="S1393" s="43"/>
      <c r="T1393" s="43"/>
      <c r="U1393" s="43"/>
      <c r="V1393" s="43"/>
      <c r="W1393" s="43"/>
      <c r="X1393" s="43"/>
      <c r="Y1393" s="43"/>
      <c r="Z1393" s="43"/>
      <c r="AA1393" s="43"/>
      <c r="AB1393" s="43"/>
      <c r="AC1393" s="43"/>
      <c r="AD1393" s="43"/>
      <c r="AE1393" s="37"/>
      <c r="AF1393" s="37">
        <f>VLOOKUP(I1393,spp!A:E,5,FALSE)</f>
        <v>375</v>
      </c>
      <c r="AG1393" s="43">
        <f>AF1393*K1393</f>
        <v>1125</v>
      </c>
      <c r="AH1393" s="43">
        <f>K1393/50</f>
        <v>0.06</v>
      </c>
      <c r="AI1393" s="43">
        <f>AG1393/50</f>
        <v>22.5</v>
      </c>
      <c r="AJ1393" s="7">
        <f t="shared" si="2550"/>
        <v>7.0255383146385206</v>
      </c>
      <c r="AK1393" s="7" t="e">
        <f t="shared" si="2551"/>
        <v>#NUM!</v>
      </c>
      <c r="AL1393" s="7" t="e">
        <f t="shared" si="2552"/>
        <v>#NUM!</v>
      </c>
      <c r="AM1393" s="7" t="e">
        <f t="shared" si="2553"/>
        <v>#NUM!</v>
      </c>
      <c r="AN1393" s="37" t="str">
        <f>VLOOKUP(I1393,spp!A:L,10,FALSE)</f>
        <v>Stichopodidae</v>
      </c>
    </row>
    <row r="1394" spans="1:40" x14ac:dyDescent="0.2">
      <c r="A1394" s="37">
        <v>9</v>
      </c>
      <c r="B1394" s="43" t="s">
        <v>220</v>
      </c>
      <c r="C1394" s="43">
        <v>8</v>
      </c>
      <c r="D1394" s="43" t="s">
        <v>228</v>
      </c>
      <c r="E1394" s="43">
        <v>2</v>
      </c>
      <c r="F1394" s="59">
        <v>39834</v>
      </c>
      <c r="G1394" s="43">
        <v>27</v>
      </c>
      <c r="H1394" s="43">
        <v>3.8</v>
      </c>
      <c r="I1394" s="43" t="s">
        <v>148</v>
      </c>
      <c r="J1394" s="37" t="str">
        <f>VLOOKUP(I1394,spp!A:B,2,FALSE)</f>
        <v>Diadema mexicanum</v>
      </c>
      <c r="K1394" s="43">
        <v>3</v>
      </c>
      <c r="L1394" s="43"/>
      <c r="M1394" s="43"/>
      <c r="N1394" s="43"/>
      <c r="O1394" s="43"/>
      <c r="P1394" s="43"/>
      <c r="Q1394" s="43"/>
      <c r="R1394" s="43"/>
      <c r="S1394" s="43"/>
      <c r="T1394" s="43"/>
      <c r="U1394" s="43"/>
      <c r="V1394" s="43"/>
      <c r="W1394" s="43"/>
      <c r="X1394" s="43"/>
      <c r="Y1394" s="43"/>
      <c r="Z1394" s="43"/>
      <c r="AA1394" s="43"/>
      <c r="AB1394" s="43"/>
      <c r="AC1394" s="43"/>
      <c r="AD1394" s="43"/>
      <c r="AE1394" s="37"/>
      <c r="AF1394" s="37">
        <f>VLOOKUP(I1394,spp!A:E,5,FALSE)</f>
        <v>20.71</v>
      </c>
      <c r="AG1394" s="43">
        <f>AF1394*K1394</f>
        <v>62.13</v>
      </c>
      <c r="AH1394" s="43">
        <f>K1394/50</f>
        <v>0.06</v>
      </c>
      <c r="AI1394" s="43">
        <f>AG1394/50</f>
        <v>1.2426000000000001</v>
      </c>
      <c r="AJ1394" s="7">
        <f t="shared" si="2550"/>
        <v>4.1292289640756028</v>
      </c>
      <c r="AK1394" s="7" t="e">
        <f t="shared" si="2551"/>
        <v>#NUM!</v>
      </c>
      <c r="AL1394" s="7" t="e">
        <f t="shared" si="2552"/>
        <v>#NUM!</v>
      </c>
      <c r="AM1394" s="7" t="e">
        <f t="shared" si="2553"/>
        <v>#NUM!</v>
      </c>
      <c r="AN1394" s="37" t="str">
        <f>VLOOKUP(I1394,spp!A:L,10,FALSE)</f>
        <v>Diadematidae</v>
      </c>
    </row>
    <row r="1395" spans="1:40" x14ac:dyDescent="0.2">
      <c r="A1395" s="37">
        <v>9</v>
      </c>
      <c r="B1395" s="40" t="s">
        <v>220</v>
      </c>
      <c r="C1395" s="37">
        <v>9</v>
      </c>
      <c r="D1395" s="37" t="s">
        <v>229</v>
      </c>
      <c r="E1395" s="37">
        <v>1</v>
      </c>
      <c r="F1395" s="42">
        <v>39834</v>
      </c>
      <c r="G1395" s="37">
        <v>27</v>
      </c>
      <c r="H1395" s="37">
        <v>5.0999999999999996</v>
      </c>
      <c r="I1395" s="37" t="s">
        <v>150</v>
      </c>
      <c r="J1395" s="37" t="str">
        <f>VLOOKUP(I1395,spp!A:B,2,FALSE)</f>
        <v>Lutjanus argentiventris</v>
      </c>
      <c r="K1395" s="39">
        <f t="shared" ref="K1395" si="2558">+SUM(L1395:AB1395)</f>
        <v>1</v>
      </c>
      <c r="L1395" s="37"/>
      <c r="M1395" s="37"/>
      <c r="N1395" s="40">
        <v>1</v>
      </c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>
        <f>VLOOKUP(I1395,spp!A:C,3,FALSE)</f>
        <v>1.7299999999999999E-2</v>
      </c>
      <c r="AF1395" s="37">
        <f>VLOOKUP(I1395,spp!A:D,4,FALSE)</f>
        <v>3</v>
      </c>
      <c r="AG1395" s="37">
        <f t="shared" ref="AG1395" si="2559">((AE1395*$L$2^AF1395)*L1395)+((AE1395*$M$2^AF1395)*M1395)+((AE1395*$N$2^AF1395)*N1395)+((AE1395*$O$2^AF1395)*O1395)+((AE1395*$P$2^AF1395)*P1395)+((AE1395*$Q$2^AF1395)*Q1395)+((AE1395*$R$2^AF1395)*R1395)+((AE1395*$S$2^AF1395)*S1395)+((AE1395*$T$2^AF1395)*T1395)+((AE1395*$U$2^AF1395)*U1395)+((AE1395*$V$2^AF1395)*V1395)+((AE1395*$W$2^AF1395)*W1395)+((AE1395*$X$2^AF1395)*X1395)+((AE1395*$Y$2^AF1395)*Y1395)+ ((AE1395*$Z$2^AF1395)*Z1395)+((AE1395*$AA$2^AF1395)*AA1395)+((AE1395*$AB$2^AF1395)*AB1395)+((AE1395*$AC$2^AF1395)*AC1395+((AE1395*$AD$2^AF1395)*AD1395))</f>
        <v>33.7890625</v>
      </c>
      <c r="AH1395" s="37">
        <f t="shared" ref="AH1395" si="2560">K1395/100</f>
        <v>0.01</v>
      </c>
      <c r="AI1395" s="37">
        <f t="shared" ref="AI1395" si="2561">AG1395/100</f>
        <v>0.337890625</v>
      </c>
      <c r="AJ1395" s="7">
        <f t="shared" si="2550"/>
        <v>3.5201371554463625</v>
      </c>
      <c r="AK1395" s="7">
        <f t="shared" si="2551"/>
        <v>-4.0570487774784034</v>
      </c>
      <c r="AL1395" s="7">
        <f t="shared" si="2552"/>
        <v>2.5257286443082552</v>
      </c>
      <c r="AM1395" s="7">
        <f t="shared" si="2553"/>
        <v>12.499999999999996</v>
      </c>
      <c r="AN1395" s="37" t="str">
        <f>VLOOKUP(I1395,spp!A:L,10,FALSE)</f>
        <v>Lutjanidae</v>
      </c>
    </row>
    <row r="1396" spans="1:40" x14ac:dyDescent="0.2">
      <c r="A1396" s="37">
        <v>9</v>
      </c>
      <c r="B1396" s="43" t="s">
        <v>220</v>
      </c>
      <c r="C1396" s="43">
        <v>9</v>
      </c>
      <c r="D1396" s="43" t="s">
        <v>229</v>
      </c>
      <c r="E1396" s="43">
        <v>1</v>
      </c>
      <c r="F1396" s="59">
        <v>39834</v>
      </c>
      <c r="G1396" s="43">
        <v>27</v>
      </c>
      <c r="H1396" s="43">
        <v>5.0999999999999996</v>
      </c>
      <c r="I1396" s="43" t="s">
        <v>148</v>
      </c>
      <c r="J1396" s="37" t="str">
        <f>VLOOKUP(I1396,spp!A:B,2,FALSE)</f>
        <v>Diadema mexicanum</v>
      </c>
      <c r="K1396" s="43">
        <v>13</v>
      </c>
      <c r="L1396" s="43"/>
      <c r="M1396" s="43"/>
      <c r="N1396" s="43"/>
      <c r="O1396" s="43"/>
      <c r="P1396" s="43"/>
      <c r="Q1396" s="43"/>
      <c r="R1396" s="43"/>
      <c r="S1396" s="43"/>
      <c r="T1396" s="43"/>
      <c r="U1396" s="43"/>
      <c r="V1396" s="43"/>
      <c r="W1396" s="43"/>
      <c r="X1396" s="43"/>
      <c r="Y1396" s="43"/>
      <c r="Z1396" s="43"/>
      <c r="AA1396" s="43"/>
      <c r="AB1396" s="43"/>
      <c r="AC1396" s="43"/>
      <c r="AD1396" s="43"/>
      <c r="AE1396" s="37"/>
      <c r="AF1396" s="37">
        <f>VLOOKUP(I1396,spp!A:E,5,FALSE)</f>
        <v>20.71</v>
      </c>
      <c r="AG1396" s="43">
        <f t="shared" ref="AG1396:AG1398" si="2562">AF1396*K1396</f>
        <v>269.23</v>
      </c>
      <c r="AH1396" s="43">
        <f t="shared" ref="AH1396:AH1398" si="2563">K1396/50</f>
        <v>0.26</v>
      </c>
      <c r="AI1396" s="43">
        <f t="shared" ref="AI1396:AI1398" si="2564">AG1396/50</f>
        <v>5.3846000000000007</v>
      </c>
      <c r="AJ1396" s="7">
        <f t="shared" si="2550"/>
        <v>5.59556603286903</v>
      </c>
      <c r="AK1396" s="7" t="e">
        <f t="shared" si="2551"/>
        <v>#NUM!</v>
      </c>
      <c r="AL1396" s="7" t="e">
        <f t="shared" si="2552"/>
        <v>#NUM!</v>
      </c>
      <c r="AM1396" s="7" t="e">
        <f t="shared" si="2553"/>
        <v>#NUM!</v>
      </c>
      <c r="AN1396" s="37" t="str">
        <f>VLOOKUP(I1396,spp!A:L,10,FALSE)</f>
        <v>Diadematidae</v>
      </c>
    </row>
    <row r="1397" spans="1:40" x14ac:dyDescent="0.2">
      <c r="A1397" s="37">
        <v>9</v>
      </c>
      <c r="B1397" s="43" t="s">
        <v>220</v>
      </c>
      <c r="C1397" s="43">
        <v>9</v>
      </c>
      <c r="D1397" s="43" t="s">
        <v>229</v>
      </c>
      <c r="E1397" s="43">
        <v>1</v>
      </c>
      <c r="F1397" s="59">
        <v>39834</v>
      </c>
      <c r="G1397" s="43">
        <v>27</v>
      </c>
      <c r="H1397" s="43">
        <v>5.0999999999999996</v>
      </c>
      <c r="I1397" s="43" t="s">
        <v>145</v>
      </c>
      <c r="J1397" s="37" t="str">
        <f>VLOOKUP(I1397,spp!A:B,2,FALSE)</f>
        <v>Isostichopus fuscus</v>
      </c>
      <c r="K1397" s="43">
        <v>1</v>
      </c>
      <c r="L1397" s="43"/>
      <c r="M1397" s="43"/>
      <c r="N1397" s="43"/>
      <c r="O1397" s="43"/>
      <c r="P1397" s="43"/>
      <c r="Q1397" s="43"/>
      <c r="R1397" s="43"/>
      <c r="S1397" s="43"/>
      <c r="T1397" s="43"/>
      <c r="U1397" s="43"/>
      <c r="V1397" s="43"/>
      <c r="W1397" s="43"/>
      <c r="X1397" s="43"/>
      <c r="Y1397" s="43"/>
      <c r="Z1397" s="43"/>
      <c r="AA1397" s="43"/>
      <c r="AB1397" s="43"/>
      <c r="AC1397" s="43"/>
      <c r="AD1397" s="43"/>
      <c r="AE1397" s="37"/>
      <c r="AF1397" s="37">
        <f>VLOOKUP(I1397,spp!A:E,5,FALSE)</f>
        <v>375</v>
      </c>
      <c r="AG1397" s="43">
        <f t="shared" si="2562"/>
        <v>375</v>
      </c>
      <c r="AH1397" s="43">
        <f t="shared" si="2563"/>
        <v>0.02</v>
      </c>
      <c r="AI1397" s="43">
        <f t="shared" si="2564"/>
        <v>7.5</v>
      </c>
      <c r="AJ1397" s="7">
        <f t="shared" si="2550"/>
        <v>5.9269260259704106</v>
      </c>
      <c r="AK1397" s="7" t="e">
        <f t="shared" si="2551"/>
        <v>#NUM!</v>
      </c>
      <c r="AL1397" s="7" t="e">
        <f t="shared" si="2552"/>
        <v>#NUM!</v>
      </c>
      <c r="AM1397" s="7" t="e">
        <f t="shared" si="2553"/>
        <v>#NUM!</v>
      </c>
      <c r="AN1397" s="37" t="str">
        <f>VLOOKUP(I1397,spp!A:L,10,FALSE)</f>
        <v>Stichopodidae</v>
      </c>
    </row>
    <row r="1398" spans="1:40" x14ac:dyDescent="0.2">
      <c r="A1398" s="37">
        <v>9</v>
      </c>
      <c r="B1398" s="43" t="s">
        <v>220</v>
      </c>
      <c r="C1398" s="43">
        <v>9</v>
      </c>
      <c r="D1398" s="43" t="s">
        <v>229</v>
      </c>
      <c r="E1398" s="43">
        <v>1</v>
      </c>
      <c r="F1398" s="59">
        <v>39834</v>
      </c>
      <c r="G1398" s="43">
        <v>27</v>
      </c>
      <c r="H1398" s="43">
        <v>5.0999999999999996</v>
      </c>
      <c r="I1398" s="43" t="s">
        <v>149</v>
      </c>
      <c r="J1398" s="37" t="str">
        <f>VLOOKUP(I1398,spp!A:B,2,FALSE)</f>
        <v>Pinctada mazatlanica</v>
      </c>
      <c r="K1398" s="43">
        <v>1</v>
      </c>
      <c r="L1398" s="43"/>
      <c r="M1398" s="43"/>
      <c r="N1398" s="43"/>
      <c r="O1398" s="43"/>
      <c r="P1398" s="43"/>
      <c r="Q1398" s="43"/>
      <c r="R1398" s="43"/>
      <c r="S1398" s="43"/>
      <c r="T1398" s="43"/>
      <c r="U1398" s="43"/>
      <c r="V1398" s="43"/>
      <c r="W1398" s="43"/>
      <c r="X1398" s="43"/>
      <c r="Y1398" s="43"/>
      <c r="Z1398" s="43"/>
      <c r="AA1398" s="43"/>
      <c r="AB1398" s="43"/>
      <c r="AC1398" s="43"/>
      <c r="AD1398" s="43"/>
      <c r="AE1398" s="37"/>
      <c r="AF1398" s="37">
        <f>VLOOKUP(I1398,spp!A:E,5,FALSE)</f>
        <v>33.238461538461536</v>
      </c>
      <c r="AG1398" s="43">
        <f t="shared" si="2562"/>
        <v>33.238461538461536</v>
      </c>
      <c r="AH1398" s="43">
        <f t="shared" si="2563"/>
        <v>0.02</v>
      </c>
      <c r="AI1398" s="43">
        <f t="shared" si="2564"/>
        <v>0.66476923076923067</v>
      </c>
      <c r="AJ1398" s="7">
        <f t="shared" si="2550"/>
        <v>3.5037076854763507</v>
      </c>
      <c r="AK1398" s="7" t="e">
        <f t="shared" si="2551"/>
        <v>#NUM!</v>
      </c>
      <c r="AL1398" s="7" t="e">
        <f t="shared" si="2552"/>
        <v>#NUM!</v>
      </c>
      <c r="AM1398" s="7" t="e">
        <f t="shared" si="2553"/>
        <v>#NUM!</v>
      </c>
      <c r="AN1398" s="37" t="str">
        <f>VLOOKUP(I1398,spp!A:L,10,FALSE)</f>
        <v>Pteriidae</v>
      </c>
    </row>
    <row r="1399" spans="1:40" x14ac:dyDescent="0.2">
      <c r="A1399" s="37">
        <v>9</v>
      </c>
      <c r="B1399" s="43" t="s">
        <v>220</v>
      </c>
      <c r="C1399" s="43">
        <v>9</v>
      </c>
      <c r="D1399" s="43" t="s">
        <v>229</v>
      </c>
      <c r="E1399" s="43">
        <v>2</v>
      </c>
      <c r="F1399" s="59">
        <v>39834</v>
      </c>
      <c r="G1399" s="43">
        <v>27</v>
      </c>
      <c r="H1399" s="43">
        <v>5.2</v>
      </c>
      <c r="I1399" s="43" t="s">
        <v>148</v>
      </c>
      <c r="J1399" s="37" t="str">
        <f>VLOOKUP(I1399,spp!A:B,2,FALSE)</f>
        <v>Diadema mexicanum</v>
      </c>
      <c r="K1399" s="43">
        <v>62</v>
      </c>
      <c r="L1399" s="43"/>
      <c r="M1399" s="43"/>
      <c r="N1399" s="43"/>
      <c r="O1399" s="43"/>
      <c r="P1399" s="43"/>
      <c r="Q1399" s="43"/>
      <c r="R1399" s="43"/>
      <c r="S1399" s="43"/>
      <c r="T1399" s="43"/>
      <c r="U1399" s="43"/>
      <c r="V1399" s="43"/>
      <c r="W1399" s="43"/>
      <c r="X1399" s="43"/>
      <c r="Y1399" s="43"/>
      <c r="Z1399" s="43"/>
      <c r="AA1399" s="43"/>
      <c r="AB1399" s="43"/>
      <c r="AC1399" s="43"/>
      <c r="AD1399" s="43"/>
      <c r="AE1399" s="37"/>
      <c r="AF1399" s="37">
        <f>VLOOKUP(I1399,spp!A:E,5,FALSE)</f>
        <v>20.71</v>
      </c>
      <c r="AG1399" s="43">
        <f t="shared" ref="AG1399:AG1400" si="2565">AF1399*K1399</f>
        <v>1284.02</v>
      </c>
      <c r="AH1399" s="43">
        <f t="shared" ref="AH1399:AH1400" si="2566">K1399/50</f>
        <v>1.24</v>
      </c>
      <c r="AI1399" s="43">
        <f t="shared" ref="AI1399:AI1400" si="2567">AG1399/50</f>
        <v>25.680399999999999</v>
      </c>
      <c r="AJ1399" s="7">
        <f t="shared" ref="AJ1399:AJ1405" si="2568">LN(AG1399)</f>
        <v>7.1577510604525845</v>
      </c>
      <c r="AK1399" s="7" t="e">
        <f t="shared" ref="AK1399:AK1405" si="2569">LN(AE1399)</f>
        <v>#NUM!</v>
      </c>
      <c r="AL1399" s="7" t="e">
        <f t="shared" ref="AL1399:AL1405" si="2570">(AJ1399-AK1399)/AF1399</f>
        <v>#NUM!</v>
      </c>
      <c r="AM1399" s="7" t="e">
        <f t="shared" ref="AM1399:AM1405" si="2571">EXP(AL1399)</f>
        <v>#NUM!</v>
      </c>
      <c r="AN1399" s="37" t="str">
        <f>VLOOKUP(I1399,spp!A:L,10,FALSE)</f>
        <v>Diadematidae</v>
      </c>
    </row>
    <row r="1400" spans="1:40" x14ac:dyDescent="0.2">
      <c r="A1400" s="37">
        <v>9</v>
      </c>
      <c r="B1400" s="43" t="s">
        <v>220</v>
      </c>
      <c r="C1400" s="43">
        <v>9</v>
      </c>
      <c r="D1400" s="43" t="s">
        <v>229</v>
      </c>
      <c r="E1400" s="43">
        <v>2</v>
      </c>
      <c r="F1400" s="59">
        <v>39834</v>
      </c>
      <c r="G1400" s="43">
        <v>27</v>
      </c>
      <c r="H1400" s="43">
        <v>5.2</v>
      </c>
      <c r="I1400" s="43" t="s">
        <v>149</v>
      </c>
      <c r="J1400" s="37" t="str">
        <f>VLOOKUP(I1400,spp!A:B,2,FALSE)</f>
        <v>Pinctada mazatlanica</v>
      </c>
      <c r="K1400" s="43">
        <v>3</v>
      </c>
      <c r="L1400" s="43"/>
      <c r="M1400" s="43"/>
      <c r="N1400" s="43"/>
      <c r="O1400" s="43"/>
      <c r="P1400" s="43"/>
      <c r="Q1400" s="43"/>
      <c r="R1400" s="43"/>
      <c r="S1400" s="43"/>
      <c r="T1400" s="43"/>
      <c r="U1400" s="43"/>
      <c r="V1400" s="43"/>
      <c r="W1400" s="43"/>
      <c r="X1400" s="43"/>
      <c r="Y1400" s="43"/>
      <c r="Z1400" s="43"/>
      <c r="AA1400" s="43"/>
      <c r="AB1400" s="43"/>
      <c r="AC1400" s="43"/>
      <c r="AD1400" s="43"/>
      <c r="AE1400" s="37"/>
      <c r="AF1400" s="37">
        <f>VLOOKUP(I1400,spp!A:E,5,FALSE)</f>
        <v>33.238461538461536</v>
      </c>
      <c r="AG1400" s="43">
        <f t="shared" si="2565"/>
        <v>99.715384615384608</v>
      </c>
      <c r="AH1400" s="43">
        <f t="shared" si="2566"/>
        <v>0.06</v>
      </c>
      <c r="AI1400" s="43">
        <f t="shared" si="2567"/>
        <v>1.9943076923076921</v>
      </c>
      <c r="AJ1400" s="7">
        <f t="shared" si="2568"/>
        <v>4.6023199741444607</v>
      </c>
      <c r="AK1400" s="7" t="e">
        <f t="shared" si="2569"/>
        <v>#NUM!</v>
      </c>
      <c r="AL1400" s="7" t="e">
        <f t="shared" si="2570"/>
        <v>#NUM!</v>
      </c>
      <c r="AM1400" s="7" t="e">
        <f t="shared" si="2571"/>
        <v>#NUM!</v>
      </c>
      <c r="AN1400" s="37" t="str">
        <f>VLOOKUP(I1400,spp!A:L,10,FALSE)</f>
        <v>Pteriidae</v>
      </c>
    </row>
    <row r="1401" spans="1:40" x14ac:dyDescent="0.2">
      <c r="A1401" s="37">
        <v>9</v>
      </c>
      <c r="B1401" s="43" t="s">
        <v>220</v>
      </c>
      <c r="C1401" s="43">
        <v>9</v>
      </c>
      <c r="D1401" s="43" t="s">
        <v>229</v>
      </c>
      <c r="E1401" s="43">
        <v>3</v>
      </c>
      <c r="F1401" s="59">
        <v>39834</v>
      </c>
      <c r="G1401" s="43">
        <v>27</v>
      </c>
      <c r="H1401" s="43">
        <v>2.5</v>
      </c>
      <c r="I1401" s="43" t="s">
        <v>148</v>
      </c>
      <c r="J1401" s="37" t="str">
        <f>VLOOKUP(I1401,spp!A:B,2,FALSE)</f>
        <v>Diadema mexicanum</v>
      </c>
      <c r="K1401" s="43">
        <v>29</v>
      </c>
      <c r="L1401" s="43"/>
      <c r="M1401" s="43"/>
      <c r="N1401" s="43"/>
      <c r="O1401" s="43"/>
      <c r="P1401" s="43"/>
      <c r="Q1401" s="43"/>
      <c r="R1401" s="43"/>
      <c r="S1401" s="43"/>
      <c r="T1401" s="43"/>
      <c r="U1401" s="43"/>
      <c r="V1401" s="43"/>
      <c r="W1401" s="43"/>
      <c r="X1401" s="43"/>
      <c r="Y1401" s="43"/>
      <c r="Z1401" s="43"/>
      <c r="AA1401" s="43"/>
      <c r="AB1401" s="43"/>
      <c r="AC1401" s="43"/>
      <c r="AD1401" s="43"/>
      <c r="AE1401" s="37"/>
      <c r="AF1401" s="37">
        <f>VLOOKUP(I1401,spp!A:E,5,FALSE)</f>
        <v>20.71</v>
      </c>
      <c r="AG1401" s="43">
        <f>AF1401*K1401</f>
        <v>600.59</v>
      </c>
      <c r="AH1401" s="43">
        <f>K1401/50</f>
        <v>0.57999999999999996</v>
      </c>
      <c r="AI1401" s="43">
        <f>AG1401/50</f>
        <v>12.011800000000001</v>
      </c>
      <c r="AJ1401" s="7">
        <f t="shared" si="2568"/>
        <v>6.3979125053939665</v>
      </c>
      <c r="AK1401" s="7" t="e">
        <f t="shared" si="2569"/>
        <v>#NUM!</v>
      </c>
      <c r="AL1401" s="7" t="e">
        <f t="shared" si="2570"/>
        <v>#NUM!</v>
      </c>
      <c r="AM1401" s="7" t="e">
        <f t="shared" si="2571"/>
        <v>#NUM!</v>
      </c>
      <c r="AN1401" s="37" t="str">
        <f>VLOOKUP(I1401,spp!A:L,10,FALSE)</f>
        <v>Diadematidae</v>
      </c>
    </row>
    <row r="1402" spans="1:40" x14ac:dyDescent="0.2">
      <c r="A1402" s="37">
        <v>10</v>
      </c>
      <c r="B1402" s="37" t="s">
        <v>230</v>
      </c>
      <c r="C1402" s="37">
        <v>1</v>
      </c>
      <c r="D1402" s="37" t="s">
        <v>231</v>
      </c>
      <c r="E1402" s="37">
        <v>1</v>
      </c>
      <c r="F1402" s="42">
        <v>39875</v>
      </c>
      <c r="G1402" s="37"/>
      <c r="H1402" s="37">
        <v>10.6</v>
      </c>
      <c r="I1402" s="37" t="s">
        <v>142</v>
      </c>
      <c r="J1402" s="37" t="str">
        <f>VLOOKUP(I1402,spp!A:B,2,FALSE)</f>
        <v>Holacanthus passer</v>
      </c>
      <c r="K1402" s="39">
        <f t="shared" ref="K1402" si="2572">SUM(L1402:AD1402)</f>
        <v>3</v>
      </c>
      <c r="L1402" s="37"/>
      <c r="M1402" s="37"/>
      <c r="N1402" s="37"/>
      <c r="O1402" s="37"/>
      <c r="P1402" s="37">
        <v>3</v>
      </c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>
        <f>VLOOKUP(I1402,spp!A:C,3,FALSE)</f>
        <v>2.7130000000000001E-2</v>
      </c>
      <c r="AF1402" s="37">
        <f>VLOOKUP(I1402,spp!A:D,4,FALSE)</f>
        <v>3.0842299999999998</v>
      </c>
      <c r="AG1402" s="37">
        <f t="shared" ref="AG1402" si="2573">((AE1402*$L$2^AF1402)*L1402)+((AE1402*$M$2^AF1402)*M1402)+((AE1402*$N$2^AF1402)*N1402)+((AE1402*$O$2^AF1402)*O1402)+((AE1402*$P$2^AF1402)*P1402)+((AE1402*$Q$2^AF1402)*Q1402)+((AE1402*$R$2^AF1402)*R1402)+((AE1402*$S$2^AF1402)*S1402)+((AE1402*$T$2^AF1402)*T1402)+((AE1402*$U$2^AF1402)*U1402)+((AE1402*$V$2^AF1402)*V1402)+((AE1402*$W$2^AF1402)*W1402)+((AE1402*$X$2^AF1402)*X1402)+((AE1402*$Y$2^AF1402)*Y1402)+ ((AE1402*$Z$2^AF1402)*Z1402)+((AE1402*$AA$2^AF1402)*AA1402)+((AE1402*$AB$2^AF1402)*AB1402)+((AE1402*$AC$2^AF1402)*AC1402+((AE1402*$AD$2^AF1402)*AD1402))</f>
        <v>1667.7830719779136</v>
      </c>
      <c r="AH1402" s="37">
        <f t="shared" ref="AH1402" si="2574">K1402/100</f>
        <v>0.03</v>
      </c>
      <c r="AI1402" s="37">
        <f t="shared" ref="AI1402" si="2575">AG1402/100</f>
        <v>16.677830719779134</v>
      </c>
      <c r="AJ1402" s="7">
        <f t="shared" si="2568"/>
        <v>7.4192505216900617</v>
      </c>
      <c r="AK1402" s="7">
        <f t="shared" si="2569"/>
        <v>-3.6071151523112968</v>
      </c>
      <c r="AL1402" s="7">
        <f t="shared" si="2570"/>
        <v>3.5750789253724133</v>
      </c>
      <c r="AM1402" s="7">
        <f t="shared" si="2571"/>
        <v>35.697438138074553</v>
      </c>
      <c r="AN1402" s="37" t="str">
        <f>VLOOKUP(I1402,spp!A:L,10,FALSE)</f>
        <v>Pomacanthidae</v>
      </c>
    </row>
    <row r="1403" spans="1:40" x14ac:dyDescent="0.2">
      <c r="A1403" s="37">
        <v>10</v>
      </c>
      <c r="B1403" s="43" t="s">
        <v>230</v>
      </c>
      <c r="C1403" s="43">
        <v>1</v>
      </c>
      <c r="D1403" s="43" t="s">
        <v>231</v>
      </c>
      <c r="E1403" s="43">
        <v>1</v>
      </c>
      <c r="F1403" s="59">
        <v>39875</v>
      </c>
      <c r="G1403" s="43"/>
      <c r="H1403" s="43">
        <v>5.5</v>
      </c>
      <c r="I1403" s="43" t="s">
        <v>148</v>
      </c>
      <c r="J1403" s="37" t="str">
        <f>VLOOKUP(I1403,spp!A:B,2,FALSE)</f>
        <v>Diadema mexicanum</v>
      </c>
      <c r="K1403" s="43">
        <v>15</v>
      </c>
      <c r="L1403" s="43"/>
      <c r="M1403" s="43"/>
      <c r="N1403" s="43"/>
      <c r="O1403" s="43"/>
      <c r="P1403" s="43"/>
      <c r="Q1403" s="43"/>
      <c r="R1403" s="43"/>
      <c r="S1403" s="43"/>
      <c r="T1403" s="43"/>
      <c r="U1403" s="43"/>
      <c r="V1403" s="43"/>
      <c r="W1403" s="43"/>
      <c r="X1403" s="43"/>
      <c r="Y1403" s="43"/>
      <c r="Z1403" s="43"/>
      <c r="AA1403" s="43"/>
      <c r="AB1403" s="43"/>
      <c r="AC1403" s="43"/>
      <c r="AD1403" s="43"/>
      <c r="AE1403" s="37"/>
      <c r="AF1403" s="37">
        <f>VLOOKUP(I1403,spp!A:E,5,FALSE)</f>
        <v>20.71</v>
      </c>
      <c r="AG1403" s="43">
        <f>AF1403*K1403</f>
        <v>310.65000000000003</v>
      </c>
      <c r="AH1403" s="43">
        <f>K1403/50</f>
        <v>0.3</v>
      </c>
      <c r="AI1403" s="43">
        <f>AG1403/50</f>
        <v>6.213000000000001</v>
      </c>
      <c r="AJ1403" s="7">
        <f t="shared" si="2568"/>
        <v>5.7386668765097033</v>
      </c>
      <c r="AK1403" s="7" t="e">
        <f t="shared" si="2569"/>
        <v>#NUM!</v>
      </c>
      <c r="AL1403" s="7" t="e">
        <f t="shared" si="2570"/>
        <v>#NUM!</v>
      </c>
      <c r="AM1403" s="7" t="e">
        <f t="shared" si="2571"/>
        <v>#NUM!</v>
      </c>
      <c r="AN1403" s="37" t="str">
        <f>VLOOKUP(I1403,spp!A:L,10,FALSE)</f>
        <v>Diadematidae</v>
      </c>
    </row>
    <row r="1404" spans="1:40" x14ac:dyDescent="0.2">
      <c r="A1404" s="37">
        <v>10</v>
      </c>
      <c r="B1404" s="43" t="s">
        <v>230</v>
      </c>
      <c r="C1404" s="43">
        <v>1</v>
      </c>
      <c r="D1404" s="43" t="s">
        <v>231</v>
      </c>
      <c r="E1404" s="43">
        <v>1</v>
      </c>
      <c r="F1404" s="59">
        <v>39875</v>
      </c>
      <c r="G1404" s="43"/>
      <c r="H1404" s="43">
        <v>5.5</v>
      </c>
      <c r="I1404" s="43" t="s">
        <v>149</v>
      </c>
      <c r="J1404" s="37" t="str">
        <f>VLOOKUP(I1404,spp!A:B,2,FALSE)</f>
        <v>Pinctada mazatlanica</v>
      </c>
      <c r="K1404" s="43">
        <v>2</v>
      </c>
      <c r="L1404" s="43"/>
      <c r="M1404" s="43"/>
      <c r="N1404" s="43"/>
      <c r="O1404" s="43"/>
      <c r="P1404" s="43"/>
      <c r="Q1404" s="43"/>
      <c r="R1404" s="43"/>
      <c r="S1404" s="43"/>
      <c r="T1404" s="43"/>
      <c r="U1404" s="43"/>
      <c r="V1404" s="43"/>
      <c r="W1404" s="43"/>
      <c r="X1404" s="43"/>
      <c r="Y1404" s="43"/>
      <c r="Z1404" s="43"/>
      <c r="AA1404" s="43"/>
      <c r="AB1404" s="43"/>
      <c r="AC1404" s="43"/>
      <c r="AD1404" s="43"/>
      <c r="AE1404" s="37"/>
      <c r="AF1404" s="37">
        <f>VLOOKUP(I1404,spp!A:E,5,FALSE)</f>
        <v>33.238461538461536</v>
      </c>
      <c r="AG1404" s="43">
        <f>AF1404*K1404</f>
        <v>66.476923076923072</v>
      </c>
      <c r="AH1404" s="43">
        <f>K1404/50</f>
        <v>0.04</v>
      </c>
      <c r="AI1404" s="43">
        <f>AG1404/50</f>
        <v>1.3295384615384613</v>
      </c>
      <c r="AJ1404" s="7">
        <f t="shared" si="2568"/>
        <v>4.1968548660362961</v>
      </c>
      <c r="AK1404" s="7" t="e">
        <f t="shared" si="2569"/>
        <v>#NUM!</v>
      </c>
      <c r="AL1404" s="7" t="e">
        <f t="shared" si="2570"/>
        <v>#NUM!</v>
      </c>
      <c r="AM1404" s="7" t="e">
        <f t="shared" si="2571"/>
        <v>#NUM!</v>
      </c>
      <c r="AN1404" s="37" t="str">
        <f>VLOOKUP(I1404,spp!A:L,10,FALSE)</f>
        <v>Pteriidae</v>
      </c>
    </row>
    <row r="1405" spans="1:40" x14ac:dyDescent="0.2">
      <c r="A1405" s="37">
        <v>10</v>
      </c>
      <c r="B1405" s="37" t="s">
        <v>230</v>
      </c>
      <c r="C1405" s="37">
        <v>1</v>
      </c>
      <c r="D1405" s="37" t="s">
        <v>231</v>
      </c>
      <c r="E1405" s="37">
        <v>2</v>
      </c>
      <c r="F1405" s="42">
        <v>39875</v>
      </c>
      <c r="G1405" s="37"/>
      <c r="H1405" s="37">
        <v>4.5999999999999996</v>
      </c>
      <c r="I1405" s="37" t="s">
        <v>142</v>
      </c>
      <c r="J1405" s="37" t="str">
        <f>VLOOKUP(I1405,spp!A:B,2,FALSE)</f>
        <v>Holacanthus passer</v>
      </c>
      <c r="K1405" s="39">
        <f t="shared" ref="K1405:K1406" si="2576">SUM(L1405:AD1405)</f>
        <v>1</v>
      </c>
      <c r="L1405" s="37"/>
      <c r="M1405" s="37"/>
      <c r="N1405" s="37"/>
      <c r="O1405" s="37">
        <v>1</v>
      </c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>
        <f>VLOOKUP(I1405,spp!A:C,3,FALSE)</f>
        <v>2.7130000000000001E-2</v>
      </c>
      <c r="AF1405" s="37">
        <f>VLOOKUP(I1405,spp!A:D,4,FALSE)</f>
        <v>3.0842299999999998</v>
      </c>
      <c r="AG1405" s="37">
        <f t="shared" ref="AG1405:AG1406" si="2577">((AE1405*$L$2^AF1405)*L1405)+((AE1405*$M$2^AF1405)*M1405)+((AE1405*$N$2^AF1405)*N1405)+((AE1405*$O$2^AF1405)*O1405)+((AE1405*$P$2^AF1405)*P1405)+((AE1405*$Q$2^AF1405)*Q1405)+((AE1405*$R$2^AF1405)*R1405)+((AE1405*$S$2^AF1405)*S1405)+((AE1405*$T$2^AF1405)*T1405)+((AE1405*$U$2^AF1405)*U1405)+((AE1405*$V$2^AF1405)*V1405)+((AE1405*$W$2^AF1405)*W1405)+((AE1405*$X$2^AF1405)*X1405)+((AE1405*$Y$2^AF1405)*Y1405)+ ((AE1405*$Z$2^AF1405)*Z1405)+((AE1405*$AA$2^AF1405)*AA1405)+((AE1405*$AB$2^AF1405)*AB1405)+((AE1405*$AC$2^AF1405)*AC1405+((AE1405*$AD$2^AF1405)*AD1405))</f>
        <v>185.03975070588172</v>
      </c>
      <c r="AH1405" s="37">
        <f t="shared" ref="AH1405:AH1406" si="2578">K1405/100</f>
        <v>0.01</v>
      </c>
      <c r="AI1405" s="37">
        <f t="shared" ref="AI1405:AI1406" si="2579">AG1405/100</f>
        <v>1.8503975070588172</v>
      </c>
      <c r="AJ1405" s="7">
        <f t="shared" si="2568"/>
        <v>5.2205706706777981</v>
      </c>
      <c r="AK1405" s="7">
        <f t="shared" si="2569"/>
        <v>-3.6071151523112968</v>
      </c>
      <c r="AL1405" s="7">
        <f t="shared" si="2570"/>
        <v>2.8622008809294686</v>
      </c>
      <c r="AM1405" s="7">
        <f t="shared" si="2571"/>
        <v>17.500000000000004</v>
      </c>
      <c r="AN1405" s="37" t="str">
        <f>VLOOKUP(I1405,spp!A:L,10,FALSE)</f>
        <v>Pomacanthidae</v>
      </c>
    </row>
    <row r="1406" spans="1:40" x14ac:dyDescent="0.2">
      <c r="A1406" s="37">
        <v>10</v>
      </c>
      <c r="B1406" s="37" t="s">
        <v>230</v>
      </c>
      <c r="C1406" s="37">
        <v>1</v>
      </c>
      <c r="D1406" s="37" t="s">
        <v>231</v>
      </c>
      <c r="E1406" s="37">
        <v>2</v>
      </c>
      <c r="F1406" s="42">
        <v>39875</v>
      </c>
      <c r="G1406" s="37"/>
      <c r="H1406" s="37">
        <v>4.5999999999999996</v>
      </c>
      <c r="I1406" s="37" t="s">
        <v>157</v>
      </c>
      <c r="J1406" s="37" t="str">
        <f>VLOOKUP(I1406,spp!A:B,2,FALSE)</f>
        <v>Zanclus cornutus</v>
      </c>
      <c r="K1406" s="39">
        <f t="shared" si="2576"/>
        <v>1</v>
      </c>
      <c r="L1406" s="37"/>
      <c r="M1406" s="37"/>
      <c r="N1406" s="37">
        <v>1</v>
      </c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>
        <f>VLOOKUP(I1406,spp!A:C,3,FALSE)</f>
        <v>1.47E-2</v>
      </c>
      <c r="AF1406" s="37">
        <f>VLOOKUP(I1406,spp!A:D,4,FALSE)</f>
        <v>3.3698999999999999</v>
      </c>
      <c r="AG1406" s="37">
        <f t="shared" si="2577"/>
        <v>73.079301486219094</v>
      </c>
      <c r="AH1406" s="37">
        <f t="shared" si="2578"/>
        <v>0.01</v>
      </c>
      <c r="AI1406" s="37">
        <f t="shared" si="2579"/>
        <v>0.73079301486219095</v>
      </c>
      <c r="AJ1406" s="7">
        <f t="shared" ref="AJ1406:AJ1415" si="2580">LN(AG1406)</f>
        <v>4.2915451732569432</v>
      </c>
      <c r="AK1406" s="7">
        <f t="shared" ref="AK1406:AK1415" si="2581">LN(AE1406)</f>
        <v>-4.2199077851974467</v>
      </c>
      <c r="AL1406" s="7">
        <f t="shared" ref="AL1406:AL1415" si="2582">(AJ1406-AK1406)/AF1406</f>
        <v>2.5257286443082556</v>
      </c>
      <c r="AM1406" s="7">
        <f t="shared" ref="AM1406:AM1415" si="2583">EXP(AL1406)</f>
        <v>12.500000000000002</v>
      </c>
      <c r="AN1406" s="37" t="str">
        <f>VLOOKUP(I1406,spp!A:L,10,FALSE)</f>
        <v>Zanclidae</v>
      </c>
    </row>
    <row r="1407" spans="1:40" x14ac:dyDescent="0.2">
      <c r="A1407" s="37">
        <v>10</v>
      </c>
      <c r="B1407" s="43" t="s">
        <v>230</v>
      </c>
      <c r="C1407" s="43">
        <v>1</v>
      </c>
      <c r="D1407" s="43" t="s">
        <v>231</v>
      </c>
      <c r="E1407" s="43">
        <v>2</v>
      </c>
      <c r="F1407" s="59">
        <v>39875</v>
      </c>
      <c r="G1407" s="43"/>
      <c r="H1407" s="43">
        <v>6.1</v>
      </c>
      <c r="I1407" s="43" t="s">
        <v>148</v>
      </c>
      <c r="J1407" s="37" t="str">
        <f>VLOOKUP(I1407,spp!A:B,2,FALSE)</f>
        <v>Diadema mexicanum</v>
      </c>
      <c r="K1407" s="43">
        <v>19</v>
      </c>
      <c r="L1407" s="43"/>
      <c r="M1407" s="43"/>
      <c r="N1407" s="43"/>
      <c r="O1407" s="43"/>
      <c r="P1407" s="43"/>
      <c r="Q1407" s="43"/>
      <c r="R1407" s="43"/>
      <c r="S1407" s="43"/>
      <c r="T1407" s="43"/>
      <c r="U1407" s="43"/>
      <c r="V1407" s="43"/>
      <c r="W1407" s="43"/>
      <c r="X1407" s="43"/>
      <c r="Y1407" s="43"/>
      <c r="Z1407" s="43"/>
      <c r="AA1407" s="43"/>
      <c r="AB1407" s="43"/>
      <c r="AC1407" s="43"/>
      <c r="AD1407" s="43"/>
      <c r="AE1407" s="37"/>
      <c r="AF1407" s="37">
        <f>VLOOKUP(I1407,spp!A:E,5,FALSE)</f>
        <v>20.71</v>
      </c>
      <c r="AG1407" s="43">
        <f>AF1407*K1407</f>
        <v>393.49</v>
      </c>
      <c r="AH1407" s="43">
        <f>K1407/50</f>
        <v>0.38</v>
      </c>
      <c r="AI1407" s="43">
        <f>AG1407/50</f>
        <v>7.8698000000000006</v>
      </c>
      <c r="AJ1407" s="7">
        <f t="shared" si="2580"/>
        <v>5.9750556545739331</v>
      </c>
      <c r="AK1407" s="7" t="e">
        <f t="shared" si="2581"/>
        <v>#NUM!</v>
      </c>
      <c r="AL1407" s="7" t="e">
        <f t="shared" si="2582"/>
        <v>#NUM!</v>
      </c>
      <c r="AM1407" s="7" t="e">
        <f t="shared" si="2583"/>
        <v>#NUM!</v>
      </c>
      <c r="AN1407" s="37" t="str">
        <f>VLOOKUP(I1407,spp!A:L,10,FALSE)</f>
        <v>Diadematidae</v>
      </c>
    </row>
    <row r="1408" spans="1:40" x14ac:dyDescent="0.2">
      <c r="A1408" s="37">
        <v>10</v>
      </c>
      <c r="B1408" s="43" t="s">
        <v>230</v>
      </c>
      <c r="C1408" s="43">
        <v>1</v>
      </c>
      <c r="D1408" s="43" t="s">
        <v>231</v>
      </c>
      <c r="E1408" s="43">
        <v>2</v>
      </c>
      <c r="F1408" s="59">
        <v>39875</v>
      </c>
      <c r="G1408" s="43"/>
      <c r="H1408" s="43">
        <v>6.1</v>
      </c>
      <c r="I1408" s="43" t="s">
        <v>149</v>
      </c>
      <c r="J1408" s="37" t="str">
        <f>VLOOKUP(I1408,spp!A:B,2,FALSE)</f>
        <v>Pinctada mazatlanica</v>
      </c>
      <c r="K1408" s="43">
        <v>5</v>
      </c>
      <c r="L1408" s="43"/>
      <c r="M1408" s="43"/>
      <c r="N1408" s="43"/>
      <c r="O1408" s="43"/>
      <c r="P1408" s="43"/>
      <c r="Q1408" s="43"/>
      <c r="R1408" s="43"/>
      <c r="S1408" s="43"/>
      <c r="T1408" s="43"/>
      <c r="U1408" s="43"/>
      <c r="V1408" s="43"/>
      <c r="W1408" s="43"/>
      <c r="X1408" s="43"/>
      <c r="Y1408" s="43"/>
      <c r="Z1408" s="43"/>
      <c r="AA1408" s="43"/>
      <c r="AB1408" s="43"/>
      <c r="AC1408" s="43"/>
      <c r="AD1408" s="43"/>
      <c r="AE1408" s="37"/>
      <c r="AF1408" s="37">
        <f>VLOOKUP(I1408,spp!A:E,5,FALSE)</f>
        <v>33.238461538461536</v>
      </c>
      <c r="AG1408" s="43">
        <f>AF1408*K1408</f>
        <v>166.19230769230768</v>
      </c>
      <c r="AH1408" s="43">
        <f>K1408/50</f>
        <v>0.1</v>
      </c>
      <c r="AI1408" s="43">
        <f>AG1408/50</f>
        <v>3.3238461538461537</v>
      </c>
      <c r="AJ1408" s="7">
        <f t="shared" si="2580"/>
        <v>5.1131455979104512</v>
      </c>
      <c r="AK1408" s="7" t="e">
        <f t="shared" si="2581"/>
        <v>#NUM!</v>
      </c>
      <c r="AL1408" s="7" t="e">
        <f t="shared" si="2582"/>
        <v>#NUM!</v>
      </c>
      <c r="AM1408" s="7" t="e">
        <f t="shared" si="2583"/>
        <v>#NUM!</v>
      </c>
      <c r="AN1408" s="37" t="str">
        <f>VLOOKUP(I1408,spp!A:L,10,FALSE)</f>
        <v>Pteriidae</v>
      </c>
    </row>
    <row r="1409" spans="1:40" x14ac:dyDescent="0.2">
      <c r="A1409" s="37">
        <v>10</v>
      </c>
      <c r="B1409" s="43" t="s">
        <v>230</v>
      </c>
      <c r="C1409" s="43">
        <v>1</v>
      </c>
      <c r="D1409" s="43" t="s">
        <v>231</v>
      </c>
      <c r="E1409" s="43">
        <v>3</v>
      </c>
      <c r="F1409" s="59">
        <v>39875</v>
      </c>
      <c r="G1409" s="43"/>
      <c r="H1409" s="43">
        <v>1.9</v>
      </c>
      <c r="I1409" s="43" t="s">
        <v>148</v>
      </c>
      <c r="J1409" s="37" t="str">
        <f>VLOOKUP(I1409,spp!A:B,2,FALSE)</f>
        <v>Diadema mexicanum</v>
      </c>
      <c r="K1409" s="43">
        <v>4</v>
      </c>
      <c r="L1409" s="43"/>
      <c r="M1409" s="43"/>
      <c r="N1409" s="43"/>
      <c r="O1409" s="43"/>
      <c r="P1409" s="43"/>
      <c r="Q1409" s="43"/>
      <c r="R1409" s="43"/>
      <c r="S1409" s="43"/>
      <c r="T1409" s="43"/>
      <c r="U1409" s="43"/>
      <c r="V1409" s="43"/>
      <c r="W1409" s="43"/>
      <c r="X1409" s="43"/>
      <c r="Y1409" s="43"/>
      <c r="Z1409" s="43"/>
      <c r="AA1409" s="43"/>
      <c r="AB1409" s="43"/>
      <c r="AC1409" s="43"/>
      <c r="AD1409" s="43"/>
      <c r="AE1409" s="37"/>
      <c r="AF1409" s="37">
        <f>VLOOKUP(I1409,spp!A:E,5,FALSE)</f>
        <v>20.71</v>
      </c>
      <c r="AG1409" s="43">
        <f t="shared" ref="AG1409:AG1411" si="2584">AF1409*K1409</f>
        <v>82.84</v>
      </c>
      <c r="AH1409" s="43">
        <f t="shared" ref="AH1409:AH1411" si="2585">K1409/50</f>
        <v>0.08</v>
      </c>
      <c r="AI1409" s="43">
        <f t="shared" ref="AI1409:AI1411" si="2586">AG1409/50</f>
        <v>1.6568000000000001</v>
      </c>
      <c r="AJ1409" s="7">
        <f t="shared" si="2580"/>
        <v>4.4169110365273836</v>
      </c>
      <c r="AK1409" s="7" t="e">
        <f t="shared" si="2581"/>
        <v>#NUM!</v>
      </c>
      <c r="AL1409" s="7" t="e">
        <f t="shared" si="2582"/>
        <v>#NUM!</v>
      </c>
      <c r="AM1409" s="7" t="e">
        <f t="shared" si="2583"/>
        <v>#NUM!</v>
      </c>
      <c r="AN1409" s="37" t="str">
        <f>VLOOKUP(I1409,spp!A:L,10,FALSE)</f>
        <v>Diadematidae</v>
      </c>
    </row>
    <row r="1410" spans="1:40" x14ac:dyDescent="0.2">
      <c r="A1410" s="37">
        <v>10</v>
      </c>
      <c r="B1410" s="43" t="s">
        <v>230</v>
      </c>
      <c r="C1410" s="43">
        <v>1</v>
      </c>
      <c r="D1410" s="43" t="s">
        <v>231</v>
      </c>
      <c r="E1410" s="43">
        <v>3</v>
      </c>
      <c r="F1410" s="59">
        <v>39875</v>
      </c>
      <c r="G1410" s="43"/>
      <c r="H1410" s="43">
        <v>1.9</v>
      </c>
      <c r="I1410" s="43" t="s">
        <v>145</v>
      </c>
      <c r="J1410" s="37" t="str">
        <f>VLOOKUP(I1410,spp!A:B,2,FALSE)</f>
        <v>Isostichopus fuscus</v>
      </c>
      <c r="K1410" s="43">
        <v>1</v>
      </c>
      <c r="L1410" s="43"/>
      <c r="M1410" s="43"/>
      <c r="N1410" s="43"/>
      <c r="O1410" s="43"/>
      <c r="P1410" s="43"/>
      <c r="Q1410" s="43"/>
      <c r="R1410" s="43"/>
      <c r="S1410" s="43"/>
      <c r="T1410" s="43"/>
      <c r="U1410" s="43"/>
      <c r="V1410" s="43"/>
      <c r="W1410" s="43"/>
      <c r="X1410" s="43"/>
      <c r="Y1410" s="43"/>
      <c r="Z1410" s="43"/>
      <c r="AA1410" s="43"/>
      <c r="AB1410" s="43"/>
      <c r="AC1410" s="43"/>
      <c r="AD1410" s="43"/>
      <c r="AE1410" s="37"/>
      <c r="AF1410" s="37">
        <f>VLOOKUP(I1410,spp!A:E,5,FALSE)</f>
        <v>375</v>
      </c>
      <c r="AG1410" s="43">
        <f t="shared" si="2584"/>
        <v>375</v>
      </c>
      <c r="AH1410" s="43">
        <f t="shared" si="2585"/>
        <v>0.02</v>
      </c>
      <c r="AI1410" s="43">
        <f t="shared" si="2586"/>
        <v>7.5</v>
      </c>
      <c r="AJ1410" s="7">
        <f t="shared" si="2580"/>
        <v>5.9269260259704106</v>
      </c>
      <c r="AK1410" s="7" t="e">
        <f t="shared" si="2581"/>
        <v>#NUM!</v>
      </c>
      <c r="AL1410" s="7" t="e">
        <f t="shared" si="2582"/>
        <v>#NUM!</v>
      </c>
      <c r="AM1410" s="7" t="e">
        <f t="shared" si="2583"/>
        <v>#NUM!</v>
      </c>
      <c r="AN1410" s="37" t="str">
        <f>VLOOKUP(I1410,spp!A:L,10,FALSE)</f>
        <v>Stichopodidae</v>
      </c>
    </row>
    <row r="1411" spans="1:40" x14ac:dyDescent="0.2">
      <c r="A1411" s="37">
        <v>10</v>
      </c>
      <c r="B1411" s="43" t="s">
        <v>230</v>
      </c>
      <c r="C1411" s="43">
        <v>1</v>
      </c>
      <c r="D1411" s="43" t="s">
        <v>231</v>
      </c>
      <c r="E1411" s="43">
        <v>3</v>
      </c>
      <c r="F1411" s="59">
        <v>39875</v>
      </c>
      <c r="G1411" s="43"/>
      <c r="H1411" s="43">
        <v>1.9</v>
      </c>
      <c r="I1411" s="43" t="s">
        <v>149</v>
      </c>
      <c r="J1411" s="37" t="str">
        <f>VLOOKUP(I1411,spp!A:B,2,FALSE)</f>
        <v>Pinctada mazatlanica</v>
      </c>
      <c r="K1411" s="43">
        <v>4</v>
      </c>
      <c r="L1411" s="43"/>
      <c r="M1411" s="43"/>
      <c r="N1411" s="43"/>
      <c r="O1411" s="43"/>
      <c r="P1411" s="43"/>
      <c r="Q1411" s="43"/>
      <c r="R1411" s="43"/>
      <c r="S1411" s="43"/>
      <c r="T1411" s="43"/>
      <c r="U1411" s="43"/>
      <c r="V1411" s="43"/>
      <c r="W1411" s="43"/>
      <c r="X1411" s="43"/>
      <c r="Y1411" s="43"/>
      <c r="Z1411" s="43"/>
      <c r="AA1411" s="43"/>
      <c r="AB1411" s="43"/>
      <c r="AC1411" s="43"/>
      <c r="AD1411" s="43"/>
      <c r="AE1411" s="37"/>
      <c r="AF1411" s="37">
        <f>VLOOKUP(I1411,spp!A:E,5,FALSE)</f>
        <v>33.238461538461536</v>
      </c>
      <c r="AG1411" s="43">
        <f t="shared" si="2584"/>
        <v>132.95384615384614</v>
      </c>
      <c r="AH1411" s="43">
        <f t="shared" si="2585"/>
        <v>0.08</v>
      </c>
      <c r="AI1411" s="43">
        <f t="shared" si="2586"/>
        <v>2.6590769230769227</v>
      </c>
      <c r="AJ1411" s="7">
        <f t="shared" si="2580"/>
        <v>4.8900020465962415</v>
      </c>
      <c r="AK1411" s="7" t="e">
        <f t="shared" si="2581"/>
        <v>#NUM!</v>
      </c>
      <c r="AL1411" s="7" t="e">
        <f t="shared" si="2582"/>
        <v>#NUM!</v>
      </c>
      <c r="AM1411" s="7" t="e">
        <f t="shared" si="2583"/>
        <v>#NUM!</v>
      </c>
      <c r="AN1411" s="37" t="str">
        <f>VLOOKUP(I1411,spp!A:L,10,FALSE)</f>
        <v>Pteriidae</v>
      </c>
    </row>
    <row r="1412" spans="1:40" x14ac:dyDescent="0.2">
      <c r="A1412" s="37">
        <v>10</v>
      </c>
      <c r="B1412" s="43" t="s">
        <v>230</v>
      </c>
      <c r="C1412" s="43">
        <v>1</v>
      </c>
      <c r="D1412" s="43" t="s">
        <v>231</v>
      </c>
      <c r="E1412" s="43">
        <v>4</v>
      </c>
      <c r="F1412" s="59">
        <v>39875</v>
      </c>
      <c r="G1412" s="43"/>
      <c r="H1412" s="43">
        <v>4.5999999999999996</v>
      </c>
      <c r="I1412" s="43" t="s">
        <v>148</v>
      </c>
      <c r="J1412" s="37" t="str">
        <f>VLOOKUP(I1412,spp!A:B,2,FALSE)</f>
        <v>Diadema mexicanum</v>
      </c>
      <c r="K1412" s="43">
        <v>23</v>
      </c>
      <c r="L1412" s="43"/>
      <c r="M1412" s="43"/>
      <c r="N1412" s="43"/>
      <c r="O1412" s="43"/>
      <c r="P1412" s="43"/>
      <c r="Q1412" s="43"/>
      <c r="R1412" s="43"/>
      <c r="S1412" s="43"/>
      <c r="T1412" s="43"/>
      <c r="U1412" s="43"/>
      <c r="V1412" s="43"/>
      <c r="W1412" s="43"/>
      <c r="X1412" s="43"/>
      <c r="Y1412" s="43"/>
      <c r="Z1412" s="43"/>
      <c r="AA1412" s="43"/>
      <c r="AB1412" s="43"/>
      <c r="AC1412" s="43"/>
      <c r="AD1412" s="43"/>
      <c r="AE1412" s="37"/>
      <c r="AF1412" s="37">
        <f>VLOOKUP(I1412,spp!A:E,5,FALSE)</f>
        <v>20.71</v>
      </c>
      <c r="AG1412" s="43">
        <f t="shared" ref="AG1412:AG1422" si="2587">AF1412*K1412</f>
        <v>476.33000000000004</v>
      </c>
      <c r="AH1412" s="43">
        <f t="shared" ref="AH1412:AH1422" si="2588">K1412/50</f>
        <v>0.46</v>
      </c>
      <c r="AI1412" s="43">
        <f t="shared" ref="AI1412:AI1422" si="2589">AG1412/50</f>
        <v>9.5266000000000002</v>
      </c>
      <c r="AJ1412" s="7">
        <f t="shared" si="2580"/>
        <v>6.1661108913366425</v>
      </c>
      <c r="AK1412" s="7" t="e">
        <f t="shared" si="2581"/>
        <v>#NUM!</v>
      </c>
      <c r="AL1412" s="7" t="e">
        <f t="shared" si="2582"/>
        <v>#NUM!</v>
      </c>
      <c r="AM1412" s="7" t="e">
        <f t="shared" si="2583"/>
        <v>#NUM!</v>
      </c>
      <c r="AN1412" s="37" t="str">
        <f>VLOOKUP(I1412,spp!A:L,10,FALSE)</f>
        <v>Diadematidae</v>
      </c>
    </row>
    <row r="1413" spans="1:40" x14ac:dyDescent="0.2">
      <c r="A1413" s="37">
        <v>10</v>
      </c>
      <c r="B1413" s="43" t="s">
        <v>230</v>
      </c>
      <c r="C1413" s="43">
        <v>1</v>
      </c>
      <c r="D1413" s="43" t="s">
        <v>231</v>
      </c>
      <c r="E1413" s="43">
        <v>4</v>
      </c>
      <c r="F1413" s="59">
        <v>39875</v>
      </c>
      <c r="G1413" s="43"/>
      <c r="H1413" s="43">
        <v>4.5999999999999996</v>
      </c>
      <c r="I1413" s="43" t="s">
        <v>149</v>
      </c>
      <c r="J1413" s="37" t="str">
        <f>VLOOKUP(I1413,spp!A:B,2,FALSE)</f>
        <v>Pinctada mazatlanica</v>
      </c>
      <c r="K1413" s="43">
        <v>5</v>
      </c>
      <c r="L1413" s="43"/>
      <c r="M1413" s="43"/>
      <c r="N1413" s="43"/>
      <c r="O1413" s="43"/>
      <c r="P1413" s="43"/>
      <c r="Q1413" s="43"/>
      <c r="R1413" s="43"/>
      <c r="S1413" s="43"/>
      <c r="T1413" s="43"/>
      <c r="U1413" s="43"/>
      <c r="V1413" s="43"/>
      <c r="W1413" s="43"/>
      <c r="X1413" s="43"/>
      <c r="Y1413" s="43"/>
      <c r="Z1413" s="43"/>
      <c r="AA1413" s="43"/>
      <c r="AB1413" s="43"/>
      <c r="AC1413" s="43"/>
      <c r="AD1413" s="43"/>
      <c r="AE1413" s="37"/>
      <c r="AF1413" s="37">
        <f>VLOOKUP(I1413,spp!A:E,5,FALSE)</f>
        <v>33.238461538461536</v>
      </c>
      <c r="AG1413" s="43">
        <f t="shared" si="2587"/>
        <v>166.19230769230768</v>
      </c>
      <c r="AH1413" s="43">
        <f t="shared" si="2588"/>
        <v>0.1</v>
      </c>
      <c r="AI1413" s="43">
        <f t="shared" si="2589"/>
        <v>3.3238461538461537</v>
      </c>
      <c r="AJ1413" s="7">
        <f t="shared" si="2580"/>
        <v>5.1131455979104512</v>
      </c>
      <c r="AK1413" s="7" t="e">
        <f t="shared" si="2581"/>
        <v>#NUM!</v>
      </c>
      <c r="AL1413" s="7" t="e">
        <f t="shared" si="2582"/>
        <v>#NUM!</v>
      </c>
      <c r="AM1413" s="7" t="e">
        <f t="shared" si="2583"/>
        <v>#NUM!</v>
      </c>
      <c r="AN1413" s="37" t="str">
        <f>VLOOKUP(I1413,spp!A:L,10,FALSE)</f>
        <v>Pteriidae</v>
      </c>
    </row>
    <row r="1414" spans="1:40" x14ac:dyDescent="0.2">
      <c r="A1414" s="37">
        <v>10</v>
      </c>
      <c r="B1414" s="43" t="s">
        <v>230</v>
      </c>
      <c r="C1414" s="43">
        <v>2</v>
      </c>
      <c r="D1414" s="43" t="s">
        <v>232</v>
      </c>
      <c r="E1414" s="43">
        <v>1</v>
      </c>
      <c r="F1414" s="59">
        <v>39875</v>
      </c>
      <c r="G1414" s="43"/>
      <c r="H1414" s="43">
        <v>6.1</v>
      </c>
      <c r="I1414" s="43" t="s">
        <v>148</v>
      </c>
      <c r="J1414" s="37" t="str">
        <f>VLOOKUP(I1414,spp!A:B,2,FALSE)</f>
        <v>Diadema mexicanum</v>
      </c>
      <c r="K1414" s="43">
        <v>6</v>
      </c>
      <c r="L1414" s="43"/>
      <c r="M1414" s="43"/>
      <c r="N1414" s="43"/>
      <c r="O1414" s="43"/>
      <c r="P1414" s="43"/>
      <c r="Q1414" s="43"/>
      <c r="R1414" s="43"/>
      <c r="S1414" s="43"/>
      <c r="T1414" s="43"/>
      <c r="U1414" s="43"/>
      <c r="V1414" s="43"/>
      <c r="W1414" s="43"/>
      <c r="X1414" s="43"/>
      <c r="Y1414" s="43"/>
      <c r="Z1414" s="43"/>
      <c r="AA1414" s="43"/>
      <c r="AB1414" s="43"/>
      <c r="AC1414" s="43"/>
      <c r="AD1414" s="43"/>
      <c r="AE1414" s="37"/>
      <c r="AF1414" s="37">
        <f>VLOOKUP(I1414,spp!A:E,5,FALSE)</f>
        <v>20.71</v>
      </c>
      <c r="AG1414" s="43">
        <f t="shared" si="2587"/>
        <v>124.26</v>
      </c>
      <c r="AH1414" s="43">
        <f t="shared" si="2588"/>
        <v>0.12</v>
      </c>
      <c r="AI1414" s="43">
        <f t="shared" si="2589"/>
        <v>2.4852000000000003</v>
      </c>
      <c r="AJ1414" s="7">
        <f t="shared" si="2580"/>
        <v>4.8223761446355482</v>
      </c>
      <c r="AK1414" s="7" t="e">
        <f t="shared" si="2581"/>
        <v>#NUM!</v>
      </c>
      <c r="AL1414" s="7" t="e">
        <f t="shared" si="2582"/>
        <v>#NUM!</v>
      </c>
      <c r="AM1414" s="7" t="e">
        <f t="shared" si="2583"/>
        <v>#NUM!</v>
      </c>
      <c r="AN1414" s="37" t="str">
        <f>VLOOKUP(I1414,spp!A:L,10,FALSE)</f>
        <v>Diadematidae</v>
      </c>
    </row>
    <row r="1415" spans="1:40" x14ac:dyDescent="0.2">
      <c r="A1415" s="37">
        <v>10</v>
      </c>
      <c r="B1415" s="43" t="s">
        <v>230</v>
      </c>
      <c r="C1415" s="43">
        <v>2</v>
      </c>
      <c r="D1415" s="43" t="s">
        <v>232</v>
      </c>
      <c r="E1415" s="43">
        <v>1</v>
      </c>
      <c r="F1415" s="59">
        <v>39875</v>
      </c>
      <c r="G1415" s="43"/>
      <c r="H1415" s="43">
        <v>6.1</v>
      </c>
      <c r="I1415" s="43" t="s">
        <v>149</v>
      </c>
      <c r="J1415" s="37" t="str">
        <f>VLOOKUP(I1415,spp!A:B,2,FALSE)</f>
        <v>Pinctada mazatlanica</v>
      </c>
      <c r="K1415" s="43">
        <v>2</v>
      </c>
      <c r="L1415" s="43"/>
      <c r="M1415" s="43"/>
      <c r="N1415" s="43"/>
      <c r="O1415" s="43"/>
      <c r="P1415" s="43"/>
      <c r="Q1415" s="43"/>
      <c r="R1415" s="43"/>
      <c r="S1415" s="43"/>
      <c r="T1415" s="43"/>
      <c r="U1415" s="43"/>
      <c r="V1415" s="43"/>
      <c r="W1415" s="43"/>
      <c r="X1415" s="43"/>
      <c r="Y1415" s="43"/>
      <c r="Z1415" s="43"/>
      <c r="AA1415" s="43"/>
      <c r="AB1415" s="43"/>
      <c r="AC1415" s="43"/>
      <c r="AD1415" s="43"/>
      <c r="AE1415" s="37"/>
      <c r="AF1415" s="37">
        <f>VLOOKUP(I1415,spp!A:E,5,FALSE)</f>
        <v>33.238461538461536</v>
      </c>
      <c r="AG1415" s="43">
        <f t="shared" si="2587"/>
        <v>66.476923076923072</v>
      </c>
      <c r="AH1415" s="43">
        <f t="shared" si="2588"/>
        <v>0.04</v>
      </c>
      <c r="AI1415" s="43">
        <f t="shared" si="2589"/>
        <v>1.3295384615384613</v>
      </c>
      <c r="AJ1415" s="7">
        <f t="shared" si="2580"/>
        <v>4.1968548660362961</v>
      </c>
      <c r="AK1415" s="7" t="e">
        <f t="shared" si="2581"/>
        <v>#NUM!</v>
      </c>
      <c r="AL1415" s="7" t="e">
        <f t="shared" si="2582"/>
        <v>#NUM!</v>
      </c>
      <c r="AM1415" s="7" t="e">
        <f t="shared" si="2583"/>
        <v>#NUM!</v>
      </c>
      <c r="AN1415" s="37" t="str">
        <f>VLOOKUP(I1415,spp!A:L,10,FALSE)</f>
        <v>Pteriidae</v>
      </c>
    </row>
    <row r="1416" spans="1:40" x14ac:dyDescent="0.2">
      <c r="A1416" s="37">
        <v>10</v>
      </c>
      <c r="B1416" s="43" t="s">
        <v>230</v>
      </c>
      <c r="C1416" s="43">
        <v>2</v>
      </c>
      <c r="D1416" s="43" t="s">
        <v>232</v>
      </c>
      <c r="E1416" s="43">
        <v>2</v>
      </c>
      <c r="F1416" s="59">
        <v>39875</v>
      </c>
      <c r="G1416" s="43"/>
      <c r="H1416" s="43">
        <v>4.9000000000000004</v>
      </c>
      <c r="I1416" s="43" t="s">
        <v>148</v>
      </c>
      <c r="J1416" s="37" t="str">
        <f>VLOOKUP(I1416,spp!A:B,2,FALSE)</f>
        <v>Diadema mexicanum</v>
      </c>
      <c r="K1416" s="43">
        <v>10</v>
      </c>
      <c r="L1416" s="43"/>
      <c r="M1416" s="43"/>
      <c r="N1416" s="43"/>
      <c r="O1416" s="43"/>
      <c r="P1416" s="43"/>
      <c r="Q1416" s="43"/>
      <c r="R1416" s="43"/>
      <c r="S1416" s="43"/>
      <c r="T1416" s="43"/>
      <c r="U1416" s="43"/>
      <c r="V1416" s="43"/>
      <c r="W1416" s="43"/>
      <c r="X1416" s="43"/>
      <c r="Y1416" s="43"/>
      <c r="Z1416" s="43"/>
      <c r="AA1416" s="43"/>
      <c r="AB1416" s="43"/>
      <c r="AC1416" s="43"/>
      <c r="AD1416" s="43"/>
      <c r="AE1416" s="37"/>
      <c r="AF1416" s="37">
        <f>VLOOKUP(I1416,spp!A:E,5,FALSE)</f>
        <v>20.71</v>
      </c>
      <c r="AG1416" s="43">
        <f t="shared" si="2587"/>
        <v>207.10000000000002</v>
      </c>
      <c r="AH1416" s="43">
        <f t="shared" si="2588"/>
        <v>0.2</v>
      </c>
      <c r="AI1416" s="43">
        <f t="shared" si="2589"/>
        <v>4.1420000000000003</v>
      </c>
      <c r="AJ1416" s="7">
        <f t="shared" ref="AJ1416:AJ1421" si="2590">LN(AG1416)</f>
        <v>5.3332017684015387</v>
      </c>
      <c r="AK1416" s="7" t="e">
        <f t="shared" ref="AK1416:AK1421" si="2591">LN(AE1416)</f>
        <v>#NUM!</v>
      </c>
      <c r="AL1416" s="7" t="e">
        <f t="shared" ref="AL1416:AL1421" si="2592">(AJ1416-AK1416)/AF1416</f>
        <v>#NUM!</v>
      </c>
      <c r="AM1416" s="7" t="e">
        <f t="shared" ref="AM1416:AM1422" si="2593">EXP(AL1416)</f>
        <v>#NUM!</v>
      </c>
      <c r="AN1416" s="37" t="str">
        <f>VLOOKUP(I1416,spp!A:L,10,FALSE)</f>
        <v>Diadematidae</v>
      </c>
    </row>
    <row r="1417" spans="1:40" x14ac:dyDescent="0.2">
      <c r="A1417" s="37">
        <v>10</v>
      </c>
      <c r="B1417" s="43" t="s">
        <v>230</v>
      </c>
      <c r="C1417" s="43">
        <v>2</v>
      </c>
      <c r="D1417" s="43" t="s">
        <v>232</v>
      </c>
      <c r="E1417" s="43">
        <v>2</v>
      </c>
      <c r="F1417" s="59">
        <v>39875</v>
      </c>
      <c r="G1417" s="43"/>
      <c r="H1417" s="43">
        <v>4.9000000000000004</v>
      </c>
      <c r="I1417" s="43" t="s">
        <v>149</v>
      </c>
      <c r="J1417" s="37" t="str">
        <f>VLOOKUP(I1417,spp!A:B,2,FALSE)</f>
        <v>Pinctada mazatlanica</v>
      </c>
      <c r="K1417" s="43">
        <v>2</v>
      </c>
      <c r="L1417" s="43"/>
      <c r="M1417" s="43"/>
      <c r="N1417" s="43"/>
      <c r="O1417" s="43"/>
      <c r="P1417" s="43"/>
      <c r="Q1417" s="43"/>
      <c r="R1417" s="43"/>
      <c r="S1417" s="43"/>
      <c r="T1417" s="43"/>
      <c r="U1417" s="43"/>
      <c r="V1417" s="43"/>
      <c r="W1417" s="43"/>
      <c r="X1417" s="43"/>
      <c r="Y1417" s="43"/>
      <c r="Z1417" s="43"/>
      <c r="AA1417" s="43"/>
      <c r="AB1417" s="43"/>
      <c r="AC1417" s="43"/>
      <c r="AD1417" s="43"/>
      <c r="AE1417" s="37"/>
      <c r="AF1417" s="37">
        <f>VLOOKUP(I1417,spp!A:E,5,FALSE)</f>
        <v>33.238461538461536</v>
      </c>
      <c r="AG1417" s="43">
        <f t="shared" si="2587"/>
        <v>66.476923076923072</v>
      </c>
      <c r="AH1417" s="43">
        <f t="shared" si="2588"/>
        <v>0.04</v>
      </c>
      <c r="AI1417" s="43">
        <f t="shared" si="2589"/>
        <v>1.3295384615384613</v>
      </c>
      <c r="AJ1417" s="7">
        <f t="shared" si="2590"/>
        <v>4.1968548660362961</v>
      </c>
      <c r="AK1417" s="7" t="e">
        <f t="shared" si="2591"/>
        <v>#NUM!</v>
      </c>
      <c r="AL1417" s="7" t="e">
        <f t="shared" si="2592"/>
        <v>#NUM!</v>
      </c>
      <c r="AM1417" s="7" t="e">
        <f t="shared" si="2593"/>
        <v>#NUM!</v>
      </c>
      <c r="AN1417" s="37" t="str">
        <f>VLOOKUP(I1417,spp!A:L,10,FALSE)</f>
        <v>Pteriidae</v>
      </c>
    </row>
    <row r="1418" spans="1:40" x14ac:dyDescent="0.2">
      <c r="A1418" s="37">
        <v>10</v>
      </c>
      <c r="B1418" s="43" t="s">
        <v>230</v>
      </c>
      <c r="C1418" s="43">
        <v>2</v>
      </c>
      <c r="D1418" s="43" t="s">
        <v>232</v>
      </c>
      <c r="E1418" s="43">
        <v>3</v>
      </c>
      <c r="F1418" s="59">
        <v>39875</v>
      </c>
      <c r="G1418" s="43"/>
      <c r="H1418" s="43">
        <v>4.5999999999999996</v>
      </c>
      <c r="I1418" s="43" t="s">
        <v>148</v>
      </c>
      <c r="J1418" s="37" t="str">
        <f>VLOOKUP(I1418,spp!A:B,2,FALSE)</f>
        <v>Diadema mexicanum</v>
      </c>
      <c r="K1418" s="43">
        <v>6</v>
      </c>
      <c r="L1418" s="43"/>
      <c r="M1418" s="43"/>
      <c r="N1418" s="43"/>
      <c r="O1418" s="43"/>
      <c r="P1418" s="43"/>
      <c r="Q1418" s="43"/>
      <c r="R1418" s="43"/>
      <c r="S1418" s="43"/>
      <c r="T1418" s="43"/>
      <c r="U1418" s="43"/>
      <c r="V1418" s="43"/>
      <c r="W1418" s="43"/>
      <c r="X1418" s="43"/>
      <c r="Y1418" s="43"/>
      <c r="Z1418" s="43"/>
      <c r="AA1418" s="43"/>
      <c r="AB1418" s="43"/>
      <c r="AC1418" s="43"/>
      <c r="AD1418" s="43"/>
      <c r="AE1418" s="37"/>
      <c r="AF1418" s="37">
        <f>VLOOKUP(I1418,spp!A:E,5,FALSE)</f>
        <v>20.71</v>
      </c>
      <c r="AG1418" s="43">
        <f t="shared" si="2587"/>
        <v>124.26</v>
      </c>
      <c r="AH1418" s="43">
        <f t="shared" si="2588"/>
        <v>0.12</v>
      </c>
      <c r="AI1418" s="43">
        <f t="shared" si="2589"/>
        <v>2.4852000000000003</v>
      </c>
      <c r="AJ1418" s="7">
        <f t="shared" si="2590"/>
        <v>4.8223761446355482</v>
      </c>
      <c r="AK1418" s="7" t="e">
        <f t="shared" si="2591"/>
        <v>#NUM!</v>
      </c>
      <c r="AL1418" s="7" t="e">
        <f t="shared" si="2592"/>
        <v>#NUM!</v>
      </c>
      <c r="AM1418" s="7" t="e">
        <f t="shared" si="2593"/>
        <v>#NUM!</v>
      </c>
      <c r="AN1418" s="37" t="str">
        <f>VLOOKUP(I1418,spp!A:L,10,FALSE)</f>
        <v>Diadematidae</v>
      </c>
    </row>
    <row r="1419" spans="1:40" x14ac:dyDescent="0.2">
      <c r="A1419" s="37">
        <v>10</v>
      </c>
      <c r="B1419" s="43" t="s">
        <v>230</v>
      </c>
      <c r="C1419" s="43">
        <v>2</v>
      </c>
      <c r="D1419" s="43" t="s">
        <v>232</v>
      </c>
      <c r="E1419" s="43">
        <v>3</v>
      </c>
      <c r="F1419" s="59">
        <v>39875</v>
      </c>
      <c r="G1419" s="43"/>
      <c r="H1419" s="43">
        <v>4.5999999999999996</v>
      </c>
      <c r="I1419" s="43" t="s">
        <v>149</v>
      </c>
      <c r="J1419" s="37" t="str">
        <f>VLOOKUP(I1419,spp!A:B,2,FALSE)</f>
        <v>Pinctada mazatlanica</v>
      </c>
      <c r="K1419" s="43">
        <v>2</v>
      </c>
      <c r="L1419" s="43"/>
      <c r="M1419" s="43"/>
      <c r="N1419" s="43"/>
      <c r="O1419" s="43"/>
      <c r="P1419" s="43"/>
      <c r="Q1419" s="43"/>
      <c r="R1419" s="43"/>
      <c r="S1419" s="43"/>
      <c r="T1419" s="43"/>
      <c r="U1419" s="43"/>
      <c r="V1419" s="43"/>
      <c r="W1419" s="43"/>
      <c r="X1419" s="43"/>
      <c r="Y1419" s="43"/>
      <c r="Z1419" s="43"/>
      <c r="AA1419" s="43"/>
      <c r="AB1419" s="43"/>
      <c r="AC1419" s="43"/>
      <c r="AD1419" s="43"/>
      <c r="AE1419" s="37"/>
      <c r="AF1419" s="37">
        <f>VLOOKUP(I1419,spp!A:E,5,FALSE)</f>
        <v>33.238461538461536</v>
      </c>
      <c r="AG1419" s="43">
        <f t="shared" si="2587"/>
        <v>66.476923076923072</v>
      </c>
      <c r="AH1419" s="43">
        <f t="shared" si="2588"/>
        <v>0.04</v>
      </c>
      <c r="AI1419" s="43">
        <f t="shared" si="2589"/>
        <v>1.3295384615384613</v>
      </c>
      <c r="AJ1419" s="7">
        <f t="shared" si="2590"/>
        <v>4.1968548660362961</v>
      </c>
      <c r="AK1419" s="7" t="e">
        <f t="shared" si="2591"/>
        <v>#NUM!</v>
      </c>
      <c r="AL1419" s="7" t="e">
        <f t="shared" si="2592"/>
        <v>#NUM!</v>
      </c>
      <c r="AM1419" s="7" t="e">
        <f t="shared" si="2593"/>
        <v>#NUM!</v>
      </c>
      <c r="AN1419" s="37" t="str">
        <f>VLOOKUP(I1419,spp!A:L,10,FALSE)</f>
        <v>Pteriidae</v>
      </c>
    </row>
    <row r="1420" spans="1:40" x14ac:dyDescent="0.2">
      <c r="A1420" s="37">
        <v>10</v>
      </c>
      <c r="B1420" s="43" t="s">
        <v>230</v>
      </c>
      <c r="C1420" s="43">
        <v>2</v>
      </c>
      <c r="D1420" s="43" t="s">
        <v>232</v>
      </c>
      <c r="E1420" s="43">
        <v>4</v>
      </c>
      <c r="F1420" s="59">
        <v>39875</v>
      </c>
      <c r="G1420" s="43"/>
      <c r="H1420" s="43">
        <v>3.7</v>
      </c>
      <c r="I1420" s="43" t="s">
        <v>148</v>
      </c>
      <c r="J1420" s="37" t="str">
        <f>VLOOKUP(I1420,spp!A:B,2,FALSE)</f>
        <v>Diadema mexicanum</v>
      </c>
      <c r="K1420" s="43">
        <v>2</v>
      </c>
      <c r="L1420" s="43"/>
      <c r="M1420" s="43"/>
      <c r="N1420" s="43"/>
      <c r="O1420" s="43"/>
      <c r="P1420" s="43"/>
      <c r="Q1420" s="43"/>
      <c r="R1420" s="43"/>
      <c r="S1420" s="43"/>
      <c r="T1420" s="43"/>
      <c r="U1420" s="43"/>
      <c r="V1420" s="43"/>
      <c r="W1420" s="43"/>
      <c r="X1420" s="43"/>
      <c r="Y1420" s="43"/>
      <c r="Z1420" s="43"/>
      <c r="AA1420" s="43"/>
      <c r="AB1420" s="43"/>
      <c r="AC1420" s="43"/>
      <c r="AD1420" s="43"/>
      <c r="AE1420" s="37"/>
      <c r="AF1420" s="37">
        <f>VLOOKUP(I1420,spp!A:E,5,FALSE)</f>
        <v>20.71</v>
      </c>
      <c r="AG1420" s="43">
        <f t="shared" si="2587"/>
        <v>41.42</v>
      </c>
      <c r="AH1420" s="43">
        <f t="shared" si="2588"/>
        <v>0.04</v>
      </c>
      <c r="AI1420" s="43">
        <f t="shared" si="2589"/>
        <v>0.82840000000000003</v>
      </c>
      <c r="AJ1420" s="7">
        <f t="shared" si="2590"/>
        <v>3.7237638559674382</v>
      </c>
      <c r="AK1420" s="7" t="e">
        <f t="shared" si="2591"/>
        <v>#NUM!</v>
      </c>
      <c r="AL1420" s="7" t="e">
        <f t="shared" si="2592"/>
        <v>#NUM!</v>
      </c>
      <c r="AM1420" s="7" t="e">
        <f t="shared" si="2593"/>
        <v>#NUM!</v>
      </c>
      <c r="AN1420" s="37" t="str">
        <f>VLOOKUP(I1420,spp!A:L,10,FALSE)</f>
        <v>Diadematidae</v>
      </c>
    </row>
    <row r="1421" spans="1:40" x14ac:dyDescent="0.2">
      <c r="A1421" s="37">
        <v>10</v>
      </c>
      <c r="B1421" s="43" t="s">
        <v>230</v>
      </c>
      <c r="C1421" s="43">
        <v>2</v>
      </c>
      <c r="D1421" s="43" t="s">
        <v>232</v>
      </c>
      <c r="E1421" s="43">
        <v>4</v>
      </c>
      <c r="F1421" s="59">
        <v>39875</v>
      </c>
      <c r="G1421" s="43"/>
      <c r="H1421" s="43">
        <v>3.7</v>
      </c>
      <c r="I1421" s="43" t="s">
        <v>149</v>
      </c>
      <c r="J1421" s="37" t="str">
        <f>VLOOKUP(I1421,spp!A:B,2,FALSE)</f>
        <v>Pinctada mazatlanica</v>
      </c>
      <c r="K1421" s="43">
        <v>2</v>
      </c>
      <c r="L1421" s="43"/>
      <c r="M1421" s="43"/>
      <c r="N1421" s="43"/>
      <c r="O1421" s="43"/>
      <c r="P1421" s="43"/>
      <c r="Q1421" s="43"/>
      <c r="R1421" s="43"/>
      <c r="S1421" s="43"/>
      <c r="T1421" s="43"/>
      <c r="U1421" s="43"/>
      <c r="V1421" s="43"/>
      <c r="W1421" s="43"/>
      <c r="X1421" s="43"/>
      <c r="Y1421" s="43"/>
      <c r="Z1421" s="43"/>
      <c r="AA1421" s="43"/>
      <c r="AB1421" s="43"/>
      <c r="AC1421" s="43"/>
      <c r="AD1421" s="43"/>
      <c r="AE1421" s="37"/>
      <c r="AF1421" s="37">
        <f>VLOOKUP(I1421,spp!A:E,5,FALSE)</f>
        <v>33.238461538461536</v>
      </c>
      <c r="AG1421" s="43">
        <f t="shared" si="2587"/>
        <v>66.476923076923072</v>
      </c>
      <c r="AH1421" s="43">
        <f t="shared" si="2588"/>
        <v>0.04</v>
      </c>
      <c r="AI1421" s="43">
        <f t="shared" si="2589"/>
        <v>1.3295384615384613</v>
      </c>
      <c r="AJ1421" s="7">
        <f t="shared" si="2590"/>
        <v>4.1968548660362961</v>
      </c>
      <c r="AK1421" s="7" t="e">
        <f t="shared" si="2591"/>
        <v>#NUM!</v>
      </c>
      <c r="AL1421" s="7" t="e">
        <f t="shared" si="2592"/>
        <v>#NUM!</v>
      </c>
      <c r="AM1421" s="7" t="e">
        <f t="shared" si="2593"/>
        <v>#NUM!</v>
      </c>
      <c r="AN1421" s="37" t="str">
        <f>VLOOKUP(I1421,spp!A:L,10,FALSE)</f>
        <v>Pteriidae</v>
      </c>
    </row>
    <row r="1422" spans="1:40" x14ac:dyDescent="0.2">
      <c r="A1422" s="37">
        <v>10</v>
      </c>
      <c r="B1422" s="43" t="s">
        <v>230</v>
      </c>
      <c r="C1422" s="43">
        <v>2</v>
      </c>
      <c r="D1422" s="43" t="s">
        <v>232</v>
      </c>
      <c r="E1422" s="43">
        <v>5</v>
      </c>
      <c r="F1422" s="59">
        <v>39875</v>
      </c>
      <c r="G1422" s="43"/>
      <c r="H1422" s="43">
        <v>6.1</v>
      </c>
      <c r="I1422" s="43" t="s">
        <v>148</v>
      </c>
      <c r="J1422" s="37" t="str">
        <f>VLOOKUP(I1422,spp!A:B,2,FALSE)</f>
        <v>Diadema mexicanum</v>
      </c>
      <c r="K1422" s="43">
        <v>5</v>
      </c>
      <c r="L1422" s="43"/>
      <c r="M1422" s="43"/>
      <c r="N1422" s="43"/>
      <c r="O1422" s="43"/>
      <c r="P1422" s="43"/>
      <c r="Q1422" s="43"/>
      <c r="R1422" s="43"/>
      <c r="S1422" s="43"/>
      <c r="T1422" s="43"/>
      <c r="U1422" s="43"/>
      <c r="V1422" s="43"/>
      <c r="W1422" s="43"/>
      <c r="X1422" s="43"/>
      <c r="Y1422" s="43"/>
      <c r="Z1422" s="43"/>
      <c r="AA1422" s="43"/>
      <c r="AB1422" s="43"/>
      <c r="AC1422" s="43"/>
      <c r="AD1422" s="43"/>
      <c r="AE1422" s="37"/>
      <c r="AF1422" s="37">
        <f>VLOOKUP(I1422,spp!A:E,5,FALSE)</f>
        <v>20.71</v>
      </c>
      <c r="AG1422" s="43">
        <f t="shared" si="2587"/>
        <v>103.55000000000001</v>
      </c>
      <c r="AH1422" s="43">
        <f t="shared" si="2588"/>
        <v>0.1</v>
      </c>
      <c r="AI1422" s="43">
        <f t="shared" si="2589"/>
        <v>2.0710000000000002</v>
      </c>
      <c r="AJ1422" s="7">
        <f t="shared" ref="AJ1422:AJ1426" si="2594">LN(AG1422)</f>
        <v>4.6400545878415933</v>
      </c>
      <c r="AK1422" s="7" t="e">
        <f t="shared" ref="AK1422:AK1426" si="2595">LN(AE1422)</f>
        <v>#NUM!</v>
      </c>
      <c r="AL1422" s="7" t="e">
        <f t="shared" ref="AL1422:AL1426" si="2596">(AJ1422-AK1422)/AF1422</f>
        <v>#NUM!</v>
      </c>
      <c r="AM1422" s="7" t="e">
        <f t="shared" si="2593"/>
        <v>#NUM!</v>
      </c>
      <c r="AN1422" s="37" t="str">
        <f>VLOOKUP(I1422,spp!A:L,10,FALSE)</f>
        <v>Diadematidae</v>
      </c>
    </row>
    <row r="1423" spans="1:40" x14ac:dyDescent="0.2">
      <c r="A1423" s="37">
        <v>10</v>
      </c>
      <c r="B1423" s="37" t="s">
        <v>230</v>
      </c>
      <c r="C1423" s="37">
        <v>3</v>
      </c>
      <c r="D1423" s="37" t="s">
        <v>233</v>
      </c>
      <c r="E1423" s="37">
        <v>1</v>
      </c>
      <c r="F1423" s="42">
        <v>39876</v>
      </c>
      <c r="G1423" s="37"/>
      <c r="H1423" s="37">
        <v>16.8</v>
      </c>
      <c r="I1423" s="37" t="s">
        <v>150</v>
      </c>
      <c r="J1423" s="37" t="str">
        <f>VLOOKUP(I1423,spp!A:B,2,FALSE)</f>
        <v>Lutjanus argentiventris</v>
      </c>
      <c r="K1423" s="39">
        <f t="shared" ref="K1423" si="2597">SUM(L1423:AD1423)</f>
        <v>4</v>
      </c>
      <c r="L1423" s="37"/>
      <c r="M1423" s="37"/>
      <c r="N1423" s="37">
        <v>4</v>
      </c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>
        <f>VLOOKUP(I1423,spp!A:C,3,FALSE)</f>
        <v>1.7299999999999999E-2</v>
      </c>
      <c r="AF1423" s="37">
        <f>VLOOKUP(I1423,spp!A:D,4,FALSE)</f>
        <v>3</v>
      </c>
      <c r="AG1423" s="37">
        <f t="shared" ref="AG1423" si="2598">((AE1423*$L$2^AF1423)*L1423)+((AE1423*$M$2^AF1423)*M1423)+((AE1423*$N$2^AF1423)*N1423)+((AE1423*$O$2^AF1423)*O1423)+((AE1423*$P$2^AF1423)*P1423)+((AE1423*$Q$2^AF1423)*Q1423)+((AE1423*$R$2^AF1423)*R1423)+((AE1423*$S$2^AF1423)*S1423)+((AE1423*$T$2^AF1423)*T1423)+((AE1423*$U$2^AF1423)*U1423)+((AE1423*$V$2^AF1423)*V1423)+((AE1423*$W$2^AF1423)*W1423)+((AE1423*$X$2^AF1423)*X1423)+((AE1423*$Y$2^AF1423)*Y1423)+ ((AE1423*$Z$2^AF1423)*Z1423)+((AE1423*$AA$2^AF1423)*AA1423)+((AE1423*$AB$2^AF1423)*AB1423)+((AE1423*$AC$2^AF1423)*AC1423+((AE1423*$AD$2^AF1423)*AD1423))</f>
        <v>135.15625</v>
      </c>
      <c r="AH1423" s="37">
        <f t="shared" ref="AH1423" si="2599">K1423/100</f>
        <v>0.04</v>
      </c>
      <c r="AI1423" s="37">
        <f t="shared" ref="AI1423" si="2600">AG1423/100</f>
        <v>1.3515625</v>
      </c>
      <c r="AJ1423" s="7">
        <f t="shared" si="2594"/>
        <v>4.9064315165662533</v>
      </c>
      <c r="AK1423" s="7">
        <f t="shared" si="2595"/>
        <v>-4.0570487774784034</v>
      </c>
      <c r="AL1423" s="7">
        <f t="shared" si="2596"/>
        <v>2.9878267646815524</v>
      </c>
      <c r="AM1423" s="7">
        <f t="shared" ref="AM1423:AM1426" si="2601">EXP(AL1423)</f>
        <v>19.842513149602496</v>
      </c>
      <c r="AN1423" s="37" t="str">
        <f>VLOOKUP(I1423,spp!A:L,10,FALSE)</f>
        <v>Lutjanidae</v>
      </c>
    </row>
    <row r="1424" spans="1:40" x14ac:dyDescent="0.2">
      <c r="A1424" s="37">
        <v>10</v>
      </c>
      <c r="B1424" s="43" t="s">
        <v>230</v>
      </c>
      <c r="C1424" s="43">
        <v>3</v>
      </c>
      <c r="D1424" s="43" t="s">
        <v>233</v>
      </c>
      <c r="E1424" s="43">
        <v>1</v>
      </c>
      <c r="F1424" s="59">
        <v>39876</v>
      </c>
      <c r="G1424" s="43"/>
      <c r="H1424" s="43">
        <v>13.7</v>
      </c>
      <c r="I1424" s="43" t="s">
        <v>149</v>
      </c>
      <c r="J1424" s="37" t="str">
        <f>VLOOKUP(I1424,spp!A:B,2,FALSE)</f>
        <v>Pinctada mazatlanica</v>
      </c>
      <c r="K1424" s="43">
        <v>4</v>
      </c>
      <c r="L1424" s="43"/>
      <c r="M1424" s="43"/>
      <c r="N1424" s="43"/>
      <c r="O1424" s="43"/>
      <c r="P1424" s="43"/>
      <c r="Q1424" s="43"/>
      <c r="R1424" s="43"/>
      <c r="S1424" s="43"/>
      <c r="T1424" s="43"/>
      <c r="U1424" s="43"/>
      <c r="V1424" s="43"/>
      <c r="W1424" s="43"/>
      <c r="X1424" s="43"/>
      <c r="Y1424" s="43"/>
      <c r="Z1424" s="43"/>
      <c r="AA1424" s="43"/>
      <c r="AB1424" s="43"/>
      <c r="AC1424" s="43"/>
      <c r="AD1424" s="43"/>
      <c r="AE1424" s="37"/>
      <c r="AF1424" s="37">
        <f>VLOOKUP(I1424,spp!A:E,5,FALSE)</f>
        <v>33.238461538461536</v>
      </c>
      <c r="AG1424" s="43">
        <f t="shared" ref="AG1424" si="2602">AF1424*K1424</f>
        <v>132.95384615384614</v>
      </c>
      <c r="AH1424" s="43">
        <f t="shared" ref="AH1424" si="2603">K1424/50</f>
        <v>0.08</v>
      </c>
      <c r="AI1424" s="43">
        <f t="shared" ref="AI1424" si="2604">AG1424/50</f>
        <v>2.6590769230769227</v>
      </c>
      <c r="AJ1424" s="7">
        <f t="shared" si="2594"/>
        <v>4.8900020465962415</v>
      </c>
      <c r="AK1424" s="7" t="e">
        <f t="shared" si="2595"/>
        <v>#NUM!</v>
      </c>
      <c r="AL1424" s="7" t="e">
        <f t="shared" si="2596"/>
        <v>#NUM!</v>
      </c>
      <c r="AM1424" s="7" t="e">
        <f t="shared" si="2601"/>
        <v>#NUM!</v>
      </c>
      <c r="AN1424" s="37" t="str">
        <f>VLOOKUP(I1424,spp!A:L,10,FALSE)</f>
        <v>Pteriidae</v>
      </c>
    </row>
    <row r="1425" spans="1:40" x14ac:dyDescent="0.2">
      <c r="A1425" s="37">
        <v>10</v>
      </c>
      <c r="B1425" s="37" t="s">
        <v>230</v>
      </c>
      <c r="C1425" s="37">
        <v>3</v>
      </c>
      <c r="D1425" s="37" t="s">
        <v>233</v>
      </c>
      <c r="E1425" s="37">
        <v>2</v>
      </c>
      <c r="F1425" s="42">
        <v>39876</v>
      </c>
      <c r="G1425" s="37"/>
      <c r="H1425" s="37">
        <v>12.2</v>
      </c>
      <c r="I1425" s="37" t="s">
        <v>150</v>
      </c>
      <c r="J1425" s="37" t="str">
        <f>VLOOKUP(I1425,spp!A:B,2,FALSE)</f>
        <v>Lutjanus argentiventris</v>
      </c>
      <c r="K1425" s="39">
        <f t="shared" ref="K1425" si="2605">SUM(L1425:AD1425)</f>
        <v>1</v>
      </c>
      <c r="L1425" s="37"/>
      <c r="M1425" s="37"/>
      <c r="N1425" s="37"/>
      <c r="O1425" s="37">
        <v>1</v>
      </c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>
        <f>VLOOKUP(I1425,spp!A:C,3,FALSE)</f>
        <v>1.7299999999999999E-2</v>
      </c>
      <c r="AF1425" s="37">
        <f>VLOOKUP(I1425,spp!A:D,4,FALSE)</f>
        <v>3</v>
      </c>
      <c r="AG1425" s="37">
        <f t="shared" ref="AG1425" si="2606">((AE1425*$L$2^AF1425)*L1425)+((AE1425*$M$2^AF1425)*M1425)+((AE1425*$N$2^AF1425)*N1425)+((AE1425*$O$2^AF1425)*O1425)+((AE1425*$P$2^AF1425)*P1425)+((AE1425*$Q$2^AF1425)*Q1425)+((AE1425*$R$2^AF1425)*R1425)+((AE1425*$S$2^AF1425)*S1425)+((AE1425*$T$2^AF1425)*T1425)+((AE1425*$U$2^AF1425)*U1425)+((AE1425*$V$2^AF1425)*V1425)+((AE1425*$W$2^AF1425)*W1425)+((AE1425*$X$2^AF1425)*X1425)+((AE1425*$Y$2^AF1425)*Y1425)+ ((AE1425*$Z$2^AF1425)*Z1425)+((AE1425*$AA$2^AF1425)*AA1425)+((AE1425*$AB$2^AF1425)*AB1425)+((AE1425*$AC$2^AF1425)*AC1425+((AE1425*$AD$2^AF1425)*AD1425))</f>
        <v>92.717187499999994</v>
      </c>
      <c r="AH1425" s="37">
        <f t="shared" ref="AH1425" si="2607">K1425/100</f>
        <v>0.01</v>
      </c>
      <c r="AI1425" s="37">
        <f t="shared" ref="AI1425" si="2608">AG1425/100</f>
        <v>0.92717187499999998</v>
      </c>
      <c r="AJ1425" s="7">
        <f t="shared" si="2594"/>
        <v>4.5295538653100014</v>
      </c>
      <c r="AK1425" s="7">
        <f t="shared" si="2595"/>
        <v>-4.0570487774784034</v>
      </c>
      <c r="AL1425" s="7">
        <f t="shared" si="2596"/>
        <v>2.8622008809294681</v>
      </c>
      <c r="AM1425" s="7">
        <f t="shared" si="2601"/>
        <v>17.499999999999996</v>
      </c>
      <c r="AN1425" s="37" t="str">
        <f>VLOOKUP(I1425,spp!A:L,10,FALSE)</f>
        <v>Lutjanidae</v>
      </c>
    </row>
    <row r="1426" spans="1:40" x14ac:dyDescent="0.2">
      <c r="A1426" s="37">
        <v>10</v>
      </c>
      <c r="B1426" s="43" t="s">
        <v>230</v>
      </c>
      <c r="C1426" s="43">
        <v>3</v>
      </c>
      <c r="D1426" s="43" t="s">
        <v>233</v>
      </c>
      <c r="E1426" s="43">
        <v>2</v>
      </c>
      <c r="F1426" s="59">
        <v>39876</v>
      </c>
      <c r="G1426" s="43"/>
      <c r="H1426" s="43">
        <v>14.6</v>
      </c>
      <c r="I1426" s="43" t="s">
        <v>149</v>
      </c>
      <c r="J1426" s="37" t="str">
        <f>VLOOKUP(I1426,spp!A:B,2,FALSE)</f>
        <v>Pinctada mazatlanica</v>
      </c>
      <c r="K1426" s="43">
        <v>3</v>
      </c>
      <c r="L1426" s="43"/>
      <c r="M1426" s="43"/>
      <c r="N1426" s="43"/>
      <c r="O1426" s="43"/>
      <c r="P1426" s="43"/>
      <c r="Q1426" s="43"/>
      <c r="R1426" s="43"/>
      <c r="S1426" s="43"/>
      <c r="T1426" s="43"/>
      <c r="U1426" s="43"/>
      <c r="V1426" s="43"/>
      <c r="W1426" s="43"/>
      <c r="X1426" s="43"/>
      <c r="Y1426" s="43"/>
      <c r="Z1426" s="43"/>
      <c r="AA1426" s="43"/>
      <c r="AB1426" s="43"/>
      <c r="AC1426" s="43"/>
      <c r="AD1426" s="43"/>
      <c r="AE1426" s="37"/>
      <c r="AF1426" s="37">
        <f>VLOOKUP(I1426,spp!A:E,5,FALSE)</f>
        <v>33.238461538461536</v>
      </c>
      <c r="AG1426" s="43">
        <f t="shared" ref="AG1426" si="2609">AF1426*K1426</f>
        <v>99.715384615384608</v>
      </c>
      <c r="AH1426" s="43">
        <f t="shared" ref="AH1426" si="2610">K1426/50</f>
        <v>0.06</v>
      </c>
      <c r="AI1426" s="43">
        <f t="shared" ref="AI1426" si="2611">AG1426/50</f>
        <v>1.9943076923076921</v>
      </c>
      <c r="AJ1426" s="7">
        <f t="shared" si="2594"/>
        <v>4.6023199741444607</v>
      </c>
      <c r="AK1426" s="7" t="e">
        <f t="shared" si="2595"/>
        <v>#NUM!</v>
      </c>
      <c r="AL1426" s="7" t="e">
        <f t="shared" si="2596"/>
        <v>#NUM!</v>
      </c>
      <c r="AM1426" s="7" t="e">
        <f t="shared" si="2601"/>
        <v>#NUM!</v>
      </c>
      <c r="AN1426" s="37" t="str">
        <f>VLOOKUP(I1426,spp!A:L,10,FALSE)</f>
        <v>Pteriidae</v>
      </c>
    </row>
    <row r="1427" spans="1:40" x14ac:dyDescent="0.2">
      <c r="A1427" s="37">
        <v>10</v>
      </c>
      <c r="B1427" s="43" t="s">
        <v>230</v>
      </c>
      <c r="C1427" s="43">
        <v>3</v>
      </c>
      <c r="D1427" s="43" t="s">
        <v>233</v>
      </c>
      <c r="E1427" s="43">
        <v>3</v>
      </c>
      <c r="F1427" s="59">
        <v>39876</v>
      </c>
      <c r="G1427" s="43"/>
      <c r="H1427" s="43">
        <v>14.6</v>
      </c>
      <c r="I1427" s="43" t="s">
        <v>148</v>
      </c>
      <c r="J1427" s="37" t="str">
        <f>VLOOKUP(I1427,spp!A:B,2,FALSE)</f>
        <v>Diadema mexicanum</v>
      </c>
      <c r="K1427" s="43">
        <v>20</v>
      </c>
      <c r="L1427" s="43"/>
      <c r="M1427" s="43"/>
      <c r="N1427" s="43"/>
      <c r="O1427" s="43"/>
      <c r="P1427" s="43"/>
      <c r="Q1427" s="43"/>
      <c r="R1427" s="43"/>
      <c r="S1427" s="43"/>
      <c r="T1427" s="43"/>
      <c r="U1427" s="43"/>
      <c r="V1427" s="43"/>
      <c r="W1427" s="43"/>
      <c r="X1427" s="43"/>
      <c r="Y1427" s="43"/>
      <c r="Z1427" s="43"/>
      <c r="AA1427" s="43"/>
      <c r="AB1427" s="43"/>
      <c r="AC1427" s="43"/>
      <c r="AD1427" s="43"/>
      <c r="AE1427" s="37"/>
      <c r="AF1427" s="37">
        <f>VLOOKUP(I1427,spp!A:E,5,FALSE)</f>
        <v>20.71</v>
      </c>
      <c r="AG1427" s="43">
        <f t="shared" ref="AG1427:AG1428" si="2612">AF1427*K1427</f>
        <v>414.20000000000005</v>
      </c>
      <c r="AH1427" s="43">
        <f t="shared" ref="AH1427:AH1428" si="2613">K1427/50</f>
        <v>0.4</v>
      </c>
      <c r="AI1427" s="43">
        <f t="shared" ref="AI1427:AI1428" si="2614">AG1427/50</f>
        <v>8.2840000000000007</v>
      </c>
      <c r="AJ1427" s="7">
        <f t="shared" ref="AJ1427:AJ1431" si="2615">LN(AG1427)</f>
        <v>6.0263489489614841</v>
      </c>
      <c r="AK1427" s="7" t="e">
        <f t="shared" ref="AK1427:AK1431" si="2616">LN(AE1427)</f>
        <v>#NUM!</v>
      </c>
      <c r="AL1427" s="7" t="e">
        <f t="shared" ref="AL1427:AL1431" si="2617">(AJ1427-AK1427)/AF1427</f>
        <v>#NUM!</v>
      </c>
      <c r="AM1427" s="7" t="e">
        <f t="shared" ref="AM1427:AM1431" si="2618">EXP(AL1427)</f>
        <v>#NUM!</v>
      </c>
      <c r="AN1427" s="37" t="str">
        <f>VLOOKUP(I1427,spp!A:L,10,FALSE)</f>
        <v>Diadematidae</v>
      </c>
    </row>
    <row r="1428" spans="1:40" x14ac:dyDescent="0.2">
      <c r="A1428" s="37">
        <v>10</v>
      </c>
      <c r="B1428" s="43" t="s">
        <v>230</v>
      </c>
      <c r="C1428" s="43">
        <v>3</v>
      </c>
      <c r="D1428" s="43" t="s">
        <v>233</v>
      </c>
      <c r="E1428" s="43">
        <v>3</v>
      </c>
      <c r="F1428" s="59">
        <v>39876</v>
      </c>
      <c r="G1428" s="43"/>
      <c r="H1428" s="43">
        <v>14.6</v>
      </c>
      <c r="I1428" s="43" t="s">
        <v>149</v>
      </c>
      <c r="J1428" s="37" t="str">
        <f>VLOOKUP(I1428,spp!A:B,2,FALSE)</f>
        <v>Pinctada mazatlanica</v>
      </c>
      <c r="K1428" s="43">
        <v>3</v>
      </c>
      <c r="L1428" s="43"/>
      <c r="M1428" s="43"/>
      <c r="N1428" s="43"/>
      <c r="O1428" s="43"/>
      <c r="P1428" s="43"/>
      <c r="Q1428" s="43"/>
      <c r="R1428" s="43"/>
      <c r="S1428" s="43"/>
      <c r="T1428" s="43"/>
      <c r="U1428" s="43"/>
      <c r="V1428" s="43"/>
      <c r="W1428" s="43"/>
      <c r="X1428" s="43"/>
      <c r="Y1428" s="43"/>
      <c r="Z1428" s="43"/>
      <c r="AA1428" s="43"/>
      <c r="AB1428" s="43"/>
      <c r="AC1428" s="43"/>
      <c r="AD1428" s="43"/>
      <c r="AE1428" s="37"/>
      <c r="AF1428" s="37">
        <f>VLOOKUP(I1428,spp!A:E,5,FALSE)</f>
        <v>33.238461538461536</v>
      </c>
      <c r="AG1428" s="43">
        <f t="shared" si="2612"/>
        <v>99.715384615384608</v>
      </c>
      <c r="AH1428" s="43">
        <f t="shared" si="2613"/>
        <v>0.06</v>
      </c>
      <c r="AI1428" s="43">
        <f t="shared" si="2614"/>
        <v>1.9943076923076921</v>
      </c>
      <c r="AJ1428" s="7">
        <f t="shared" si="2615"/>
        <v>4.6023199741444607</v>
      </c>
      <c r="AK1428" s="7" t="e">
        <f t="shared" si="2616"/>
        <v>#NUM!</v>
      </c>
      <c r="AL1428" s="7" t="e">
        <f t="shared" si="2617"/>
        <v>#NUM!</v>
      </c>
      <c r="AM1428" s="7" t="e">
        <f t="shared" si="2618"/>
        <v>#NUM!</v>
      </c>
      <c r="AN1428" s="37" t="str">
        <f>VLOOKUP(I1428,spp!A:L,10,FALSE)</f>
        <v>Pteriidae</v>
      </c>
    </row>
    <row r="1429" spans="1:40" x14ac:dyDescent="0.2">
      <c r="A1429" s="37">
        <v>10</v>
      </c>
      <c r="B1429" s="43" t="s">
        <v>230</v>
      </c>
      <c r="C1429" s="43">
        <v>4</v>
      </c>
      <c r="D1429" s="43" t="s">
        <v>234</v>
      </c>
      <c r="E1429" s="43">
        <v>1</v>
      </c>
      <c r="F1429" s="59">
        <v>39876</v>
      </c>
      <c r="G1429" s="43"/>
      <c r="H1429" s="43">
        <v>15.2</v>
      </c>
      <c r="I1429" s="43" t="s">
        <v>148</v>
      </c>
      <c r="J1429" s="37" t="str">
        <f>VLOOKUP(I1429,spp!A:B,2,FALSE)</f>
        <v>Diadema mexicanum</v>
      </c>
      <c r="K1429" s="43">
        <v>35</v>
      </c>
      <c r="L1429" s="43"/>
      <c r="M1429" s="43"/>
      <c r="N1429" s="43"/>
      <c r="O1429" s="43"/>
      <c r="P1429" s="43"/>
      <c r="Q1429" s="43"/>
      <c r="R1429" s="43"/>
      <c r="S1429" s="43"/>
      <c r="T1429" s="43"/>
      <c r="U1429" s="43"/>
      <c r="V1429" s="43"/>
      <c r="W1429" s="43"/>
      <c r="X1429" s="43"/>
      <c r="Y1429" s="43"/>
      <c r="Z1429" s="43"/>
      <c r="AA1429" s="43"/>
      <c r="AB1429" s="43"/>
      <c r="AC1429" s="43"/>
      <c r="AD1429" s="43"/>
      <c r="AE1429" s="37"/>
      <c r="AF1429" s="37">
        <f>VLOOKUP(I1429,spp!A:E,5,FALSE)</f>
        <v>20.71</v>
      </c>
      <c r="AG1429" s="43">
        <f t="shared" ref="AG1429" si="2619">AF1429*K1429</f>
        <v>724.85</v>
      </c>
      <c r="AH1429" s="43">
        <f t="shared" ref="AH1429" si="2620">K1429/50</f>
        <v>0.7</v>
      </c>
      <c r="AI1429" s="43">
        <f t="shared" ref="AI1429" si="2621">AG1429/50</f>
        <v>14.497</v>
      </c>
      <c r="AJ1429" s="7">
        <f t="shared" si="2615"/>
        <v>6.5859647368969068</v>
      </c>
      <c r="AK1429" s="7" t="e">
        <f t="shared" si="2616"/>
        <v>#NUM!</v>
      </c>
      <c r="AL1429" s="7" t="e">
        <f t="shared" si="2617"/>
        <v>#NUM!</v>
      </c>
      <c r="AM1429" s="7" t="e">
        <f t="shared" si="2618"/>
        <v>#NUM!</v>
      </c>
      <c r="AN1429" s="37" t="str">
        <f>VLOOKUP(I1429,spp!A:L,10,FALSE)</f>
        <v>Diadematidae</v>
      </c>
    </row>
    <row r="1430" spans="1:40" x14ac:dyDescent="0.2">
      <c r="A1430" s="37">
        <v>10</v>
      </c>
      <c r="B1430" s="37" t="s">
        <v>230</v>
      </c>
      <c r="C1430" s="37">
        <v>4</v>
      </c>
      <c r="D1430" s="37" t="s">
        <v>234</v>
      </c>
      <c r="E1430" s="37">
        <v>2</v>
      </c>
      <c r="F1430" s="42">
        <v>39876</v>
      </c>
      <c r="G1430" s="37"/>
      <c r="H1430" s="37">
        <v>16.8</v>
      </c>
      <c r="I1430" s="37" t="s">
        <v>142</v>
      </c>
      <c r="J1430" s="37" t="str">
        <f>VLOOKUP(I1430,spp!A:B,2,FALSE)</f>
        <v>Holacanthus passer</v>
      </c>
      <c r="K1430" s="39">
        <f t="shared" ref="K1430" si="2622">SUM(L1430:AD1430)</f>
        <v>2</v>
      </c>
      <c r="L1430" s="37"/>
      <c r="M1430" s="37"/>
      <c r="N1430" s="37"/>
      <c r="O1430" s="37">
        <v>2</v>
      </c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>
        <f>VLOOKUP(I1430,spp!A:C,3,FALSE)</f>
        <v>2.7130000000000001E-2</v>
      </c>
      <c r="AF1430" s="37">
        <f>VLOOKUP(I1430,spp!A:D,4,FALSE)</f>
        <v>3.0842299999999998</v>
      </c>
      <c r="AG1430" s="37">
        <f t="shared" ref="AG1430" si="2623">((AE1430*$L$2^AF1430)*L1430)+((AE1430*$M$2^AF1430)*M1430)+((AE1430*$N$2^AF1430)*N1430)+((AE1430*$O$2^AF1430)*O1430)+((AE1430*$P$2^AF1430)*P1430)+((AE1430*$Q$2^AF1430)*Q1430)+((AE1430*$R$2^AF1430)*R1430)+((AE1430*$S$2^AF1430)*S1430)+((AE1430*$T$2^AF1430)*T1430)+((AE1430*$U$2^AF1430)*U1430)+((AE1430*$V$2^AF1430)*V1430)+((AE1430*$W$2^AF1430)*W1430)+((AE1430*$X$2^AF1430)*X1430)+((AE1430*$Y$2^AF1430)*Y1430)+ ((AE1430*$Z$2^AF1430)*Z1430)+((AE1430*$AA$2^AF1430)*AA1430)+((AE1430*$AB$2^AF1430)*AB1430)+((AE1430*$AC$2^AF1430)*AC1430+((AE1430*$AD$2^AF1430)*AD1430))</f>
        <v>370.07950141176343</v>
      </c>
      <c r="AH1430" s="37">
        <f t="shared" ref="AH1430" si="2624">K1430/100</f>
        <v>0.02</v>
      </c>
      <c r="AI1430" s="37">
        <f t="shared" ref="AI1430" si="2625">AG1430/100</f>
        <v>3.7007950141176345</v>
      </c>
      <c r="AJ1430" s="7">
        <f t="shared" si="2615"/>
        <v>5.9137178512377435</v>
      </c>
      <c r="AK1430" s="7">
        <f t="shared" si="2616"/>
        <v>-3.6071151523112968</v>
      </c>
      <c r="AL1430" s="7">
        <f t="shared" si="2617"/>
        <v>3.0869400153519808</v>
      </c>
      <c r="AM1430" s="7">
        <f t="shared" si="2618"/>
        <v>21.909931240932202</v>
      </c>
      <c r="AN1430" s="37" t="str">
        <f>VLOOKUP(I1430,spp!A:L,10,FALSE)</f>
        <v>Pomacanthidae</v>
      </c>
    </row>
    <row r="1431" spans="1:40" x14ac:dyDescent="0.2">
      <c r="A1431" s="37">
        <v>10</v>
      </c>
      <c r="B1431" s="43" t="s">
        <v>230</v>
      </c>
      <c r="C1431" s="43">
        <v>4</v>
      </c>
      <c r="D1431" s="43" t="s">
        <v>234</v>
      </c>
      <c r="E1431" s="43">
        <v>2</v>
      </c>
      <c r="F1431" s="59">
        <v>39876</v>
      </c>
      <c r="G1431" s="43"/>
      <c r="H1431" s="43">
        <v>16.8</v>
      </c>
      <c r="I1431" s="43" t="s">
        <v>148</v>
      </c>
      <c r="J1431" s="37" t="str">
        <f>VLOOKUP(I1431,spp!A:B,2,FALSE)</f>
        <v>Diadema mexicanum</v>
      </c>
      <c r="K1431" s="43">
        <v>32</v>
      </c>
      <c r="L1431" s="43"/>
      <c r="M1431" s="43"/>
      <c r="N1431" s="43"/>
      <c r="O1431" s="43"/>
      <c r="P1431" s="43"/>
      <c r="Q1431" s="43"/>
      <c r="R1431" s="43"/>
      <c r="S1431" s="43"/>
      <c r="T1431" s="43"/>
      <c r="U1431" s="43"/>
      <c r="V1431" s="43"/>
      <c r="W1431" s="43"/>
      <c r="X1431" s="43"/>
      <c r="Y1431" s="43"/>
      <c r="Z1431" s="43"/>
      <c r="AA1431" s="43"/>
      <c r="AB1431" s="43"/>
      <c r="AC1431" s="43"/>
      <c r="AD1431" s="43"/>
      <c r="AE1431" s="37"/>
      <c r="AF1431" s="37">
        <f>VLOOKUP(I1431,spp!A:E,5,FALSE)</f>
        <v>20.71</v>
      </c>
      <c r="AG1431" s="43">
        <f t="shared" ref="AG1431" si="2626">AF1431*K1431</f>
        <v>662.72</v>
      </c>
      <c r="AH1431" s="43">
        <f t="shared" ref="AH1431" si="2627">K1431/50</f>
        <v>0.64</v>
      </c>
      <c r="AI1431" s="43">
        <f t="shared" ref="AI1431" si="2628">AG1431/50</f>
        <v>13.2544</v>
      </c>
      <c r="AJ1431" s="7">
        <f t="shared" si="2615"/>
        <v>6.4963525782072198</v>
      </c>
      <c r="AK1431" s="7" t="e">
        <f t="shared" si="2616"/>
        <v>#NUM!</v>
      </c>
      <c r="AL1431" s="7" t="e">
        <f t="shared" si="2617"/>
        <v>#NUM!</v>
      </c>
      <c r="AM1431" s="7" t="e">
        <f t="shared" si="2618"/>
        <v>#NUM!</v>
      </c>
      <c r="AN1431" s="37" t="str">
        <f>VLOOKUP(I1431,spp!A:L,10,FALSE)</f>
        <v>Diadematidae</v>
      </c>
    </row>
    <row r="1432" spans="1:40" x14ac:dyDescent="0.2">
      <c r="A1432" s="37">
        <v>10</v>
      </c>
      <c r="B1432" s="37" t="s">
        <v>230</v>
      </c>
      <c r="C1432" s="37">
        <v>4</v>
      </c>
      <c r="D1432" s="37" t="s">
        <v>234</v>
      </c>
      <c r="E1432" s="37">
        <v>3</v>
      </c>
      <c r="F1432" s="42">
        <v>39876</v>
      </c>
      <c r="G1432" s="37"/>
      <c r="H1432" s="37">
        <v>15.2</v>
      </c>
      <c r="I1432" s="37" t="s">
        <v>142</v>
      </c>
      <c r="J1432" s="37" t="str">
        <f>VLOOKUP(I1432,spp!A:B,2,FALSE)</f>
        <v>Holacanthus passer</v>
      </c>
      <c r="K1432" s="39">
        <f t="shared" ref="K1432" si="2629">+SUM(L1432:AB1432)</f>
        <v>2</v>
      </c>
      <c r="L1432" s="37">
        <v>1</v>
      </c>
      <c r="M1432" s="37"/>
      <c r="N1432" s="37">
        <v>1</v>
      </c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>
        <f>VLOOKUP(I1432,spp!A:C,3,FALSE)</f>
        <v>2.7130000000000001E-2</v>
      </c>
      <c r="AF1432" s="37">
        <f>VLOOKUP(I1432,spp!A:D,4,FALSE)</f>
        <v>3.0842299999999998</v>
      </c>
      <c r="AG1432" s="37">
        <f t="shared" ref="AG1432" si="2630">((AE1432*$L$2^AF1432)*L1432)+((AE1432*$M$2^AF1432)*M1432)+((AE1432*$N$2^AF1432)*N1432)+((AE1432*$O$2^AF1432)*O1432)+((AE1432*$P$2^AF1432)*P1432)+((AE1432*$Q$2^AF1432)*Q1432)+((AE1432*$R$2^AF1432)*R1432)+((AE1432*$S$2^AF1432)*S1432)+((AE1432*$T$2^AF1432)*T1432)+((AE1432*$U$2^AF1432)*U1432)+((AE1432*$V$2^AF1432)*V1432)+((AE1432*$W$2^AF1432)*W1432)+((AE1432*$X$2^AF1432)*X1432)+((AE1432*$Y$2^AF1432)*Y1432)+ ((AE1432*$Z$2^AF1432)*Z1432)+((AE1432*$AA$2^AF1432)*AA1432)+((AE1432*$AB$2^AF1432)*AB1432)+((AE1432*$AC$2^AF1432)*AC1432+((AE1432*$AD$2^AF1432)*AD1432))</f>
        <v>66.007898572784242</v>
      </c>
      <c r="AH1432" s="37">
        <f t="shared" ref="AH1432" si="2631">K1432/100</f>
        <v>0.02</v>
      </c>
      <c r="AI1432" s="37">
        <f t="shared" ref="AI1432" si="2632">AG1432/100</f>
        <v>0.6600789857278424</v>
      </c>
      <c r="AJ1432" s="7">
        <f t="shared" ref="AJ1432:AJ1440" si="2633">LN(AG1432)</f>
        <v>4.1897744102111183</v>
      </c>
      <c r="AK1432" s="7">
        <f t="shared" ref="AK1432:AK1440" si="2634">LN(AE1432)</f>
        <v>-3.6071151523112968</v>
      </c>
      <c r="AL1432" s="7">
        <f t="shared" ref="AL1432:AL1440" si="2635">(AJ1432-AK1432)/AF1432</f>
        <v>2.5279857736039189</v>
      </c>
      <c r="AM1432" s="7">
        <f t="shared" ref="AM1432:AM1440" si="2636">EXP(AL1432)</f>
        <v>12.528245981620184</v>
      </c>
      <c r="AN1432" s="37" t="str">
        <f>VLOOKUP(I1432,spp!A:L,10,FALSE)</f>
        <v>Pomacanthidae</v>
      </c>
    </row>
    <row r="1433" spans="1:40" x14ac:dyDescent="0.2">
      <c r="A1433" s="37">
        <v>10</v>
      </c>
      <c r="B1433" s="43" t="s">
        <v>230</v>
      </c>
      <c r="C1433" s="43">
        <v>4</v>
      </c>
      <c r="D1433" s="43" t="s">
        <v>234</v>
      </c>
      <c r="E1433" s="43">
        <v>3</v>
      </c>
      <c r="F1433" s="59">
        <v>39876</v>
      </c>
      <c r="G1433" s="43"/>
      <c r="H1433" s="43">
        <v>15.2</v>
      </c>
      <c r="I1433" s="43" t="s">
        <v>148</v>
      </c>
      <c r="J1433" s="37" t="str">
        <f>VLOOKUP(I1433,spp!A:B,2,FALSE)</f>
        <v>Diadema mexicanum</v>
      </c>
      <c r="K1433" s="43">
        <v>23</v>
      </c>
      <c r="L1433" s="43"/>
      <c r="M1433" s="43"/>
      <c r="N1433" s="43"/>
      <c r="O1433" s="43"/>
      <c r="P1433" s="43"/>
      <c r="Q1433" s="43"/>
      <c r="R1433" s="43"/>
      <c r="S1433" s="43"/>
      <c r="T1433" s="43"/>
      <c r="U1433" s="43"/>
      <c r="V1433" s="43"/>
      <c r="W1433" s="43"/>
      <c r="X1433" s="43"/>
      <c r="Y1433" s="43"/>
      <c r="Z1433" s="43"/>
      <c r="AA1433" s="43"/>
      <c r="AB1433" s="43"/>
      <c r="AC1433" s="43"/>
      <c r="AD1433" s="43"/>
      <c r="AE1433" s="37"/>
      <c r="AF1433" s="37">
        <f>VLOOKUP(I1433,spp!A:E,5,FALSE)</f>
        <v>20.71</v>
      </c>
      <c r="AG1433" s="43">
        <f t="shared" ref="AG1433" si="2637">AF1433*K1433</f>
        <v>476.33000000000004</v>
      </c>
      <c r="AH1433" s="43">
        <f t="shared" ref="AH1433" si="2638">K1433/50</f>
        <v>0.46</v>
      </c>
      <c r="AI1433" s="43">
        <f t="shared" ref="AI1433" si="2639">AG1433/50</f>
        <v>9.5266000000000002</v>
      </c>
      <c r="AJ1433" s="7">
        <f t="shared" si="2633"/>
        <v>6.1661108913366425</v>
      </c>
      <c r="AK1433" s="7" t="e">
        <f t="shared" si="2634"/>
        <v>#NUM!</v>
      </c>
      <c r="AL1433" s="7" t="e">
        <f t="shared" si="2635"/>
        <v>#NUM!</v>
      </c>
      <c r="AM1433" s="7" t="e">
        <f t="shared" si="2636"/>
        <v>#NUM!</v>
      </c>
      <c r="AN1433" s="37" t="str">
        <f>VLOOKUP(I1433,spp!A:L,10,FALSE)</f>
        <v>Diadematidae</v>
      </c>
    </row>
    <row r="1434" spans="1:40" x14ac:dyDescent="0.2">
      <c r="A1434" s="37">
        <v>10</v>
      </c>
      <c r="B1434" s="37" t="s">
        <v>230</v>
      </c>
      <c r="C1434" s="37">
        <v>5</v>
      </c>
      <c r="D1434" s="37" t="s">
        <v>23</v>
      </c>
      <c r="E1434" s="37">
        <v>1</v>
      </c>
      <c r="F1434" s="42">
        <v>39877</v>
      </c>
      <c r="G1434" s="37"/>
      <c r="H1434" s="37">
        <v>3</v>
      </c>
      <c r="I1434" s="37" t="s">
        <v>157</v>
      </c>
      <c r="J1434" s="37" t="str">
        <f>VLOOKUP(I1434,spp!A:B,2,FALSE)</f>
        <v>Zanclus cornutus</v>
      </c>
      <c r="K1434" s="39">
        <f t="shared" ref="K1434" si="2640">+SUM(L1434:AB1434)</f>
        <v>1</v>
      </c>
      <c r="L1434" s="37"/>
      <c r="M1434" s="37">
        <v>1</v>
      </c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>
        <f>VLOOKUP(I1434,spp!A:C,3,FALSE)</f>
        <v>1.47E-2</v>
      </c>
      <c r="AF1434" s="37">
        <f>VLOOKUP(I1434,spp!A:D,4,FALSE)</f>
        <v>3.3698999999999999</v>
      </c>
      <c r="AG1434" s="37">
        <f t="shared" ref="AG1434" si="2641">((AE1434*$L$2^AF1434)*L1434)+((AE1434*$M$2^AF1434)*M1434)+((AE1434*$N$2^AF1434)*N1434)+((AE1434*$O$2^AF1434)*O1434)+((AE1434*$P$2^AF1434)*P1434)+((AE1434*$Q$2^AF1434)*Q1434)+((AE1434*$R$2^AF1434)*R1434)+((AE1434*$S$2^AF1434)*S1434)+((AE1434*$T$2^AF1434)*T1434)+((AE1434*$U$2^AF1434)*U1434)+((AE1434*$V$2^AF1434)*V1434)+((AE1434*$W$2^AF1434)*W1434)+((AE1434*$X$2^AF1434)*X1434)+((AE1434*$Y$2^AF1434)*Y1434)+ ((AE1434*$Z$2^AF1434)*Z1434)+((AE1434*$AA$2^AF1434)*AA1434)+((AE1434*$AB$2^AF1434)*AB1434)+((AE1434*$AC$2^AF1434)*AC1434+((AE1434*$AD$2^AF1434)*AD1434))</f>
        <v>13.067312771808481</v>
      </c>
      <c r="AH1434" s="37">
        <f t="shared" ref="AH1434" si="2642">K1434/100</f>
        <v>0.01</v>
      </c>
      <c r="AI1434" s="37">
        <f t="shared" ref="AI1434" si="2643">AG1434/100</f>
        <v>0.13067312771808481</v>
      </c>
      <c r="AJ1434" s="7">
        <f t="shared" si="2633"/>
        <v>2.5701139037279308</v>
      </c>
      <c r="AK1434" s="7">
        <f t="shared" si="2634"/>
        <v>-4.2199077851974467</v>
      </c>
      <c r="AL1434" s="7">
        <f t="shared" si="2635"/>
        <v>2.0149030205422647</v>
      </c>
      <c r="AM1434" s="7">
        <f t="shared" si="2636"/>
        <v>7.4999999999999991</v>
      </c>
      <c r="AN1434" s="37" t="str">
        <f>VLOOKUP(I1434,spp!A:L,10,FALSE)</f>
        <v>Zanclidae</v>
      </c>
    </row>
    <row r="1435" spans="1:40" x14ac:dyDescent="0.2">
      <c r="A1435" s="37">
        <v>10</v>
      </c>
      <c r="B1435" s="43" t="s">
        <v>230</v>
      </c>
      <c r="C1435" s="43">
        <v>5</v>
      </c>
      <c r="D1435" s="43" t="s">
        <v>23</v>
      </c>
      <c r="E1435" s="43">
        <v>1</v>
      </c>
      <c r="F1435" s="59">
        <v>39877</v>
      </c>
      <c r="G1435" s="43"/>
      <c r="H1435" s="43">
        <v>2.5</v>
      </c>
      <c r="I1435" s="43" t="s">
        <v>148</v>
      </c>
      <c r="J1435" s="37" t="str">
        <f>VLOOKUP(I1435,spp!A:B,2,FALSE)</f>
        <v>Diadema mexicanum</v>
      </c>
      <c r="K1435" s="43">
        <v>9</v>
      </c>
      <c r="L1435" s="43"/>
      <c r="M1435" s="43"/>
      <c r="N1435" s="43"/>
      <c r="O1435" s="43"/>
      <c r="P1435" s="43"/>
      <c r="Q1435" s="43"/>
      <c r="R1435" s="43"/>
      <c r="S1435" s="43"/>
      <c r="T1435" s="43"/>
      <c r="U1435" s="43"/>
      <c r="V1435" s="43"/>
      <c r="W1435" s="43"/>
      <c r="X1435" s="43"/>
      <c r="Y1435" s="43"/>
      <c r="Z1435" s="43"/>
      <c r="AA1435" s="43"/>
      <c r="AB1435" s="43"/>
      <c r="AC1435" s="43"/>
      <c r="AD1435" s="43"/>
      <c r="AE1435" s="37"/>
      <c r="AF1435" s="37">
        <f>VLOOKUP(I1435,spp!A:E,5,FALSE)</f>
        <v>20.71</v>
      </c>
      <c r="AG1435" s="43">
        <f>AF1435*K1435</f>
        <v>186.39000000000001</v>
      </c>
      <c r="AH1435" s="43">
        <f>K1435/50</f>
        <v>0.18</v>
      </c>
      <c r="AI1435" s="43">
        <f>AG1435/50</f>
        <v>3.7278000000000002</v>
      </c>
      <c r="AJ1435" s="7">
        <f t="shared" si="2633"/>
        <v>5.2278412527437119</v>
      </c>
      <c r="AK1435" s="7" t="e">
        <f t="shared" si="2634"/>
        <v>#NUM!</v>
      </c>
      <c r="AL1435" s="7" t="e">
        <f t="shared" si="2635"/>
        <v>#NUM!</v>
      </c>
      <c r="AM1435" s="7" t="e">
        <f t="shared" si="2636"/>
        <v>#NUM!</v>
      </c>
      <c r="AN1435" s="37" t="str">
        <f>VLOOKUP(I1435,spp!A:L,10,FALSE)</f>
        <v>Diadematidae</v>
      </c>
    </row>
    <row r="1436" spans="1:40" x14ac:dyDescent="0.2">
      <c r="A1436" s="37">
        <v>10</v>
      </c>
      <c r="B1436" s="43" t="s">
        <v>230</v>
      </c>
      <c r="C1436" s="43">
        <v>5</v>
      </c>
      <c r="D1436" s="43" t="s">
        <v>23</v>
      </c>
      <c r="E1436" s="43">
        <v>1</v>
      </c>
      <c r="F1436" s="59">
        <v>39877</v>
      </c>
      <c r="G1436" s="43"/>
      <c r="H1436" s="43">
        <v>2.5</v>
      </c>
      <c r="I1436" s="43" t="s">
        <v>149</v>
      </c>
      <c r="J1436" s="37" t="str">
        <f>VLOOKUP(I1436,spp!A:B,2,FALSE)</f>
        <v>Pinctada mazatlanica</v>
      </c>
      <c r="K1436" s="43">
        <v>1</v>
      </c>
      <c r="L1436" s="43"/>
      <c r="M1436" s="43"/>
      <c r="N1436" s="43"/>
      <c r="O1436" s="43"/>
      <c r="P1436" s="43"/>
      <c r="Q1436" s="43"/>
      <c r="R1436" s="43"/>
      <c r="S1436" s="43"/>
      <c r="T1436" s="43"/>
      <c r="U1436" s="43"/>
      <c r="V1436" s="43"/>
      <c r="W1436" s="43"/>
      <c r="X1436" s="43"/>
      <c r="Y1436" s="43"/>
      <c r="Z1436" s="43"/>
      <c r="AA1436" s="43"/>
      <c r="AB1436" s="43"/>
      <c r="AC1436" s="43"/>
      <c r="AD1436" s="43"/>
      <c r="AE1436" s="37"/>
      <c r="AF1436" s="37">
        <f>VLOOKUP(I1436,spp!A:E,5,FALSE)</f>
        <v>33.238461538461536</v>
      </c>
      <c r="AG1436" s="43">
        <f>AF1436*K1436</f>
        <v>33.238461538461536</v>
      </c>
      <c r="AH1436" s="43">
        <f>K1436/50</f>
        <v>0.02</v>
      </c>
      <c r="AI1436" s="43">
        <f>AG1436/50</f>
        <v>0.66476923076923067</v>
      </c>
      <c r="AJ1436" s="7">
        <f t="shared" si="2633"/>
        <v>3.5037076854763507</v>
      </c>
      <c r="AK1436" s="7" t="e">
        <f t="shared" si="2634"/>
        <v>#NUM!</v>
      </c>
      <c r="AL1436" s="7" t="e">
        <f t="shared" si="2635"/>
        <v>#NUM!</v>
      </c>
      <c r="AM1436" s="7" t="e">
        <f t="shared" si="2636"/>
        <v>#NUM!</v>
      </c>
      <c r="AN1436" s="37" t="str">
        <f>VLOOKUP(I1436,spp!A:L,10,FALSE)</f>
        <v>Pteriidae</v>
      </c>
    </row>
    <row r="1437" spans="1:40" x14ac:dyDescent="0.2">
      <c r="A1437" s="37">
        <v>10</v>
      </c>
      <c r="B1437" s="37" t="s">
        <v>230</v>
      </c>
      <c r="C1437" s="37">
        <v>5</v>
      </c>
      <c r="D1437" s="37" t="s">
        <v>23</v>
      </c>
      <c r="E1437" s="37">
        <v>2</v>
      </c>
      <c r="F1437" s="42">
        <v>39877</v>
      </c>
      <c r="G1437" s="37"/>
      <c r="H1437" s="37">
        <v>3</v>
      </c>
      <c r="I1437" s="37" t="s">
        <v>150</v>
      </c>
      <c r="J1437" s="37" t="str">
        <f>VLOOKUP(I1437,spp!A:B,2,FALSE)</f>
        <v>Lutjanus argentiventris</v>
      </c>
      <c r="K1437" s="39">
        <f t="shared" ref="K1437" si="2644">+SUM(L1437:AB1437)</f>
        <v>1</v>
      </c>
      <c r="L1437" s="37"/>
      <c r="M1437" s="37"/>
      <c r="N1437" s="37">
        <v>1</v>
      </c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>
        <f>VLOOKUP(I1437,spp!A:C,3,FALSE)</f>
        <v>1.7299999999999999E-2</v>
      </c>
      <c r="AF1437" s="37">
        <f>VLOOKUP(I1437,spp!A:D,4,FALSE)</f>
        <v>3</v>
      </c>
      <c r="AG1437" s="37">
        <f t="shared" ref="AG1437" si="2645">((AE1437*$L$2^AF1437)*L1437)+((AE1437*$M$2^AF1437)*M1437)+((AE1437*$N$2^AF1437)*N1437)+((AE1437*$O$2^AF1437)*O1437)+((AE1437*$P$2^AF1437)*P1437)+((AE1437*$Q$2^AF1437)*Q1437)+((AE1437*$R$2^AF1437)*R1437)+((AE1437*$S$2^AF1437)*S1437)+((AE1437*$T$2^AF1437)*T1437)+((AE1437*$U$2^AF1437)*U1437)+((AE1437*$V$2^AF1437)*V1437)+((AE1437*$W$2^AF1437)*W1437)+((AE1437*$X$2^AF1437)*X1437)+((AE1437*$Y$2^AF1437)*Y1437)+ ((AE1437*$Z$2^AF1437)*Z1437)+((AE1437*$AA$2^AF1437)*AA1437)+((AE1437*$AB$2^AF1437)*AB1437)+((AE1437*$AC$2^AF1437)*AC1437+((AE1437*$AD$2^AF1437)*AD1437))</f>
        <v>33.7890625</v>
      </c>
      <c r="AH1437" s="37">
        <f t="shared" ref="AH1437" si="2646">K1437/100</f>
        <v>0.01</v>
      </c>
      <c r="AI1437" s="37">
        <f t="shared" ref="AI1437" si="2647">AG1437/100</f>
        <v>0.337890625</v>
      </c>
      <c r="AJ1437" s="7">
        <f t="shared" si="2633"/>
        <v>3.5201371554463625</v>
      </c>
      <c r="AK1437" s="7">
        <f t="shared" si="2634"/>
        <v>-4.0570487774784034</v>
      </c>
      <c r="AL1437" s="7">
        <f t="shared" si="2635"/>
        <v>2.5257286443082552</v>
      </c>
      <c r="AM1437" s="7">
        <f t="shared" si="2636"/>
        <v>12.499999999999996</v>
      </c>
      <c r="AN1437" s="37" t="str">
        <f>VLOOKUP(I1437,spp!A:L,10,FALSE)</f>
        <v>Lutjanidae</v>
      </c>
    </row>
    <row r="1438" spans="1:40" x14ac:dyDescent="0.2">
      <c r="A1438" s="37">
        <v>10</v>
      </c>
      <c r="B1438" s="43" t="s">
        <v>230</v>
      </c>
      <c r="C1438" s="43">
        <v>5</v>
      </c>
      <c r="D1438" s="43" t="s">
        <v>23</v>
      </c>
      <c r="E1438" s="43">
        <v>2</v>
      </c>
      <c r="F1438" s="59">
        <v>39877</v>
      </c>
      <c r="G1438" s="43"/>
      <c r="H1438" s="43">
        <v>3.7</v>
      </c>
      <c r="I1438" s="43" t="s">
        <v>148</v>
      </c>
      <c r="J1438" s="37" t="str">
        <f>VLOOKUP(I1438,spp!A:B,2,FALSE)</f>
        <v>Diadema mexicanum</v>
      </c>
      <c r="K1438" s="43">
        <v>12</v>
      </c>
      <c r="L1438" s="43"/>
      <c r="M1438" s="43"/>
      <c r="N1438" s="43"/>
      <c r="O1438" s="43"/>
      <c r="P1438" s="43"/>
      <c r="Q1438" s="43"/>
      <c r="R1438" s="43"/>
      <c r="S1438" s="43"/>
      <c r="T1438" s="43"/>
      <c r="U1438" s="43"/>
      <c r="V1438" s="43"/>
      <c r="W1438" s="43"/>
      <c r="X1438" s="43"/>
      <c r="Y1438" s="43"/>
      <c r="Z1438" s="43"/>
      <c r="AA1438" s="43"/>
      <c r="AB1438" s="43"/>
      <c r="AC1438" s="43"/>
      <c r="AD1438" s="43"/>
      <c r="AE1438" s="37"/>
      <c r="AF1438" s="37">
        <f>VLOOKUP(I1438,spp!A:E,5,FALSE)</f>
        <v>20.71</v>
      </c>
      <c r="AG1438" s="43">
        <f t="shared" ref="AG1438:AG1439" si="2648">AF1438*K1438</f>
        <v>248.52</v>
      </c>
      <c r="AH1438" s="43">
        <f t="shared" ref="AH1438:AH1439" si="2649">K1438/50</f>
        <v>0.24</v>
      </c>
      <c r="AI1438" s="43">
        <f t="shared" ref="AI1438:AI1439" si="2650">AG1438/50</f>
        <v>4.9704000000000006</v>
      </c>
      <c r="AJ1438" s="7">
        <f t="shared" si="2633"/>
        <v>5.5155233251954927</v>
      </c>
      <c r="AK1438" s="7" t="e">
        <f t="shared" si="2634"/>
        <v>#NUM!</v>
      </c>
      <c r="AL1438" s="7" t="e">
        <f t="shared" si="2635"/>
        <v>#NUM!</v>
      </c>
      <c r="AM1438" s="7" t="e">
        <f t="shared" si="2636"/>
        <v>#NUM!</v>
      </c>
      <c r="AN1438" s="37" t="str">
        <f>VLOOKUP(I1438,spp!A:L,10,FALSE)</f>
        <v>Diadematidae</v>
      </c>
    </row>
    <row r="1439" spans="1:40" x14ac:dyDescent="0.2">
      <c r="A1439" s="37">
        <v>10</v>
      </c>
      <c r="B1439" s="43" t="s">
        <v>230</v>
      </c>
      <c r="C1439" s="43">
        <v>5</v>
      </c>
      <c r="D1439" s="43" t="s">
        <v>23</v>
      </c>
      <c r="E1439" s="43">
        <v>2</v>
      </c>
      <c r="F1439" s="59">
        <v>39877</v>
      </c>
      <c r="G1439" s="43"/>
      <c r="H1439" s="43">
        <v>3.7</v>
      </c>
      <c r="I1439" s="43" t="s">
        <v>149</v>
      </c>
      <c r="J1439" s="37" t="str">
        <f>VLOOKUP(I1439,spp!A:B,2,FALSE)</f>
        <v>Pinctada mazatlanica</v>
      </c>
      <c r="K1439" s="43">
        <v>4</v>
      </c>
      <c r="L1439" s="43"/>
      <c r="M1439" s="43"/>
      <c r="N1439" s="43"/>
      <c r="O1439" s="43"/>
      <c r="P1439" s="43"/>
      <c r="Q1439" s="43"/>
      <c r="R1439" s="43"/>
      <c r="S1439" s="43"/>
      <c r="T1439" s="43"/>
      <c r="U1439" s="43"/>
      <c r="V1439" s="43"/>
      <c r="W1439" s="43"/>
      <c r="X1439" s="43"/>
      <c r="Y1439" s="43"/>
      <c r="Z1439" s="43"/>
      <c r="AA1439" s="43"/>
      <c r="AB1439" s="43"/>
      <c r="AC1439" s="43"/>
      <c r="AD1439" s="43"/>
      <c r="AE1439" s="37"/>
      <c r="AF1439" s="37">
        <f>VLOOKUP(I1439,spp!A:E,5,FALSE)</f>
        <v>33.238461538461536</v>
      </c>
      <c r="AG1439" s="43">
        <f t="shared" si="2648"/>
        <v>132.95384615384614</v>
      </c>
      <c r="AH1439" s="43">
        <f t="shared" si="2649"/>
        <v>0.08</v>
      </c>
      <c r="AI1439" s="43">
        <f t="shared" si="2650"/>
        <v>2.6590769230769227</v>
      </c>
      <c r="AJ1439" s="7">
        <f t="shared" si="2633"/>
        <v>4.8900020465962415</v>
      </c>
      <c r="AK1439" s="7" t="e">
        <f t="shared" si="2634"/>
        <v>#NUM!</v>
      </c>
      <c r="AL1439" s="7" t="e">
        <f t="shared" si="2635"/>
        <v>#NUM!</v>
      </c>
      <c r="AM1439" s="7" t="e">
        <f t="shared" si="2636"/>
        <v>#NUM!</v>
      </c>
      <c r="AN1439" s="37" t="str">
        <f>VLOOKUP(I1439,spp!A:L,10,FALSE)</f>
        <v>Pteriidae</v>
      </c>
    </row>
    <row r="1440" spans="1:40" x14ac:dyDescent="0.2">
      <c r="A1440" s="37">
        <v>10</v>
      </c>
      <c r="B1440" s="43" t="s">
        <v>230</v>
      </c>
      <c r="C1440" s="43">
        <v>5</v>
      </c>
      <c r="D1440" s="43" t="s">
        <v>23</v>
      </c>
      <c r="E1440" s="43">
        <v>3</v>
      </c>
      <c r="F1440" s="59">
        <v>39877</v>
      </c>
      <c r="G1440" s="43"/>
      <c r="H1440" s="43">
        <v>4.5999999999999996</v>
      </c>
      <c r="I1440" s="43" t="s">
        <v>148</v>
      </c>
      <c r="J1440" s="37" t="str">
        <f>VLOOKUP(I1440,spp!A:B,2,FALSE)</f>
        <v>Diadema mexicanum</v>
      </c>
      <c r="K1440" s="43">
        <v>19</v>
      </c>
      <c r="L1440" s="43"/>
      <c r="M1440" s="43"/>
      <c r="N1440" s="43"/>
      <c r="O1440" s="43"/>
      <c r="P1440" s="43"/>
      <c r="Q1440" s="43"/>
      <c r="R1440" s="43"/>
      <c r="S1440" s="43"/>
      <c r="T1440" s="43"/>
      <c r="U1440" s="43"/>
      <c r="V1440" s="43"/>
      <c r="W1440" s="43"/>
      <c r="X1440" s="43"/>
      <c r="Y1440" s="43"/>
      <c r="Z1440" s="43"/>
      <c r="AA1440" s="43"/>
      <c r="AB1440" s="43"/>
      <c r="AC1440" s="43"/>
      <c r="AD1440" s="43"/>
      <c r="AE1440" s="37"/>
      <c r="AF1440" s="37">
        <f>VLOOKUP(I1440,spp!A:E,5,FALSE)</f>
        <v>20.71</v>
      </c>
      <c r="AG1440" s="43">
        <f t="shared" ref="AG1440:AG1441" si="2651">AF1440*K1440</f>
        <v>393.49</v>
      </c>
      <c r="AH1440" s="43">
        <f t="shared" ref="AH1440:AH1441" si="2652">K1440/50</f>
        <v>0.38</v>
      </c>
      <c r="AI1440" s="43">
        <f t="shared" ref="AI1440:AI1441" si="2653">AG1440/50</f>
        <v>7.8698000000000006</v>
      </c>
      <c r="AJ1440" s="7">
        <f t="shared" si="2633"/>
        <v>5.9750556545739331</v>
      </c>
      <c r="AK1440" s="7" t="e">
        <f t="shared" si="2634"/>
        <v>#NUM!</v>
      </c>
      <c r="AL1440" s="7" t="e">
        <f t="shared" si="2635"/>
        <v>#NUM!</v>
      </c>
      <c r="AM1440" s="7" t="e">
        <f t="shared" si="2636"/>
        <v>#NUM!</v>
      </c>
      <c r="AN1440" s="37" t="str">
        <f>VLOOKUP(I1440,spp!A:L,10,FALSE)</f>
        <v>Diadematidae</v>
      </c>
    </row>
    <row r="1441" spans="1:40" x14ac:dyDescent="0.2">
      <c r="A1441" s="37">
        <v>10</v>
      </c>
      <c r="B1441" s="43" t="s">
        <v>230</v>
      </c>
      <c r="C1441" s="43">
        <v>5</v>
      </c>
      <c r="D1441" s="43" t="s">
        <v>23</v>
      </c>
      <c r="E1441" s="43">
        <v>3</v>
      </c>
      <c r="F1441" s="59">
        <v>39877</v>
      </c>
      <c r="G1441" s="43"/>
      <c r="H1441" s="43">
        <v>4.5999999999999996</v>
      </c>
      <c r="I1441" s="43" t="s">
        <v>149</v>
      </c>
      <c r="J1441" s="37" t="str">
        <f>VLOOKUP(I1441,spp!A:B,2,FALSE)</f>
        <v>Pinctada mazatlanica</v>
      </c>
      <c r="K1441" s="43">
        <v>2</v>
      </c>
      <c r="L1441" s="43"/>
      <c r="M1441" s="43"/>
      <c r="N1441" s="43"/>
      <c r="O1441" s="43"/>
      <c r="P1441" s="43"/>
      <c r="Q1441" s="43"/>
      <c r="R1441" s="43"/>
      <c r="S1441" s="43"/>
      <c r="T1441" s="43"/>
      <c r="U1441" s="43"/>
      <c r="V1441" s="43"/>
      <c r="W1441" s="43"/>
      <c r="X1441" s="43"/>
      <c r="Y1441" s="43"/>
      <c r="Z1441" s="43"/>
      <c r="AA1441" s="43"/>
      <c r="AB1441" s="43"/>
      <c r="AC1441" s="43"/>
      <c r="AD1441" s="43"/>
      <c r="AE1441" s="37"/>
      <c r="AF1441" s="37">
        <f>VLOOKUP(I1441,spp!A:E,5,FALSE)</f>
        <v>33.238461538461536</v>
      </c>
      <c r="AG1441" s="43">
        <f t="shared" si="2651"/>
        <v>66.476923076923072</v>
      </c>
      <c r="AH1441" s="43">
        <f t="shared" si="2652"/>
        <v>0.04</v>
      </c>
      <c r="AI1441" s="43">
        <f t="shared" si="2653"/>
        <v>1.3295384615384613</v>
      </c>
      <c r="AJ1441" s="7">
        <f t="shared" ref="AJ1441:AJ1447" si="2654">LN(AG1441)</f>
        <v>4.1968548660362961</v>
      </c>
      <c r="AK1441" s="7" t="e">
        <f t="shared" ref="AK1441:AK1447" si="2655">LN(AE1441)</f>
        <v>#NUM!</v>
      </c>
      <c r="AL1441" s="7" t="e">
        <f t="shared" ref="AL1441:AL1447" si="2656">(AJ1441-AK1441)/AF1441</f>
        <v>#NUM!</v>
      </c>
      <c r="AM1441" s="7" t="e">
        <f t="shared" ref="AM1441:AM1447" si="2657">EXP(AL1441)</f>
        <v>#NUM!</v>
      </c>
      <c r="AN1441" s="37" t="str">
        <f>VLOOKUP(I1441,spp!A:L,10,FALSE)</f>
        <v>Pteriidae</v>
      </c>
    </row>
    <row r="1442" spans="1:40" x14ac:dyDescent="0.2">
      <c r="A1442" s="37">
        <v>10</v>
      </c>
      <c r="B1442" s="37" t="s">
        <v>230</v>
      </c>
      <c r="C1442" s="37">
        <v>5</v>
      </c>
      <c r="D1442" s="37" t="s">
        <v>23</v>
      </c>
      <c r="E1442" s="37">
        <v>4</v>
      </c>
      <c r="F1442" s="42">
        <v>39877</v>
      </c>
      <c r="G1442" s="37"/>
      <c r="H1442" s="37">
        <v>3.7</v>
      </c>
      <c r="I1442" s="37" t="s">
        <v>142</v>
      </c>
      <c r="J1442" s="37" t="str">
        <f>VLOOKUP(I1442,spp!A:B,2,FALSE)</f>
        <v>Holacanthus passer</v>
      </c>
      <c r="K1442" s="39">
        <f t="shared" ref="K1442" si="2658">+SUM(L1442:AB1442)</f>
        <v>2</v>
      </c>
      <c r="L1442" s="37"/>
      <c r="M1442" s="37"/>
      <c r="N1442" s="37">
        <v>2</v>
      </c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>
        <f>VLOOKUP(I1442,spp!A:C,3,FALSE)</f>
        <v>2.7130000000000001E-2</v>
      </c>
      <c r="AF1442" s="37">
        <f>VLOOKUP(I1442,spp!A:D,4,FALSE)</f>
        <v>3.0842299999999998</v>
      </c>
      <c r="AG1442" s="37">
        <f t="shared" ref="AG1442" si="2659">((AE1442*$L$2^AF1442)*L1442)+((AE1442*$M$2^AF1442)*M1442)+((AE1442*$N$2^AF1442)*N1442)+((AE1442*$O$2^AF1442)*O1442)+((AE1442*$P$2^AF1442)*P1442)+((AE1442*$Q$2^AF1442)*Q1442)+((AE1442*$R$2^AF1442)*R1442)+((AE1442*$S$2^AF1442)*S1442)+((AE1442*$T$2^AF1442)*T1442)+((AE1442*$U$2^AF1442)*U1442)+((AE1442*$V$2^AF1442)*V1442)+((AE1442*$W$2^AF1442)*W1442)+((AE1442*$X$2^AF1442)*X1442)+((AE1442*$Y$2^AF1442)*Y1442)+ ((AE1442*$Z$2^AF1442)*Z1442)+((AE1442*$AA$2^AF1442)*AA1442)+((AE1442*$AB$2^AF1442)*AB1442)+((AE1442*$AC$2^AF1442)*AC1442+((AE1442*$AD$2^AF1442)*AD1442))</f>
        <v>131.09995989833121</v>
      </c>
      <c r="AH1442" s="37">
        <f t="shared" ref="AH1442" si="2660">K1442/100</f>
        <v>0.02</v>
      </c>
      <c r="AI1442" s="37">
        <f t="shared" ref="AI1442" si="2661">AG1442/100</f>
        <v>1.3109995989833121</v>
      </c>
      <c r="AJ1442" s="7">
        <f t="shared" si="2654"/>
        <v>4.8759600848834994</v>
      </c>
      <c r="AK1442" s="7">
        <f t="shared" si="2655"/>
        <v>-3.6071151523112968</v>
      </c>
      <c r="AL1442" s="7">
        <f t="shared" si="2656"/>
        <v>2.7504677787307683</v>
      </c>
      <c r="AM1442" s="7">
        <f t="shared" si="2657"/>
        <v>15.64995088638015</v>
      </c>
      <c r="AN1442" s="37" t="str">
        <f>VLOOKUP(I1442,spp!A:L,10,FALSE)</f>
        <v>Pomacanthidae</v>
      </c>
    </row>
    <row r="1443" spans="1:40" x14ac:dyDescent="0.2">
      <c r="A1443" s="37">
        <v>10</v>
      </c>
      <c r="B1443" s="43" t="s">
        <v>230</v>
      </c>
      <c r="C1443" s="43">
        <v>5</v>
      </c>
      <c r="D1443" s="43" t="s">
        <v>23</v>
      </c>
      <c r="E1443" s="43">
        <v>4</v>
      </c>
      <c r="F1443" s="59">
        <v>39877</v>
      </c>
      <c r="G1443" s="43"/>
      <c r="H1443" s="43">
        <v>3.1</v>
      </c>
      <c r="I1443" s="43" t="s">
        <v>148</v>
      </c>
      <c r="J1443" s="37" t="str">
        <f>VLOOKUP(I1443,spp!A:B,2,FALSE)</f>
        <v>Diadema mexicanum</v>
      </c>
      <c r="K1443" s="43">
        <v>20</v>
      </c>
      <c r="L1443" s="43"/>
      <c r="M1443" s="43"/>
      <c r="N1443" s="43"/>
      <c r="O1443" s="43"/>
      <c r="P1443" s="43"/>
      <c r="Q1443" s="43"/>
      <c r="R1443" s="43"/>
      <c r="S1443" s="43"/>
      <c r="T1443" s="43"/>
      <c r="U1443" s="43"/>
      <c r="V1443" s="43"/>
      <c r="W1443" s="43"/>
      <c r="X1443" s="43"/>
      <c r="Y1443" s="43"/>
      <c r="Z1443" s="43"/>
      <c r="AA1443" s="43"/>
      <c r="AB1443" s="43"/>
      <c r="AC1443" s="43"/>
      <c r="AD1443" s="43"/>
      <c r="AE1443" s="37"/>
      <c r="AF1443" s="37">
        <f>VLOOKUP(I1443,spp!A:E,5,FALSE)</f>
        <v>20.71</v>
      </c>
      <c r="AG1443" s="43">
        <f>AF1443*K1443</f>
        <v>414.20000000000005</v>
      </c>
      <c r="AH1443" s="43">
        <f>K1443/50</f>
        <v>0.4</v>
      </c>
      <c r="AI1443" s="43">
        <f>AG1443/50</f>
        <v>8.2840000000000007</v>
      </c>
      <c r="AJ1443" s="7">
        <f t="shared" si="2654"/>
        <v>6.0263489489614841</v>
      </c>
      <c r="AK1443" s="7" t="e">
        <f t="shared" si="2655"/>
        <v>#NUM!</v>
      </c>
      <c r="AL1443" s="7" t="e">
        <f t="shared" si="2656"/>
        <v>#NUM!</v>
      </c>
      <c r="AM1443" s="7" t="e">
        <f t="shared" si="2657"/>
        <v>#NUM!</v>
      </c>
      <c r="AN1443" s="37" t="str">
        <f>VLOOKUP(I1443,spp!A:L,10,FALSE)</f>
        <v>Diadematidae</v>
      </c>
    </row>
    <row r="1444" spans="1:40" x14ac:dyDescent="0.2">
      <c r="A1444" s="37">
        <v>10</v>
      </c>
      <c r="B1444" s="43" t="s">
        <v>230</v>
      </c>
      <c r="C1444" s="43">
        <v>5</v>
      </c>
      <c r="D1444" s="43" t="s">
        <v>23</v>
      </c>
      <c r="E1444" s="43">
        <v>4</v>
      </c>
      <c r="F1444" s="59">
        <v>39877</v>
      </c>
      <c r="G1444" s="43"/>
      <c r="H1444" s="43">
        <v>3.1</v>
      </c>
      <c r="I1444" s="43" t="s">
        <v>149</v>
      </c>
      <c r="J1444" s="37" t="str">
        <f>VLOOKUP(I1444,spp!A:B,2,FALSE)</f>
        <v>Pinctada mazatlanica</v>
      </c>
      <c r="K1444" s="43">
        <v>1</v>
      </c>
      <c r="L1444" s="43"/>
      <c r="M1444" s="43"/>
      <c r="N1444" s="43"/>
      <c r="O1444" s="43"/>
      <c r="P1444" s="43"/>
      <c r="Q1444" s="43"/>
      <c r="R1444" s="43"/>
      <c r="S1444" s="43"/>
      <c r="T1444" s="43"/>
      <c r="U1444" s="43"/>
      <c r="V1444" s="43"/>
      <c r="W1444" s="43"/>
      <c r="X1444" s="43"/>
      <c r="Y1444" s="43"/>
      <c r="Z1444" s="43"/>
      <c r="AA1444" s="43"/>
      <c r="AB1444" s="43"/>
      <c r="AC1444" s="43"/>
      <c r="AD1444" s="43"/>
      <c r="AE1444" s="37"/>
      <c r="AF1444" s="37">
        <f>VLOOKUP(I1444,spp!A:E,5,FALSE)</f>
        <v>33.238461538461536</v>
      </c>
      <c r="AG1444" s="43">
        <f>AF1444*K1444</f>
        <v>33.238461538461536</v>
      </c>
      <c r="AH1444" s="43">
        <f>K1444/50</f>
        <v>0.02</v>
      </c>
      <c r="AI1444" s="43">
        <f>AG1444/50</f>
        <v>0.66476923076923067</v>
      </c>
      <c r="AJ1444" s="7">
        <f t="shared" si="2654"/>
        <v>3.5037076854763507</v>
      </c>
      <c r="AK1444" s="7" t="e">
        <f t="shared" si="2655"/>
        <v>#NUM!</v>
      </c>
      <c r="AL1444" s="7" t="e">
        <f t="shared" si="2656"/>
        <v>#NUM!</v>
      </c>
      <c r="AM1444" s="7" t="e">
        <f t="shared" si="2657"/>
        <v>#NUM!</v>
      </c>
      <c r="AN1444" s="37" t="str">
        <f>VLOOKUP(I1444,spp!A:L,10,FALSE)</f>
        <v>Pteriidae</v>
      </c>
    </row>
    <row r="1445" spans="1:40" x14ac:dyDescent="0.2">
      <c r="A1445" s="37">
        <v>10</v>
      </c>
      <c r="B1445" s="37" t="s">
        <v>230</v>
      </c>
      <c r="C1445" s="37">
        <v>5</v>
      </c>
      <c r="D1445" s="37" t="s">
        <v>23</v>
      </c>
      <c r="E1445" s="37">
        <v>5</v>
      </c>
      <c r="F1445" s="42">
        <v>39877</v>
      </c>
      <c r="G1445" s="37"/>
      <c r="H1445" s="37">
        <v>6</v>
      </c>
      <c r="I1445" s="37" t="s">
        <v>142</v>
      </c>
      <c r="J1445" s="37" t="str">
        <f>VLOOKUP(I1445,spp!A:B,2,FALSE)</f>
        <v>Holacanthus passer</v>
      </c>
      <c r="K1445" s="39">
        <f t="shared" ref="K1445" si="2662">+SUM(L1445:AB1445)</f>
        <v>1</v>
      </c>
      <c r="L1445" s="37"/>
      <c r="M1445" s="37"/>
      <c r="N1445" s="37">
        <v>1</v>
      </c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>
        <f>VLOOKUP(I1445,spp!A:C,3,FALSE)</f>
        <v>2.7130000000000001E-2</v>
      </c>
      <c r="AF1445" s="37">
        <f>VLOOKUP(I1445,spp!A:D,4,FALSE)</f>
        <v>3.0842299999999998</v>
      </c>
      <c r="AG1445" s="37">
        <f t="shared" ref="AG1445" si="2663">((AE1445*$L$2^AF1445)*L1445)+((AE1445*$M$2^AF1445)*M1445)+((AE1445*$N$2^AF1445)*N1445)+((AE1445*$O$2^AF1445)*O1445)+((AE1445*$P$2^AF1445)*P1445)+((AE1445*$Q$2^AF1445)*Q1445)+((AE1445*$R$2^AF1445)*R1445)+((AE1445*$S$2^AF1445)*S1445)+((AE1445*$T$2^AF1445)*T1445)+((AE1445*$U$2^AF1445)*U1445)+((AE1445*$V$2^AF1445)*V1445)+((AE1445*$W$2^AF1445)*W1445)+((AE1445*$X$2^AF1445)*X1445)+((AE1445*$Y$2^AF1445)*Y1445)+ ((AE1445*$Z$2^AF1445)*Z1445)+((AE1445*$AA$2^AF1445)*AA1445)+((AE1445*$AB$2^AF1445)*AB1445)+((AE1445*$AC$2^AF1445)*AC1445+((AE1445*$AD$2^AF1445)*AD1445))</f>
        <v>65.549979949165603</v>
      </c>
      <c r="AH1445" s="37">
        <f t="shared" ref="AH1445" si="2664">K1445/100</f>
        <v>0.01</v>
      </c>
      <c r="AI1445" s="37">
        <f t="shared" ref="AI1445" si="2665">AG1445/100</f>
        <v>0.65549979949165604</v>
      </c>
      <c r="AJ1445" s="7">
        <f t="shared" si="2654"/>
        <v>4.182812904323554</v>
      </c>
      <c r="AK1445" s="7">
        <f t="shared" si="2655"/>
        <v>-3.6071151523112968</v>
      </c>
      <c r="AL1445" s="7">
        <f t="shared" si="2656"/>
        <v>2.5257286443082556</v>
      </c>
      <c r="AM1445" s="7">
        <f t="shared" si="2657"/>
        <v>12.500000000000002</v>
      </c>
      <c r="AN1445" s="37" t="str">
        <f>VLOOKUP(I1445,spp!A:L,10,FALSE)</f>
        <v>Pomacanthidae</v>
      </c>
    </row>
    <row r="1446" spans="1:40" x14ac:dyDescent="0.2">
      <c r="A1446" s="37">
        <v>10</v>
      </c>
      <c r="B1446" s="43" t="s">
        <v>230</v>
      </c>
      <c r="C1446" s="43">
        <v>5</v>
      </c>
      <c r="D1446" s="43" t="s">
        <v>23</v>
      </c>
      <c r="E1446" s="43">
        <v>5</v>
      </c>
      <c r="F1446" s="59">
        <v>39877</v>
      </c>
      <c r="G1446" s="43"/>
      <c r="H1446" s="43">
        <v>3.7</v>
      </c>
      <c r="I1446" s="43" t="s">
        <v>148</v>
      </c>
      <c r="J1446" s="37" t="str">
        <f>VLOOKUP(I1446,spp!A:B,2,FALSE)</f>
        <v>Diadema mexicanum</v>
      </c>
      <c r="K1446" s="43">
        <v>17</v>
      </c>
      <c r="L1446" s="43"/>
      <c r="M1446" s="43"/>
      <c r="N1446" s="43"/>
      <c r="O1446" s="43"/>
      <c r="P1446" s="43"/>
      <c r="Q1446" s="43"/>
      <c r="R1446" s="43"/>
      <c r="S1446" s="43"/>
      <c r="T1446" s="43"/>
      <c r="U1446" s="43"/>
      <c r="V1446" s="43"/>
      <c r="W1446" s="43"/>
      <c r="X1446" s="43"/>
      <c r="Y1446" s="43"/>
      <c r="Z1446" s="43"/>
      <c r="AA1446" s="43"/>
      <c r="AB1446" s="43"/>
      <c r="AC1446" s="43"/>
      <c r="AD1446" s="43"/>
      <c r="AE1446" s="37"/>
      <c r="AF1446" s="37">
        <f>VLOOKUP(I1446,spp!A:E,5,FALSE)</f>
        <v>20.71</v>
      </c>
      <c r="AG1446" s="43">
        <f>AF1446*K1446</f>
        <v>352.07</v>
      </c>
      <c r="AH1446" s="43">
        <f>K1446/50</f>
        <v>0.34</v>
      </c>
      <c r="AI1446" s="43">
        <f>AG1446/50</f>
        <v>7.0413999999999994</v>
      </c>
      <c r="AJ1446" s="7">
        <f t="shared" si="2654"/>
        <v>5.863830019463709</v>
      </c>
      <c r="AK1446" s="7" t="e">
        <f t="shared" si="2655"/>
        <v>#NUM!</v>
      </c>
      <c r="AL1446" s="7" t="e">
        <f t="shared" si="2656"/>
        <v>#NUM!</v>
      </c>
      <c r="AM1446" s="7" t="e">
        <f t="shared" si="2657"/>
        <v>#NUM!</v>
      </c>
      <c r="AN1446" s="37" t="str">
        <f>VLOOKUP(I1446,spp!A:L,10,FALSE)</f>
        <v>Diadematidae</v>
      </c>
    </row>
    <row r="1447" spans="1:40" x14ac:dyDescent="0.2">
      <c r="A1447" s="37">
        <v>10</v>
      </c>
      <c r="B1447" s="43" t="s">
        <v>230</v>
      </c>
      <c r="C1447" s="43">
        <v>5</v>
      </c>
      <c r="D1447" s="43" t="s">
        <v>23</v>
      </c>
      <c r="E1447" s="43">
        <v>6</v>
      </c>
      <c r="F1447" s="59">
        <v>39877</v>
      </c>
      <c r="G1447" s="43"/>
      <c r="H1447" s="43">
        <v>4.9000000000000004</v>
      </c>
      <c r="I1447" s="43" t="s">
        <v>148</v>
      </c>
      <c r="J1447" s="37" t="str">
        <f>VLOOKUP(I1447,spp!A:B,2,FALSE)</f>
        <v>Diadema mexicanum</v>
      </c>
      <c r="K1447" s="43">
        <v>9</v>
      </c>
      <c r="L1447" s="43"/>
      <c r="M1447" s="43"/>
      <c r="N1447" s="43"/>
      <c r="O1447" s="43"/>
      <c r="P1447" s="43"/>
      <c r="Q1447" s="43"/>
      <c r="R1447" s="43"/>
      <c r="S1447" s="43"/>
      <c r="T1447" s="43"/>
      <c r="U1447" s="43"/>
      <c r="V1447" s="43"/>
      <c r="W1447" s="43"/>
      <c r="X1447" s="43"/>
      <c r="Y1447" s="43"/>
      <c r="Z1447" s="43"/>
      <c r="AA1447" s="43"/>
      <c r="AB1447" s="43"/>
      <c r="AC1447" s="43"/>
      <c r="AD1447" s="43"/>
      <c r="AE1447" s="37"/>
      <c r="AF1447" s="37">
        <f>VLOOKUP(I1447,spp!A:E,5,FALSE)</f>
        <v>20.71</v>
      </c>
      <c r="AG1447" s="43">
        <f>AF1447*K1447</f>
        <v>186.39000000000001</v>
      </c>
      <c r="AH1447" s="43">
        <f>K1447/50</f>
        <v>0.18</v>
      </c>
      <c r="AI1447" s="43">
        <f>AG1447/50</f>
        <v>3.7278000000000002</v>
      </c>
      <c r="AJ1447" s="7">
        <f t="shared" si="2654"/>
        <v>5.2278412527437119</v>
      </c>
      <c r="AK1447" s="7" t="e">
        <f t="shared" si="2655"/>
        <v>#NUM!</v>
      </c>
      <c r="AL1447" s="7" t="e">
        <f t="shared" si="2656"/>
        <v>#NUM!</v>
      </c>
      <c r="AM1447" s="7" t="e">
        <f t="shared" si="2657"/>
        <v>#NUM!</v>
      </c>
      <c r="AN1447" s="37" t="str">
        <f>VLOOKUP(I1447,spp!A:L,10,FALSE)</f>
        <v>Diadematidae</v>
      </c>
    </row>
    <row r="1448" spans="1:40" x14ac:dyDescent="0.2">
      <c r="A1448" s="37">
        <v>10</v>
      </c>
      <c r="B1448" s="43" t="s">
        <v>230</v>
      </c>
      <c r="C1448" s="43">
        <v>5</v>
      </c>
      <c r="D1448" s="43" t="s">
        <v>23</v>
      </c>
      <c r="E1448" s="43">
        <v>6</v>
      </c>
      <c r="F1448" s="59">
        <v>39877</v>
      </c>
      <c r="G1448" s="43"/>
      <c r="H1448" s="43">
        <v>4.9000000000000004</v>
      </c>
      <c r="I1448" s="43" t="s">
        <v>149</v>
      </c>
      <c r="J1448" s="37" t="str">
        <f>VLOOKUP(I1448,spp!A:B,2,FALSE)</f>
        <v>Pinctada mazatlanica</v>
      </c>
      <c r="K1448" s="43">
        <v>1</v>
      </c>
      <c r="L1448" s="43"/>
      <c r="M1448" s="43"/>
      <c r="N1448" s="43"/>
      <c r="O1448" s="43"/>
      <c r="P1448" s="43"/>
      <c r="Q1448" s="43"/>
      <c r="R1448" s="43"/>
      <c r="S1448" s="43"/>
      <c r="T1448" s="43"/>
      <c r="U1448" s="43"/>
      <c r="V1448" s="43"/>
      <c r="W1448" s="43"/>
      <c r="X1448" s="43"/>
      <c r="Y1448" s="43"/>
      <c r="Z1448" s="43"/>
      <c r="AA1448" s="43"/>
      <c r="AB1448" s="43"/>
      <c r="AC1448" s="43"/>
      <c r="AD1448" s="43"/>
      <c r="AE1448" s="37"/>
      <c r="AF1448" s="37">
        <f>VLOOKUP(I1448,spp!A:E,5,FALSE)</f>
        <v>33.238461538461536</v>
      </c>
      <c r="AG1448" s="43">
        <f>AF1448*K1448</f>
        <v>33.238461538461536</v>
      </c>
      <c r="AH1448" s="43">
        <f>K1448/50</f>
        <v>0.02</v>
      </c>
      <c r="AI1448" s="43">
        <f>AG1448/50</f>
        <v>0.66476923076923067</v>
      </c>
      <c r="AJ1448" s="7">
        <f t="shared" ref="AJ1448:AJ1453" si="2666">LN(AG1448)</f>
        <v>3.5037076854763507</v>
      </c>
      <c r="AK1448" s="7" t="e">
        <f t="shared" ref="AK1448:AK1453" si="2667">LN(AE1448)</f>
        <v>#NUM!</v>
      </c>
      <c r="AL1448" s="7" t="e">
        <f t="shared" ref="AL1448:AL1453" si="2668">(AJ1448-AK1448)/AF1448</f>
        <v>#NUM!</v>
      </c>
      <c r="AM1448" s="7" t="e">
        <f t="shared" ref="AM1448:AM1453" si="2669">EXP(AL1448)</f>
        <v>#NUM!</v>
      </c>
      <c r="AN1448" s="37" t="str">
        <f>VLOOKUP(I1448,spp!A:L,10,FALSE)</f>
        <v>Pteriidae</v>
      </c>
    </row>
    <row r="1449" spans="1:40" x14ac:dyDescent="0.2">
      <c r="A1449" s="37">
        <v>10</v>
      </c>
      <c r="B1449" s="43" t="s">
        <v>230</v>
      </c>
      <c r="C1449" s="43">
        <v>5</v>
      </c>
      <c r="D1449" s="43" t="s">
        <v>23</v>
      </c>
      <c r="E1449" s="43">
        <v>7</v>
      </c>
      <c r="F1449" s="59">
        <v>39877</v>
      </c>
      <c r="G1449" s="43"/>
      <c r="H1449" s="43">
        <v>4.5999999999999996</v>
      </c>
      <c r="I1449" s="43" t="s">
        <v>148</v>
      </c>
      <c r="J1449" s="37" t="str">
        <f>VLOOKUP(I1449,spp!A:B,2,FALSE)</f>
        <v>Diadema mexicanum</v>
      </c>
      <c r="K1449" s="43">
        <v>7</v>
      </c>
      <c r="L1449" s="43"/>
      <c r="M1449" s="43"/>
      <c r="N1449" s="43"/>
      <c r="O1449" s="43"/>
      <c r="P1449" s="43"/>
      <c r="Q1449" s="43"/>
      <c r="R1449" s="43"/>
      <c r="S1449" s="43"/>
      <c r="T1449" s="43"/>
      <c r="U1449" s="43"/>
      <c r="V1449" s="43"/>
      <c r="W1449" s="43"/>
      <c r="X1449" s="43"/>
      <c r="Y1449" s="43"/>
      <c r="Z1449" s="43"/>
      <c r="AA1449" s="43"/>
      <c r="AB1449" s="43"/>
      <c r="AC1449" s="43"/>
      <c r="AD1449" s="43"/>
      <c r="AE1449" s="37"/>
      <c r="AF1449" s="37">
        <f>VLOOKUP(I1449,spp!A:E,5,FALSE)</f>
        <v>20.71</v>
      </c>
      <c r="AG1449" s="43">
        <f>AF1449*K1449</f>
        <v>144.97</v>
      </c>
      <c r="AH1449" s="43">
        <f>K1449/50</f>
        <v>0.14000000000000001</v>
      </c>
      <c r="AI1449" s="43">
        <f>AG1449/50</f>
        <v>2.8994</v>
      </c>
      <c r="AJ1449" s="7">
        <f t="shared" si="2666"/>
        <v>4.9765268244628063</v>
      </c>
      <c r="AK1449" s="7" t="e">
        <f t="shared" si="2667"/>
        <v>#NUM!</v>
      </c>
      <c r="AL1449" s="7" t="e">
        <f t="shared" si="2668"/>
        <v>#NUM!</v>
      </c>
      <c r="AM1449" s="7" t="e">
        <f t="shared" si="2669"/>
        <v>#NUM!</v>
      </c>
      <c r="AN1449" s="37" t="str">
        <f>VLOOKUP(I1449,spp!A:L,10,FALSE)</f>
        <v>Diadematidae</v>
      </c>
    </row>
    <row r="1450" spans="1:40" x14ac:dyDescent="0.2">
      <c r="A1450" s="37">
        <v>10</v>
      </c>
      <c r="B1450" s="43" t="s">
        <v>230</v>
      </c>
      <c r="C1450" s="43">
        <v>5</v>
      </c>
      <c r="D1450" s="43" t="s">
        <v>23</v>
      </c>
      <c r="E1450" s="43">
        <v>7</v>
      </c>
      <c r="F1450" s="59">
        <v>39877</v>
      </c>
      <c r="G1450" s="43"/>
      <c r="H1450" s="43">
        <v>4.5999999999999996</v>
      </c>
      <c r="I1450" s="43" t="s">
        <v>149</v>
      </c>
      <c r="J1450" s="37" t="str">
        <f>VLOOKUP(I1450,spp!A:B,2,FALSE)</f>
        <v>Pinctada mazatlanica</v>
      </c>
      <c r="K1450" s="43">
        <v>2</v>
      </c>
      <c r="L1450" s="43"/>
      <c r="M1450" s="43"/>
      <c r="N1450" s="43"/>
      <c r="O1450" s="43"/>
      <c r="P1450" s="43"/>
      <c r="Q1450" s="43"/>
      <c r="R1450" s="43"/>
      <c r="S1450" s="43"/>
      <c r="T1450" s="43"/>
      <c r="U1450" s="43"/>
      <c r="V1450" s="43"/>
      <c r="W1450" s="43"/>
      <c r="X1450" s="43"/>
      <c r="Y1450" s="43"/>
      <c r="Z1450" s="43"/>
      <c r="AA1450" s="43"/>
      <c r="AB1450" s="43"/>
      <c r="AC1450" s="43"/>
      <c r="AD1450" s="43"/>
      <c r="AE1450" s="37"/>
      <c r="AF1450" s="37">
        <f>VLOOKUP(I1450,spp!A:E,5,FALSE)</f>
        <v>33.238461538461536</v>
      </c>
      <c r="AG1450" s="43">
        <f>AF1450*K1450</f>
        <v>66.476923076923072</v>
      </c>
      <c r="AH1450" s="43">
        <f>K1450/50</f>
        <v>0.04</v>
      </c>
      <c r="AI1450" s="43">
        <f>AG1450/50</f>
        <v>1.3295384615384613</v>
      </c>
      <c r="AJ1450" s="7">
        <f t="shared" si="2666"/>
        <v>4.1968548660362961</v>
      </c>
      <c r="AK1450" s="7" t="e">
        <f t="shared" si="2667"/>
        <v>#NUM!</v>
      </c>
      <c r="AL1450" s="7" t="e">
        <f t="shared" si="2668"/>
        <v>#NUM!</v>
      </c>
      <c r="AM1450" s="7" t="e">
        <f t="shared" si="2669"/>
        <v>#NUM!</v>
      </c>
      <c r="AN1450" s="37" t="str">
        <f>VLOOKUP(I1450,spp!A:L,10,FALSE)</f>
        <v>Pteriidae</v>
      </c>
    </row>
    <row r="1451" spans="1:40" x14ac:dyDescent="0.2">
      <c r="A1451" s="37">
        <v>10</v>
      </c>
      <c r="B1451" s="37" t="s">
        <v>230</v>
      </c>
      <c r="C1451" s="37">
        <v>5</v>
      </c>
      <c r="D1451" s="37" t="s">
        <v>23</v>
      </c>
      <c r="E1451" s="37">
        <v>8</v>
      </c>
      <c r="F1451" s="42">
        <v>39877</v>
      </c>
      <c r="G1451" s="37"/>
      <c r="H1451" s="37">
        <v>5.5</v>
      </c>
      <c r="I1451" s="37" t="s">
        <v>142</v>
      </c>
      <c r="J1451" s="37" t="str">
        <f>VLOOKUP(I1451,spp!A:B,2,FALSE)</f>
        <v>Holacanthus passer</v>
      </c>
      <c r="K1451" s="39">
        <f t="shared" ref="K1451" si="2670">+SUM(L1451:AB1451)</f>
        <v>1</v>
      </c>
      <c r="L1451" s="37"/>
      <c r="M1451" s="37"/>
      <c r="N1451" s="37"/>
      <c r="O1451" s="37">
        <v>1</v>
      </c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>
        <f>VLOOKUP(I1451,spp!A:C,3,FALSE)</f>
        <v>2.7130000000000001E-2</v>
      </c>
      <c r="AF1451" s="37">
        <f>VLOOKUP(I1451,spp!A:D,4,FALSE)</f>
        <v>3.0842299999999998</v>
      </c>
      <c r="AG1451" s="37">
        <f t="shared" ref="AG1451" si="2671">((AE1451*$L$2^AF1451)*L1451)+((AE1451*$M$2^AF1451)*M1451)+((AE1451*$N$2^AF1451)*N1451)+((AE1451*$O$2^AF1451)*O1451)+((AE1451*$P$2^AF1451)*P1451)+((AE1451*$Q$2^AF1451)*Q1451)+((AE1451*$R$2^AF1451)*R1451)+((AE1451*$S$2^AF1451)*S1451)+((AE1451*$T$2^AF1451)*T1451)+((AE1451*$U$2^AF1451)*U1451)+((AE1451*$V$2^AF1451)*V1451)+((AE1451*$W$2^AF1451)*W1451)+((AE1451*$X$2^AF1451)*X1451)+((AE1451*$Y$2^AF1451)*Y1451)+ ((AE1451*$Z$2^AF1451)*Z1451)+((AE1451*$AA$2^AF1451)*AA1451)+((AE1451*$AB$2^AF1451)*AB1451)+((AE1451*$AC$2^AF1451)*AC1451+((AE1451*$AD$2^AF1451)*AD1451))</f>
        <v>185.03975070588172</v>
      </c>
      <c r="AH1451" s="37">
        <f t="shared" ref="AH1451" si="2672">K1451/100</f>
        <v>0.01</v>
      </c>
      <c r="AI1451" s="37">
        <f t="shared" ref="AI1451" si="2673">AG1451/100</f>
        <v>1.8503975070588172</v>
      </c>
      <c r="AJ1451" s="7">
        <f t="shared" si="2666"/>
        <v>5.2205706706777981</v>
      </c>
      <c r="AK1451" s="7">
        <f t="shared" si="2667"/>
        <v>-3.6071151523112968</v>
      </c>
      <c r="AL1451" s="7">
        <f t="shared" si="2668"/>
        <v>2.8622008809294686</v>
      </c>
      <c r="AM1451" s="7">
        <f t="shared" si="2669"/>
        <v>17.500000000000004</v>
      </c>
      <c r="AN1451" s="37" t="str">
        <f>VLOOKUP(I1451,spp!A:L,10,FALSE)</f>
        <v>Pomacanthidae</v>
      </c>
    </row>
    <row r="1452" spans="1:40" x14ac:dyDescent="0.2">
      <c r="A1452" s="37">
        <v>10</v>
      </c>
      <c r="B1452" s="43" t="s">
        <v>230</v>
      </c>
      <c r="C1452" s="43">
        <v>5</v>
      </c>
      <c r="D1452" s="43" t="s">
        <v>23</v>
      </c>
      <c r="E1452" s="43">
        <v>8</v>
      </c>
      <c r="F1452" s="59">
        <v>39877</v>
      </c>
      <c r="G1452" s="43"/>
      <c r="H1452" s="43">
        <v>2.5</v>
      </c>
      <c r="I1452" s="43" t="s">
        <v>148</v>
      </c>
      <c r="J1452" s="37" t="str">
        <f>VLOOKUP(I1452,spp!A:B,2,FALSE)</f>
        <v>Diadema mexicanum</v>
      </c>
      <c r="K1452" s="43">
        <v>5</v>
      </c>
      <c r="L1452" s="43"/>
      <c r="M1452" s="43"/>
      <c r="N1452" s="43"/>
      <c r="O1452" s="43"/>
      <c r="P1452" s="43"/>
      <c r="Q1452" s="43"/>
      <c r="R1452" s="43"/>
      <c r="S1452" s="43"/>
      <c r="T1452" s="43"/>
      <c r="U1452" s="43"/>
      <c r="V1452" s="43"/>
      <c r="W1452" s="43"/>
      <c r="X1452" s="43"/>
      <c r="Y1452" s="43"/>
      <c r="Z1452" s="43"/>
      <c r="AA1452" s="43"/>
      <c r="AB1452" s="43"/>
      <c r="AC1452" s="43"/>
      <c r="AD1452" s="43"/>
      <c r="AE1452" s="37"/>
      <c r="AF1452" s="37">
        <f>VLOOKUP(I1452,spp!A:E,5,FALSE)</f>
        <v>20.71</v>
      </c>
      <c r="AG1452" s="43">
        <f>AF1452*K1452</f>
        <v>103.55000000000001</v>
      </c>
      <c r="AH1452" s="43">
        <f>K1452/50</f>
        <v>0.1</v>
      </c>
      <c r="AI1452" s="43">
        <f>AG1452/50</f>
        <v>2.0710000000000002</v>
      </c>
      <c r="AJ1452" s="7">
        <f t="shared" si="2666"/>
        <v>4.6400545878415933</v>
      </c>
      <c r="AK1452" s="7" t="e">
        <f t="shared" si="2667"/>
        <v>#NUM!</v>
      </c>
      <c r="AL1452" s="7" t="e">
        <f t="shared" si="2668"/>
        <v>#NUM!</v>
      </c>
      <c r="AM1452" s="7" t="e">
        <f t="shared" si="2669"/>
        <v>#NUM!</v>
      </c>
      <c r="AN1452" s="37" t="str">
        <f>VLOOKUP(I1452,spp!A:L,10,FALSE)</f>
        <v>Diadematidae</v>
      </c>
    </row>
    <row r="1453" spans="1:40" x14ac:dyDescent="0.2">
      <c r="A1453" s="37">
        <v>10</v>
      </c>
      <c r="B1453" s="43" t="s">
        <v>230</v>
      </c>
      <c r="C1453" s="43">
        <v>5</v>
      </c>
      <c r="D1453" s="43" t="s">
        <v>23</v>
      </c>
      <c r="E1453" s="43">
        <v>8</v>
      </c>
      <c r="F1453" s="59">
        <v>39877</v>
      </c>
      <c r="G1453" s="43"/>
      <c r="H1453" s="43">
        <v>2.5</v>
      </c>
      <c r="I1453" s="43" t="s">
        <v>149</v>
      </c>
      <c r="J1453" s="37" t="str">
        <f>VLOOKUP(I1453,spp!A:B,2,FALSE)</f>
        <v>Pinctada mazatlanica</v>
      </c>
      <c r="K1453" s="43">
        <v>2</v>
      </c>
      <c r="L1453" s="43"/>
      <c r="M1453" s="43"/>
      <c r="N1453" s="43"/>
      <c r="O1453" s="43"/>
      <c r="P1453" s="43"/>
      <c r="Q1453" s="43"/>
      <c r="R1453" s="43"/>
      <c r="S1453" s="43"/>
      <c r="T1453" s="43"/>
      <c r="U1453" s="43"/>
      <c r="V1453" s="43"/>
      <c r="W1453" s="43"/>
      <c r="X1453" s="43"/>
      <c r="Y1453" s="43"/>
      <c r="Z1453" s="43"/>
      <c r="AA1453" s="43"/>
      <c r="AB1453" s="43"/>
      <c r="AC1453" s="43"/>
      <c r="AD1453" s="43"/>
      <c r="AE1453" s="37"/>
      <c r="AF1453" s="37">
        <f>VLOOKUP(I1453,spp!A:E,5,FALSE)</f>
        <v>33.238461538461536</v>
      </c>
      <c r="AG1453" s="43">
        <f>AF1453*K1453</f>
        <v>66.476923076923072</v>
      </c>
      <c r="AH1453" s="43">
        <f>K1453/50</f>
        <v>0.04</v>
      </c>
      <c r="AI1453" s="43">
        <f>AG1453/50</f>
        <v>1.3295384615384613</v>
      </c>
      <c r="AJ1453" s="7">
        <f t="shared" si="2666"/>
        <v>4.1968548660362961</v>
      </c>
      <c r="AK1453" s="7" t="e">
        <f t="shared" si="2667"/>
        <v>#NUM!</v>
      </c>
      <c r="AL1453" s="7" t="e">
        <f t="shared" si="2668"/>
        <v>#NUM!</v>
      </c>
      <c r="AM1453" s="7" t="e">
        <f t="shared" si="2669"/>
        <v>#NUM!</v>
      </c>
      <c r="AN1453" s="37" t="str">
        <f>VLOOKUP(I1453,spp!A:L,10,FALSE)</f>
        <v>Pteriidae</v>
      </c>
    </row>
    <row r="1454" spans="1:40" x14ac:dyDescent="0.2">
      <c r="A1454" s="37">
        <v>10</v>
      </c>
      <c r="B1454" s="43" t="s">
        <v>230</v>
      </c>
      <c r="C1454" s="43">
        <v>5</v>
      </c>
      <c r="D1454" s="43" t="s">
        <v>23</v>
      </c>
      <c r="E1454" s="43">
        <v>9</v>
      </c>
      <c r="F1454" s="59">
        <v>39877</v>
      </c>
      <c r="G1454" s="43"/>
      <c r="H1454" s="43">
        <v>4.5999999999999996</v>
      </c>
      <c r="I1454" s="43" t="s">
        <v>148</v>
      </c>
      <c r="J1454" s="37" t="str">
        <f>VLOOKUP(I1454,spp!A:B,2,FALSE)</f>
        <v>Diadema mexicanum</v>
      </c>
      <c r="K1454" s="43">
        <v>8</v>
      </c>
      <c r="L1454" s="43"/>
      <c r="M1454" s="43"/>
      <c r="N1454" s="43"/>
      <c r="O1454" s="43"/>
      <c r="P1454" s="43"/>
      <c r="Q1454" s="43"/>
      <c r="R1454" s="43"/>
      <c r="S1454" s="43"/>
      <c r="T1454" s="43"/>
      <c r="U1454" s="43"/>
      <c r="V1454" s="43"/>
      <c r="W1454" s="43"/>
      <c r="X1454" s="43"/>
      <c r="Y1454" s="43"/>
      <c r="Z1454" s="43"/>
      <c r="AA1454" s="43"/>
      <c r="AB1454" s="43"/>
      <c r="AC1454" s="43"/>
      <c r="AD1454" s="43"/>
      <c r="AE1454" s="37"/>
      <c r="AF1454" s="37">
        <f>VLOOKUP(I1454,spp!A:E,5,FALSE)</f>
        <v>20.71</v>
      </c>
      <c r="AG1454" s="43">
        <f>AF1454*K1454</f>
        <v>165.68</v>
      </c>
      <c r="AH1454" s="43">
        <f>K1454/50</f>
        <v>0.16</v>
      </c>
      <c r="AI1454" s="43">
        <f>AG1454/50</f>
        <v>3.3136000000000001</v>
      </c>
      <c r="AJ1454" s="7">
        <f t="shared" ref="AJ1454:AJ1462" si="2674">LN(AG1454)</f>
        <v>5.110058217087329</v>
      </c>
      <c r="AK1454" s="7" t="e">
        <f t="shared" ref="AK1454:AK1462" si="2675">LN(AE1454)</f>
        <v>#NUM!</v>
      </c>
      <c r="AL1454" s="7" t="e">
        <f t="shared" ref="AL1454:AL1462" si="2676">(AJ1454-AK1454)/AF1454</f>
        <v>#NUM!</v>
      </c>
      <c r="AM1454" s="7" t="e">
        <f t="shared" ref="AM1454:AM1462" si="2677">EXP(AL1454)</f>
        <v>#NUM!</v>
      </c>
      <c r="AN1454" s="37" t="str">
        <f>VLOOKUP(I1454,spp!A:L,10,FALSE)</f>
        <v>Diadematidae</v>
      </c>
    </row>
    <row r="1455" spans="1:40" x14ac:dyDescent="0.2">
      <c r="A1455" s="37">
        <v>10</v>
      </c>
      <c r="B1455" s="43" t="s">
        <v>230</v>
      </c>
      <c r="C1455" s="43">
        <v>5</v>
      </c>
      <c r="D1455" s="43" t="s">
        <v>23</v>
      </c>
      <c r="E1455" s="43">
        <v>9</v>
      </c>
      <c r="F1455" s="59">
        <v>39877</v>
      </c>
      <c r="G1455" s="43"/>
      <c r="H1455" s="43">
        <v>4.5999999999999996</v>
      </c>
      <c r="I1455" s="43" t="s">
        <v>149</v>
      </c>
      <c r="J1455" s="37" t="str">
        <f>VLOOKUP(I1455,spp!A:B,2,FALSE)</f>
        <v>Pinctada mazatlanica</v>
      </c>
      <c r="K1455" s="43">
        <v>2</v>
      </c>
      <c r="L1455" s="43"/>
      <c r="M1455" s="43"/>
      <c r="N1455" s="43"/>
      <c r="O1455" s="43"/>
      <c r="P1455" s="43"/>
      <c r="Q1455" s="43"/>
      <c r="R1455" s="43"/>
      <c r="S1455" s="43"/>
      <c r="T1455" s="43"/>
      <c r="U1455" s="43"/>
      <c r="V1455" s="43"/>
      <c r="W1455" s="43"/>
      <c r="X1455" s="43"/>
      <c r="Y1455" s="43"/>
      <c r="Z1455" s="43"/>
      <c r="AA1455" s="43"/>
      <c r="AB1455" s="43"/>
      <c r="AC1455" s="43"/>
      <c r="AD1455" s="43"/>
      <c r="AE1455" s="37"/>
      <c r="AF1455" s="37">
        <f>VLOOKUP(I1455,spp!A:E,5,FALSE)</f>
        <v>33.238461538461536</v>
      </c>
      <c r="AG1455" s="43">
        <f>AF1455*K1455</f>
        <v>66.476923076923072</v>
      </c>
      <c r="AH1455" s="43">
        <f>K1455/50</f>
        <v>0.04</v>
      </c>
      <c r="AI1455" s="43">
        <f>AG1455/50</f>
        <v>1.3295384615384613</v>
      </c>
      <c r="AJ1455" s="7">
        <f t="shared" si="2674"/>
        <v>4.1968548660362961</v>
      </c>
      <c r="AK1455" s="7" t="e">
        <f t="shared" si="2675"/>
        <v>#NUM!</v>
      </c>
      <c r="AL1455" s="7" t="e">
        <f t="shared" si="2676"/>
        <v>#NUM!</v>
      </c>
      <c r="AM1455" s="7" t="e">
        <f t="shared" si="2677"/>
        <v>#NUM!</v>
      </c>
      <c r="AN1455" s="37" t="str">
        <f>VLOOKUP(I1455,spp!A:L,10,FALSE)</f>
        <v>Pteriidae</v>
      </c>
    </row>
    <row r="1456" spans="1:40" x14ac:dyDescent="0.2">
      <c r="A1456" s="37">
        <v>10</v>
      </c>
      <c r="B1456" s="37" t="s">
        <v>230</v>
      </c>
      <c r="C1456" s="37">
        <v>6</v>
      </c>
      <c r="D1456" s="37" t="s">
        <v>235</v>
      </c>
      <c r="E1456" s="37">
        <v>1</v>
      </c>
      <c r="F1456" s="42">
        <v>39878</v>
      </c>
      <c r="G1456" s="37"/>
      <c r="H1456" s="37">
        <v>6</v>
      </c>
      <c r="I1456" s="37" t="s">
        <v>142</v>
      </c>
      <c r="J1456" s="37" t="str">
        <f>VLOOKUP(I1456,spp!A:B,2,FALSE)</f>
        <v>Holacanthus passer</v>
      </c>
      <c r="K1456" s="39">
        <f t="shared" ref="K1456" si="2678">+SUM(L1456:AB1456)</f>
        <v>1</v>
      </c>
      <c r="L1456" s="37"/>
      <c r="M1456" s="37"/>
      <c r="N1456" s="37"/>
      <c r="O1456" s="37"/>
      <c r="P1456" s="37">
        <v>1</v>
      </c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>
        <f>VLOOKUP(I1456,spp!A:C,3,FALSE)</f>
        <v>2.7130000000000001E-2</v>
      </c>
      <c r="AF1456" s="37">
        <f>VLOOKUP(I1456,spp!A:D,4,FALSE)</f>
        <v>3.0842299999999998</v>
      </c>
      <c r="AG1456" s="37">
        <f t="shared" ref="AG1456" si="2679">((AE1456*$L$2^AF1456)*L1456)+((AE1456*$M$2^AF1456)*M1456)+((AE1456*$N$2^AF1456)*N1456)+((AE1456*$O$2^AF1456)*O1456)+((AE1456*$P$2^AF1456)*P1456)+((AE1456*$Q$2^AF1456)*Q1456)+((AE1456*$R$2^AF1456)*R1456)+((AE1456*$S$2^AF1456)*S1456)+((AE1456*$T$2^AF1456)*T1456)+((AE1456*$U$2^AF1456)*U1456)+((AE1456*$V$2^AF1456)*V1456)+((AE1456*$W$2^AF1456)*W1456)+((AE1456*$X$2^AF1456)*X1456)+((AE1456*$Y$2^AF1456)*Y1456)+ ((AE1456*$Z$2^AF1456)*Z1456)+((AE1456*$AA$2^AF1456)*AA1456)+((AE1456*$AB$2^AF1456)*AB1456)+((AE1456*$AC$2^AF1456)*AC1456+((AE1456*$AD$2^AF1456)*AD1456))</f>
        <v>555.92769065930452</v>
      </c>
      <c r="AH1456" s="37">
        <f t="shared" ref="AH1456" si="2680">K1456/100</f>
        <v>0.01</v>
      </c>
      <c r="AI1456" s="37">
        <f t="shared" ref="AI1456" si="2681">AG1456/100</f>
        <v>5.5592769065930447</v>
      </c>
      <c r="AJ1456" s="7">
        <f t="shared" si="2674"/>
        <v>6.3206382330219526</v>
      </c>
      <c r="AK1456" s="7">
        <f t="shared" si="2675"/>
        <v>-3.6071151523112968</v>
      </c>
      <c r="AL1456" s="7">
        <f t="shared" si="2676"/>
        <v>3.2188758248682006</v>
      </c>
      <c r="AM1456" s="7">
        <f t="shared" si="2677"/>
        <v>24.999999999999996</v>
      </c>
      <c r="AN1456" s="37" t="str">
        <f>VLOOKUP(I1456,spp!A:L,10,FALSE)</f>
        <v>Pomacanthidae</v>
      </c>
    </row>
    <row r="1457" spans="1:40" x14ac:dyDescent="0.2">
      <c r="A1457" s="37">
        <v>10</v>
      </c>
      <c r="B1457" s="43" t="s">
        <v>230</v>
      </c>
      <c r="C1457" s="43">
        <v>6</v>
      </c>
      <c r="D1457" s="43" t="s">
        <v>235</v>
      </c>
      <c r="E1457" s="43">
        <v>1</v>
      </c>
      <c r="F1457" s="59">
        <v>39878</v>
      </c>
      <c r="G1457" s="43"/>
      <c r="H1457" s="43">
        <v>6</v>
      </c>
      <c r="I1457" s="43" t="s">
        <v>148</v>
      </c>
      <c r="J1457" s="37" t="str">
        <f>VLOOKUP(I1457,spp!A:B,2,FALSE)</f>
        <v>Diadema mexicanum</v>
      </c>
      <c r="K1457" s="43">
        <v>30</v>
      </c>
      <c r="L1457" s="43"/>
      <c r="M1457" s="43"/>
      <c r="N1457" s="43"/>
      <c r="O1457" s="43"/>
      <c r="P1457" s="43"/>
      <c r="Q1457" s="43"/>
      <c r="R1457" s="43"/>
      <c r="S1457" s="43"/>
      <c r="T1457" s="43"/>
      <c r="U1457" s="43"/>
      <c r="V1457" s="43"/>
      <c r="W1457" s="43"/>
      <c r="X1457" s="43"/>
      <c r="Y1457" s="43"/>
      <c r="Z1457" s="43"/>
      <c r="AA1457" s="43"/>
      <c r="AB1457" s="43"/>
      <c r="AC1457" s="43"/>
      <c r="AD1457" s="43"/>
      <c r="AE1457" s="37"/>
      <c r="AF1457" s="37">
        <f>VLOOKUP(I1457,spp!A:E,5,FALSE)</f>
        <v>20.71</v>
      </c>
      <c r="AG1457" s="43">
        <f t="shared" ref="AG1457:AG1458" si="2682">AF1457*K1457</f>
        <v>621.30000000000007</v>
      </c>
      <c r="AH1457" s="43">
        <f t="shared" ref="AH1457:AH1458" si="2683">K1457/50</f>
        <v>0.6</v>
      </c>
      <c r="AI1457" s="43">
        <f t="shared" ref="AI1457:AI1458" si="2684">AG1457/50</f>
        <v>12.426000000000002</v>
      </c>
      <c r="AJ1457" s="7">
        <f t="shared" si="2674"/>
        <v>6.4318140570696487</v>
      </c>
      <c r="AK1457" s="7" t="e">
        <f t="shared" si="2675"/>
        <v>#NUM!</v>
      </c>
      <c r="AL1457" s="7" t="e">
        <f t="shared" si="2676"/>
        <v>#NUM!</v>
      </c>
      <c r="AM1457" s="7" t="e">
        <f t="shared" si="2677"/>
        <v>#NUM!</v>
      </c>
      <c r="AN1457" s="37" t="str">
        <f>VLOOKUP(I1457,spp!A:L,10,FALSE)</f>
        <v>Diadematidae</v>
      </c>
    </row>
    <row r="1458" spans="1:40" x14ac:dyDescent="0.2">
      <c r="A1458" s="37">
        <v>10</v>
      </c>
      <c r="B1458" s="43" t="s">
        <v>230</v>
      </c>
      <c r="C1458" s="43">
        <v>6</v>
      </c>
      <c r="D1458" s="43" t="s">
        <v>235</v>
      </c>
      <c r="E1458" s="43">
        <v>1</v>
      </c>
      <c r="F1458" s="59">
        <v>39878</v>
      </c>
      <c r="G1458" s="43"/>
      <c r="H1458" s="43">
        <v>6</v>
      </c>
      <c r="I1458" s="43" t="s">
        <v>149</v>
      </c>
      <c r="J1458" s="37" t="str">
        <f>VLOOKUP(I1458,spp!A:B,2,FALSE)</f>
        <v>Pinctada mazatlanica</v>
      </c>
      <c r="K1458" s="43">
        <v>2</v>
      </c>
      <c r="L1458" s="43"/>
      <c r="M1458" s="43"/>
      <c r="N1458" s="43"/>
      <c r="O1458" s="43"/>
      <c r="P1458" s="43"/>
      <c r="Q1458" s="43"/>
      <c r="R1458" s="43"/>
      <c r="S1458" s="43"/>
      <c r="T1458" s="43"/>
      <c r="U1458" s="43"/>
      <c r="V1458" s="43"/>
      <c r="W1458" s="43"/>
      <c r="X1458" s="43"/>
      <c r="Y1458" s="43"/>
      <c r="Z1458" s="43"/>
      <c r="AA1458" s="43"/>
      <c r="AB1458" s="43"/>
      <c r="AC1458" s="43"/>
      <c r="AD1458" s="43"/>
      <c r="AE1458" s="37"/>
      <c r="AF1458" s="37">
        <f>VLOOKUP(I1458,spp!A:E,5,FALSE)</f>
        <v>33.238461538461536</v>
      </c>
      <c r="AG1458" s="43">
        <f t="shared" si="2682"/>
        <v>66.476923076923072</v>
      </c>
      <c r="AH1458" s="43">
        <f t="shared" si="2683"/>
        <v>0.04</v>
      </c>
      <c r="AI1458" s="43">
        <f t="shared" si="2684"/>
        <v>1.3295384615384613</v>
      </c>
      <c r="AJ1458" s="7">
        <f t="shared" si="2674"/>
        <v>4.1968548660362961</v>
      </c>
      <c r="AK1458" s="7" t="e">
        <f t="shared" si="2675"/>
        <v>#NUM!</v>
      </c>
      <c r="AL1458" s="7" t="e">
        <f t="shared" si="2676"/>
        <v>#NUM!</v>
      </c>
      <c r="AM1458" s="7" t="e">
        <f t="shared" si="2677"/>
        <v>#NUM!</v>
      </c>
      <c r="AN1458" s="37" t="str">
        <f>VLOOKUP(I1458,spp!A:L,10,FALSE)</f>
        <v>Pteriidae</v>
      </c>
    </row>
    <row r="1459" spans="1:40" x14ac:dyDescent="0.2">
      <c r="A1459" s="37">
        <v>10</v>
      </c>
      <c r="B1459" s="43" t="s">
        <v>230</v>
      </c>
      <c r="C1459" s="43">
        <v>6</v>
      </c>
      <c r="D1459" s="43" t="s">
        <v>235</v>
      </c>
      <c r="E1459" s="43">
        <v>2</v>
      </c>
      <c r="F1459" s="59">
        <v>39878</v>
      </c>
      <c r="G1459" s="43"/>
      <c r="H1459" s="43">
        <v>7.6</v>
      </c>
      <c r="I1459" s="43" t="s">
        <v>148</v>
      </c>
      <c r="J1459" s="37" t="str">
        <f>VLOOKUP(I1459,spp!A:B,2,FALSE)</f>
        <v>Diadema mexicanum</v>
      </c>
      <c r="K1459" s="43">
        <v>12</v>
      </c>
      <c r="L1459" s="43"/>
      <c r="M1459" s="43"/>
      <c r="N1459" s="43"/>
      <c r="O1459" s="43"/>
      <c r="P1459" s="43"/>
      <c r="Q1459" s="43"/>
      <c r="R1459" s="43"/>
      <c r="S1459" s="43"/>
      <c r="T1459" s="43"/>
      <c r="U1459" s="43"/>
      <c r="V1459" s="43"/>
      <c r="W1459" s="43"/>
      <c r="X1459" s="43"/>
      <c r="Y1459" s="43"/>
      <c r="Z1459" s="43"/>
      <c r="AA1459" s="43"/>
      <c r="AB1459" s="43"/>
      <c r="AC1459" s="43"/>
      <c r="AD1459" s="43"/>
      <c r="AE1459" s="37"/>
      <c r="AF1459" s="37">
        <f>VLOOKUP(I1459,spp!A:E,5,FALSE)</f>
        <v>20.71</v>
      </c>
      <c r="AG1459" s="43">
        <f t="shared" ref="AG1459:AG1460" si="2685">AF1459*K1459</f>
        <v>248.52</v>
      </c>
      <c r="AH1459" s="43">
        <f t="shared" ref="AH1459:AH1460" si="2686">K1459/50</f>
        <v>0.24</v>
      </c>
      <c r="AI1459" s="43">
        <f t="shared" ref="AI1459:AI1460" si="2687">AG1459/50</f>
        <v>4.9704000000000006</v>
      </c>
      <c r="AJ1459" s="7">
        <f t="shared" si="2674"/>
        <v>5.5155233251954927</v>
      </c>
      <c r="AK1459" s="7" t="e">
        <f t="shared" si="2675"/>
        <v>#NUM!</v>
      </c>
      <c r="AL1459" s="7" t="e">
        <f t="shared" si="2676"/>
        <v>#NUM!</v>
      </c>
      <c r="AM1459" s="7" t="e">
        <f t="shared" si="2677"/>
        <v>#NUM!</v>
      </c>
      <c r="AN1459" s="37" t="str">
        <f>VLOOKUP(I1459,spp!A:L,10,FALSE)</f>
        <v>Diadematidae</v>
      </c>
    </row>
    <row r="1460" spans="1:40" x14ac:dyDescent="0.2">
      <c r="A1460" s="37">
        <v>10</v>
      </c>
      <c r="B1460" s="43" t="s">
        <v>230</v>
      </c>
      <c r="C1460" s="43">
        <v>6</v>
      </c>
      <c r="D1460" s="43" t="s">
        <v>235</v>
      </c>
      <c r="E1460" s="43">
        <v>2</v>
      </c>
      <c r="F1460" s="59">
        <v>39878</v>
      </c>
      <c r="G1460" s="43"/>
      <c r="H1460" s="43">
        <v>7.6</v>
      </c>
      <c r="I1460" s="43" t="s">
        <v>149</v>
      </c>
      <c r="J1460" s="37" t="str">
        <f>VLOOKUP(I1460,spp!A:B,2,FALSE)</f>
        <v>Pinctada mazatlanica</v>
      </c>
      <c r="K1460" s="43">
        <v>3</v>
      </c>
      <c r="L1460" s="43"/>
      <c r="M1460" s="43"/>
      <c r="N1460" s="43"/>
      <c r="O1460" s="43"/>
      <c r="P1460" s="43"/>
      <c r="Q1460" s="43"/>
      <c r="R1460" s="43"/>
      <c r="S1460" s="43"/>
      <c r="T1460" s="43"/>
      <c r="U1460" s="43"/>
      <c r="V1460" s="43"/>
      <c r="W1460" s="43"/>
      <c r="X1460" s="43"/>
      <c r="Y1460" s="43"/>
      <c r="Z1460" s="43"/>
      <c r="AA1460" s="43"/>
      <c r="AB1460" s="43"/>
      <c r="AC1460" s="43"/>
      <c r="AD1460" s="43"/>
      <c r="AE1460" s="37"/>
      <c r="AF1460" s="37">
        <f>VLOOKUP(I1460,spp!A:E,5,FALSE)</f>
        <v>33.238461538461536</v>
      </c>
      <c r="AG1460" s="43">
        <f t="shared" si="2685"/>
        <v>99.715384615384608</v>
      </c>
      <c r="AH1460" s="43">
        <f t="shared" si="2686"/>
        <v>0.06</v>
      </c>
      <c r="AI1460" s="43">
        <f t="shared" si="2687"/>
        <v>1.9943076923076921</v>
      </c>
      <c r="AJ1460" s="7">
        <f t="shared" si="2674"/>
        <v>4.6023199741444607</v>
      </c>
      <c r="AK1460" s="7" t="e">
        <f t="shared" si="2675"/>
        <v>#NUM!</v>
      </c>
      <c r="AL1460" s="7" t="e">
        <f t="shared" si="2676"/>
        <v>#NUM!</v>
      </c>
      <c r="AM1460" s="7" t="e">
        <f t="shared" si="2677"/>
        <v>#NUM!</v>
      </c>
      <c r="AN1460" s="37" t="str">
        <f>VLOOKUP(I1460,spp!A:L,10,FALSE)</f>
        <v>Pteriidae</v>
      </c>
    </row>
    <row r="1461" spans="1:40" x14ac:dyDescent="0.2">
      <c r="A1461" s="37">
        <v>10</v>
      </c>
      <c r="B1461" s="43" t="s">
        <v>230</v>
      </c>
      <c r="C1461" s="43">
        <v>6</v>
      </c>
      <c r="D1461" s="43" t="s">
        <v>235</v>
      </c>
      <c r="E1461" s="43">
        <v>3</v>
      </c>
      <c r="F1461" s="59">
        <v>39878</v>
      </c>
      <c r="G1461" s="43"/>
      <c r="H1461" s="43">
        <v>10.7</v>
      </c>
      <c r="I1461" s="43" t="s">
        <v>148</v>
      </c>
      <c r="J1461" s="37" t="str">
        <f>VLOOKUP(I1461,spp!A:B,2,FALSE)</f>
        <v>Diadema mexicanum</v>
      </c>
      <c r="K1461" s="43">
        <v>34</v>
      </c>
      <c r="L1461" s="43"/>
      <c r="M1461" s="43"/>
      <c r="N1461" s="43"/>
      <c r="O1461" s="43"/>
      <c r="P1461" s="43"/>
      <c r="Q1461" s="43"/>
      <c r="R1461" s="43"/>
      <c r="S1461" s="43"/>
      <c r="T1461" s="43"/>
      <c r="U1461" s="43"/>
      <c r="V1461" s="43"/>
      <c r="W1461" s="43"/>
      <c r="X1461" s="43"/>
      <c r="Y1461" s="43"/>
      <c r="Z1461" s="43"/>
      <c r="AA1461" s="43"/>
      <c r="AB1461" s="43"/>
      <c r="AC1461" s="43"/>
      <c r="AD1461" s="43"/>
      <c r="AE1461" s="37"/>
      <c r="AF1461" s="37">
        <f>VLOOKUP(I1461,spp!A:E,5,FALSE)</f>
        <v>20.71</v>
      </c>
      <c r="AG1461" s="43">
        <f>AF1461*K1461</f>
        <v>704.14</v>
      </c>
      <c r="AH1461" s="43">
        <f>K1461/50</f>
        <v>0.68</v>
      </c>
      <c r="AI1461" s="43">
        <f>AG1461/50</f>
        <v>14.082799999999999</v>
      </c>
      <c r="AJ1461" s="7">
        <f t="shared" si="2674"/>
        <v>6.5569772000236544</v>
      </c>
      <c r="AK1461" s="7" t="e">
        <f t="shared" si="2675"/>
        <v>#NUM!</v>
      </c>
      <c r="AL1461" s="7" t="e">
        <f t="shared" si="2676"/>
        <v>#NUM!</v>
      </c>
      <c r="AM1461" s="7" t="e">
        <f t="shared" si="2677"/>
        <v>#NUM!</v>
      </c>
      <c r="AN1461" s="37" t="str">
        <f>VLOOKUP(I1461,spp!A:L,10,FALSE)</f>
        <v>Diadematidae</v>
      </c>
    </row>
    <row r="1462" spans="1:40" x14ac:dyDescent="0.2">
      <c r="A1462" s="37">
        <v>10</v>
      </c>
      <c r="B1462" s="43" t="s">
        <v>230</v>
      </c>
      <c r="C1462" s="43">
        <v>6</v>
      </c>
      <c r="D1462" s="43" t="s">
        <v>235</v>
      </c>
      <c r="E1462" s="43">
        <v>3</v>
      </c>
      <c r="F1462" s="59">
        <v>39878</v>
      </c>
      <c r="G1462" s="43"/>
      <c r="H1462" s="43">
        <v>10.7</v>
      </c>
      <c r="I1462" s="43" t="s">
        <v>149</v>
      </c>
      <c r="J1462" s="37" t="str">
        <f>VLOOKUP(I1462,spp!A:B,2,FALSE)</f>
        <v>Pinctada mazatlanica</v>
      </c>
      <c r="K1462" s="43">
        <v>2</v>
      </c>
      <c r="L1462" s="43"/>
      <c r="M1462" s="43"/>
      <c r="N1462" s="43"/>
      <c r="O1462" s="43"/>
      <c r="P1462" s="43"/>
      <c r="Q1462" s="43"/>
      <c r="R1462" s="43"/>
      <c r="S1462" s="43"/>
      <c r="T1462" s="43"/>
      <c r="U1462" s="43"/>
      <c r="V1462" s="43"/>
      <c r="W1462" s="43"/>
      <c r="X1462" s="43"/>
      <c r="Y1462" s="43"/>
      <c r="Z1462" s="43"/>
      <c r="AA1462" s="43"/>
      <c r="AB1462" s="43"/>
      <c r="AC1462" s="43"/>
      <c r="AD1462" s="43"/>
      <c r="AE1462" s="37"/>
      <c r="AF1462" s="37">
        <f>VLOOKUP(I1462,spp!A:E,5,FALSE)</f>
        <v>33.238461538461536</v>
      </c>
      <c r="AG1462" s="43">
        <f>AF1462*K1462</f>
        <v>66.476923076923072</v>
      </c>
      <c r="AH1462" s="43">
        <f>K1462/50</f>
        <v>0.04</v>
      </c>
      <c r="AI1462" s="43">
        <f>AG1462/50</f>
        <v>1.3295384615384613</v>
      </c>
      <c r="AJ1462" s="7">
        <f t="shared" si="2674"/>
        <v>4.1968548660362961</v>
      </c>
      <c r="AK1462" s="7" t="e">
        <f t="shared" si="2675"/>
        <v>#NUM!</v>
      </c>
      <c r="AL1462" s="7" t="e">
        <f t="shared" si="2676"/>
        <v>#NUM!</v>
      </c>
      <c r="AM1462" s="7" t="e">
        <f t="shared" si="2677"/>
        <v>#NUM!</v>
      </c>
      <c r="AN1462" s="37" t="str">
        <f>VLOOKUP(I1462,spp!A:L,10,FALSE)</f>
        <v>Pteriidae</v>
      </c>
    </row>
    <row r="1463" spans="1:40" x14ac:dyDescent="0.2">
      <c r="A1463" s="37">
        <v>10</v>
      </c>
      <c r="B1463" s="43" t="s">
        <v>230</v>
      </c>
      <c r="C1463" s="43">
        <v>6</v>
      </c>
      <c r="D1463" s="43" t="s">
        <v>235</v>
      </c>
      <c r="E1463" s="43">
        <v>4</v>
      </c>
      <c r="F1463" s="59">
        <v>39878</v>
      </c>
      <c r="G1463" s="43"/>
      <c r="H1463" s="43">
        <v>9.1</v>
      </c>
      <c r="I1463" s="43" t="s">
        <v>148</v>
      </c>
      <c r="J1463" s="37" t="str">
        <f>VLOOKUP(I1463,spp!A:B,2,FALSE)</f>
        <v>Diadema mexicanum</v>
      </c>
      <c r="K1463" s="43">
        <v>16</v>
      </c>
      <c r="L1463" s="43"/>
      <c r="M1463" s="43"/>
      <c r="N1463" s="43"/>
      <c r="O1463" s="43"/>
      <c r="P1463" s="43"/>
      <c r="Q1463" s="43"/>
      <c r="R1463" s="43"/>
      <c r="S1463" s="43"/>
      <c r="T1463" s="43"/>
      <c r="U1463" s="43"/>
      <c r="V1463" s="43"/>
      <c r="W1463" s="43"/>
      <c r="X1463" s="43"/>
      <c r="Y1463" s="43"/>
      <c r="Z1463" s="43"/>
      <c r="AA1463" s="43"/>
      <c r="AB1463" s="43"/>
      <c r="AC1463" s="43"/>
      <c r="AD1463" s="43"/>
      <c r="AE1463" s="37"/>
      <c r="AF1463" s="37">
        <f>VLOOKUP(I1463,spp!A:E,5,FALSE)</f>
        <v>20.71</v>
      </c>
      <c r="AG1463" s="43">
        <f>AF1463*K1463</f>
        <v>331.36</v>
      </c>
      <c r="AH1463" s="43">
        <f>K1463/50</f>
        <v>0.32</v>
      </c>
      <c r="AI1463" s="43">
        <f>AG1463/50</f>
        <v>6.6272000000000002</v>
      </c>
      <c r="AJ1463" s="7">
        <f t="shared" ref="AJ1463:AJ1470" si="2688">LN(AG1463)</f>
        <v>5.8032053976472744</v>
      </c>
      <c r="AK1463" s="7" t="e">
        <f t="shared" ref="AK1463:AK1470" si="2689">LN(AE1463)</f>
        <v>#NUM!</v>
      </c>
      <c r="AL1463" s="7" t="e">
        <f t="shared" ref="AL1463:AL1470" si="2690">(AJ1463-AK1463)/AF1463</f>
        <v>#NUM!</v>
      </c>
      <c r="AM1463" s="7" t="e">
        <f t="shared" ref="AM1463:AM1471" si="2691">EXP(AL1463)</f>
        <v>#NUM!</v>
      </c>
      <c r="AN1463" s="37" t="str">
        <f>VLOOKUP(I1463,spp!A:L,10,FALSE)</f>
        <v>Diadematidae</v>
      </c>
    </row>
    <row r="1464" spans="1:40" x14ac:dyDescent="0.2">
      <c r="A1464" s="37">
        <v>10</v>
      </c>
      <c r="B1464" s="37" t="s">
        <v>230</v>
      </c>
      <c r="C1464" s="37">
        <v>6</v>
      </c>
      <c r="D1464" s="37" t="s">
        <v>235</v>
      </c>
      <c r="E1464" s="37">
        <v>5</v>
      </c>
      <c r="F1464" s="42">
        <v>39878</v>
      </c>
      <c r="G1464" s="37"/>
      <c r="H1464" s="37">
        <v>7.6</v>
      </c>
      <c r="I1464" s="37" t="s">
        <v>142</v>
      </c>
      <c r="J1464" s="37" t="str">
        <f>VLOOKUP(I1464,spp!A:B,2,FALSE)</f>
        <v>Holacanthus passer</v>
      </c>
      <c r="K1464" s="39">
        <f t="shared" ref="K1464" si="2692">+SUM(L1464:AB1464)</f>
        <v>2</v>
      </c>
      <c r="L1464" s="37"/>
      <c r="M1464" s="37"/>
      <c r="N1464" s="37"/>
      <c r="O1464" s="37">
        <v>1</v>
      </c>
      <c r="P1464" s="37">
        <v>1</v>
      </c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>
        <f>VLOOKUP(I1464,spp!A:C,3,FALSE)</f>
        <v>2.7130000000000001E-2</v>
      </c>
      <c r="AF1464" s="37">
        <f>VLOOKUP(I1464,spp!A:D,4,FALSE)</f>
        <v>3.0842299999999998</v>
      </c>
      <c r="AG1464" s="37">
        <f t="shared" ref="AG1464" si="2693">((AE1464*$L$2^AF1464)*L1464)+((AE1464*$M$2^AF1464)*M1464)+((AE1464*$N$2^AF1464)*N1464)+((AE1464*$O$2^AF1464)*O1464)+((AE1464*$P$2^AF1464)*P1464)+((AE1464*$Q$2^AF1464)*Q1464)+((AE1464*$R$2^AF1464)*R1464)+((AE1464*$S$2^AF1464)*S1464)+((AE1464*$T$2^AF1464)*T1464)+((AE1464*$U$2^AF1464)*U1464)+((AE1464*$V$2^AF1464)*V1464)+((AE1464*$W$2^AF1464)*W1464)+((AE1464*$X$2^AF1464)*X1464)+((AE1464*$Y$2^AF1464)*Y1464)+ ((AE1464*$Z$2^AF1464)*Z1464)+((AE1464*$AA$2^AF1464)*AA1464)+((AE1464*$AB$2^AF1464)*AB1464)+((AE1464*$AC$2^AF1464)*AC1464+((AE1464*$AD$2^AF1464)*AD1464))</f>
        <v>740.96744136518623</v>
      </c>
      <c r="AH1464" s="37">
        <f t="shared" ref="AH1464" si="2694">K1464/100</f>
        <v>0.02</v>
      </c>
      <c r="AI1464" s="37">
        <f t="shared" ref="AI1464" si="2695">AG1464/100</f>
        <v>7.409674413651862</v>
      </c>
      <c r="AJ1464" s="7">
        <f t="shared" si="2688"/>
        <v>6.607956685552324</v>
      </c>
      <c r="AK1464" s="7">
        <f t="shared" si="2689"/>
        <v>-3.6071151523112968</v>
      </c>
      <c r="AL1464" s="7">
        <f t="shared" si="2690"/>
        <v>3.3120330967092664</v>
      </c>
      <c r="AM1464" s="7">
        <f t="shared" si="2691"/>
        <v>27.440858716723614</v>
      </c>
      <c r="AN1464" s="37" t="str">
        <f>VLOOKUP(I1464,spp!A:L,10,FALSE)</f>
        <v>Pomacanthidae</v>
      </c>
    </row>
    <row r="1465" spans="1:40" x14ac:dyDescent="0.2">
      <c r="A1465" s="37">
        <v>10</v>
      </c>
      <c r="B1465" s="43" t="s">
        <v>230</v>
      </c>
      <c r="C1465" s="43">
        <v>6</v>
      </c>
      <c r="D1465" s="43" t="s">
        <v>235</v>
      </c>
      <c r="E1465" s="43">
        <v>5</v>
      </c>
      <c r="F1465" s="59">
        <v>39878</v>
      </c>
      <c r="G1465" s="43"/>
      <c r="H1465" s="43">
        <v>7.6</v>
      </c>
      <c r="I1465" s="43" t="s">
        <v>148</v>
      </c>
      <c r="J1465" s="37" t="str">
        <f>VLOOKUP(I1465,spp!A:B,2,FALSE)</f>
        <v>Diadema mexicanum</v>
      </c>
      <c r="K1465" s="43">
        <v>4</v>
      </c>
      <c r="L1465" s="43"/>
      <c r="M1465" s="43"/>
      <c r="N1465" s="43"/>
      <c r="O1465" s="43"/>
      <c r="P1465" s="43"/>
      <c r="Q1465" s="43"/>
      <c r="R1465" s="43"/>
      <c r="S1465" s="43"/>
      <c r="T1465" s="43"/>
      <c r="U1465" s="43"/>
      <c r="V1465" s="43"/>
      <c r="W1465" s="43"/>
      <c r="X1465" s="43"/>
      <c r="Y1465" s="43"/>
      <c r="Z1465" s="43"/>
      <c r="AA1465" s="43"/>
      <c r="AB1465" s="43"/>
      <c r="AC1465" s="43"/>
      <c r="AD1465" s="43"/>
      <c r="AE1465" s="37"/>
      <c r="AF1465" s="37">
        <f>VLOOKUP(I1465,spp!A:E,5,FALSE)</f>
        <v>20.71</v>
      </c>
      <c r="AG1465" s="43">
        <f>AF1465*K1465</f>
        <v>82.84</v>
      </c>
      <c r="AH1465" s="43">
        <f>K1465/50</f>
        <v>0.08</v>
      </c>
      <c r="AI1465" s="43">
        <f>AG1465/50</f>
        <v>1.6568000000000001</v>
      </c>
      <c r="AJ1465" s="7">
        <f t="shared" si="2688"/>
        <v>4.4169110365273836</v>
      </c>
      <c r="AK1465" s="7" t="e">
        <f t="shared" si="2689"/>
        <v>#NUM!</v>
      </c>
      <c r="AL1465" s="7" t="e">
        <f t="shared" si="2690"/>
        <v>#NUM!</v>
      </c>
      <c r="AM1465" s="7" t="e">
        <f t="shared" si="2691"/>
        <v>#NUM!</v>
      </c>
      <c r="AN1465" s="37" t="str">
        <f>VLOOKUP(I1465,spp!A:L,10,FALSE)</f>
        <v>Diadematidae</v>
      </c>
    </row>
    <row r="1466" spans="1:40" x14ac:dyDescent="0.2">
      <c r="A1466" s="37">
        <v>10</v>
      </c>
      <c r="B1466" s="43" t="s">
        <v>230</v>
      </c>
      <c r="C1466" s="43">
        <v>6</v>
      </c>
      <c r="D1466" s="43" t="s">
        <v>235</v>
      </c>
      <c r="E1466" s="43">
        <v>5</v>
      </c>
      <c r="F1466" s="59">
        <v>39878</v>
      </c>
      <c r="G1466" s="43"/>
      <c r="H1466" s="43">
        <v>7.6</v>
      </c>
      <c r="I1466" s="43" t="s">
        <v>149</v>
      </c>
      <c r="J1466" s="37" t="str">
        <f>VLOOKUP(I1466,spp!A:B,2,FALSE)</f>
        <v>Pinctada mazatlanica</v>
      </c>
      <c r="K1466" s="43">
        <v>2</v>
      </c>
      <c r="L1466" s="43"/>
      <c r="M1466" s="43"/>
      <c r="N1466" s="43"/>
      <c r="O1466" s="43"/>
      <c r="P1466" s="43"/>
      <c r="Q1466" s="43"/>
      <c r="R1466" s="43"/>
      <c r="S1466" s="43"/>
      <c r="T1466" s="43"/>
      <c r="U1466" s="43"/>
      <c r="V1466" s="43"/>
      <c r="W1466" s="43"/>
      <c r="X1466" s="43"/>
      <c r="Y1466" s="43"/>
      <c r="Z1466" s="43"/>
      <c r="AA1466" s="43"/>
      <c r="AB1466" s="43"/>
      <c r="AC1466" s="43"/>
      <c r="AD1466" s="43"/>
      <c r="AE1466" s="37"/>
      <c r="AF1466" s="37">
        <f>VLOOKUP(I1466,spp!A:E,5,FALSE)</f>
        <v>33.238461538461536</v>
      </c>
      <c r="AG1466" s="43">
        <f>AF1466*K1466</f>
        <v>66.476923076923072</v>
      </c>
      <c r="AH1466" s="43">
        <f>K1466/50</f>
        <v>0.04</v>
      </c>
      <c r="AI1466" s="43">
        <f>AG1466/50</f>
        <v>1.3295384615384613</v>
      </c>
      <c r="AJ1466" s="7">
        <f t="shared" si="2688"/>
        <v>4.1968548660362961</v>
      </c>
      <c r="AK1466" s="7" t="e">
        <f t="shared" si="2689"/>
        <v>#NUM!</v>
      </c>
      <c r="AL1466" s="7" t="e">
        <f t="shared" si="2690"/>
        <v>#NUM!</v>
      </c>
      <c r="AM1466" s="7" t="e">
        <f t="shared" si="2691"/>
        <v>#NUM!</v>
      </c>
      <c r="AN1466" s="37" t="str">
        <f>VLOOKUP(I1466,spp!A:L,10,FALSE)</f>
        <v>Pteriidae</v>
      </c>
    </row>
    <row r="1467" spans="1:40" x14ac:dyDescent="0.2">
      <c r="A1467" s="37">
        <v>11</v>
      </c>
      <c r="B1467" s="37" t="s">
        <v>236</v>
      </c>
      <c r="C1467" s="37">
        <v>1</v>
      </c>
      <c r="D1467" s="37" t="s">
        <v>237</v>
      </c>
      <c r="E1467" s="37">
        <v>1</v>
      </c>
      <c r="F1467" s="42">
        <v>39870</v>
      </c>
      <c r="G1467" s="37"/>
      <c r="H1467" s="37">
        <v>10.6</v>
      </c>
      <c r="I1467" s="37" t="s">
        <v>142</v>
      </c>
      <c r="J1467" s="37" t="str">
        <f>VLOOKUP(I1467,spp!A:B,2,FALSE)</f>
        <v>Holacanthus passer</v>
      </c>
      <c r="K1467" s="39">
        <f t="shared" ref="K1467:K1468" si="2696">+SUM(L1467:AB1467)</f>
        <v>1</v>
      </c>
      <c r="L1467" s="37"/>
      <c r="M1467" s="37"/>
      <c r="N1467" s="37"/>
      <c r="O1467" s="37">
        <v>1</v>
      </c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>
        <f>VLOOKUP(I1467,spp!A:C,3,FALSE)</f>
        <v>2.7130000000000001E-2</v>
      </c>
      <c r="AF1467" s="37">
        <f>VLOOKUP(I1467,spp!A:D,4,FALSE)</f>
        <v>3.0842299999999998</v>
      </c>
      <c r="AG1467" s="37">
        <f t="shared" ref="AG1467:AG1468" si="2697">((AE1467*$L$2^AF1467)*L1467)+((AE1467*$M$2^AF1467)*M1467)+((AE1467*$N$2^AF1467)*N1467)+((AE1467*$O$2^AF1467)*O1467)+((AE1467*$P$2^AF1467)*P1467)+((AE1467*$Q$2^AF1467)*Q1467)+((AE1467*$R$2^AF1467)*R1467)+((AE1467*$S$2^AF1467)*S1467)+((AE1467*$T$2^AF1467)*T1467)+((AE1467*$U$2^AF1467)*U1467)+((AE1467*$V$2^AF1467)*V1467)+((AE1467*$W$2^AF1467)*W1467)+((AE1467*$X$2^AF1467)*X1467)+((AE1467*$Y$2^AF1467)*Y1467)+ ((AE1467*$Z$2^AF1467)*Z1467)+((AE1467*$AA$2^AF1467)*AA1467)+((AE1467*$AB$2^AF1467)*AB1467)+((AE1467*$AC$2^AF1467)*AC1467+((AE1467*$AD$2^AF1467)*AD1467))</f>
        <v>185.03975070588172</v>
      </c>
      <c r="AH1467" s="37">
        <f t="shared" ref="AH1467:AH1468" si="2698">K1467/100</f>
        <v>0.01</v>
      </c>
      <c r="AI1467" s="37">
        <f t="shared" ref="AI1467:AI1468" si="2699">AG1467/100</f>
        <v>1.8503975070588172</v>
      </c>
      <c r="AJ1467" s="7">
        <f t="shared" si="2688"/>
        <v>5.2205706706777981</v>
      </c>
      <c r="AK1467" s="7">
        <f t="shared" si="2689"/>
        <v>-3.6071151523112968</v>
      </c>
      <c r="AL1467" s="7">
        <f t="shared" si="2690"/>
        <v>2.8622008809294686</v>
      </c>
      <c r="AM1467" s="7">
        <f t="shared" si="2691"/>
        <v>17.500000000000004</v>
      </c>
      <c r="AN1467" s="37" t="str">
        <f>VLOOKUP(I1467,spp!A:L,10,FALSE)</f>
        <v>Pomacanthidae</v>
      </c>
    </row>
    <row r="1468" spans="1:40" x14ac:dyDescent="0.2">
      <c r="A1468" s="37">
        <v>11</v>
      </c>
      <c r="B1468" s="37" t="s">
        <v>236</v>
      </c>
      <c r="C1468" s="37">
        <v>1</v>
      </c>
      <c r="D1468" s="37" t="s">
        <v>237</v>
      </c>
      <c r="E1468" s="37">
        <v>1</v>
      </c>
      <c r="F1468" s="42">
        <v>39870</v>
      </c>
      <c r="G1468" s="37"/>
      <c r="H1468" s="37">
        <v>10.6</v>
      </c>
      <c r="I1468" s="37" t="s">
        <v>157</v>
      </c>
      <c r="J1468" s="37" t="str">
        <f>VLOOKUP(I1468,spp!A:B,2,FALSE)</f>
        <v>Zanclus cornutus</v>
      </c>
      <c r="K1468" s="39">
        <f t="shared" si="2696"/>
        <v>2</v>
      </c>
      <c r="L1468" s="37"/>
      <c r="M1468" s="37"/>
      <c r="N1468" s="37">
        <v>2</v>
      </c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>
        <f>VLOOKUP(I1468,spp!A:C,3,FALSE)</f>
        <v>1.47E-2</v>
      </c>
      <c r="AF1468" s="37">
        <f>VLOOKUP(I1468,spp!A:D,4,FALSE)</f>
        <v>3.3698999999999999</v>
      </c>
      <c r="AG1468" s="37">
        <f t="shared" si="2697"/>
        <v>146.15860297243819</v>
      </c>
      <c r="AH1468" s="37">
        <f t="shared" si="2698"/>
        <v>0.02</v>
      </c>
      <c r="AI1468" s="37">
        <f t="shared" si="2699"/>
        <v>1.4615860297243819</v>
      </c>
      <c r="AJ1468" s="7">
        <f t="shared" si="2688"/>
        <v>4.9846923538168886</v>
      </c>
      <c r="AK1468" s="7">
        <f t="shared" si="2689"/>
        <v>-4.2199077851974467</v>
      </c>
      <c r="AL1468" s="7">
        <f t="shared" si="2690"/>
        <v>2.731416403755107</v>
      </c>
      <c r="AM1468" s="7">
        <f t="shared" si="2691"/>
        <v>15.354619966338905</v>
      </c>
      <c r="AN1468" s="37" t="str">
        <f>VLOOKUP(I1468,spp!A:L,10,FALSE)</f>
        <v>Zanclidae</v>
      </c>
    </row>
    <row r="1469" spans="1:40" x14ac:dyDescent="0.2">
      <c r="A1469" s="37">
        <v>11</v>
      </c>
      <c r="B1469" s="43" t="s">
        <v>236</v>
      </c>
      <c r="C1469" s="43">
        <v>1</v>
      </c>
      <c r="D1469" s="43" t="s">
        <v>237</v>
      </c>
      <c r="E1469" s="43">
        <v>1</v>
      </c>
      <c r="F1469" s="59">
        <v>39870</v>
      </c>
      <c r="G1469" s="43"/>
      <c r="H1469" s="43">
        <v>10.7</v>
      </c>
      <c r="I1469" s="43" t="s">
        <v>148</v>
      </c>
      <c r="J1469" s="37" t="str">
        <f>VLOOKUP(I1469,spp!A:B,2,FALSE)</f>
        <v>Diadema mexicanum</v>
      </c>
      <c r="K1469" s="43">
        <v>40</v>
      </c>
      <c r="L1469" s="43"/>
      <c r="M1469" s="43"/>
      <c r="N1469" s="43"/>
      <c r="O1469" s="43"/>
      <c r="P1469" s="43"/>
      <c r="Q1469" s="43"/>
      <c r="R1469" s="43"/>
      <c r="S1469" s="43"/>
      <c r="T1469" s="43"/>
      <c r="U1469" s="43"/>
      <c r="V1469" s="43"/>
      <c r="W1469" s="43"/>
      <c r="X1469" s="43"/>
      <c r="Y1469" s="43"/>
      <c r="Z1469" s="43"/>
      <c r="AA1469" s="43"/>
      <c r="AB1469" s="43"/>
      <c r="AC1469" s="43"/>
      <c r="AD1469" s="43"/>
      <c r="AE1469" s="37"/>
      <c r="AF1469" s="37">
        <f>VLOOKUP(I1469,spp!A:E,5,FALSE)</f>
        <v>20.71</v>
      </c>
      <c r="AG1469" s="43">
        <f t="shared" ref="AG1469:AG1470" si="2700">AF1469*K1469</f>
        <v>828.40000000000009</v>
      </c>
      <c r="AH1469" s="43">
        <f t="shared" ref="AH1469:AH1470" si="2701">K1469/50</f>
        <v>0.8</v>
      </c>
      <c r="AI1469" s="43">
        <f t="shared" ref="AI1469:AI1470" si="2702">AG1469/50</f>
        <v>16.568000000000001</v>
      </c>
      <c r="AJ1469" s="7">
        <f t="shared" si="2688"/>
        <v>6.7194961295214295</v>
      </c>
      <c r="AK1469" s="7" t="e">
        <f t="shared" si="2689"/>
        <v>#NUM!</v>
      </c>
      <c r="AL1469" s="7" t="e">
        <f t="shared" si="2690"/>
        <v>#NUM!</v>
      </c>
      <c r="AM1469" s="7" t="e">
        <f t="shared" si="2691"/>
        <v>#NUM!</v>
      </c>
      <c r="AN1469" s="37" t="str">
        <f>VLOOKUP(I1469,spp!A:L,10,FALSE)</f>
        <v>Diadematidae</v>
      </c>
    </row>
    <row r="1470" spans="1:40" x14ac:dyDescent="0.2">
      <c r="A1470" s="37">
        <v>11</v>
      </c>
      <c r="B1470" s="43" t="s">
        <v>236</v>
      </c>
      <c r="C1470" s="43">
        <v>1</v>
      </c>
      <c r="D1470" s="43" t="s">
        <v>237</v>
      </c>
      <c r="E1470" s="43">
        <v>1</v>
      </c>
      <c r="F1470" s="59">
        <v>39870</v>
      </c>
      <c r="G1470" s="43"/>
      <c r="H1470" s="43">
        <v>10.7</v>
      </c>
      <c r="I1470" s="43" t="s">
        <v>149</v>
      </c>
      <c r="J1470" s="37" t="str">
        <f>VLOOKUP(I1470,spp!A:B,2,FALSE)</f>
        <v>Pinctada mazatlanica</v>
      </c>
      <c r="K1470" s="43">
        <v>4</v>
      </c>
      <c r="L1470" s="43"/>
      <c r="M1470" s="43"/>
      <c r="N1470" s="43"/>
      <c r="O1470" s="43"/>
      <c r="P1470" s="43"/>
      <c r="Q1470" s="43"/>
      <c r="R1470" s="43"/>
      <c r="S1470" s="43"/>
      <c r="T1470" s="43"/>
      <c r="U1470" s="43"/>
      <c r="V1470" s="43"/>
      <c r="W1470" s="43"/>
      <c r="X1470" s="43"/>
      <c r="Y1470" s="43"/>
      <c r="Z1470" s="43"/>
      <c r="AA1470" s="43"/>
      <c r="AB1470" s="43"/>
      <c r="AC1470" s="43"/>
      <c r="AD1470" s="43"/>
      <c r="AE1470" s="37"/>
      <c r="AF1470" s="37">
        <f>VLOOKUP(I1470,spp!A:E,5,FALSE)</f>
        <v>33.238461538461536</v>
      </c>
      <c r="AG1470" s="43">
        <f t="shared" si="2700"/>
        <v>132.95384615384614</v>
      </c>
      <c r="AH1470" s="43">
        <f t="shared" si="2701"/>
        <v>0.08</v>
      </c>
      <c r="AI1470" s="43">
        <f t="shared" si="2702"/>
        <v>2.6590769230769227</v>
      </c>
      <c r="AJ1470" s="7">
        <f t="shared" si="2688"/>
        <v>4.8900020465962415</v>
      </c>
      <c r="AK1470" s="7" t="e">
        <f t="shared" si="2689"/>
        <v>#NUM!</v>
      </c>
      <c r="AL1470" s="7" t="e">
        <f t="shared" si="2690"/>
        <v>#NUM!</v>
      </c>
      <c r="AM1470" s="7" t="e">
        <f t="shared" si="2691"/>
        <v>#NUM!</v>
      </c>
      <c r="AN1470" s="37" t="str">
        <f>VLOOKUP(I1470,spp!A:L,10,FALSE)</f>
        <v>Pteriidae</v>
      </c>
    </row>
    <row r="1471" spans="1:40" x14ac:dyDescent="0.2">
      <c r="A1471" s="37">
        <v>11</v>
      </c>
      <c r="B1471" s="37" t="s">
        <v>236</v>
      </c>
      <c r="C1471" s="37">
        <v>1</v>
      </c>
      <c r="D1471" s="37" t="s">
        <v>237</v>
      </c>
      <c r="E1471" s="37">
        <v>2</v>
      </c>
      <c r="F1471" s="42">
        <v>39870</v>
      </c>
      <c r="G1471" s="37"/>
      <c r="H1471" s="37">
        <v>12.1</v>
      </c>
      <c r="I1471" s="37" t="s">
        <v>142</v>
      </c>
      <c r="J1471" s="37" t="str">
        <f>VLOOKUP(I1471,spp!A:B,2,FALSE)</f>
        <v>Holacanthus passer</v>
      </c>
      <c r="K1471" s="39">
        <f t="shared" ref="K1471" si="2703">+SUM(L1471:AB1471)</f>
        <v>1</v>
      </c>
      <c r="L1471" s="37"/>
      <c r="M1471" s="37"/>
      <c r="N1471" s="37"/>
      <c r="O1471" s="37">
        <v>1</v>
      </c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>
        <f>VLOOKUP(I1471,spp!A:C,3,FALSE)</f>
        <v>2.7130000000000001E-2</v>
      </c>
      <c r="AF1471" s="37">
        <f>VLOOKUP(I1471,spp!A:D,4,FALSE)</f>
        <v>3.0842299999999998</v>
      </c>
      <c r="AG1471" s="37">
        <f t="shared" ref="AG1471" si="2704">((AE1471*$L$2^AF1471)*L1471)+((AE1471*$M$2^AF1471)*M1471)+((AE1471*$N$2^AF1471)*N1471)+((AE1471*$O$2^AF1471)*O1471)+((AE1471*$P$2^AF1471)*P1471)+((AE1471*$Q$2^AF1471)*Q1471)+((AE1471*$R$2^AF1471)*R1471)+((AE1471*$S$2^AF1471)*S1471)+((AE1471*$T$2^AF1471)*T1471)+((AE1471*$U$2^AF1471)*U1471)+((AE1471*$V$2^AF1471)*V1471)+((AE1471*$W$2^AF1471)*W1471)+((AE1471*$X$2^AF1471)*X1471)+((AE1471*$Y$2^AF1471)*Y1471)+ ((AE1471*$Z$2^AF1471)*Z1471)+((AE1471*$AA$2^AF1471)*AA1471)+((AE1471*$AB$2^AF1471)*AB1471)+((AE1471*$AC$2^AF1471)*AC1471+((AE1471*$AD$2^AF1471)*AD1471))</f>
        <v>185.03975070588172</v>
      </c>
      <c r="AH1471" s="37">
        <f t="shared" ref="AH1471" si="2705">K1471/100</f>
        <v>0.01</v>
      </c>
      <c r="AI1471" s="37">
        <f t="shared" ref="AI1471" si="2706">AG1471/100</f>
        <v>1.8503975070588172</v>
      </c>
      <c r="AJ1471" s="7">
        <f t="shared" ref="AJ1471:AJ1477" si="2707">LN(AG1471)</f>
        <v>5.2205706706777981</v>
      </c>
      <c r="AK1471" s="7">
        <f t="shared" ref="AK1471:AK1477" si="2708">LN(AE1471)</f>
        <v>-3.6071151523112968</v>
      </c>
      <c r="AL1471" s="7">
        <f t="shared" ref="AL1471:AL1477" si="2709">(AJ1471-AK1471)/AF1471</f>
        <v>2.8622008809294686</v>
      </c>
      <c r="AM1471" s="7">
        <f t="shared" si="2691"/>
        <v>17.500000000000004</v>
      </c>
      <c r="AN1471" s="37" t="str">
        <f>VLOOKUP(I1471,spp!A:L,10,FALSE)</f>
        <v>Pomacanthidae</v>
      </c>
    </row>
    <row r="1472" spans="1:40" x14ac:dyDescent="0.2">
      <c r="A1472" s="37">
        <v>11</v>
      </c>
      <c r="B1472" s="43" t="s">
        <v>236</v>
      </c>
      <c r="C1472" s="43">
        <v>1</v>
      </c>
      <c r="D1472" s="43" t="s">
        <v>237</v>
      </c>
      <c r="E1472" s="43">
        <v>2</v>
      </c>
      <c r="F1472" s="59">
        <v>39870</v>
      </c>
      <c r="G1472" s="43"/>
      <c r="H1472" s="43">
        <v>10.7</v>
      </c>
      <c r="I1472" s="43" t="s">
        <v>148</v>
      </c>
      <c r="J1472" s="37" t="str">
        <f>VLOOKUP(I1472,spp!A:B,2,FALSE)</f>
        <v>Diadema mexicanum</v>
      </c>
      <c r="K1472" s="43">
        <v>19</v>
      </c>
      <c r="L1472" s="43"/>
      <c r="M1472" s="43"/>
      <c r="N1472" s="43"/>
      <c r="O1472" s="43"/>
      <c r="P1472" s="43"/>
      <c r="Q1472" s="43"/>
      <c r="R1472" s="43"/>
      <c r="S1472" s="43"/>
      <c r="T1472" s="43"/>
      <c r="U1472" s="43"/>
      <c r="V1472" s="43"/>
      <c r="W1472" s="43"/>
      <c r="X1472" s="43"/>
      <c r="Y1472" s="43"/>
      <c r="Z1472" s="43"/>
      <c r="AA1472" s="43"/>
      <c r="AB1472" s="43"/>
      <c r="AC1472" s="43"/>
      <c r="AD1472" s="43"/>
      <c r="AE1472" s="37"/>
      <c r="AF1472" s="37">
        <f>VLOOKUP(I1472,spp!A:E,5,FALSE)</f>
        <v>20.71</v>
      </c>
      <c r="AG1472" s="43">
        <f t="shared" ref="AG1472:AG1473" si="2710">AF1472*K1472</f>
        <v>393.49</v>
      </c>
      <c r="AH1472" s="43">
        <f t="shared" ref="AH1472:AH1473" si="2711">K1472/50</f>
        <v>0.38</v>
      </c>
      <c r="AI1472" s="43">
        <f t="shared" ref="AI1472:AI1473" si="2712">AG1472/50</f>
        <v>7.8698000000000006</v>
      </c>
      <c r="AJ1472" s="7">
        <f t="shared" si="2707"/>
        <v>5.9750556545739331</v>
      </c>
      <c r="AK1472" s="7" t="e">
        <f t="shared" si="2708"/>
        <v>#NUM!</v>
      </c>
      <c r="AL1472" s="7" t="e">
        <f t="shared" si="2709"/>
        <v>#NUM!</v>
      </c>
      <c r="AM1472" s="7" t="e">
        <f t="shared" ref="AM1472:AM1477" si="2713">EXP(AL1472)</f>
        <v>#NUM!</v>
      </c>
      <c r="AN1472" s="37" t="str">
        <f>VLOOKUP(I1472,spp!A:L,10,FALSE)</f>
        <v>Diadematidae</v>
      </c>
    </row>
    <row r="1473" spans="1:40" x14ac:dyDescent="0.2">
      <c r="A1473" s="37">
        <v>11</v>
      </c>
      <c r="B1473" s="43" t="s">
        <v>236</v>
      </c>
      <c r="C1473" s="43">
        <v>1</v>
      </c>
      <c r="D1473" s="43" t="s">
        <v>237</v>
      </c>
      <c r="E1473" s="43">
        <v>2</v>
      </c>
      <c r="F1473" s="59">
        <v>39870</v>
      </c>
      <c r="G1473" s="43"/>
      <c r="H1473" s="43">
        <v>10.7</v>
      </c>
      <c r="I1473" s="43" t="s">
        <v>149</v>
      </c>
      <c r="J1473" s="37" t="str">
        <f>VLOOKUP(I1473,spp!A:B,2,FALSE)</f>
        <v>Pinctada mazatlanica</v>
      </c>
      <c r="K1473" s="43">
        <v>7</v>
      </c>
      <c r="L1473" s="43"/>
      <c r="M1473" s="43"/>
      <c r="N1473" s="43"/>
      <c r="O1473" s="43"/>
      <c r="P1473" s="43"/>
      <c r="Q1473" s="43"/>
      <c r="R1473" s="43"/>
      <c r="S1473" s="43"/>
      <c r="T1473" s="43"/>
      <c r="U1473" s="43"/>
      <c r="V1473" s="43"/>
      <c r="W1473" s="43"/>
      <c r="X1473" s="43"/>
      <c r="Y1473" s="43"/>
      <c r="Z1473" s="43"/>
      <c r="AA1473" s="43"/>
      <c r="AB1473" s="43"/>
      <c r="AC1473" s="43"/>
      <c r="AD1473" s="43"/>
      <c r="AE1473" s="37"/>
      <c r="AF1473" s="37">
        <f>VLOOKUP(I1473,spp!A:E,5,FALSE)</f>
        <v>33.238461538461536</v>
      </c>
      <c r="AG1473" s="43">
        <f t="shared" si="2710"/>
        <v>232.66923076923075</v>
      </c>
      <c r="AH1473" s="43">
        <f t="shared" si="2711"/>
        <v>0.14000000000000001</v>
      </c>
      <c r="AI1473" s="43">
        <f t="shared" si="2712"/>
        <v>4.6533846153846152</v>
      </c>
      <c r="AJ1473" s="7">
        <f t="shared" si="2707"/>
        <v>5.4496178345316642</v>
      </c>
      <c r="AK1473" s="7" t="e">
        <f t="shared" si="2708"/>
        <v>#NUM!</v>
      </c>
      <c r="AL1473" s="7" t="e">
        <f t="shared" si="2709"/>
        <v>#NUM!</v>
      </c>
      <c r="AM1473" s="7" t="e">
        <f t="shared" si="2713"/>
        <v>#NUM!</v>
      </c>
      <c r="AN1473" s="37" t="str">
        <f>VLOOKUP(I1473,spp!A:L,10,FALSE)</f>
        <v>Pteriidae</v>
      </c>
    </row>
    <row r="1474" spans="1:40" x14ac:dyDescent="0.2">
      <c r="A1474" s="37">
        <v>11</v>
      </c>
      <c r="B1474" s="43" t="s">
        <v>236</v>
      </c>
      <c r="C1474" s="43">
        <v>1</v>
      </c>
      <c r="D1474" s="43" t="s">
        <v>237</v>
      </c>
      <c r="E1474" s="43">
        <v>3</v>
      </c>
      <c r="F1474" s="59">
        <v>39870</v>
      </c>
      <c r="G1474" s="43"/>
      <c r="H1474" s="43">
        <v>12.2</v>
      </c>
      <c r="I1474" s="43" t="s">
        <v>148</v>
      </c>
      <c r="J1474" s="37" t="str">
        <f>VLOOKUP(I1474,spp!A:B,2,FALSE)</f>
        <v>Diadema mexicanum</v>
      </c>
      <c r="K1474" s="43">
        <v>65</v>
      </c>
      <c r="L1474" s="43"/>
      <c r="M1474" s="43"/>
      <c r="N1474" s="43"/>
      <c r="O1474" s="43"/>
      <c r="P1474" s="43"/>
      <c r="Q1474" s="43"/>
      <c r="R1474" s="43"/>
      <c r="S1474" s="43"/>
      <c r="T1474" s="43"/>
      <c r="U1474" s="43"/>
      <c r="V1474" s="43"/>
      <c r="W1474" s="43"/>
      <c r="X1474" s="43"/>
      <c r="Y1474" s="43"/>
      <c r="Z1474" s="43"/>
      <c r="AA1474" s="43"/>
      <c r="AB1474" s="43"/>
      <c r="AC1474" s="43"/>
      <c r="AD1474" s="43"/>
      <c r="AE1474" s="37"/>
      <c r="AF1474" s="37">
        <f>VLOOKUP(I1474,spp!A:E,5,FALSE)</f>
        <v>20.71</v>
      </c>
      <c r="AG1474" s="43">
        <f t="shared" ref="AG1474:AG1475" si="2714">AF1474*K1474</f>
        <v>1346.15</v>
      </c>
      <c r="AH1474" s="43">
        <f t="shared" ref="AH1474:AH1475" si="2715">K1474/50</f>
        <v>1.3</v>
      </c>
      <c r="AI1474" s="43">
        <f t="shared" ref="AI1474:AI1475" si="2716">AG1474/50</f>
        <v>26.923000000000002</v>
      </c>
      <c r="AJ1474" s="7">
        <f t="shared" si="2707"/>
        <v>7.2050039453031296</v>
      </c>
      <c r="AK1474" s="7" t="e">
        <f t="shared" si="2708"/>
        <v>#NUM!</v>
      </c>
      <c r="AL1474" s="7" t="e">
        <f t="shared" si="2709"/>
        <v>#NUM!</v>
      </c>
      <c r="AM1474" s="7" t="e">
        <f t="shared" si="2713"/>
        <v>#NUM!</v>
      </c>
      <c r="AN1474" s="37" t="str">
        <f>VLOOKUP(I1474,spp!A:L,10,FALSE)</f>
        <v>Diadematidae</v>
      </c>
    </row>
    <row r="1475" spans="1:40" x14ac:dyDescent="0.2">
      <c r="A1475" s="37">
        <v>11</v>
      </c>
      <c r="B1475" s="43" t="s">
        <v>236</v>
      </c>
      <c r="C1475" s="43">
        <v>1</v>
      </c>
      <c r="D1475" s="43" t="s">
        <v>237</v>
      </c>
      <c r="E1475" s="43">
        <v>3</v>
      </c>
      <c r="F1475" s="59">
        <v>39870</v>
      </c>
      <c r="G1475" s="43"/>
      <c r="H1475" s="43">
        <v>12.2</v>
      </c>
      <c r="I1475" s="43" t="s">
        <v>145</v>
      </c>
      <c r="J1475" s="37" t="str">
        <f>VLOOKUP(I1475,spp!A:B,2,FALSE)</f>
        <v>Isostichopus fuscus</v>
      </c>
      <c r="K1475" s="43">
        <v>1</v>
      </c>
      <c r="L1475" s="43"/>
      <c r="M1475" s="43"/>
      <c r="N1475" s="43"/>
      <c r="O1475" s="43"/>
      <c r="P1475" s="43"/>
      <c r="Q1475" s="43"/>
      <c r="R1475" s="43"/>
      <c r="S1475" s="43"/>
      <c r="T1475" s="43"/>
      <c r="U1475" s="43"/>
      <c r="V1475" s="43"/>
      <c r="W1475" s="43"/>
      <c r="X1475" s="43"/>
      <c r="Y1475" s="43"/>
      <c r="Z1475" s="43"/>
      <c r="AA1475" s="43"/>
      <c r="AB1475" s="43"/>
      <c r="AC1475" s="43"/>
      <c r="AD1475" s="43"/>
      <c r="AE1475" s="37"/>
      <c r="AF1475" s="37">
        <f>VLOOKUP(I1475,spp!A:E,5,FALSE)</f>
        <v>375</v>
      </c>
      <c r="AG1475" s="43">
        <f t="shared" si="2714"/>
        <v>375</v>
      </c>
      <c r="AH1475" s="43">
        <f t="shared" si="2715"/>
        <v>0.02</v>
      </c>
      <c r="AI1475" s="43">
        <f t="shared" si="2716"/>
        <v>7.5</v>
      </c>
      <c r="AJ1475" s="7">
        <f t="shared" si="2707"/>
        <v>5.9269260259704106</v>
      </c>
      <c r="AK1475" s="7" t="e">
        <f t="shared" si="2708"/>
        <v>#NUM!</v>
      </c>
      <c r="AL1475" s="7" t="e">
        <f t="shared" si="2709"/>
        <v>#NUM!</v>
      </c>
      <c r="AM1475" s="7" t="e">
        <f t="shared" si="2713"/>
        <v>#NUM!</v>
      </c>
      <c r="AN1475" s="37" t="str">
        <f>VLOOKUP(I1475,spp!A:L,10,FALSE)</f>
        <v>Stichopodidae</v>
      </c>
    </row>
    <row r="1476" spans="1:40" x14ac:dyDescent="0.2">
      <c r="A1476" s="37">
        <v>11</v>
      </c>
      <c r="B1476" s="43" t="s">
        <v>236</v>
      </c>
      <c r="C1476" s="43">
        <v>1</v>
      </c>
      <c r="D1476" s="43" t="s">
        <v>237</v>
      </c>
      <c r="E1476" s="43">
        <v>4</v>
      </c>
      <c r="F1476" s="59">
        <v>39870</v>
      </c>
      <c r="G1476" s="43"/>
      <c r="H1476" s="43">
        <v>10.7</v>
      </c>
      <c r="I1476" s="43" t="s">
        <v>148</v>
      </c>
      <c r="J1476" s="37" t="str">
        <f>VLOOKUP(I1476,spp!A:B,2,FALSE)</f>
        <v>Diadema mexicanum</v>
      </c>
      <c r="K1476" s="43">
        <v>34</v>
      </c>
      <c r="L1476" s="43"/>
      <c r="M1476" s="43"/>
      <c r="N1476" s="43"/>
      <c r="O1476" s="43"/>
      <c r="P1476" s="43"/>
      <c r="Q1476" s="43"/>
      <c r="R1476" s="43"/>
      <c r="S1476" s="43"/>
      <c r="T1476" s="43"/>
      <c r="U1476" s="43"/>
      <c r="V1476" s="43"/>
      <c r="W1476" s="43"/>
      <c r="X1476" s="43"/>
      <c r="Y1476" s="43"/>
      <c r="Z1476" s="43"/>
      <c r="AA1476" s="43"/>
      <c r="AB1476" s="43"/>
      <c r="AC1476" s="43"/>
      <c r="AD1476" s="43"/>
      <c r="AE1476" s="37"/>
      <c r="AF1476" s="37">
        <f>VLOOKUP(I1476,spp!A:E,5,FALSE)</f>
        <v>20.71</v>
      </c>
      <c r="AG1476" s="43">
        <f t="shared" ref="AG1476:AG1477" si="2717">AF1476*K1476</f>
        <v>704.14</v>
      </c>
      <c r="AH1476" s="43">
        <f t="shared" ref="AH1476:AH1477" si="2718">K1476/50</f>
        <v>0.68</v>
      </c>
      <c r="AI1476" s="43">
        <f t="shared" ref="AI1476:AI1477" si="2719">AG1476/50</f>
        <v>14.082799999999999</v>
      </c>
      <c r="AJ1476" s="7">
        <f t="shared" si="2707"/>
        <v>6.5569772000236544</v>
      </c>
      <c r="AK1476" s="7" t="e">
        <f t="shared" si="2708"/>
        <v>#NUM!</v>
      </c>
      <c r="AL1476" s="7" t="e">
        <f t="shared" si="2709"/>
        <v>#NUM!</v>
      </c>
      <c r="AM1476" s="7" t="e">
        <f t="shared" si="2713"/>
        <v>#NUM!</v>
      </c>
      <c r="AN1476" s="37" t="str">
        <f>VLOOKUP(I1476,spp!A:L,10,FALSE)</f>
        <v>Diadematidae</v>
      </c>
    </row>
    <row r="1477" spans="1:40" x14ac:dyDescent="0.2">
      <c r="A1477" s="37">
        <v>11</v>
      </c>
      <c r="B1477" s="43" t="s">
        <v>236</v>
      </c>
      <c r="C1477" s="43">
        <v>1</v>
      </c>
      <c r="D1477" s="43" t="s">
        <v>237</v>
      </c>
      <c r="E1477" s="43">
        <v>4</v>
      </c>
      <c r="F1477" s="59">
        <v>39870</v>
      </c>
      <c r="G1477" s="43"/>
      <c r="H1477" s="43">
        <v>10.7</v>
      </c>
      <c r="I1477" s="43" t="s">
        <v>149</v>
      </c>
      <c r="J1477" s="37" t="str">
        <f>VLOOKUP(I1477,spp!A:B,2,FALSE)</f>
        <v>Pinctada mazatlanica</v>
      </c>
      <c r="K1477" s="43">
        <v>5</v>
      </c>
      <c r="L1477" s="43"/>
      <c r="M1477" s="43"/>
      <c r="N1477" s="43"/>
      <c r="O1477" s="43"/>
      <c r="P1477" s="43"/>
      <c r="Q1477" s="43"/>
      <c r="R1477" s="43"/>
      <c r="S1477" s="43"/>
      <c r="T1477" s="43"/>
      <c r="U1477" s="43"/>
      <c r="V1477" s="43"/>
      <c r="W1477" s="43"/>
      <c r="X1477" s="43"/>
      <c r="Y1477" s="43"/>
      <c r="Z1477" s="43"/>
      <c r="AA1477" s="43"/>
      <c r="AB1477" s="43"/>
      <c r="AC1477" s="43"/>
      <c r="AD1477" s="43"/>
      <c r="AE1477" s="37"/>
      <c r="AF1477" s="37">
        <f>VLOOKUP(I1477,spp!A:E,5,FALSE)</f>
        <v>33.238461538461536</v>
      </c>
      <c r="AG1477" s="43">
        <f t="shared" si="2717"/>
        <v>166.19230769230768</v>
      </c>
      <c r="AH1477" s="43">
        <f t="shared" si="2718"/>
        <v>0.1</v>
      </c>
      <c r="AI1477" s="43">
        <f t="shared" si="2719"/>
        <v>3.3238461538461537</v>
      </c>
      <c r="AJ1477" s="7">
        <f t="shared" si="2707"/>
        <v>5.1131455979104512</v>
      </c>
      <c r="AK1477" s="7" t="e">
        <f t="shared" si="2708"/>
        <v>#NUM!</v>
      </c>
      <c r="AL1477" s="7" t="e">
        <f t="shared" si="2709"/>
        <v>#NUM!</v>
      </c>
      <c r="AM1477" s="7" t="e">
        <f t="shared" si="2713"/>
        <v>#NUM!</v>
      </c>
      <c r="AN1477" s="37" t="str">
        <f>VLOOKUP(I1477,spp!A:L,10,FALSE)</f>
        <v>Pteriidae</v>
      </c>
    </row>
    <row r="1478" spans="1:40" x14ac:dyDescent="0.2">
      <c r="A1478" s="37">
        <v>11</v>
      </c>
      <c r="B1478" s="43" t="s">
        <v>236</v>
      </c>
      <c r="C1478" s="43">
        <v>1</v>
      </c>
      <c r="D1478" s="43" t="s">
        <v>237</v>
      </c>
      <c r="E1478" s="43">
        <v>5</v>
      </c>
      <c r="F1478" s="59">
        <v>39870</v>
      </c>
      <c r="G1478" s="43"/>
      <c r="H1478" s="43">
        <v>18.3</v>
      </c>
      <c r="I1478" s="43" t="s">
        <v>148</v>
      </c>
      <c r="J1478" s="37" t="str">
        <f>VLOOKUP(I1478,spp!A:B,2,FALSE)</f>
        <v>Diadema mexicanum</v>
      </c>
      <c r="K1478" s="43">
        <v>36</v>
      </c>
      <c r="L1478" s="43"/>
      <c r="M1478" s="43"/>
      <c r="N1478" s="43"/>
      <c r="O1478" s="43"/>
      <c r="P1478" s="43"/>
      <c r="Q1478" s="43"/>
      <c r="R1478" s="43"/>
      <c r="S1478" s="43"/>
      <c r="T1478" s="43"/>
      <c r="U1478" s="43"/>
      <c r="V1478" s="43"/>
      <c r="W1478" s="43"/>
      <c r="X1478" s="43"/>
      <c r="Y1478" s="43"/>
      <c r="Z1478" s="43"/>
      <c r="AA1478" s="43"/>
      <c r="AB1478" s="43"/>
      <c r="AC1478" s="43"/>
      <c r="AD1478" s="43"/>
      <c r="AE1478" s="37"/>
      <c r="AF1478" s="37">
        <f>VLOOKUP(I1478,spp!A:E,5,FALSE)</f>
        <v>20.71</v>
      </c>
      <c r="AG1478" s="43">
        <f t="shared" ref="AG1478:AG1479" si="2720">AF1478*K1478</f>
        <v>745.56000000000006</v>
      </c>
      <c r="AH1478" s="43">
        <f t="shared" ref="AH1478:AH1479" si="2721">K1478/50</f>
        <v>0.72</v>
      </c>
      <c r="AI1478" s="43">
        <f t="shared" ref="AI1478:AI1479" si="2722">AG1478/50</f>
        <v>14.911200000000001</v>
      </c>
      <c r="AJ1478" s="7">
        <f t="shared" ref="AJ1478:AJ1485" si="2723">LN(AG1478)</f>
        <v>6.6141356138636027</v>
      </c>
      <c r="AK1478" s="7" t="e">
        <f t="shared" ref="AK1478:AK1485" si="2724">LN(AE1478)</f>
        <v>#NUM!</v>
      </c>
      <c r="AL1478" s="7" t="e">
        <f t="shared" ref="AL1478:AL1485" si="2725">(AJ1478-AK1478)/AF1478</f>
        <v>#NUM!</v>
      </c>
      <c r="AM1478" s="7" t="e">
        <f t="shared" ref="AM1478:AM1486" si="2726">EXP(AL1478)</f>
        <v>#NUM!</v>
      </c>
      <c r="AN1478" s="37" t="str">
        <f>VLOOKUP(I1478,spp!A:L,10,FALSE)</f>
        <v>Diadematidae</v>
      </c>
    </row>
    <row r="1479" spans="1:40" x14ac:dyDescent="0.2">
      <c r="A1479" s="37">
        <v>11</v>
      </c>
      <c r="B1479" s="43" t="s">
        <v>236</v>
      </c>
      <c r="C1479" s="43">
        <v>1</v>
      </c>
      <c r="D1479" s="43" t="s">
        <v>237</v>
      </c>
      <c r="E1479" s="43">
        <v>5</v>
      </c>
      <c r="F1479" s="59">
        <v>39870</v>
      </c>
      <c r="G1479" s="43"/>
      <c r="H1479" s="43">
        <v>18.3</v>
      </c>
      <c r="I1479" s="43" t="s">
        <v>149</v>
      </c>
      <c r="J1479" s="37" t="str">
        <f>VLOOKUP(I1479,spp!A:B,2,FALSE)</f>
        <v>Pinctada mazatlanica</v>
      </c>
      <c r="K1479" s="43">
        <v>2</v>
      </c>
      <c r="L1479" s="43"/>
      <c r="M1479" s="43"/>
      <c r="N1479" s="43"/>
      <c r="O1479" s="43"/>
      <c r="P1479" s="43"/>
      <c r="Q1479" s="43"/>
      <c r="R1479" s="43"/>
      <c r="S1479" s="43"/>
      <c r="T1479" s="43"/>
      <c r="U1479" s="43"/>
      <c r="V1479" s="43"/>
      <c r="W1479" s="43"/>
      <c r="X1479" s="43"/>
      <c r="Y1479" s="43"/>
      <c r="Z1479" s="43"/>
      <c r="AA1479" s="43"/>
      <c r="AB1479" s="43"/>
      <c r="AC1479" s="43"/>
      <c r="AD1479" s="43"/>
      <c r="AE1479" s="37"/>
      <c r="AF1479" s="37">
        <f>VLOOKUP(I1479,spp!A:E,5,FALSE)</f>
        <v>33.238461538461536</v>
      </c>
      <c r="AG1479" s="43">
        <f t="shared" si="2720"/>
        <v>66.476923076923072</v>
      </c>
      <c r="AH1479" s="43">
        <f t="shared" si="2721"/>
        <v>0.04</v>
      </c>
      <c r="AI1479" s="43">
        <f t="shared" si="2722"/>
        <v>1.3295384615384613</v>
      </c>
      <c r="AJ1479" s="7">
        <f t="shared" si="2723"/>
        <v>4.1968548660362961</v>
      </c>
      <c r="AK1479" s="7" t="e">
        <f t="shared" si="2724"/>
        <v>#NUM!</v>
      </c>
      <c r="AL1479" s="7" t="e">
        <f t="shared" si="2725"/>
        <v>#NUM!</v>
      </c>
      <c r="AM1479" s="7" t="e">
        <f t="shared" si="2726"/>
        <v>#NUM!</v>
      </c>
      <c r="AN1479" s="37" t="str">
        <f>VLOOKUP(I1479,spp!A:L,10,FALSE)</f>
        <v>Pteriidae</v>
      </c>
    </row>
    <row r="1480" spans="1:40" x14ac:dyDescent="0.2">
      <c r="A1480" s="37">
        <v>11</v>
      </c>
      <c r="B1480" s="43" t="s">
        <v>236</v>
      </c>
      <c r="C1480" s="43">
        <v>1</v>
      </c>
      <c r="D1480" s="43" t="s">
        <v>237</v>
      </c>
      <c r="E1480" s="43">
        <v>6</v>
      </c>
      <c r="F1480" s="59">
        <v>39870</v>
      </c>
      <c r="G1480" s="43"/>
      <c r="H1480" s="43">
        <v>18.3</v>
      </c>
      <c r="I1480" s="43" t="s">
        <v>148</v>
      </c>
      <c r="J1480" s="37" t="str">
        <f>VLOOKUP(I1480,spp!A:B,2,FALSE)</f>
        <v>Diadema mexicanum</v>
      </c>
      <c r="K1480" s="43">
        <v>42</v>
      </c>
      <c r="L1480" s="43"/>
      <c r="M1480" s="43"/>
      <c r="N1480" s="43"/>
      <c r="O1480" s="43"/>
      <c r="P1480" s="43"/>
      <c r="Q1480" s="43"/>
      <c r="R1480" s="43"/>
      <c r="S1480" s="43"/>
      <c r="T1480" s="43"/>
      <c r="U1480" s="43"/>
      <c r="V1480" s="43"/>
      <c r="W1480" s="43"/>
      <c r="X1480" s="43"/>
      <c r="Y1480" s="43"/>
      <c r="Z1480" s="43"/>
      <c r="AA1480" s="43"/>
      <c r="AB1480" s="43"/>
      <c r="AC1480" s="43"/>
      <c r="AD1480" s="43"/>
      <c r="AE1480" s="37"/>
      <c r="AF1480" s="37">
        <f>VLOOKUP(I1480,spp!A:E,5,FALSE)</f>
        <v>20.71</v>
      </c>
      <c r="AG1480" s="43">
        <f>AF1480*K1480</f>
        <v>869.82</v>
      </c>
      <c r="AH1480" s="43">
        <f>K1480/50</f>
        <v>0.84</v>
      </c>
      <c r="AI1480" s="43">
        <f>AG1480/50</f>
        <v>17.3964</v>
      </c>
      <c r="AJ1480" s="7">
        <f t="shared" si="2723"/>
        <v>6.7682862936908608</v>
      </c>
      <c r="AK1480" s="7" t="e">
        <f t="shared" si="2724"/>
        <v>#NUM!</v>
      </c>
      <c r="AL1480" s="7" t="e">
        <f t="shared" si="2725"/>
        <v>#NUM!</v>
      </c>
      <c r="AM1480" s="7" t="e">
        <f t="shared" si="2726"/>
        <v>#NUM!</v>
      </c>
      <c r="AN1480" s="37" t="str">
        <f>VLOOKUP(I1480,spp!A:L,10,FALSE)</f>
        <v>Diadematidae</v>
      </c>
    </row>
    <row r="1481" spans="1:40" x14ac:dyDescent="0.2">
      <c r="A1481" s="37">
        <v>11</v>
      </c>
      <c r="B1481" s="43" t="s">
        <v>236</v>
      </c>
      <c r="C1481" s="43">
        <v>1</v>
      </c>
      <c r="D1481" s="43" t="s">
        <v>237</v>
      </c>
      <c r="E1481" s="43">
        <v>7</v>
      </c>
      <c r="F1481" s="59">
        <v>39870</v>
      </c>
      <c r="G1481" s="43"/>
      <c r="H1481" s="43">
        <v>18.3</v>
      </c>
      <c r="I1481" s="43" t="s">
        <v>148</v>
      </c>
      <c r="J1481" s="37" t="str">
        <f>VLOOKUP(I1481,spp!A:B,2,FALSE)</f>
        <v>Diadema mexicanum</v>
      </c>
      <c r="K1481" s="43">
        <v>61</v>
      </c>
      <c r="L1481" s="43"/>
      <c r="M1481" s="43"/>
      <c r="N1481" s="43"/>
      <c r="O1481" s="43"/>
      <c r="P1481" s="43"/>
      <c r="Q1481" s="43"/>
      <c r="R1481" s="43"/>
      <c r="S1481" s="43"/>
      <c r="T1481" s="43"/>
      <c r="U1481" s="43"/>
      <c r="V1481" s="43"/>
      <c r="W1481" s="43"/>
      <c r="X1481" s="43"/>
      <c r="Y1481" s="43"/>
      <c r="Z1481" s="43"/>
      <c r="AA1481" s="43"/>
      <c r="AB1481" s="43"/>
      <c r="AC1481" s="43"/>
      <c r="AD1481" s="43"/>
      <c r="AE1481" s="37"/>
      <c r="AF1481" s="37">
        <f>VLOOKUP(I1481,spp!A:E,5,FALSE)</f>
        <v>20.71</v>
      </c>
      <c r="AG1481" s="43">
        <f t="shared" ref="AG1481:AG1483" si="2727">AF1481*K1481</f>
        <v>1263.31</v>
      </c>
      <c r="AH1481" s="43">
        <f t="shared" ref="AH1481:AH1483" si="2728">K1481/50</f>
        <v>1.22</v>
      </c>
      <c r="AI1481" s="43">
        <f t="shared" ref="AI1481:AI1483" si="2729">AG1481/50</f>
        <v>25.266199999999998</v>
      </c>
      <c r="AJ1481" s="7">
        <f t="shared" si="2723"/>
        <v>7.1414905395808042</v>
      </c>
      <c r="AK1481" s="7" t="e">
        <f t="shared" si="2724"/>
        <v>#NUM!</v>
      </c>
      <c r="AL1481" s="7" t="e">
        <f t="shared" si="2725"/>
        <v>#NUM!</v>
      </c>
      <c r="AM1481" s="7" t="e">
        <f t="shared" si="2726"/>
        <v>#NUM!</v>
      </c>
      <c r="AN1481" s="37" t="str">
        <f>VLOOKUP(I1481,spp!A:L,10,FALSE)</f>
        <v>Diadematidae</v>
      </c>
    </row>
    <row r="1482" spans="1:40" x14ac:dyDescent="0.2">
      <c r="A1482" s="37">
        <v>11</v>
      </c>
      <c r="B1482" s="43" t="s">
        <v>236</v>
      </c>
      <c r="C1482" s="43">
        <v>1</v>
      </c>
      <c r="D1482" s="43" t="s">
        <v>237</v>
      </c>
      <c r="E1482" s="43">
        <v>7</v>
      </c>
      <c r="F1482" s="59">
        <v>39870</v>
      </c>
      <c r="G1482" s="43"/>
      <c r="H1482" s="43">
        <v>18.3</v>
      </c>
      <c r="I1482" s="43" t="s">
        <v>145</v>
      </c>
      <c r="J1482" s="37" t="str">
        <f>VLOOKUP(I1482,spp!A:B,2,FALSE)</f>
        <v>Isostichopus fuscus</v>
      </c>
      <c r="K1482" s="43">
        <v>1</v>
      </c>
      <c r="L1482" s="43"/>
      <c r="M1482" s="43"/>
      <c r="N1482" s="43"/>
      <c r="O1482" s="43"/>
      <c r="P1482" s="43"/>
      <c r="Q1482" s="43"/>
      <c r="R1482" s="43"/>
      <c r="S1482" s="43"/>
      <c r="T1482" s="43"/>
      <c r="U1482" s="43"/>
      <c r="V1482" s="43"/>
      <c r="W1482" s="43"/>
      <c r="X1482" s="43"/>
      <c r="Y1482" s="43"/>
      <c r="Z1482" s="43"/>
      <c r="AA1482" s="43"/>
      <c r="AB1482" s="43"/>
      <c r="AC1482" s="43"/>
      <c r="AD1482" s="43"/>
      <c r="AE1482" s="37"/>
      <c r="AF1482" s="37">
        <f>VLOOKUP(I1482,spp!A:E,5,FALSE)</f>
        <v>375</v>
      </c>
      <c r="AG1482" s="43">
        <f t="shared" si="2727"/>
        <v>375</v>
      </c>
      <c r="AH1482" s="43">
        <f t="shared" si="2728"/>
        <v>0.02</v>
      </c>
      <c r="AI1482" s="43">
        <f t="shared" si="2729"/>
        <v>7.5</v>
      </c>
      <c r="AJ1482" s="7">
        <f t="shared" si="2723"/>
        <v>5.9269260259704106</v>
      </c>
      <c r="AK1482" s="7" t="e">
        <f t="shared" si="2724"/>
        <v>#NUM!</v>
      </c>
      <c r="AL1482" s="7" t="e">
        <f t="shared" si="2725"/>
        <v>#NUM!</v>
      </c>
      <c r="AM1482" s="7" t="e">
        <f t="shared" si="2726"/>
        <v>#NUM!</v>
      </c>
      <c r="AN1482" s="37" t="str">
        <f>VLOOKUP(I1482,spp!A:L,10,FALSE)</f>
        <v>Stichopodidae</v>
      </c>
    </row>
    <row r="1483" spans="1:40" x14ac:dyDescent="0.2">
      <c r="A1483" s="37">
        <v>11</v>
      </c>
      <c r="B1483" s="43" t="s">
        <v>236</v>
      </c>
      <c r="C1483" s="43">
        <v>1</v>
      </c>
      <c r="D1483" s="43" t="s">
        <v>237</v>
      </c>
      <c r="E1483" s="43">
        <v>7</v>
      </c>
      <c r="F1483" s="59">
        <v>39870</v>
      </c>
      <c r="G1483" s="43"/>
      <c r="H1483" s="43">
        <v>18.3</v>
      </c>
      <c r="I1483" s="43" t="s">
        <v>149</v>
      </c>
      <c r="J1483" s="37" t="str">
        <f>VLOOKUP(I1483,spp!A:B,2,FALSE)</f>
        <v>Pinctada mazatlanica</v>
      </c>
      <c r="K1483" s="43">
        <v>2</v>
      </c>
      <c r="L1483" s="43"/>
      <c r="M1483" s="43"/>
      <c r="N1483" s="43"/>
      <c r="O1483" s="43"/>
      <c r="P1483" s="43"/>
      <c r="Q1483" s="43"/>
      <c r="R1483" s="43"/>
      <c r="S1483" s="43"/>
      <c r="T1483" s="43"/>
      <c r="U1483" s="43"/>
      <c r="V1483" s="43"/>
      <c r="W1483" s="43"/>
      <c r="X1483" s="43"/>
      <c r="Y1483" s="43"/>
      <c r="Z1483" s="43"/>
      <c r="AA1483" s="43"/>
      <c r="AB1483" s="43"/>
      <c r="AC1483" s="43"/>
      <c r="AD1483" s="43"/>
      <c r="AE1483" s="37"/>
      <c r="AF1483" s="37">
        <f>VLOOKUP(I1483,spp!A:E,5,FALSE)</f>
        <v>33.238461538461536</v>
      </c>
      <c r="AG1483" s="43">
        <f t="shared" si="2727"/>
        <v>66.476923076923072</v>
      </c>
      <c r="AH1483" s="43">
        <f t="shared" si="2728"/>
        <v>0.04</v>
      </c>
      <c r="AI1483" s="43">
        <f t="shared" si="2729"/>
        <v>1.3295384615384613</v>
      </c>
      <c r="AJ1483" s="7">
        <f t="shared" si="2723"/>
        <v>4.1968548660362961</v>
      </c>
      <c r="AK1483" s="7" t="e">
        <f t="shared" si="2724"/>
        <v>#NUM!</v>
      </c>
      <c r="AL1483" s="7" t="e">
        <f t="shared" si="2725"/>
        <v>#NUM!</v>
      </c>
      <c r="AM1483" s="7" t="e">
        <f t="shared" si="2726"/>
        <v>#NUM!</v>
      </c>
      <c r="AN1483" s="37" t="str">
        <f>VLOOKUP(I1483,spp!A:L,10,FALSE)</f>
        <v>Pteriidae</v>
      </c>
    </row>
    <row r="1484" spans="1:40" x14ac:dyDescent="0.2">
      <c r="A1484" s="37">
        <v>11</v>
      </c>
      <c r="B1484" s="37" t="s">
        <v>236</v>
      </c>
      <c r="C1484" s="37">
        <v>1</v>
      </c>
      <c r="D1484" s="37" t="s">
        <v>237</v>
      </c>
      <c r="E1484" s="37">
        <v>8</v>
      </c>
      <c r="F1484" s="42">
        <v>39870</v>
      </c>
      <c r="G1484" s="37"/>
      <c r="H1484" s="37">
        <v>18.2</v>
      </c>
      <c r="I1484" s="37" t="s">
        <v>142</v>
      </c>
      <c r="J1484" s="37" t="str">
        <f>VLOOKUP(I1484,spp!A:B,2,FALSE)</f>
        <v>Holacanthus passer</v>
      </c>
      <c r="K1484" s="39">
        <f t="shared" ref="K1484" si="2730">+SUM(L1484:AB1484)</f>
        <v>1</v>
      </c>
      <c r="L1484" s="37"/>
      <c r="M1484" s="37"/>
      <c r="N1484" s="37">
        <v>1</v>
      </c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>
        <f>VLOOKUP(I1484,spp!A:C,3,FALSE)</f>
        <v>2.7130000000000001E-2</v>
      </c>
      <c r="AF1484" s="37">
        <f>VLOOKUP(I1484,spp!A:D,4,FALSE)</f>
        <v>3.0842299999999998</v>
      </c>
      <c r="AG1484" s="37">
        <f t="shared" ref="AG1484" si="2731">((AE1484*$L$2^AF1484)*L1484)+((AE1484*$M$2^AF1484)*M1484)+((AE1484*$N$2^AF1484)*N1484)+((AE1484*$O$2^AF1484)*O1484)+((AE1484*$P$2^AF1484)*P1484)+((AE1484*$Q$2^AF1484)*Q1484)+((AE1484*$R$2^AF1484)*R1484)+((AE1484*$S$2^AF1484)*S1484)+((AE1484*$T$2^AF1484)*T1484)+((AE1484*$U$2^AF1484)*U1484)+((AE1484*$V$2^AF1484)*V1484)+((AE1484*$W$2^AF1484)*W1484)+((AE1484*$X$2^AF1484)*X1484)+((AE1484*$Y$2^AF1484)*Y1484)+ ((AE1484*$Z$2^AF1484)*Z1484)+((AE1484*$AA$2^AF1484)*AA1484)+((AE1484*$AB$2^AF1484)*AB1484)+((AE1484*$AC$2^AF1484)*AC1484+((AE1484*$AD$2^AF1484)*AD1484))</f>
        <v>65.549979949165603</v>
      </c>
      <c r="AH1484" s="37">
        <f t="shared" ref="AH1484" si="2732">K1484/100</f>
        <v>0.01</v>
      </c>
      <c r="AI1484" s="37">
        <f t="shared" ref="AI1484" si="2733">AG1484/100</f>
        <v>0.65549979949165604</v>
      </c>
      <c r="AJ1484" s="7">
        <f t="shared" si="2723"/>
        <v>4.182812904323554</v>
      </c>
      <c r="AK1484" s="7">
        <f t="shared" si="2724"/>
        <v>-3.6071151523112968</v>
      </c>
      <c r="AL1484" s="7">
        <f t="shared" si="2725"/>
        <v>2.5257286443082556</v>
      </c>
      <c r="AM1484" s="7">
        <f t="shared" si="2726"/>
        <v>12.500000000000002</v>
      </c>
      <c r="AN1484" s="37" t="str">
        <f>VLOOKUP(I1484,spp!A:L,10,FALSE)</f>
        <v>Pomacanthidae</v>
      </c>
    </row>
    <row r="1485" spans="1:40" x14ac:dyDescent="0.2">
      <c r="A1485" s="37">
        <v>11</v>
      </c>
      <c r="B1485" s="43" t="s">
        <v>236</v>
      </c>
      <c r="C1485" s="43">
        <v>1</v>
      </c>
      <c r="D1485" s="43" t="s">
        <v>237</v>
      </c>
      <c r="E1485" s="43">
        <v>8</v>
      </c>
      <c r="F1485" s="59">
        <v>39870</v>
      </c>
      <c r="G1485" s="43"/>
      <c r="H1485" s="43">
        <v>18.3</v>
      </c>
      <c r="I1485" s="43" t="s">
        <v>148</v>
      </c>
      <c r="J1485" s="37" t="str">
        <f>VLOOKUP(I1485,spp!A:B,2,FALSE)</f>
        <v>Diadema mexicanum</v>
      </c>
      <c r="K1485" s="43">
        <v>51</v>
      </c>
      <c r="L1485" s="43"/>
      <c r="M1485" s="43"/>
      <c r="N1485" s="43"/>
      <c r="O1485" s="43"/>
      <c r="P1485" s="43"/>
      <c r="Q1485" s="43"/>
      <c r="R1485" s="43"/>
      <c r="S1485" s="43"/>
      <c r="T1485" s="43"/>
      <c r="U1485" s="43"/>
      <c r="V1485" s="43"/>
      <c r="W1485" s="43"/>
      <c r="X1485" s="43"/>
      <c r="Y1485" s="43"/>
      <c r="Z1485" s="43"/>
      <c r="AA1485" s="43"/>
      <c r="AB1485" s="43"/>
      <c r="AC1485" s="43"/>
      <c r="AD1485" s="43"/>
      <c r="AE1485" s="37"/>
      <c r="AF1485" s="37">
        <f>VLOOKUP(I1485,spp!A:E,5,FALSE)</f>
        <v>20.71</v>
      </c>
      <c r="AG1485" s="43">
        <f>AF1485*K1485</f>
        <v>1056.21</v>
      </c>
      <c r="AH1485" s="43">
        <f>K1485/50</f>
        <v>1.02</v>
      </c>
      <c r="AI1485" s="43">
        <f>AG1485/50</f>
        <v>21.124200000000002</v>
      </c>
      <c r="AJ1485" s="7">
        <f t="shared" si="2723"/>
        <v>6.962442308131819</v>
      </c>
      <c r="AK1485" s="7" t="e">
        <f t="shared" si="2724"/>
        <v>#NUM!</v>
      </c>
      <c r="AL1485" s="7" t="e">
        <f t="shared" si="2725"/>
        <v>#NUM!</v>
      </c>
      <c r="AM1485" s="7" t="e">
        <f t="shared" si="2726"/>
        <v>#NUM!</v>
      </c>
      <c r="AN1485" s="37" t="str">
        <f>VLOOKUP(I1485,spp!A:L,10,FALSE)</f>
        <v>Diadematidae</v>
      </c>
    </row>
    <row r="1486" spans="1:40" x14ac:dyDescent="0.2">
      <c r="A1486" s="37">
        <v>11</v>
      </c>
      <c r="B1486" s="43" t="s">
        <v>236</v>
      </c>
      <c r="C1486" s="43">
        <v>1</v>
      </c>
      <c r="D1486" s="43" t="s">
        <v>237</v>
      </c>
      <c r="E1486" s="43">
        <v>8</v>
      </c>
      <c r="F1486" s="59">
        <v>39870</v>
      </c>
      <c r="G1486" s="43"/>
      <c r="H1486" s="43">
        <v>18.3</v>
      </c>
      <c r="I1486" s="43" t="s">
        <v>149</v>
      </c>
      <c r="J1486" s="37" t="str">
        <f>VLOOKUP(I1486,spp!A:B,2,FALSE)</f>
        <v>Pinctada mazatlanica</v>
      </c>
      <c r="K1486" s="43">
        <v>6</v>
      </c>
      <c r="L1486" s="43"/>
      <c r="M1486" s="43"/>
      <c r="N1486" s="43"/>
      <c r="O1486" s="43"/>
      <c r="P1486" s="43"/>
      <c r="Q1486" s="43"/>
      <c r="R1486" s="43"/>
      <c r="S1486" s="43"/>
      <c r="T1486" s="43"/>
      <c r="U1486" s="43"/>
      <c r="V1486" s="43"/>
      <c r="W1486" s="43"/>
      <c r="X1486" s="43"/>
      <c r="Y1486" s="43"/>
      <c r="Z1486" s="43"/>
      <c r="AA1486" s="43"/>
      <c r="AB1486" s="43"/>
      <c r="AC1486" s="43"/>
      <c r="AD1486" s="43"/>
      <c r="AE1486" s="37"/>
      <c r="AF1486" s="37">
        <f>VLOOKUP(I1486,spp!A:E,5,FALSE)</f>
        <v>33.238461538461536</v>
      </c>
      <c r="AG1486" s="43">
        <f>AF1486*K1486</f>
        <v>199.43076923076922</v>
      </c>
      <c r="AH1486" s="43">
        <f>K1486/50</f>
        <v>0.12</v>
      </c>
      <c r="AI1486" s="43">
        <f>AG1486/50</f>
        <v>3.9886153846153842</v>
      </c>
      <c r="AJ1486" s="7">
        <f t="shared" ref="AJ1486:AJ1491" si="2734">LN(AG1486)</f>
        <v>5.2954671547044061</v>
      </c>
      <c r="AK1486" s="7" t="e">
        <f t="shared" ref="AK1486:AK1491" si="2735">LN(AE1486)</f>
        <v>#NUM!</v>
      </c>
      <c r="AL1486" s="7" t="e">
        <f t="shared" ref="AL1486:AL1491" si="2736">(AJ1486-AK1486)/AF1486</f>
        <v>#NUM!</v>
      </c>
      <c r="AM1486" s="7" t="e">
        <f t="shared" si="2726"/>
        <v>#NUM!</v>
      </c>
      <c r="AN1486" s="37" t="str">
        <f>VLOOKUP(I1486,spp!A:L,10,FALSE)</f>
        <v>Pteriidae</v>
      </c>
    </row>
    <row r="1487" spans="1:40" x14ac:dyDescent="0.2">
      <c r="A1487" s="37">
        <v>11</v>
      </c>
      <c r="B1487" s="43" t="s">
        <v>236</v>
      </c>
      <c r="C1487" s="43">
        <v>2</v>
      </c>
      <c r="D1487" s="43" t="s">
        <v>238</v>
      </c>
      <c r="E1487" s="43">
        <v>1</v>
      </c>
      <c r="F1487" s="59">
        <v>39870</v>
      </c>
      <c r="G1487" s="43"/>
      <c r="H1487" s="43">
        <v>6.1</v>
      </c>
      <c r="I1487" s="43" t="s">
        <v>148</v>
      </c>
      <c r="J1487" s="37" t="str">
        <f>VLOOKUP(I1487,spp!A:B,2,FALSE)</f>
        <v>Diadema mexicanum</v>
      </c>
      <c r="K1487" s="43">
        <v>77</v>
      </c>
      <c r="L1487" s="43"/>
      <c r="M1487" s="43"/>
      <c r="N1487" s="43"/>
      <c r="O1487" s="43"/>
      <c r="P1487" s="43"/>
      <c r="Q1487" s="43"/>
      <c r="R1487" s="43"/>
      <c r="S1487" s="43"/>
      <c r="T1487" s="43"/>
      <c r="U1487" s="43"/>
      <c r="V1487" s="43"/>
      <c r="W1487" s="43"/>
      <c r="X1487" s="43"/>
      <c r="Y1487" s="43"/>
      <c r="Z1487" s="43"/>
      <c r="AA1487" s="43"/>
      <c r="AB1487" s="43"/>
      <c r="AC1487" s="43"/>
      <c r="AD1487" s="43"/>
      <c r="AE1487" s="37"/>
      <c r="AF1487" s="37">
        <f>VLOOKUP(I1487,spp!A:E,5,FALSE)</f>
        <v>20.71</v>
      </c>
      <c r="AG1487" s="43">
        <f>AF1487*K1487</f>
        <v>1594.67</v>
      </c>
      <c r="AH1487" s="43">
        <f>K1487/50</f>
        <v>1.54</v>
      </c>
      <c r="AI1487" s="43">
        <f>AG1487/50</f>
        <v>31.8934</v>
      </c>
      <c r="AJ1487" s="7">
        <f t="shared" si="2734"/>
        <v>7.3744220972611769</v>
      </c>
      <c r="AK1487" s="7" t="e">
        <f t="shared" si="2735"/>
        <v>#NUM!</v>
      </c>
      <c r="AL1487" s="7" t="e">
        <f t="shared" si="2736"/>
        <v>#NUM!</v>
      </c>
      <c r="AM1487" s="7" t="e">
        <f t="shared" ref="AM1487:AM1491" si="2737">EXP(AL1487)</f>
        <v>#NUM!</v>
      </c>
      <c r="AN1487" s="37" t="str">
        <f>VLOOKUP(I1487,spp!A:L,10,FALSE)</f>
        <v>Diadematidae</v>
      </c>
    </row>
    <row r="1488" spans="1:40" x14ac:dyDescent="0.2">
      <c r="A1488" s="37">
        <v>11</v>
      </c>
      <c r="B1488" s="43" t="s">
        <v>236</v>
      </c>
      <c r="C1488" s="43">
        <v>2</v>
      </c>
      <c r="D1488" s="43" t="s">
        <v>238</v>
      </c>
      <c r="E1488" s="43">
        <v>2</v>
      </c>
      <c r="F1488" s="59">
        <v>39870</v>
      </c>
      <c r="G1488" s="43"/>
      <c r="H1488" s="43">
        <v>4.5999999999999996</v>
      </c>
      <c r="I1488" s="43" t="s">
        <v>148</v>
      </c>
      <c r="J1488" s="37" t="str">
        <f>VLOOKUP(I1488,spp!A:B,2,FALSE)</f>
        <v>Diadema mexicanum</v>
      </c>
      <c r="K1488" s="43">
        <v>75</v>
      </c>
      <c r="L1488" s="43"/>
      <c r="M1488" s="43"/>
      <c r="N1488" s="43"/>
      <c r="O1488" s="43"/>
      <c r="P1488" s="43"/>
      <c r="Q1488" s="43"/>
      <c r="R1488" s="43"/>
      <c r="S1488" s="43"/>
      <c r="T1488" s="43"/>
      <c r="U1488" s="43"/>
      <c r="V1488" s="43"/>
      <c r="W1488" s="43"/>
      <c r="X1488" s="43"/>
      <c r="Y1488" s="43"/>
      <c r="Z1488" s="43"/>
      <c r="AA1488" s="43"/>
      <c r="AB1488" s="43"/>
      <c r="AC1488" s="43"/>
      <c r="AD1488" s="43"/>
      <c r="AE1488" s="37"/>
      <c r="AF1488" s="37">
        <f>VLOOKUP(I1488,spp!A:E,5,FALSE)</f>
        <v>20.71</v>
      </c>
      <c r="AG1488" s="43">
        <f>AF1488*K1488</f>
        <v>1553.25</v>
      </c>
      <c r="AH1488" s="43">
        <f>K1488/50</f>
        <v>1.5</v>
      </c>
      <c r="AI1488" s="43">
        <f>AG1488/50</f>
        <v>31.065000000000001</v>
      </c>
      <c r="AJ1488" s="7">
        <f t="shared" si="2734"/>
        <v>7.3481047889438029</v>
      </c>
      <c r="AK1488" s="7" t="e">
        <f t="shared" si="2735"/>
        <v>#NUM!</v>
      </c>
      <c r="AL1488" s="7" t="e">
        <f t="shared" si="2736"/>
        <v>#NUM!</v>
      </c>
      <c r="AM1488" s="7" t="e">
        <f t="shared" si="2737"/>
        <v>#NUM!</v>
      </c>
      <c r="AN1488" s="37" t="str">
        <f>VLOOKUP(I1488,spp!A:L,10,FALSE)</f>
        <v>Diadematidae</v>
      </c>
    </row>
    <row r="1489" spans="1:40" x14ac:dyDescent="0.2">
      <c r="A1489" s="37">
        <v>11</v>
      </c>
      <c r="B1489" s="43" t="s">
        <v>236</v>
      </c>
      <c r="C1489" s="43">
        <v>2</v>
      </c>
      <c r="D1489" s="43" t="s">
        <v>238</v>
      </c>
      <c r="E1489" s="43">
        <v>3</v>
      </c>
      <c r="F1489" s="59">
        <v>39870</v>
      </c>
      <c r="G1489" s="43"/>
      <c r="H1489" s="43">
        <v>4.5</v>
      </c>
      <c r="I1489" s="43" t="s">
        <v>148</v>
      </c>
      <c r="J1489" s="37" t="str">
        <f>VLOOKUP(I1489,spp!A:B,2,FALSE)</f>
        <v>Diadema mexicanum</v>
      </c>
      <c r="K1489" s="43">
        <v>56</v>
      </c>
      <c r="L1489" s="43"/>
      <c r="M1489" s="43"/>
      <c r="N1489" s="43"/>
      <c r="O1489" s="43"/>
      <c r="P1489" s="43"/>
      <c r="Q1489" s="43"/>
      <c r="R1489" s="43"/>
      <c r="S1489" s="43"/>
      <c r="T1489" s="43"/>
      <c r="U1489" s="43"/>
      <c r="V1489" s="43"/>
      <c r="W1489" s="43"/>
      <c r="X1489" s="43"/>
      <c r="Y1489" s="43"/>
      <c r="Z1489" s="43"/>
      <c r="AA1489" s="43"/>
      <c r="AB1489" s="43"/>
      <c r="AC1489" s="43"/>
      <c r="AD1489" s="43"/>
      <c r="AE1489" s="37"/>
      <c r="AF1489" s="37">
        <f>VLOOKUP(I1489,spp!A:E,5,FALSE)</f>
        <v>20.71</v>
      </c>
      <c r="AG1489" s="43">
        <f>AF1489*K1489</f>
        <v>1159.76</v>
      </c>
      <c r="AH1489" s="43">
        <f>K1489/50</f>
        <v>1.1200000000000001</v>
      </c>
      <c r="AI1489" s="43">
        <f>AG1489/50</f>
        <v>23.1952</v>
      </c>
      <c r="AJ1489" s="7">
        <f t="shared" si="2734"/>
        <v>7.0559683661426424</v>
      </c>
      <c r="AK1489" s="7" t="e">
        <f t="shared" si="2735"/>
        <v>#NUM!</v>
      </c>
      <c r="AL1489" s="7" t="e">
        <f t="shared" si="2736"/>
        <v>#NUM!</v>
      </c>
      <c r="AM1489" s="7" t="e">
        <f t="shared" si="2737"/>
        <v>#NUM!</v>
      </c>
      <c r="AN1489" s="37" t="str">
        <f>VLOOKUP(I1489,spp!A:L,10,FALSE)</f>
        <v>Diadematidae</v>
      </c>
    </row>
    <row r="1490" spans="1:40" x14ac:dyDescent="0.2">
      <c r="A1490" s="37">
        <v>11</v>
      </c>
      <c r="B1490" s="37" t="s">
        <v>236</v>
      </c>
      <c r="C1490" s="37">
        <v>2</v>
      </c>
      <c r="D1490" s="37" t="s">
        <v>238</v>
      </c>
      <c r="E1490" s="37">
        <v>4</v>
      </c>
      <c r="F1490" s="42">
        <v>39870</v>
      </c>
      <c r="G1490" s="37"/>
      <c r="H1490" s="37">
        <v>5.4</v>
      </c>
      <c r="I1490" s="37" t="s">
        <v>142</v>
      </c>
      <c r="J1490" s="37" t="str">
        <f>VLOOKUP(I1490,spp!A:B,2,FALSE)</f>
        <v>Holacanthus passer</v>
      </c>
      <c r="K1490" s="39">
        <f t="shared" ref="K1490" si="2738">+SUM(L1490:AB1490)</f>
        <v>1</v>
      </c>
      <c r="L1490" s="37"/>
      <c r="M1490" s="37"/>
      <c r="N1490" s="37"/>
      <c r="O1490" s="37">
        <v>1</v>
      </c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>
        <f>VLOOKUP(I1490,spp!A:C,3,FALSE)</f>
        <v>2.7130000000000001E-2</v>
      </c>
      <c r="AF1490" s="37">
        <f>VLOOKUP(I1490,spp!A:D,4,FALSE)</f>
        <v>3.0842299999999998</v>
      </c>
      <c r="AG1490" s="37">
        <f t="shared" ref="AG1490" si="2739">((AE1490*$L$2^AF1490)*L1490)+((AE1490*$M$2^AF1490)*M1490)+((AE1490*$N$2^AF1490)*N1490)+((AE1490*$O$2^AF1490)*O1490)+((AE1490*$P$2^AF1490)*P1490)+((AE1490*$Q$2^AF1490)*Q1490)+((AE1490*$R$2^AF1490)*R1490)+((AE1490*$S$2^AF1490)*S1490)+((AE1490*$T$2^AF1490)*T1490)+((AE1490*$U$2^AF1490)*U1490)+((AE1490*$V$2^AF1490)*V1490)+((AE1490*$W$2^AF1490)*W1490)+((AE1490*$X$2^AF1490)*X1490)+((AE1490*$Y$2^AF1490)*Y1490)+ ((AE1490*$Z$2^AF1490)*Z1490)+((AE1490*$AA$2^AF1490)*AA1490)+((AE1490*$AB$2^AF1490)*AB1490)+((AE1490*$AC$2^AF1490)*AC1490+((AE1490*$AD$2^AF1490)*AD1490))</f>
        <v>185.03975070588172</v>
      </c>
      <c r="AH1490" s="37">
        <f t="shared" ref="AH1490" si="2740">K1490/100</f>
        <v>0.01</v>
      </c>
      <c r="AI1490" s="37">
        <f t="shared" ref="AI1490" si="2741">AG1490/100</f>
        <v>1.8503975070588172</v>
      </c>
      <c r="AJ1490" s="7">
        <f t="shared" si="2734"/>
        <v>5.2205706706777981</v>
      </c>
      <c r="AK1490" s="7">
        <f t="shared" si="2735"/>
        <v>-3.6071151523112968</v>
      </c>
      <c r="AL1490" s="7">
        <f t="shared" si="2736"/>
        <v>2.8622008809294686</v>
      </c>
      <c r="AM1490" s="7">
        <f t="shared" si="2737"/>
        <v>17.500000000000004</v>
      </c>
      <c r="AN1490" s="37" t="str">
        <f>VLOOKUP(I1490,spp!A:L,10,FALSE)</f>
        <v>Pomacanthidae</v>
      </c>
    </row>
    <row r="1491" spans="1:40" x14ac:dyDescent="0.2">
      <c r="A1491" s="37">
        <v>11</v>
      </c>
      <c r="B1491" s="43" t="s">
        <v>236</v>
      </c>
      <c r="C1491" s="43">
        <v>2</v>
      </c>
      <c r="D1491" s="43" t="s">
        <v>238</v>
      </c>
      <c r="E1491" s="43">
        <v>4</v>
      </c>
      <c r="F1491" s="59">
        <v>39870</v>
      </c>
      <c r="G1491" s="43"/>
      <c r="H1491" s="43">
        <v>5.4</v>
      </c>
      <c r="I1491" s="43" t="s">
        <v>148</v>
      </c>
      <c r="J1491" s="37" t="str">
        <f>VLOOKUP(I1491,spp!A:B,2,FALSE)</f>
        <v>Diadema mexicanum</v>
      </c>
      <c r="K1491" s="43">
        <v>67</v>
      </c>
      <c r="L1491" s="43"/>
      <c r="M1491" s="43"/>
      <c r="N1491" s="43"/>
      <c r="O1491" s="43"/>
      <c r="P1491" s="43"/>
      <c r="Q1491" s="43"/>
      <c r="R1491" s="43"/>
      <c r="S1491" s="43"/>
      <c r="T1491" s="43"/>
      <c r="U1491" s="43"/>
      <c r="V1491" s="43"/>
      <c r="W1491" s="43"/>
      <c r="X1491" s="43"/>
      <c r="Y1491" s="43"/>
      <c r="Z1491" s="43"/>
      <c r="AA1491" s="43"/>
      <c r="AB1491" s="43"/>
      <c r="AC1491" s="43"/>
      <c r="AD1491" s="43"/>
      <c r="AE1491" s="37"/>
      <c r="AF1491" s="37">
        <f>VLOOKUP(I1491,spp!A:E,5,FALSE)</f>
        <v>20.71</v>
      </c>
      <c r="AG1491" s="43">
        <f>AF1491*K1491</f>
        <v>1387.5700000000002</v>
      </c>
      <c r="AH1491" s="43">
        <f>K1491/50</f>
        <v>1.34</v>
      </c>
      <c r="AI1491" s="43">
        <f>AG1491/50</f>
        <v>27.751400000000004</v>
      </c>
      <c r="AJ1491" s="7">
        <f t="shared" si="2734"/>
        <v>7.2353092947984594</v>
      </c>
      <c r="AK1491" s="7" t="e">
        <f t="shared" si="2735"/>
        <v>#NUM!</v>
      </c>
      <c r="AL1491" s="7" t="e">
        <f t="shared" si="2736"/>
        <v>#NUM!</v>
      </c>
      <c r="AM1491" s="7" t="e">
        <f t="shared" si="2737"/>
        <v>#NUM!</v>
      </c>
      <c r="AN1491" s="37" t="str">
        <f>VLOOKUP(I1491,spp!A:L,10,FALSE)</f>
        <v>Diadematidae</v>
      </c>
    </row>
    <row r="1492" spans="1:40" x14ac:dyDescent="0.2">
      <c r="A1492" s="37">
        <v>11</v>
      </c>
      <c r="B1492" s="43" t="s">
        <v>236</v>
      </c>
      <c r="C1492" s="43">
        <v>2</v>
      </c>
      <c r="D1492" s="43" t="s">
        <v>238</v>
      </c>
      <c r="E1492" s="43">
        <v>5</v>
      </c>
      <c r="F1492" s="59">
        <v>39870</v>
      </c>
      <c r="G1492" s="43"/>
      <c r="H1492" s="43">
        <v>7.6</v>
      </c>
      <c r="I1492" s="43" t="s">
        <v>148</v>
      </c>
      <c r="J1492" s="37" t="str">
        <f>VLOOKUP(I1492,spp!A:B,2,FALSE)</f>
        <v>Diadema mexicanum</v>
      </c>
      <c r="K1492" s="43">
        <v>34</v>
      </c>
      <c r="L1492" s="43"/>
      <c r="M1492" s="43"/>
      <c r="N1492" s="43"/>
      <c r="O1492" s="43"/>
      <c r="P1492" s="43"/>
      <c r="Q1492" s="43"/>
      <c r="R1492" s="43"/>
      <c r="S1492" s="43"/>
      <c r="T1492" s="43"/>
      <c r="U1492" s="43"/>
      <c r="V1492" s="43"/>
      <c r="W1492" s="43"/>
      <c r="X1492" s="43"/>
      <c r="Y1492" s="43"/>
      <c r="Z1492" s="43"/>
      <c r="AA1492" s="43"/>
      <c r="AB1492" s="43"/>
      <c r="AC1492" s="43"/>
      <c r="AD1492" s="43"/>
      <c r="AE1492" s="37"/>
      <c r="AF1492" s="37">
        <f>VLOOKUP(I1492,spp!A:E,5,FALSE)</f>
        <v>20.71</v>
      </c>
      <c r="AG1492" s="43">
        <f>AF1492*K1492</f>
        <v>704.14</v>
      </c>
      <c r="AH1492" s="43">
        <f>K1492/50</f>
        <v>0.68</v>
      </c>
      <c r="AI1492" s="43">
        <f>AG1492/50</f>
        <v>14.082799999999999</v>
      </c>
      <c r="AJ1492" s="7">
        <f t="shared" ref="AJ1492:AJ1495" si="2742">LN(AG1492)</f>
        <v>6.5569772000236544</v>
      </c>
      <c r="AK1492" s="7" t="e">
        <f t="shared" ref="AK1492:AK1495" si="2743">LN(AE1492)</f>
        <v>#NUM!</v>
      </c>
      <c r="AL1492" s="7" t="e">
        <f t="shared" ref="AL1492:AL1495" si="2744">(AJ1492-AK1492)/AF1492</f>
        <v>#NUM!</v>
      </c>
      <c r="AM1492" s="7" t="e">
        <f t="shared" ref="AM1492:AM1495" si="2745">EXP(AL1492)</f>
        <v>#NUM!</v>
      </c>
      <c r="AN1492" s="37" t="str">
        <f>VLOOKUP(I1492,spp!A:L,10,FALSE)</f>
        <v>Diadematidae</v>
      </c>
    </row>
    <row r="1493" spans="1:40" x14ac:dyDescent="0.2">
      <c r="A1493" s="37">
        <v>11</v>
      </c>
      <c r="B1493" s="43" t="s">
        <v>236</v>
      </c>
      <c r="C1493" s="43">
        <v>2</v>
      </c>
      <c r="D1493" s="43" t="s">
        <v>238</v>
      </c>
      <c r="E1493" s="43">
        <v>6</v>
      </c>
      <c r="F1493" s="59">
        <v>39870</v>
      </c>
      <c r="G1493" s="43"/>
      <c r="H1493" s="43">
        <v>4.5</v>
      </c>
      <c r="I1493" s="43" t="s">
        <v>148</v>
      </c>
      <c r="J1493" s="37" t="str">
        <f>VLOOKUP(I1493,spp!A:B,2,FALSE)</f>
        <v>Diadema mexicanum</v>
      </c>
      <c r="K1493" s="43">
        <v>42</v>
      </c>
      <c r="L1493" s="43"/>
      <c r="M1493" s="43"/>
      <c r="N1493" s="43"/>
      <c r="O1493" s="43"/>
      <c r="P1493" s="43"/>
      <c r="Q1493" s="43"/>
      <c r="R1493" s="43"/>
      <c r="S1493" s="43"/>
      <c r="T1493" s="43"/>
      <c r="U1493" s="43"/>
      <c r="V1493" s="43"/>
      <c r="W1493" s="43"/>
      <c r="X1493" s="43"/>
      <c r="Y1493" s="43"/>
      <c r="Z1493" s="43"/>
      <c r="AA1493" s="43"/>
      <c r="AB1493" s="43"/>
      <c r="AC1493" s="43"/>
      <c r="AD1493" s="43"/>
      <c r="AE1493" s="37"/>
      <c r="AF1493" s="37">
        <f>VLOOKUP(I1493,spp!A:E,5,FALSE)</f>
        <v>20.71</v>
      </c>
      <c r="AG1493" s="43">
        <f>AF1493*K1493</f>
        <v>869.82</v>
      </c>
      <c r="AH1493" s="43">
        <f>K1493/50</f>
        <v>0.84</v>
      </c>
      <c r="AI1493" s="43">
        <f>AG1493/50</f>
        <v>17.3964</v>
      </c>
      <c r="AJ1493" s="7">
        <f t="shared" si="2742"/>
        <v>6.7682862936908608</v>
      </c>
      <c r="AK1493" s="7" t="e">
        <f t="shared" si="2743"/>
        <v>#NUM!</v>
      </c>
      <c r="AL1493" s="7" t="e">
        <f t="shared" si="2744"/>
        <v>#NUM!</v>
      </c>
      <c r="AM1493" s="7" t="e">
        <f t="shared" si="2745"/>
        <v>#NUM!</v>
      </c>
      <c r="AN1493" s="37" t="str">
        <f>VLOOKUP(I1493,spp!A:L,10,FALSE)</f>
        <v>Diadematidae</v>
      </c>
    </row>
    <row r="1494" spans="1:40" x14ac:dyDescent="0.2">
      <c r="A1494" s="37">
        <v>11</v>
      </c>
      <c r="B1494" s="43" t="s">
        <v>236</v>
      </c>
      <c r="C1494" s="43">
        <v>2</v>
      </c>
      <c r="D1494" s="43" t="s">
        <v>238</v>
      </c>
      <c r="E1494" s="43">
        <v>7</v>
      </c>
      <c r="F1494" s="59">
        <v>39870</v>
      </c>
      <c r="G1494" s="43"/>
      <c r="H1494" s="43">
        <v>6.1</v>
      </c>
      <c r="I1494" s="43" t="s">
        <v>148</v>
      </c>
      <c r="J1494" s="37" t="str">
        <f>VLOOKUP(I1494,spp!A:B,2,FALSE)</f>
        <v>Diadema mexicanum</v>
      </c>
      <c r="K1494" s="43">
        <v>40</v>
      </c>
      <c r="L1494" s="43"/>
      <c r="M1494" s="43"/>
      <c r="N1494" s="43"/>
      <c r="O1494" s="43"/>
      <c r="P1494" s="43"/>
      <c r="Q1494" s="43"/>
      <c r="R1494" s="43"/>
      <c r="S1494" s="43"/>
      <c r="T1494" s="43"/>
      <c r="U1494" s="43"/>
      <c r="V1494" s="43"/>
      <c r="W1494" s="43"/>
      <c r="X1494" s="43"/>
      <c r="Y1494" s="43"/>
      <c r="Z1494" s="43"/>
      <c r="AA1494" s="43"/>
      <c r="AB1494" s="43"/>
      <c r="AC1494" s="43"/>
      <c r="AD1494" s="43"/>
      <c r="AE1494" s="37"/>
      <c r="AF1494" s="37">
        <f>VLOOKUP(I1494,spp!A:E,5,FALSE)</f>
        <v>20.71</v>
      </c>
      <c r="AG1494" s="43">
        <f t="shared" ref="AG1494" si="2746">AF1494*K1494</f>
        <v>828.40000000000009</v>
      </c>
      <c r="AH1494" s="43">
        <f t="shared" ref="AH1494" si="2747">K1494/50</f>
        <v>0.8</v>
      </c>
      <c r="AI1494" s="43">
        <f t="shared" ref="AI1494" si="2748">AG1494/50</f>
        <v>16.568000000000001</v>
      </c>
      <c r="AJ1494" s="7">
        <f t="shared" si="2742"/>
        <v>6.7194961295214295</v>
      </c>
      <c r="AK1494" s="7" t="e">
        <f t="shared" si="2743"/>
        <v>#NUM!</v>
      </c>
      <c r="AL1494" s="7" t="e">
        <f t="shared" si="2744"/>
        <v>#NUM!</v>
      </c>
      <c r="AM1494" s="7" t="e">
        <f t="shared" si="2745"/>
        <v>#NUM!</v>
      </c>
      <c r="AN1494" s="37" t="str">
        <f>VLOOKUP(I1494,spp!A:L,10,FALSE)</f>
        <v>Diadematidae</v>
      </c>
    </row>
    <row r="1495" spans="1:40" x14ac:dyDescent="0.2">
      <c r="A1495" s="37">
        <v>11</v>
      </c>
      <c r="B1495" s="43" t="s">
        <v>236</v>
      </c>
      <c r="C1495" s="43">
        <v>2</v>
      </c>
      <c r="D1495" s="43" t="s">
        <v>238</v>
      </c>
      <c r="E1495" s="43">
        <v>8</v>
      </c>
      <c r="F1495" s="59">
        <v>39870</v>
      </c>
      <c r="G1495" s="43"/>
      <c r="H1495" s="43">
        <v>3.6</v>
      </c>
      <c r="I1495" s="43" t="s">
        <v>148</v>
      </c>
      <c r="J1495" s="37" t="str">
        <f>VLOOKUP(I1495,spp!A:B,2,FALSE)</f>
        <v>Diadema mexicanum</v>
      </c>
      <c r="K1495" s="43">
        <v>14</v>
      </c>
      <c r="L1495" s="43"/>
      <c r="M1495" s="43"/>
      <c r="N1495" s="43"/>
      <c r="O1495" s="43"/>
      <c r="P1495" s="43"/>
      <c r="Q1495" s="43"/>
      <c r="R1495" s="43"/>
      <c r="S1495" s="43"/>
      <c r="T1495" s="43"/>
      <c r="U1495" s="43"/>
      <c r="V1495" s="43"/>
      <c r="W1495" s="43"/>
      <c r="X1495" s="43"/>
      <c r="Y1495" s="43"/>
      <c r="Z1495" s="43"/>
      <c r="AA1495" s="43"/>
      <c r="AB1495" s="43"/>
      <c r="AC1495" s="43"/>
      <c r="AD1495" s="43"/>
      <c r="AE1495" s="37"/>
      <c r="AF1495" s="37">
        <f>VLOOKUP(I1495,spp!A:E,5,FALSE)</f>
        <v>20.71</v>
      </c>
      <c r="AG1495" s="43">
        <f t="shared" ref="AG1495" si="2749">AF1495*K1495</f>
        <v>289.94</v>
      </c>
      <c r="AH1495" s="43">
        <f t="shared" ref="AH1495" si="2750">K1495/50</f>
        <v>0.28000000000000003</v>
      </c>
      <c r="AI1495" s="43">
        <f t="shared" ref="AI1495" si="2751">AG1495/50</f>
        <v>5.7988</v>
      </c>
      <c r="AJ1495" s="7">
        <f t="shared" si="2742"/>
        <v>5.6696740050227517</v>
      </c>
      <c r="AK1495" s="7" t="e">
        <f t="shared" si="2743"/>
        <v>#NUM!</v>
      </c>
      <c r="AL1495" s="7" t="e">
        <f t="shared" si="2744"/>
        <v>#NUM!</v>
      </c>
      <c r="AM1495" s="7" t="e">
        <f t="shared" si="2745"/>
        <v>#NUM!</v>
      </c>
      <c r="AN1495" s="37" t="str">
        <f>VLOOKUP(I1495,spp!A:L,10,FALSE)</f>
        <v>Diadematidae</v>
      </c>
    </row>
    <row r="1496" spans="1:40" x14ac:dyDescent="0.2">
      <c r="A1496" s="37">
        <v>11</v>
      </c>
      <c r="B1496" s="37" t="s">
        <v>236</v>
      </c>
      <c r="C1496" s="37">
        <v>3</v>
      </c>
      <c r="D1496" s="37" t="s">
        <v>239</v>
      </c>
      <c r="E1496" s="37">
        <v>1</v>
      </c>
      <c r="F1496" s="42">
        <v>39871</v>
      </c>
      <c r="G1496" s="37"/>
      <c r="H1496" s="37">
        <v>6</v>
      </c>
      <c r="I1496" s="37" t="s">
        <v>142</v>
      </c>
      <c r="J1496" s="37" t="str">
        <f>VLOOKUP(I1496,spp!A:B,2,FALSE)</f>
        <v>Holacanthus passer</v>
      </c>
      <c r="K1496" s="39">
        <f t="shared" ref="K1496" si="2752">+SUM(L1496:AB1496)</f>
        <v>11</v>
      </c>
      <c r="L1496" s="37"/>
      <c r="M1496" s="37">
        <v>5</v>
      </c>
      <c r="N1496" s="37">
        <v>2</v>
      </c>
      <c r="O1496" s="37">
        <v>2</v>
      </c>
      <c r="P1496" s="37">
        <v>2</v>
      </c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>
        <f>VLOOKUP(I1496,spp!A:C,3,FALSE)</f>
        <v>2.7130000000000001E-2</v>
      </c>
      <c r="AF1496" s="37">
        <f>VLOOKUP(I1496,spp!A:D,4,FALSE)</f>
        <v>3.0842299999999998</v>
      </c>
      <c r="AG1496" s="37">
        <f t="shared" ref="AG1496" si="2753">((AE1496*$L$2^AF1496)*L1496)+((AE1496*$M$2^AF1496)*M1496)+((AE1496*$N$2^AF1496)*N1496)+((AE1496*$O$2^AF1496)*O1496)+((AE1496*$P$2^AF1496)*P1496)+((AE1496*$Q$2^AF1496)*Q1496)+((AE1496*$R$2^AF1496)*R1496)+((AE1496*$S$2^AF1496)*S1496)+((AE1496*$T$2^AF1496)*T1496)+((AE1496*$U$2^AF1496)*U1496)+((AE1496*$V$2^AF1496)*V1496)+((AE1496*$W$2^AF1496)*W1496)+((AE1496*$X$2^AF1496)*X1496)+((AE1496*$Y$2^AF1496)*Y1496)+ ((AE1496*$Z$2^AF1496)*Z1496)+((AE1496*$AA$2^AF1496)*AA1496)+((AE1496*$AB$2^AF1496)*AB1496)+((AE1496*$AC$2^AF1496)*AC1496+((AE1496*$AD$2^AF1496)*AD1496))</f>
        <v>1680.8473805654066</v>
      </c>
      <c r="AH1496" s="37">
        <f t="shared" ref="AH1496" si="2754">K1496/100</f>
        <v>0.11</v>
      </c>
      <c r="AI1496" s="37">
        <f t="shared" ref="AI1496" si="2755">AG1496/100</f>
        <v>16.808473805654067</v>
      </c>
      <c r="AJ1496" s="7">
        <f t="shared" ref="AJ1496:AJ1503" si="2756">LN(AG1496)</f>
        <v>7.4270533384275108</v>
      </c>
      <c r="AK1496" s="7">
        <f t="shared" ref="AK1496:AK1503" si="2757">LN(AE1496)</f>
        <v>-3.6071151523112968</v>
      </c>
      <c r="AL1496" s="7">
        <f t="shared" ref="AL1496:AL1503" si="2758">(AJ1496-AK1496)/AF1496</f>
        <v>3.5776088329141498</v>
      </c>
      <c r="AM1496" s="7">
        <f t="shared" ref="AM1496:AM1503" si="2759">EXP(AL1496)</f>
        <v>35.787863691955884</v>
      </c>
      <c r="AN1496" s="37" t="str">
        <f>VLOOKUP(I1496,spp!A:L,10,FALSE)</f>
        <v>Pomacanthidae</v>
      </c>
    </row>
    <row r="1497" spans="1:40" x14ac:dyDescent="0.2">
      <c r="A1497" s="37">
        <v>11</v>
      </c>
      <c r="B1497" s="43" t="s">
        <v>236</v>
      </c>
      <c r="C1497" s="43">
        <v>3</v>
      </c>
      <c r="D1497" s="43" t="s">
        <v>239</v>
      </c>
      <c r="E1497" s="43">
        <v>1</v>
      </c>
      <c r="F1497" s="59">
        <v>39871</v>
      </c>
      <c r="G1497" s="43"/>
      <c r="H1497" s="43">
        <v>12.2</v>
      </c>
      <c r="I1497" s="43" t="s">
        <v>148</v>
      </c>
      <c r="J1497" s="37" t="str">
        <f>VLOOKUP(I1497,spp!A:B,2,FALSE)</f>
        <v>Diadema mexicanum</v>
      </c>
      <c r="K1497" s="43">
        <v>38</v>
      </c>
      <c r="L1497" s="43"/>
      <c r="M1497" s="43"/>
      <c r="N1497" s="43"/>
      <c r="O1497" s="43"/>
      <c r="P1497" s="43"/>
      <c r="Q1497" s="43"/>
      <c r="R1497" s="43"/>
      <c r="S1497" s="43"/>
      <c r="T1497" s="43"/>
      <c r="U1497" s="43"/>
      <c r="V1497" s="43"/>
      <c r="W1497" s="43"/>
      <c r="X1497" s="43"/>
      <c r="Y1497" s="43"/>
      <c r="Z1497" s="43"/>
      <c r="AA1497" s="43"/>
      <c r="AB1497" s="43"/>
      <c r="AC1497" s="43"/>
      <c r="AD1497" s="43"/>
      <c r="AE1497" s="37"/>
      <c r="AF1497" s="37">
        <f>VLOOKUP(I1497,spp!A:E,5,FALSE)</f>
        <v>20.71</v>
      </c>
      <c r="AG1497" s="43">
        <f>AF1497*K1497</f>
        <v>786.98</v>
      </c>
      <c r="AH1497" s="43">
        <f>K1497/50</f>
        <v>0.76</v>
      </c>
      <c r="AI1497" s="43">
        <f>AG1497/50</f>
        <v>15.739600000000001</v>
      </c>
      <c r="AJ1497" s="7">
        <f t="shared" si="2756"/>
        <v>6.6682028351338785</v>
      </c>
      <c r="AK1497" s="7" t="e">
        <f t="shared" si="2757"/>
        <v>#NUM!</v>
      </c>
      <c r="AL1497" s="7" t="e">
        <f t="shared" si="2758"/>
        <v>#NUM!</v>
      </c>
      <c r="AM1497" s="7" t="e">
        <f t="shared" si="2759"/>
        <v>#NUM!</v>
      </c>
      <c r="AN1497" s="37" t="str">
        <f>VLOOKUP(I1497,spp!A:L,10,FALSE)</f>
        <v>Diadematidae</v>
      </c>
    </row>
    <row r="1498" spans="1:40" x14ac:dyDescent="0.2">
      <c r="A1498" s="37">
        <v>11</v>
      </c>
      <c r="B1498" s="37" t="s">
        <v>236</v>
      </c>
      <c r="C1498" s="37">
        <v>3</v>
      </c>
      <c r="D1498" s="37" t="s">
        <v>239</v>
      </c>
      <c r="E1498" s="37">
        <v>2</v>
      </c>
      <c r="F1498" s="42">
        <v>39871</v>
      </c>
      <c r="G1498" s="37"/>
      <c r="H1498" s="37">
        <v>5.4</v>
      </c>
      <c r="I1498" s="37" t="s">
        <v>142</v>
      </c>
      <c r="J1498" s="37" t="str">
        <f>VLOOKUP(I1498,spp!A:B,2,FALSE)</f>
        <v>Holacanthus passer</v>
      </c>
      <c r="K1498" s="39">
        <f t="shared" ref="K1498" si="2760">+SUM(L1498:AB1498)</f>
        <v>2</v>
      </c>
      <c r="L1498" s="37"/>
      <c r="M1498" s="37">
        <v>2</v>
      </c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>
        <f>VLOOKUP(I1498,spp!A:C,3,FALSE)</f>
        <v>2.7130000000000001E-2</v>
      </c>
      <c r="AF1498" s="37">
        <f>VLOOKUP(I1498,spp!A:D,4,FALSE)</f>
        <v>3.0842299999999998</v>
      </c>
      <c r="AG1498" s="37">
        <f t="shared" ref="AG1498" si="2761">((AE1498*$L$2^AF1498)*L1498)+((AE1498*$M$2^AF1498)*M1498)+((AE1498*$N$2^AF1498)*N1498)+((AE1498*$O$2^AF1498)*O1498)+((AE1498*$P$2^AF1498)*P1498)+((AE1498*$Q$2^AF1498)*Q1498)+((AE1498*$R$2^AF1498)*R1498)+((AE1498*$S$2^AF1498)*S1498)+((AE1498*$T$2^AF1498)*T1498)+((AE1498*$U$2^AF1498)*U1498)+((AE1498*$V$2^AF1498)*V1498)+((AE1498*$W$2^AF1498)*W1498)+((AE1498*$X$2^AF1498)*X1498)+((AE1498*$Y$2^AF1498)*Y1498)+ ((AE1498*$Z$2^AF1498)*Z1498)+((AE1498*$AA$2^AF1498)*AA1498)+((AE1498*$AB$2^AF1498)*AB1498)+((AE1498*$AC$2^AF1498)*AC1498+((AE1498*$AD$2^AF1498)*AD1498))</f>
        <v>27.125015174681149</v>
      </c>
      <c r="AH1498" s="37">
        <f t="shared" ref="AH1498" si="2762">K1498/100</f>
        <v>0.02</v>
      </c>
      <c r="AI1498" s="37">
        <f t="shared" ref="AI1498" si="2763">AG1498/100</f>
        <v>0.2712501517468115</v>
      </c>
      <c r="AJ1498" s="7">
        <f t="shared" si="2756"/>
        <v>3.3004563712957169</v>
      </c>
      <c r="AK1498" s="7">
        <f t="shared" si="2757"/>
        <v>-3.6071151523112968</v>
      </c>
      <c r="AL1498" s="7">
        <f t="shared" si="2758"/>
        <v>2.2396421549647769</v>
      </c>
      <c r="AM1498" s="7">
        <f t="shared" si="2759"/>
        <v>9.3899705318280837</v>
      </c>
      <c r="AN1498" s="37" t="str">
        <f>VLOOKUP(I1498,spp!A:L,10,FALSE)</f>
        <v>Pomacanthidae</v>
      </c>
    </row>
    <row r="1499" spans="1:40" x14ac:dyDescent="0.2">
      <c r="A1499" s="37">
        <v>11</v>
      </c>
      <c r="B1499" s="43" t="s">
        <v>236</v>
      </c>
      <c r="C1499" s="43">
        <v>3</v>
      </c>
      <c r="D1499" s="43" t="s">
        <v>239</v>
      </c>
      <c r="E1499" s="43">
        <v>2</v>
      </c>
      <c r="F1499" s="59">
        <v>39871</v>
      </c>
      <c r="G1499" s="43"/>
      <c r="H1499" s="43">
        <v>12.2</v>
      </c>
      <c r="I1499" s="43" t="s">
        <v>148</v>
      </c>
      <c r="J1499" s="37" t="str">
        <f>VLOOKUP(I1499,spp!A:B,2,FALSE)</f>
        <v>Diadema mexicanum</v>
      </c>
      <c r="K1499" s="43">
        <v>63</v>
      </c>
      <c r="L1499" s="43"/>
      <c r="M1499" s="43"/>
      <c r="N1499" s="43"/>
      <c r="O1499" s="43"/>
      <c r="P1499" s="43"/>
      <c r="Q1499" s="43"/>
      <c r="R1499" s="43"/>
      <c r="S1499" s="43"/>
      <c r="T1499" s="43"/>
      <c r="U1499" s="43"/>
      <c r="V1499" s="43"/>
      <c r="W1499" s="43"/>
      <c r="X1499" s="43"/>
      <c r="Y1499" s="43"/>
      <c r="Z1499" s="43"/>
      <c r="AA1499" s="43"/>
      <c r="AB1499" s="43"/>
      <c r="AC1499" s="43"/>
      <c r="AD1499" s="43"/>
      <c r="AE1499" s="37"/>
      <c r="AF1499" s="37">
        <f>VLOOKUP(I1499,spp!A:E,5,FALSE)</f>
        <v>20.71</v>
      </c>
      <c r="AG1499" s="43">
        <f>AF1499*K1499</f>
        <v>1304.73</v>
      </c>
      <c r="AH1499" s="43">
        <f>K1499/50</f>
        <v>1.26</v>
      </c>
      <c r="AI1499" s="43">
        <f>AG1499/50</f>
        <v>26.0946</v>
      </c>
      <c r="AJ1499" s="7">
        <f t="shared" si="2756"/>
        <v>7.1737514017990254</v>
      </c>
      <c r="AK1499" s="7" t="e">
        <f t="shared" si="2757"/>
        <v>#NUM!</v>
      </c>
      <c r="AL1499" s="7" t="e">
        <f t="shared" si="2758"/>
        <v>#NUM!</v>
      </c>
      <c r="AM1499" s="7" t="e">
        <f t="shared" si="2759"/>
        <v>#NUM!</v>
      </c>
      <c r="AN1499" s="37" t="str">
        <f>VLOOKUP(I1499,spp!A:L,10,FALSE)</f>
        <v>Diadematidae</v>
      </c>
    </row>
    <row r="1500" spans="1:40" x14ac:dyDescent="0.2">
      <c r="A1500" s="37">
        <v>11</v>
      </c>
      <c r="B1500" s="43" t="s">
        <v>236</v>
      </c>
      <c r="C1500" s="43">
        <v>3</v>
      </c>
      <c r="D1500" s="43" t="s">
        <v>239</v>
      </c>
      <c r="E1500" s="43">
        <v>2</v>
      </c>
      <c r="F1500" s="59">
        <v>39871</v>
      </c>
      <c r="G1500" s="43"/>
      <c r="H1500" s="43">
        <v>12.2</v>
      </c>
      <c r="I1500" s="43" t="s">
        <v>149</v>
      </c>
      <c r="J1500" s="37" t="str">
        <f>VLOOKUP(I1500,spp!A:B,2,FALSE)</f>
        <v>Pinctada mazatlanica</v>
      </c>
      <c r="K1500" s="43">
        <v>4</v>
      </c>
      <c r="L1500" s="43"/>
      <c r="M1500" s="43"/>
      <c r="N1500" s="43"/>
      <c r="O1500" s="43"/>
      <c r="P1500" s="43"/>
      <c r="Q1500" s="43"/>
      <c r="R1500" s="43"/>
      <c r="S1500" s="43"/>
      <c r="T1500" s="43"/>
      <c r="U1500" s="43"/>
      <c r="V1500" s="43"/>
      <c r="W1500" s="43"/>
      <c r="X1500" s="43"/>
      <c r="Y1500" s="43"/>
      <c r="Z1500" s="43"/>
      <c r="AA1500" s="43"/>
      <c r="AB1500" s="43"/>
      <c r="AC1500" s="43"/>
      <c r="AD1500" s="43"/>
      <c r="AE1500" s="37"/>
      <c r="AF1500" s="37">
        <f>VLOOKUP(I1500,spp!A:E,5,FALSE)</f>
        <v>33.238461538461536</v>
      </c>
      <c r="AG1500" s="43">
        <f>AF1500*K1500</f>
        <v>132.95384615384614</v>
      </c>
      <c r="AH1500" s="43">
        <f>K1500/50</f>
        <v>0.08</v>
      </c>
      <c r="AI1500" s="43">
        <f>AG1500/50</f>
        <v>2.6590769230769227</v>
      </c>
      <c r="AJ1500" s="7">
        <f t="shared" si="2756"/>
        <v>4.8900020465962415</v>
      </c>
      <c r="AK1500" s="7" t="e">
        <f t="shared" si="2757"/>
        <v>#NUM!</v>
      </c>
      <c r="AL1500" s="7" t="e">
        <f t="shared" si="2758"/>
        <v>#NUM!</v>
      </c>
      <c r="AM1500" s="7" t="e">
        <f t="shared" si="2759"/>
        <v>#NUM!</v>
      </c>
      <c r="AN1500" s="37" t="str">
        <f>VLOOKUP(I1500,spp!A:L,10,FALSE)</f>
        <v>Pteriidae</v>
      </c>
    </row>
    <row r="1501" spans="1:40" x14ac:dyDescent="0.2">
      <c r="A1501" s="37">
        <v>11</v>
      </c>
      <c r="B1501" s="37" t="s">
        <v>236</v>
      </c>
      <c r="C1501" s="37">
        <v>3</v>
      </c>
      <c r="D1501" s="37" t="s">
        <v>239</v>
      </c>
      <c r="E1501" s="37">
        <v>3</v>
      </c>
      <c r="F1501" s="42">
        <v>39871</v>
      </c>
      <c r="G1501" s="37"/>
      <c r="H1501" s="37">
        <v>10.6</v>
      </c>
      <c r="I1501" s="37" t="s">
        <v>157</v>
      </c>
      <c r="J1501" s="37" t="str">
        <f>VLOOKUP(I1501,spp!A:B,2,FALSE)</f>
        <v>Zanclus cornutus</v>
      </c>
      <c r="K1501" s="39">
        <f t="shared" ref="K1501" si="2764">+SUM(L1501:AB1501)</f>
        <v>2</v>
      </c>
      <c r="L1501" s="37"/>
      <c r="M1501" s="37"/>
      <c r="N1501" s="37"/>
      <c r="O1501" s="37">
        <v>2</v>
      </c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>
        <f>VLOOKUP(I1501,spp!A:C,3,FALSE)</f>
        <v>1.47E-2</v>
      </c>
      <c r="AF1501" s="37">
        <f>VLOOKUP(I1501,spp!A:D,4,FALSE)</f>
        <v>3.3698999999999999</v>
      </c>
      <c r="AG1501" s="37">
        <f t="shared" ref="AG1501" si="2765">((AE1501*$L$2^AF1501)*L1501)+((AE1501*$M$2^AF1501)*M1501)+((AE1501*$N$2^AF1501)*N1501)+((AE1501*$O$2^AF1501)*O1501)+((AE1501*$P$2^AF1501)*P1501)+((AE1501*$Q$2^AF1501)*Q1501)+((AE1501*$R$2^AF1501)*R1501)+((AE1501*$S$2^AF1501)*S1501)+((AE1501*$T$2^AF1501)*T1501)+((AE1501*$U$2^AF1501)*U1501)+((AE1501*$V$2^AF1501)*V1501)+((AE1501*$W$2^AF1501)*W1501)+((AE1501*$X$2^AF1501)*X1501)+((AE1501*$Y$2^AF1501)*Y1501)+ ((AE1501*$Z$2^AF1501)*Z1501)+((AE1501*$AA$2^AF1501)*AA1501)+((AE1501*$AB$2^AF1501)*AB1501)+((AE1501*$AC$2^AF1501)*AC1501+((AE1501*$AD$2^AF1501)*AD1501))</f>
        <v>454.21476825116241</v>
      </c>
      <c r="AH1501" s="37">
        <f t="shared" ref="AH1501" si="2766">K1501/100</f>
        <v>0.02</v>
      </c>
      <c r="AI1501" s="37">
        <f t="shared" ref="AI1501" si="2767">AG1501/100</f>
        <v>4.542147682511624</v>
      </c>
      <c r="AJ1501" s="7">
        <f t="shared" si="2756"/>
        <v>6.1185701440067151</v>
      </c>
      <c r="AK1501" s="7">
        <f t="shared" si="2757"/>
        <v>-4.2199077851974467</v>
      </c>
      <c r="AL1501" s="7">
        <f t="shared" si="2758"/>
        <v>3.0678886403763204</v>
      </c>
      <c r="AM1501" s="7">
        <f t="shared" si="2759"/>
        <v>21.496467952874479</v>
      </c>
      <c r="AN1501" s="37" t="str">
        <f>VLOOKUP(I1501,spp!A:L,10,FALSE)</f>
        <v>Zanclidae</v>
      </c>
    </row>
    <row r="1502" spans="1:40" x14ac:dyDescent="0.2">
      <c r="A1502" s="37">
        <v>11</v>
      </c>
      <c r="B1502" s="43" t="s">
        <v>236</v>
      </c>
      <c r="C1502" s="43">
        <v>3</v>
      </c>
      <c r="D1502" s="43" t="s">
        <v>239</v>
      </c>
      <c r="E1502" s="43">
        <v>3</v>
      </c>
      <c r="F1502" s="59">
        <v>39871</v>
      </c>
      <c r="G1502" s="43"/>
      <c r="H1502" s="43">
        <v>6.1</v>
      </c>
      <c r="I1502" s="43" t="s">
        <v>148</v>
      </c>
      <c r="J1502" s="37" t="str">
        <f>VLOOKUP(I1502,spp!A:B,2,FALSE)</f>
        <v>Diadema mexicanum</v>
      </c>
      <c r="K1502" s="43">
        <v>66</v>
      </c>
      <c r="L1502" s="43"/>
      <c r="M1502" s="43"/>
      <c r="N1502" s="43"/>
      <c r="O1502" s="43"/>
      <c r="P1502" s="43"/>
      <c r="Q1502" s="43"/>
      <c r="R1502" s="43"/>
      <c r="S1502" s="43"/>
      <c r="T1502" s="43"/>
      <c r="U1502" s="43"/>
      <c r="V1502" s="43"/>
      <c r="W1502" s="43"/>
      <c r="X1502" s="43"/>
      <c r="Y1502" s="43"/>
      <c r="Z1502" s="43"/>
      <c r="AA1502" s="43"/>
      <c r="AB1502" s="43"/>
      <c r="AC1502" s="43"/>
      <c r="AD1502" s="43"/>
      <c r="AE1502" s="37"/>
      <c r="AF1502" s="37">
        <f>VLOOKUP(I1502,spp!A:E,5,FALSE)</f>
        <v>20.71</v>
      </c>
      <c r="AG1502" s="43">
        <f>AF1502*K1502</f>
        <v>1366.8600000000001</v>
      </c>
      <c r="AH1502" s="43">
        <f>K1502/50</f>
        <v>1.32</v>
      </c>
      <c r="AI1502" s="43">
        <f>AG1502/50</f>
        <v>27.337200000000003</v>
      </c>
      <c r="AJ1502" s="7">
        <f t="shared" si="2756"/>
        <v>7.2202714174339189</v>
      </c>
      <c r="AK1502" s="7" t="e">
        <f t="shared" si="2757"/>
        <v>#NUM!</v>
      </c>
      <c r="AL1502" s="7" t="e">
        <f t="shared" si="2758"/>
        <v>#NUM!</v>
      </c>
      <c r="AM1502" s="7" t="e">
        <f t="shared" si="2759"/>
        <v>#NUM!</v>
      </c>
      <c r="AN1502" s="37" t="str">
        <f>VLOOKUP(I1502,spp!A:L,10,FALSE)</f>
        <v>Diadematidae</v>
      </c>
    </row>
    <row r="1503" spans="1:40" x14ac:dyDescent="0.2">
      <c r="A1503" s="37">
        <v>11</v>
      </c>
      <c r="B1503" s="43" t="s">
        <v>236</v>
      </c>
      <c r="C1503" s="43">
        <v>3</v>
      </c>
      <c r="D1503" s="43" t="s">
        <v>239</v>
      </c>
      <c r="E1503" s="43">
        <v>3</v>
      </c>
      <c r="F1503" s="59">
        <v>39871</v>
      </c>
      <c r="G1503" s="43"/>
      <c r="H1503" s="43">
        <v>6.1</v>
      </c>
      <c r="I1503" s="43" t="s">
        <v>149</v>
      </c>
      <c r="J1503" s="37" t="str">
        <f>VLOOKUP(I1503,spp!A:B,2,FALSE)</f>
        <v>Pinctada mazatlanica</v>
      </c>
      <c r="K1503" s="43">
        <v>2</v>
      </c>
      <c r="L1503" s="43"/>
      <c r="M1503" s="43"/>
      <c r="N1503" s="43"/>
      <c r="O1503" s="43"/>
      <c r="P1503" s="43"/>
      <c r="Q1503" s="43"/>
      <c r="R1503" s="43"/>
      <c r="S1503" s="43"/>
      <c r="T1503" s="43"/>
      <c r="U1503" s="43"/>
      <c r="V1503" s="43"/>
      <c r="W1503" s="43"/>
      <c r="X1503" s="43"/>
      <c r="Y1503" s="43"/>
      <c r="Z1503" s="43"/>
      <c r="AA1503" s="43"/>
      <c r="AB1503" s="43"/>
      <c r="AC1503" s="43"/>
      <c r="AD1503" s="43"/>
      <c r="AE1503" s="37"/>
      <c r="AF1503" s="37">
        <f>VLOOKUP(I1503,spp!A:E,5,FALSE)</f>
        <v>33.238461538461536</v>
      </c>
      <c r="AG1503" s="43">
        <f>AF1503*K1503</f>
        <v>66.476923076923072</v>
      </c>
      <c r="AH1503" s="43">
        <f>K1503/50</f>
        <v>0.04</v>
      </c>
      <c r="AI1503" s="43">
        <f>AG1503/50</f>
        <v>1.3295384615384613</v>
      </c>
      <c r="AJ1503" s="7">
        <f t="shared" si="2756"/>
        <v>4.1968548660362961</v>
      </c>
      <c r="AK1503" s="7" t="e">
        <f t="shared" si="2757"/>
        <v>#NUM!</v>
      </c>
      <c r="AL1503" s="7" t="e">
        <f t="shared" si="2758"/>
        <v>#NUM!</v>
      </c>
      <c r="AM1503" s="7" t="e">
        <f t="shared" si="2759"/>
        <v>#NUM!</v>
      </c>
      <c r="AN1503" s="37" t="str">
        <f>VLOOKUP(I1503,spp!A:L,10,FALSE)</f>
        <v>Pteriidae</v>
      </c>
    </row>
    <row r="1504" spans="1:40" x14ac:dyDescent="0.2">
      <c r="A1504" s="37">
        <v>11</v>
      </c>
      <c r="B1504" s="43" t="s">
        <v>236</v>
      </c>
      <c r="C1504" s="43">
        <v>3</v>
      </c>
      <c r="D1504" s="43" t="s">
        <v>239</v>
      </c>
      <c r="E1504" s="43">
        <v>4</v>
      </c>
      <c r="F1504" s="59">
        <v>39871</v>
      </c>
      <c r="G1504" s="43"/>
      <c r="H1504" s="43">
        <v>6.1</v>
      </c>
      <c r="I1504" s="43" t="s">
        <v>148</v>
      </c>
      <c r="J1504" s="37" t="str">
        <f>VLOOKUP(I1504,spp!A:B,2,FALSE)</f>
        <v>Diadema mexicanum</v>
      </c>
      <c r="K1504" s="43">
        <v>98</v>
      </c>
      <c r="L1504" s="43"/>
      <c r="M1504" s="43"/>
      <c r="N1504" s="43"/>
      <c r="O1504" s="43"/>
      <c r="P1504" s="43"/>
      <c r="Q1504" s="43"/>
      <c r="R1504" s="43"/>
      <c r="S1504" s="43"/>
      <c r="T1504" s="43"/>
      <c r="U1504" s="43"/>
      <c r="V1504" s="43"/>
      <c r="W1504" s="43"/>
      <c r="X1504" s="43"/>
      <c r="Y1504" s="43"/>
      <c r="Z1504" s="43"/>
      <c r="AA1504" s="43"/>
      <c r="AB1504" s="43"/>
      <c r="AC1504" s="43"/>
      <c r="AD1504" s="43"/>
      <c r="AE1504" s="37"/>
      <c r="AF1504" s="37">
        <f>VLOOKUP(I1504,spp!A:E,5,FALSE)</f>
        <v>20.71</v>
      </c>
      <c r="AG1504" s="43">
        <f>AF1504*K1504</f>
        <v>2029.5800000000002</v>
      </c>
      <c r="AH1504" s="43">
        <f>K1504/50</f>
        <v>1.96</v>
      </c>
      <c r="AI1504" s="43">
        <f>AG1504/50</f>
        <v>40.5916</v>
      </c>
      <c r="AJ1504" s="7">
        <f t="shared" ref="AJ1504:AJ1512" si="2768">LN(AG1504)</f>
        <v>7.6155841540780651</v>
      </c>
      <c r="AK1504" s="7" t="e">
        <f t="shared" ref="AK1504:AK1512" si="2769">LN(AE1504)</f>
        <v>#NUM!</v>
      </c>
      <c r="AL1504" s="7" t="e">
        <f t="shared" ref="AL1504:AL1512" si="2770">(AJ1504-AK1504)/AF1504</f>
        <v>#NUM!</v>
      </c>
      <c r="AM1504" s="7" t="e">
        <f t="shared" ref="AM1504:AM1512" si="2771">EXP(AL1504)</f>
        <v>#NUM!</v>
      </c>
      <c r="AN1504" s="37" t="str">
        <f>VLOOKUP(I1504,spp!A:L,10,FALSE)</f>
        <v>Diadematidae</v>
      </c>
    </row>
    <row r="1505" spans="1:40" x14ac:dyDescent="0.2">
      <c r="A1505" s="37">
        <v>11</v>
      </c>
      <c r="B1505" s="43" t="s">
        <v>236</v>
      </c>
      <c r="C1505" s="43">
        <v>3</v>
      </c>
      <c r="D1505" s="43" t="s">
        <v>239</v>
      </c>
      <c r="E1505" s="43">
        <v>4</v>
      </c>
      <c r="F1505" s="59">
        <v>39871</v>
      </c>
      <c r="G1505" s="43"/>
      <c r="H1505" s="43">
        <v>6.1</v>
      </c>
      <c r="I1505" s="43" t="s">
        <v>149</v>
      </c>
      <c r="J1505" s="37" t="str">
        <f>VLOOKUP(I1505,spp!A:B,2,FALSE)</f>
        <v>Pinctada mazatlanica</v>
      </c>
      <c r="K1505" s="43">
        <v>3</v>
      </c>
      <c r="L1505" s="43"/>
      <c r="M1505" s="43"/>
      <c r="N1505" s="43"/>
      <c r="O1505" s="43"/>
      <c r="P1505" s="43"/>
      <c r="Q1505" s="43"/>
      <c r="R1505" s="43"/>
      <c r="S1505" s="43"/>
      <c r="T1505" s="43"/>
      <c r="U1505" s="43"/>
      <c r="V1505" s="43"/>
      <c r="W1505" s="43"/>
      <c r="X1505" s="43"/>
      <c r="Y1505" s="43"/>
      <c r="Z1505" s="43"/>
      <c r="AA1505" s="43"/>
      <c r="AB1505" s="43"/>
      <c r="AC1505" s="43"/>
      <c r="AD1505" s="43"/>
      <c r="AE1505" s="37"/>
      <c r="AF1505" s="37">
        <f>VLOOKUP(I1505,spp!A:E,5,FALSE)</f>
        <v>33.238461538461536</v>
      </c>
      <c r="AG1505" s="43">
        <f>AF1505*K1505</f>
        <v>99.715384615384608</v>
      </c>
      <c r="AH1505" s="43">
        <f>K1505/50</f>
        <v>0.06</v>
      </c>
      <c r="AI1505" s="43">
        <f>AG1505/50</f>
        <v>1.9943076923076921</v>
      </c>
      <c r="AJ1505" s="7">
        <f t="shared" si="2768"/>
        <v>4.6023199741444607</v>
      </c>
      <c r="AK1505" s="7" t="e">
        <f t="shared" si="2769"/>
        <v>#NUM!</v>
      </c>
      <c r="AL1505" s="7" t="e">
        <f t="shared" si="2770"/>
        <v>#NUM!</v>
      </c>
      <c r="AM1505" s="7" t="e">
        <f t="shared" si="2771"/>
        <v>#NUM!</v>
      </c>
      <c r="AN1505" s="37" t="str">
        <f>VLOOKUP(I1505,spp!A:L,10,FALSE)</f>
        <v>Pteriidae</v>
      </c>
    </row>
    <row r="1506" spans="1:40" x14ac:dyDescent="0.2">
      <c r="A1506" s="37">
        <v>11</v>
      </c>
      <c r="B1506" s="37" t="s">
        <v>236</v>
      </c>
      <c r="C1506" s="37">
        <v>4</v>
      </c>
      <c r="D1506" s="37" t="s">
        <v>240</v>
      </c>
      <c r="E1506" s="37">
        <v>1</v>
      </c>
      <c r="F1506" s="42">
        <v>39871</v>
      </c>
      <c r="G1506" s="37"/>
      <c r="H1506" s="37">
        <v>12.1</v>
      </c>
      <c r="I1506" s="37" t="s">
        <v>142</v>
      </c>
      <c r="J1506" s="37" t="str">
        <f>VLOOKUP(I1506,spp!A:B,2,FALSE)</f>
        <v>Holacanthus passer</v>
      </c>
      <c r="K1506" s="39">
        <f t="shared" ref="K1506" si="2772">+SUM(L1506:AB1506)</f>
        <v>1</v>
      </c>
      <c r="L1506" s="37"/>
      <c r="M1506" s="37"/>
      <c r="N1506" s="37"/>
      <c r="O1506" s="37"/>
      <c r="P1506" s="37">
        <v>1</v>
      </c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>
        <f>VLOOKUP(I1506,spp!A:C,3,FALSE)</f>
        <v>2.7130000000000001E-2</v>
      </c>
      <c r="AF1506" s="37">
        <f>VLOOKUP(I1506,spp!A:D,4,FALSE)</f>
        <v>3.0842299999999998</v>
      </c>
      <c r="AG1506" s="37">
        <f t="shared" ref="AG1506" si="2773">((AE1506*$L$2^AF1506)*L1506)+((AE1506*$M$2^AF1506)*M1506)+((AE1506*$N$2^AF1506)*N1506)+((AE1506*$O$2^AF1506)*O1506)+((AE1506*$P$2^AF1506)*P1506)+((AE1506*$Q$2^AF1506)*Q1506)+((AE1506*$R$2^AF1506)*R1506)+((AE1506*$S$2^AF1506)*S1506)+((AE1506*$T$2^AF1506)*T1506)+((AE1506*$U$2^AF1506)*U1506)+((AE1506*$V$2^AF1506)*V1506)+((AE1506*$W$2^AF1506)*W1506)+((AE1506*$X$2^AF1506)*X1506)+((AE1506*$Y$2^AF1506)*Y1506)+ ((AE1506*$Z$2^AF1506)*Z1506)+((AE1506*$AA$2^AF1506)*AA1506)+((AE1506*$AB$2^AF1506)*AB1506)+((AE1506*$AC$2^AF1506)*AC1506+((AE1506*$AD$2^AF1506)*AD1506))</f>
        <v>555.92769065930452</v>
      </c>
      <c r="AH1506" s="37">
        <f t="shared" ref="AH1506" si="2774">K1506/100</f>
        <v>0.01</v>
      </c>
      <c r="AI1506" s="37">
        <f t="shared" ref="AI1506" si="2775">AG1506/100</f>
        <v>5.5592769065930447</v>
      </c>
      <c r="AJ1506" s="7">
        <f t="shared" si="2768"/>
        <v>6.3206382330219526</v>
      </c>
      <c r="AK1506" s="7">
        <f t="shared" si="2769"/>
        <v>-3.6071151523112968</v>
      </c>
      <c r="AL1506" s="7">
        <f t="shared" si="2770"/>
        <v>3.2188758248682006</v>
      </c>
      <c r="AM1506" s="7">
        <f t="shared" si="2771"/>
        <v>24.999999999999996</v>
      </c>
      <c r="AN1506" s="37" t="str">
        <f>VLOOKUP(I1506,spp!A:L,10,FALSE)</f>
        <v>Pomacanthidae</v>
      </c>
    </row>
    <row r="1507" spans="1:40" x14ac:dyDescent="0.2">
      <c r="A1507" s="37">
        <v>11</v>
      </c>
      <c r="B1507" s="43" t="s">
        <v>236</v>
      </c>
      <c r="C1507" s="43">
        <v>4</v>
      </c>
      <c r="D1507" s="43" t="s">
        <v>240</v>
      </c>
      <c r="E1507" s="43">
        <v>1</v>
      </c>
      <c r="F1507" s="59">
        <v>39871</v>
      </c>
      <c r="G1507" s="43"/>
      <c r="H1507" s="43">
        <v>12.2</v>
      </c>
      <c r="I1507" s="43" t="s">
        <v>148</v>
      </c>
      <c r="J1507" s="37" t="str">
        <f>VLOOKUP(I1507,spp!A:B,2,FALSE)</f>
        <v>Diadema mexicanum</v>
      </c>
      <c r="K1507" s="43">
        <v>48</v>
      </c>
      <c r="L1507" s="43"/>
      <c r="M1507" s="43"/>
      <c r="N1507" s="43"/>
      <c r="O1507" s="43"/>
      <c r="P1507" s="43"/>
      <c r="Q1507" s="43"/>
      <c r="R1507" s="43"/>
      <c r="S1507" s="43"/>
      <c r="T1507" s="43"/>
      <c r="U1507" s="43"/>
      <c r="V1507" s="43"/>
      <c r="W1507" s="43"/>
      <c r="X1507" s="43"/>
      <c r="Y1507" s="43"/>
      <c r="Z1507" s="43"/>
      <c r="AA1507" s="43"/>
      <c r="AB1507" s="43"/>
      <c r="AC1507" s="43"/>
      <c r="AD1507" s="43"/>
      <c r="AE1507" s="37"/>
      <c r="AF1507" s="37">
        <f>VLOOKUP(I1507,spp!A:E,5,FALSE)</f>
        <v>20.71</v>
      </c>
      <c r="AG1507" s="43">
        <f t="shared" ref="AG1507:AG1508" si="2776">AF1507*K1507</f>
        <v>994.08</v>
      </c>
      <c r="AH1507" s="43">
        <f t="shared" ref="AH1507:AH1508" si="2777">K1507/50</f>
        <v>0.96</v>
      </c>
      <c r="AI1507" s="43">
        <f t="shared" ref="AI1507:AI1508" si="2778">AG1507/50</f>
        <v>19.881600000000002</v>
      </c>
      <c r="AJ1507" s="7">
        <f t="shared" si="2768"/>
        <v>6.9018176863153835</v>
      </c>
      <c r="AK1507" s="7" t="e">
        <f t="shared" si="2769"/>
        <v>#NUM!</v>
      </c>
      <c r="AL1507" s="7" t="e">
        <f t="shared" si="2770"/>
        <v>#NUM!</v>
      </c>
      <c r="AM1507" s="7" t="e">
        <f t="shared" si="2771"/>
        <v>#NUM!</v>
      </c>
      <c r="AN1507" s="37" t="str">
        <f>VLOOKUP(I1507,spp!A:L,10,FALSE)</f>
        <v>Diadematidae</v>
      </c>
    </row>
    <row r="1508" spans="1:40" x14ac:dyDescent="0.2">
      <c r="A1508" s="37">
        <v>11</v>
      </c>
      <c r="B1508" s="43" t="s">
        <v>236</v>
      </c>
      <c r="C1508" s="43">
        <v>4</v>
      </c>
      <c r="D1508" s="43" t="s">
        <v>240</v>
      </c>
      <c r="E1508" s="43">
        <v>1</v>
      </c>
      <c r="F1508" s="59">
        <v>39871</v>
      </c>
      <c r="G1508" s="43"/>
      <c r="H1508" s="43">
        <v>12.2</v>
      </c>
      <c r="I1508" s="43" t="s">
        <v>149</v>
      </c>
      <c r="J1508" s="37" t="str">
        <f>VLOOKUP(I1508,spp!A:B,2,FALSE)</f>
        <v>Pinctada mazatlanica</v>
      </c>
      <c r="K1508" s="43">
        <v>3</v>
      </c>
      <c r="L1508" s="43"/>
      <c r="M1508" s="43"/>
      <c r="N1508" s="43"/>
      <c r="O1508" s="43"/>
      <c r="P1508" s="43"/>
      <c r="Q1508" s="43"/>
      <c r="R1508" s="43"/>
      <c r="S1508" s="43"/>
      <c r="T1508" s="43"/>
      <c r="U1508" s="43"/>
      <c r="V1508" s="43"/>
      <c r="W1508" s="43"/>
      <c r="X1508" s="43"/>
      <c r="Y1508" s="43"/>
      <c r="Z1508" s="43"/>
      <c r="AA1508" s="43"/>
      <c r="AB1508" s="43"/>
      <c r="AC1508" s="43"/>
      <c r="AD1508" s="43"/>
      <c r="AE1508" s="37"/>
      <c r="AF1508" s="37">
        <f>VLOOKUP(I1508,spp!A:E,5,FALSE)</f>
        <v>33.238461538461536</v>
      </c>
      <c r="AG1508" s="43">
        <f t="shared" si="2776"/>
        <v>99.715384615384608</v>
      </c>
      <c r="AH1508" s="43">
        <f t="shared" si="2777"/>
        <v>0.06</v>
      </c>
      <c r="AI1508" s="43">
        <f t="shared" si="2778"/>
        <v>1.9943076923076921</v>
      </c>
      <c r="AJ1508" s="7">
        <f t="shared" si="2768"/>
        <v>4.6023199741444607</v>
      </c>
      <c r="AK1508" s="7" t="e">
        <f t="shared" si="2769"/>
        <v>#NUM!</v>
      </c>
      <c r="AL1508" s="7" t="e">
        <f t="shared" si="2770"/>
        <v>#NUM!</v>
      </c>
      <c r="AM1508" s="7" t="e">
        <f t="shared" si="2771"/>
        <v>#NUM!</v>
      </c>
      <c r="AN1508" s="37" t="str">
        <f>VLOOKUP(I1508,spp!A:L,10,FALSE)</f>
        <v>Pteriidae</v>
      </c>
    </row>
    <row r="1509" spans="1:40" x14ac:dyDescent="0.2">
      <c r="A1509" s="37">
        <v>11</v>
      </c>
      <c r="B1509" s="43" t="s">
        <v>236</v>
      </c>
      <c r="C1509" s="43">
        <v>4</v>
      </c>
      <c r="D1509" s="43" t="s">
        <v>240</v>
      </c>
      <c r="E1509" s="43">
        <v>2</v>
      </c>
      <c r="F1509" s="59">
        <v>39871</v>
      </c>
      <c r="G1509" s="43"/>
      <c r="H1509" s="43">
        <v>12.2</v>
      </c>
      <c r="I1509" s="43" t="s">
        <v>148</v>
      </c>
      <c r="J1509" s="37" t="str">
        <f>VLOOKUP(I1509,spp!A:B,2,FALSE)</f>
        <v>Diadema mexicanum</v>
      </c>
      <c r="K1509" s="43">
        <v>15</v>
      </c>
      <c r="L1509" s="43"/>
      <c r="M1509" s="43"/>
      <c r="N1509" s="43"/>
      <c r="O1509" s="43"/>
      <c r="P1509" s="43"/>
      <c r="Q1509" s="43"/>
      <c r="R1509" s="43"/>
      <c r="S1509" s="43"/>
      <c r="T1509" s="43"/>
      <c r="U1509" s="43"/>
      <c r="V1509" s="43"/>
      <c r="W1509" s="43"/>
      <c r="X1509" s="43"/>
      <c r="Y1509" s="43"/>
      <c r="Z1509" s="43"/>
      <c r="AA1509" s="43"/>
      <c r="AB1509" s="43"/>
      <c r="AC1509" s="43"/>
      <c r="AD1509" s="43"/>
      <c r="AE1509" s="37"/>
      <c r="AF1509" s="37">
        <f>VLOOKUP(I1509,spp!A:E,5,FALSE)</f>
        <v>20.71</v>
      </c>
      <c r="AG1509" s="43">
        <f>AF1509*K1509</f>
        <v>310.65000000000003</v>
      </c>
      <c r="AH1509" s="43">
        <f>K1509/50</f>
        <v>0.3</v>
      </c>
      <c r="AI1509" s="43">
        <f>AG1509/50</f>
        <v>6.213000000000001</v>
      </c>
      <c r="AJ1509" s="7">
        <f t="shared" si="2768"/>
        <v>5.7386668765097033</v>
      </c>
      <c r="AK1509" s="7" t="e">
        <f t="shared" si="2769"/>
        <v>#NUM!</v>
      </c>
      <c r="AL1509" s="7" t="e">
        <f t="shared" si="2770"/>
        <v>#NUM!</v>
      </c>
      <c r="AM1509" s="7" t="e">
        <f t="shared" si="2771"/>
        <v>#NUM!</v>
      </c>
      <c r="AN1509" s="37" t="str">
        <f>VLOOKUP(I1509,spp!A:L,10,FALSE)</f>
        <v>Diadematidae</v>
      </c>
    </row>
    <row r="1510" spans="1:40" x14ac:dyDescent="0.2">
      <c r="A1510" s="37">
        <v>11</v>
      </c>
      <c r="B1510" s="43" t="s">
        <v>236</v>
      </c>
      <c r="C1510" s="43">
        <v>4</v>
      </c>
      <c r="D1510" s="43" t="s">
        <v>240</v>
      </c>
      <c r="E1510" s="43">
        <v>2</v>
      </c>
      <c r="F1510" s="59">
        <v>39871</v>
      </c>
      <c r="G1510" s="43"/>
      <c r="H1510" s="43">
        <v>12.2</v>
      </c>
      <c r="I1510" s="43" t="s">
        <v>149</v>
      </c>
      <c r="J1510" s="37" t="str">
        <f>VLOOKUP(I1510,spp!A:B,2,FALSE)</f>
        <v>Pinctada mazatlanica</v>
      </c>
      <c r="K1510" s="43">
        <v>6</v>
      </c>
      <c r="L1510" s="43"/>
      <c r="M1510" s="43"/>
      <c r="N1510" s="43"/>
      <c r="O1510" s="43"/>
      <c r="P1510" s="43"/>
      <c r="Q1510" s="43"/>
      <c r="R1510" s="43"/>
      <c r="S1510" s="43"/>
      <c r="T1510" s="43"/>
      <c r="U1510" s="43"/>
      <c r="V1510" s="43"/>
      <c r="W1510" s="43"/>
      <c r="X1510" s="43"/>
      <c r="Y1510" s="43"/>
      <c r="Z1510" s="43"/>
      <c r="AA1510" s="43"/>
      <c r="AB1510" s="43"/>
      <c r="AC1510" s="43"/>
      <c r="AD1510" s="43"/>
      <c r="AE1510" s="37"/>
      <c r="AF1510" s="37">
        <f>VLOOKUP(I1510,spp!A:E,5,FALSE)</f>
        <v>33.238461538461536</v>
      </c>
      <c r="AG1510" s="43">
        <f>AF1510*K1510</f>
        <v>199.43076923076922</v>
      </c>
      <c r="AH1510" s="43">
        <f>K1510/50</f>
        <v>0.12</v>
      </c>
      <c r="AI1510" s="43">
        <f>AG1510/50</f>
        <v>3.9886153846153842</v>
      </c>
      <c r="AJ1510" s="7">
        <f t="shared" si="2768"/>
        <v>5.2954671547044061</v>
      </c>
      <c r="AK1510" s="7" t="e">
        <f t="shared" si="2769"/>
        <v>#NUM!</v>
      </c>
      <c r="AL1510" s="7" t="e">
        <f t="shared" si="2770"/>
        <v>#NUM!</v>
      </c>
      <c r="AM1510" s="7" t="e">
        <f t="shared" si="2771"/>
        <v>#NUM!</v>
      </c>
      <c r="AN1510" s="37" t="str">
        <f>VLOOKUP(I1510,spp!A:L,10,FALSE)</f>
        <v>Pteriidae</v>
      </c>
    </row>
    <row r="1511" spans="1:40" x14ac:dyDescent="0.2">
      <c r="A1511" s="37">
        <v>11</v>
      </c>
      <c r="B1511" s="43" t="s">
        <v>236</v>
      </c>
      <c r="C1511" s="43">
        <v>4</v>
      </c>
      <c r="D1511" s="43" t="s">
        <v>240</v>
      </c>
      <c r="E1511" s="43">
        <v>3</v>
      </c>
      <c r="F1511" s="59">
        <v>39871</v>
      </c>
      <c r="G1511" s="43"/>
      <c r="H1511" s="43">
        <v>12.2</v>
      </c>
      <c r="I1511" s="43" t="s">
        <v>148</v>
      </c>
      <c r="J1511" s="37" t="str">
        <f>VLOOKUP(I1511,spp!A:B,2,FALSE)</f>
        <v>Diadema mexicanum</v>
      </c>
      <c r="K1511" s="43">
        <v>71</v>
      </c>
      <c r="L1511" s="43"/>
      <c r="M1511" s="43"/>
      <c r="N1511" s="43"/>
      <c r="O1511" s="43"/>
      <c r="P1511" s="43"/>
      <c r="Q1511" s="43"/>
      <c r="R1511" s="43"/>
      <c r="S1511" s="43"/>
      <c r="T1511" s="43"/>
      <c r="U1511" s="43"/>
      <c r="V1511" s="43"/>
      <c r="W1511" s="43"/>
      <c r="X1511" s="43"/>
      <c r="Y1511" s="43"/>
      <c r="Z1511" s="43"/>
      <c r="AA1511" s="43"/>
      <c r="AB1511" s="43"/>
      <c r="AC1511" s="43"/>
      <c r="AD1511" s="43"/>
      <c r="AE1511" s="37"/>
      <c r="AF1511" s="37">
        <f>VLOOKUP(I1511,spp!A:E,5,FALSE)</f>
        <v>20.71</v>
      </c>
      <c r="AG1511" s="43">
        <f t="shared" ref="AG1511:AG1512" si="2779">AF1511*K1511</f>
        <v>1470.41</v>
      </c>
      <c r="AH1511" s="43">
        <f t="shared" ref="AH1511:AH1512" si="2780">K1511/50</f>
        <v>1.42</v>
      </c>
      <c r="AI1511" s="43">
        <f t="shared" ref="AI1511:AI1512" si="2781">AG1511/50</f>
        <v>29.408200000000001</v>
      </c>
      <c r="AJ1511" s="7">
        <f t="shared" si="2768"/>
        <v>7.2932965524488083</v>
      </c>
      <c r="AK1511" s="7" t="e">
        <f t="shared" si="2769"/>
        <v>#NUM!</v>
      </c>
      <c r="AL1511" s="7" t="e">
        <f t="shared" si="2770"/>
        <v>#NUM!</v>
      </c>
      <c r="AM1511" s="7" t="e">
        <f t="shared" si="2771"/>
        <v>#NUM!</v>
      </c>
      <c r="AN1511" s="37" t="str">
        <f>VLOOKUP(I1511,spp!A:L,10,FALSE)</f>
        <v>Diadematidae</v>
      </c>
    </row>
    <row r="1512" spans="1:40" x14ac:dyDescent="0.2">
      <c r="A1512" s="37">
        <v>11</v>
      </c>
      <c r="B1512" s="43" t="s">
        <v>236</v>
      </c>
      <c r="C1512" s="43">
        <v>4</v>
      </c>
      <c r="D1512" s="43" t="s">
        <v>240</v>
      </c>
      <c r="E1512" s="43">
        <v>3</v>
      </c>
      <c r="F1512" s="59">
        <v>39871</v>
      </c>
      <c r="G1512" s="43"/>
      <c r="H1512" s="43">
        <v>12.2</v>
      </c>
      <c r="I1512" s="43" t="s">
        <v>145</v>
      </c>
      <c r="J1512" s="37" t="str">
        <f>VLOOKUP(I1512,spp!A:B,2,FALSE)</f>
        <v>Isostichopus fuscus</v>
      </c>
      <c r="K1512" s="43">
        <v>1</v>
      </c>
      <c r="L1512" s="43"/>
      <c r="M1512" s="43"/>
      <c r="N1512" s="43"/>
      <c r="O1512" s="43"/>
      <c r="P1512" s="43"/>
      <c r="Q1512" s="43"/>
      <c r="R1512" s="43"/>
      <c r="S1512" s="43"/>
      <c r="T1512" s="43"/>
      <c r="U1512" s="43"/>
      <c r="V1512" s="43"/>
      <c r="W1512" s="43"/>
      <c r="X1512" s="43"/>
      <c r="Y1512" s="43"/>
      <c r="Z1512" s="43"/>
      <c r="AA1512" s="43"/>
      <c r="AB1512" s="43"/>
      <c r="AC1512" s="43"/>
      <c r="AD1512" s="43"/>
      <c r="AE1512" s="37"/>
      <c r="AF1512" s="37">
        <f>VLOOKUP(I1512,spp!A:E,5,FALSE)</f>
        <v>375</v>
      </c>
      <c r="AG1512" s="43">
        <f t="shared" si="2779"/>
        <v>375</v>
      </c>
      <c r="AH1512" s="43">
        <f t="shared" si="2780"/>
        <v>0.02</v>
      </c>
      <c r="AI1512" s="43">
        <f t="shared" si="2781"/>
        <v>7.5</v>
      </c>
      <c r="AJ1512" s="7">
        <f t="shared" si="2768"/>
        <v>5.9269260259704106</v>
      </c>
      <c r="AK1512" s="7" t="e">
        <f t="shared" si="2769"/>
        <v>#NUM!</v>
      </c>
      <c r="AL1512" s="7" t="e">
        <f t="shared" si="2770"/>
        <v>#NUM!</v>
      </c>
      <c r="AM1512" s="7" t="e">
        <f t="shared" si="2771"/>
        <v>#NUM!</v>
      </c>
      <c r="AN1512" s="37" t="str">
        <f>VLOOKUP(I1512,spp!A:L,10,FALSE)</f>
        <v>Stichopodidae</v>
      </c>
    </row>
    <row r="1513" spans="1:40" x14ac:dyDescent="0.2">
      <c r="A1513" s="37">
        <v>11</v>
      </c>
      <c r="B1513" s="37" t="s">
        <v>236</v>
      </c>
      <c r="C1513" s="37">
        <v>4</v>
      </c>
      <c r="D1513" s="37" t="s">
        <v>240</v>
      </c>
      <c r="E1513" s="37">
        <v>4</v>
      </c>
      <c r="F1513" s="42">
        <v>39871</v>
      </c>
      <c r="G1513" s="37"/>
      <c r="H1513" s="37">
        <v>6</v>
      </c>
      <c r="I1513" s="37" t="s">
        <v>142</v>
      </c>
      <c r="J1513" s="37" t="str">
        <f>VLOOKUP(I1513,spp!A:B,2,FALSE)</f>
        <v>Holacanthus passer</v>
      </c>
      <c r="K1513" s="39">
        <f t="shared" ref="K1513" si="2782">+SUM(L1513:AB1513)</f>
        <v>1</v>
      </c>
      <c r="L1513" s="37"/>
      <c r="M1513" s="37"/>
      <c r="N1513" s="37"/>
      <c r="O1513" s="37"/>
      <c r="P1513" s="37">
        <v>1</v>
      </c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>
        <f>VLOOKUP(I1513,spp!A:C,3,FALSE)</f>
        <v>2.7130000000000001E-2</v>
      </c>
      <c r="AF1513" s="37">
        <f>VLOOKUP(I1513,spp!A:D,4,FALSE)</f>
        <v>3.0842299999999998</v>
      </c>
      <c r="AG1513" s="37">
        <f t="shared" ref="AG1513" si="2783">((AE1513*$L$2^AF1513)*L1513)+((AE1513*$M$2^AF1513)*M1513)+((AE1513*$N$2^AF1513)*N1513)+((AE1513*$O$2^AF1513)*O1513)+((AE1513*$P$2^AF1513)*P1513)+((AE1513*$Q$2^AF1513)*Q1513)+((AE1513*$R$2^AF1513)*R1513)+((AE1513*$S$2^AF1513)*S1513)+((AE1513*$T$2^AF1513)*T1513)+((AE1513*$U$2^AF1513)*U1513)+((AE1513*$V$2^AF1513)*V1513)+((AE1513*$W$2^AF1513)*W1513)+((AE1513*$X$2^AF1513)*X1513)+((AE1513*$Y$2^AF1513)*Y1513)+ ((AE1513*$Z$2^AF1513)*Z1513)+((AE1513*$AA$2^AF1513)*AA1513)+((AE1513*$AB$2^AF1513)*AB1513)+((AE1513*$AC$2^AF1513)*AC1513+((AE1513*$AD$2^AF1513)*AD1513))</f>
        <v>555.92769065930452</v>
      </c>
      <c r="AH1513" s="37">
        <f t="shared" ref="AH1513" si="2784">K1513/100</f>
        <v>0.01</v>
      </c>
      <c r="AI1513" s="37">
        <f t="shared" ref="AI1513" si="2785">AG1513/100</f>
        <v>5.5592769065930447</v>
      </c>
      <c r="AJ1513" s="7">
        <f t="shared" ref="AJ1513:AJ1517" si="2786">LN(AG1513)</f>
        <v>6.3206382330219526</v>
      </c>
      <c r="AK1513" s="7">
        <f t="shared" ref="AK1513:AK1517" si="2787">LN(AE1513)</f>
        <v>-3.6071151523112968</v>
      </c>
      <c r="AL1513" s="7">
        <f t="shared" ref="AL1513:AL1517" si="2788">(AJ1513-AK1513)/AF1513</f>
        <v>3.2188758248682006</v>
      </c>
      <c r="AM1513" s="7">
        <f t="shared" ref="AM1513:AM1517" si="2789">EXP(AL1513)</f>
        <v>24.999999999999996</v>
      </c>
      <c r="AN1513" s="37" t="str">
        <f>VLOOKUP(I1513,spp!A:L,10,FALSE)</f>
        <v>Pomacanthidae</v>
      </c>
    </row>
    <row r="1514" spans="1:40" x14ac:dyDescent="0.2">
      <c r="A1514" s="37">
        <v>11</v>
      </c>
      <c r="B1514" s="43" t="s">
        <v>236</v>
      </c>
      <c r="C1514" s="43">
        <v>4</v>
      </c>
      <c r="D1514" s="43" t="s">
        <v>240</v>
      </c>
      <c r="E1514" s="43">
        <v>4</v>
      </c>
      <c r="F1514" s="59">
        <v>39871</v>
      </c>
      <c r="G1514" s="43"/>
      <c r="H1514" s="43">
        <v>12.2</v>
      </c>
      <c r="I1514" s="43" t="s">
        <v>148</v>
      </c>
      <c r="J1514" s="37" t="str">
        <f>VLOOKUP(I1514,spp!A:B,2,FALSE)</f>
        <v>Diadema mexicanum</v>
      </c>
      <c r="K1514" s="43">
        <v>40</v>
      </c>
      <c r="L1514" s="43"/>
      <c r="M1514" s="43"/>
      <c r="N1514" s="43"/>
      <c r="O1514" s="43"/>
      <c r="P1514" s="43"/>
      <c r="Q1514" s="43"/>
      <c r="R1514" s="43"/>
      <c r="S1514" s="43"/>
      <c r="T1514" s="43"/>
      <c r="U1514" s="43"/>
      <c r="V1514" s="43"/>
      <c r="W1514" s="43"/>
      <c r="X1514" s="43"/>
      <c r="Y1514" s="43"/>
      <c r="Z1514" s="43"/>
      <c r="AA1514" s="43"/>
      <c r="AB1514" s="43"/>
      <c r="AC1514" s="43"/>
      <c r="AD1514" s="43"/>
      <c r="AE1514" s="37"/>
      <c r="AF1514" s="37">
        <f>VLOOKUP(I1514,spp!A:E,5,FALSE)</f>
        <v>20.71</v>
      </c>
      <c r="AG1514" s="43">
        <f>AF1514*K1514</f>
        <v>828.40000000000009</v>
      </c>
      <c r="AH1514" s="43">
        <f>K1514/50</f>
        <v>0.8</v>
      </c>
      <c r="AI1514" s="43">
        <f>AG1514/50</f>
        <v>16.568000000000001</v>
      </c>
      <c r="AJ1514" s="7">
        <f t="shared" si="2786"/>
        <v>6.7194961295214295</v>
      </c>
      <c r="AK1514" s="7" t="e">
        <f t="shared" si="2787"/>
        <v>#NUM!</v>
      </c>
      <c r="AL1514" s="7" t="e">
        <f t="shared" si="2788"/>
        <v>#NUM!</v>
      </c>
      <c r="AM1514" s="7" t="e">
        <f t="shared" si="2789"/>
        <v>#NUM!</v>
      </c>
      <c r="AN1514" s="37" t="str">
        <f>VLOOKUP(I1514,spp!A:L,10,FALSE)</f>
        <v>Diadematidae</v>
      </c>
    </row>
    <row r="1515" spans="1:40" x14ac:dyDescent="0.2">
      <c r="A1515" s="37">
        <v>11</v>
      </c>
      <c r="B1515" s="43" t="s">
        <v>236</v>
      </c>
      <c r="C1515" s="43">
        <v>4</v>
      </c>
      <c r="D1515" s="43" t="s">
        <v>240</v>
      </c>
      <c r="E1515" s="43">
        <v>4</v>
      </c>
      <c r="F1515" s="59">
        <v>39871</v>
      </c>
      <c r="G1515" s="43"/>
      <c r="H1515" s="43">
        <v>12.2</v>
      </c>
      <c r="I1515" s="43" t="s">
        <v>149</v>
      </c>
      <c r="J1515" s="37" t="str">
        <f>VLOOKUP(I1515,spp!A:B,2,FALSE)</f>
        <v>Pinctada mazatlanica</v>
      </c>
      <c r="K1515" s="43">
        <v>2</v>
      </c>
      <c r="L1515" s="43"/>
      <c r="M1515" s="43"/>
      <c r="N1515" s="43"/>
      <c r="O1515" s="43"/>
      <c r="P1515" s="43"/>
      <c r="Q1515" s="43"/>
      <c r="R1515" s="43"/>
      <c r="S1515" s="43"/>
      <c r="T1515" s="43"/>
      <c r="U1515" s="43"/>
      <c r="V1515" s="43"/>
      <c r="W1515" s="43"/>
      <c r="X1515" s="43"/>
      <c r="Y1515" s="43"/>
      <c r="Z1515" s="43"/>
      <c r="AA1515" s="43"/>
      <c r="AB1515" s="43"/>
      <c r="AC1515" s="43"/>
      <c r="AD1515" s="43"/>
      <c r="AE1515" s="37"/>
      <c r="AF1515" s="37">
        <f>VLOOKUP(I1515,spp!A:E,5,FALSE)</f>
        <v>33.238461538461536</v>
      </c>
      <c r="AG1515" s="43">
        <f>AF1515*K1515</f>
        <v>66.476923076923072</v>
      </c>
      <c r="AH1515" s="43">
        <f>K1515/50</f>
        <v>0.04</v>
      </c>
      <c r="AI1515" s="43">
        <f>AG1515/50</f>
        <v>1.3295384615384613</v>
      </c>
      <c r="AJ1515" s="7">
        <f t="shared" si="2786"/>
        <v>4.1968548660362961</v>
      </c>
      <c r="AK1515" s="7" t="e">
        <f t="shared" si="2787"/>
        <v>#NUM!</v>
      </c>
      <c r="AL1515" s="7" t="e">
        <f t="shared" si="2788"/>
        <v>#NUM!</v>
      </c>
      <c r="AM1515" s="7" t="e">
        <f t="shared" si="2789"/>
        <v>#NUM!</v>
      </c>
      <c r="AN1515" s="37" t="str">
        <f>VLOOKUP(I1515,spp!A:L,10,FALSE)</f>
        <v>Pteriidae</v>
      </c>
    </row>
    <row r="1516" spans="1:40" x14ac:dyDescent="0.2">
      <c r="A1516" s="37">
        <v>11</v>
      </c>
      <c r="B1516" s="43" t="s">
        <v>236</v>
      </c>
      <c r="C1516" s="43">
        <v>5</v>
      </c>
      <c r="D1516" s="43" t="s">
        <v>241</v>
      </c>
      <c r="E1516" s="43">
        <v>1</v>
      </c>
      <c r="F1516" s="59">
        <v>39872</v>
      </c>
      <c r="G1516" s="43"/>
      <c r="H1516" s="43">
        <v>6.1</v>
      </c>
      <c r="I1516" s="43" t="s">
        <v>148</v>
      </c>
      <c r="J1516" s="37" t="str">
        <f>VLOOKUP(I1516,spp!A:B,2,FALSE)</f>
        <v>Diadema mexicanum</v>
      </c>
      <c r="K1516" s="43">
        <v>73</v>
      </c>
      <c r="L1516" s="43"/>
      <c r="M1516" s="43"/>
      <c r="N1516" s="43"/>
      <c r="O1516" s="43"/>
      <c r="P1516" s="43"/>
      <c r="Q1516" s="43"/>
      <c r="R1516" s="43"/>
      <c r="S1516" s="43"/>
      <c r="T1516" s="43"/>
      <c r="U1516" s="43"/>
      <c r="V1516" s="43"/>
      <c r="W1516" s="43"/>
      <c r="X1516" s="43"/>
      <c r="Y1516" s="43"/>
      <c r="Z1516" s="43"/>
      <c r="AA1516" s="43"/>
      <c r="AB1516" s="43"/>
      <c r="AC1516" s="43"/>
      <c r="AD1516" s="43"/>
      <c r="AE1516" s="37"/>
      <c r="AF1516" s="37">
        <f>VLOOKUP(I1516,spp!A:E,5,FALSE)</f>
        <v>20.71</v>
      </c>
      <c r="AG1516" s="43">
        <f t="shared" ref="AG1516" si="2790">AF1516*K1516</f>
        <v>1511.8300000000002</v>
      </c>
      <c r="AH1516" s="43">
        <f t="shared" ref="AH1516" si="2791">K1516/50</f>
        <v>1.46</v>
      </c>
      <c r="AI1516" s="43">
        <f t="shared" ref="AI1516" si="2792">AG1516/50</f>
        <v>30.236600000000003</v>
      </c>
      <c r="AJ1516" s="7">
        <f t="shared" si="2786"/>
        <v>7.3210761165558838</v>
      </c>
      <c r="AK1516" s="7" t="e">
        <f t="shared" si="2787"/>
        <v>#NUM!</v>
      </c>
      <c r="AL1516" s="7" t="e">
        <f t="shared" si="2788"/>
        <v>#NUM!</v>
      </c>
      <c r="AM1516" s="7" t="e">
        <f t="shared" si="2789"/>
        <v>#NUM!</v>
      </c>
      <c r="AN1516" s="37" t="str">
        <f>VLOOKUP(I1516,spp!A:L,10,FALSE)</f>
        <v>Diadematidae</v>
      </c>
    </row>
    <row r="1517" spans="1:40" x14ac:dyDescent="0.2">
      <c r="A1517" s="37">
        <v>11</v>
      </c>
      <c r="B1517" s="43" t="s">
        <v>236</v>
      </c>
      <c r="C1517" s="43">
        <v>5</v>
      </c>
      <c r="D1517" s="43" t="s">
        <v>241</v>
      </c>
      <c r="E1517" s="43">
        <v>2</v>
      </c>
      <c r="F1517" s="59">
        <v>39872</v>
      </c>
      <c r="G1517" s="43"/>
      <c r="H1517" s="43">
        <v>4.9000000000000004</v>
      </c>
      <c r="I1517" s="43" t="s">
        <v>148</v>
      </c>
      <c r="J1517" s="37" t="str">
        <f>VLOOKUP(I1517,spp!A:B,2,FALSE)</f>
        <v>Diadema mexicanum</v>
      </c>
      <c r="K1517" s="43">
        <v>22</v>
      </c>
      <c r="L1517" s="43"/>
      <c r="M1517" s="43"/>
      <c r="N1517" s="43"/>
      <c r="O1517" s="43"/>
      <c r="P1517" s="43"/>
      <c r="Q1517" s="43"/>
      <c r="R1517" s="43"/>
      <c r="S1517" s="43"/>
      <c r="T1517" s="43"/>
      <c r="U1517" s="43"/>
      <c r="V1517" s="43"/>
      <c r="W1517" s="43"/>
      <c r="X1517" s="43"/>
      <c r="Y1517" s="43"/>
      <c r="Z1517" s="43"/>
      <c r="AA1517" s="43"/>
      <c r="AB1517" s="43"/>
      <c r="AC1517" s="43"/>
      <c r="AD1517" s="43"/>
      <c r="AE1517" s="37"/>
      <c r="AF1517" s="37">
        <f>VLOOKUP(I1517,spp!A:E,5,FALSE)</f>
        <v>20.71</v>
      </c>
      <c r="AG1517" s="43">
        <f t="shared" ref="AG1517" si="2793">AF1517*K1517</f>
        <v>455.62</v>
      </c>
      <c r="AH1517" s="43">
        <f t="shared" ref="AH1517" si="2794">K1517/50</f>
        <v>0.44</v>
      </c>
      <c r="AI1517" s="43">
        <f t="shared" ref="AI1517" si="2795">AG1517/50</f>
        <v>9.1124000000000009</v>
      </c>
      <c r="AJ1517" s="7">
        <f t="shared" si="2786"/>
        <v>6.1216591287658089</v>
      </c>
      <c r="AK1517" s="7" t="e">
        <f t="shared" si="2787"/>
        <v>#NUM!</v>
      </c>
      <c r="AL1517" s="7" t="e">
        <f t="shared" si="2788"/>
        <v>#NUM!</v>
      </c>
      <c r="AM1517" s="7" t="e">
        <f t="shared" si="2789"/>
        <v>#NUM!</v>
      </c>
      <c r="AN1517" s="37" t="str">
        <f>VLOOKUP(I1517,spp!A:L,10,FALSE)</f>
        <v>Diadematidae</v>
      </c>
    </row>
    <row r="1518" spans="1:40" x14ac:dyDescent="0.2">
      <c r="A1518" s="37">
        <v>11</v>
      </c>
      <c r="B1518" s="43" t="s">
        <v>236</v>
      </c>
      <c r="C1518" s="43">
        <v>5</v>
      </c>
      <c r="D1518" s="43" t="s">
        <v>241</v>
      </c>
      <c r="E1518" s="43">
        <v>3</v>
      </c>
      <c r="F1518" s="59">
        <v>39872</v>
      </c>
      <c r="G1518" s="43"/>
      <c r="H1518" s="43">
        <v>6.1</v>
      </c>
      <c r="I1518" s="43" t="s">
        <v>148</v>
      </c>
      <c r="J1518" s="37" t="str">
        <f>VLOOKUP(I1518,spp!A:B,2,FALSE)</f>
        <v>Diadema mexicanum</v>
      </c>
      <c r="K1518" s="43">
        <v>47</v>
      </c>
      <c r="L1518" s="43"/>
      <c r="M1518" s="43"/>
      <c r="N1518" s="43"/>
      <c r="O1518" s="43"/>
      <c r="P1518" s="43"/>
      <c r="Q1518" s="43"/>
      <c r="R1518" s="43"/>
      <c r="S1518" s="43"/>
      <c r="T1518" s="43"/>
      <c r="U1518" s="43"/>
      <c r="V1518" s="43"/>
      <c r="W1518" s="43"/>
      <c r="X1518" s="43"/>
      <c r="Y1518" s="43"/>
      <c r="Z1518" s="43"/>
      <c r="AA1518" s="43"/>
      <c r="AB1518" s="43"/>
      <c r="AC1518" s="43"/>
      <c r="AD1518" s="43"/>
      <c r="AE1518" s="37"/>
      <c r="AF1518" s="37">
        <f>VLOOKUP(I1518,spp!A:E,5,FALSE)</f>
        <v>20.71</v>
      </c>
      <c r="AG1518" s="43">
        <f t="shared" ref="AG1518:AG1519" si="2796">AF1518*K1518</f>
        <v>973.37</v>
      </c>
      <c r="AH1518" s="43">
        <f t="shared" ref="AH1518:AH1519" si="2797">K1518/50</f>
        <v>0.94</v>
      </c>
      <c r="AI1518" s="43">
        <f t="shared" ref="AI1518:AI1519" si="2798">AG1518/50</f>
        <v>19.467400000000001</v>
      </c>
      <c r="AJ1518" s="7">
        <f t="shared" ref="AJ1518:AJ1523" si="2799">LN(AG1518)</f>
        <v>6.8807642771175512</v>
      </c>
      <c r="AK1518" s="7" t="e">
        <f t="shared" ref="AK1518:AK1523" si="2800">LN(AE1518)</f>
        <v>#NUM!</v>
      </c>
      <c r="AL1518" s="7" t="e">
        <f t="shared" ref="AL1518:AL1523" si="2801">(AJ1518-AK1518)/AF1518</f>
        <v>#NUM!</v>
      </c>
      <c r="AM1518" s="7" t="e">
        <f t="shared" ref="AM1518:AM1523" si="2802">EXP(AL1518)</f>
        <v>#NUM!</v>
      </c>
      <c r="AN1518" s="37" t="str">
        <f>VLOOKUP(I1518,spp!A:L,10,FALSE)</f>
        <v>Diadematidae</v>
      </c>
    </row>
    <row r="1519" spans="1:40" x14ac:dyDescent="0.2">
      <c r="A1519" s="37">
        <v>11</v>
      </c>
      <c r="B1519" s="43" t="s">
        <v>236</v>
      </c>
      <c r="C1519" s="43">
        <v>5</v>
      </c>
      <c r="D1519" s="43" t="s">
        <v>241</v>
      </c>
      <c r="E1519" s="43">
        <v>3</v>
      </c>
      <c r="F1519" s="59">
        <v>39872</v>
      </c>
      <c r="G1519" s="43"/>
      <c r="H1519" s="43">
        <v>6.1</v>
      </c>
      <c r="I1519" s="43" t="s">
        <v>149</v>
      </c>
      <c r="J1519" s="37" t="str">
        <f>VLOOKUP(I1519,spp!A:B,2,FALSE)</f>
        <v>Pinctada mazatlanica</v>
      </c>
      <c r="K1519" s="43">
        <v>3</v>
      </c>
      <c r="L1519" s="43"/>
      <c r="M1519" s="43"/>
      <c r="N1519" s="43"/>
      <c r="O1519" s="43"/>
      <c r="P1519" s="43"/>
      <c r="Q1519" s="43"/>
      <c r="R1519" s="43"/>
      <c r="S1519" s="43"/>
      <c r="T1519" s="43"/>
      <c r="U1519" s="43"/>
      <c r="V1519" s="43"/>
      <c r="W1519" s="43"/>
      <c r="X1519" s="43"/>
      <c r="Y1519" s="43"/>
      <c r="Z1519" s="43"/>
      <c r="AA1519" s="43"/>
      <c r="AB1519" s="43"/>
      <c r="AC1519" s="43"/>
      <c r="AD1519" s="43"/>
      <c r="AE1519" s="37"/>
      <c r="AF1519" s="37">
        <f>VLOOKUP(I1519,spp!A:E,5,FALSE)</f>
        <v>33.238461538461536</v>
      </c>
      <c r="AG1519" s="43">
        <f t="shared" si="2796"/>
        <v>99.715384615384608</v>
      </c>
      <c r="AH1519" s="43">
        <f t="shared" si="2797"/>
        <v>0.06</v>
      </c>
      <c r="AI1519" s="43">
        <f t="shared" si="2798"/>
        <v>1.9943076923076921</v>
      </c>
      <c r="AJ1519" s="7">
        <f t="shared" si="2799"/>
        <v>4.6023199741444607</v>
      </c>
      <c r="AK1519" s="7" t="e">
        <f t="shared" si="2800"/>
        <v>#NUM!</v>
      </c>
      <c r="AL1519" s="7" t="e">
        <f t="shared" si="2801"/>
        <v>#NUM!</v>
      </c>
      <c r="AM1519" s="7" t="e">
        <f t="shared" si="2802"/>
        <v>#NUM!</v>
      </c>
      <c r="AN1519" s="37" t="str">
        <f>VLOOKUP(I1519,spp!A:L,10,FALSE)</f>
        <v>Pteriidae</v>
      </c>
    </row>
    <row r="1520" spans="1:40" x14ac:dyDescent="0.2">
      <c r="A1520" s="37">
        <v>11</v>
      </c>
      <c r="B1520" s="43" t="s">
        <v>236</v>
      </c>
      <c r="C1520" s="43">
        <v>5</v>
      </c>
      <c r="D1520" s="43" t="s">
        <v>241</v>
      </c>
      <c r="E1520" s="43">
        <v>4</v>
      </c>
      <c r="F1520" s="59">
        <v>39872</v>
      </c>
      <c r="G1520" s="43"/>
      <c r="H1520" s="43">
        <v>7.6</v>
      </c>
      <c r="I1520" s="43" t="s">
        <v>148</v>
      </c>
      <c r="J1520" s="37" t="str">
        <f>VLOOKUP(I1520,spp!A:B,2,FALSE)</f>
        <v>Diadema mexicanum</v>
      </c>
      <c r="K1520" s="43">
        <v>41</v>
      </c>
      <c r="L1520" s="43"/>
      <c r="M1520" s="43"/>
      <c r="N1520" s="43"/>
      <c r="O1520" s="43"/>
      <c r="P1520" s="43"/>
      <c r="Q1520" s="43"/>
      <c r="R1520" s="43"/>
      <c r="S1520" s="43"/>
      <c r="T1520" s="43"/>
      <c r="U1520" s="43"/>
      <c r="V1520" s="43"/>
      <c r="W1520" s="43"/>
      <c r="X1520" s="43"/>
      <c r="Y1520" s="43"/>
      <c r="Z1520" s="43"/>
      <c r="AA1520" s="43"/>
      <c r="AB1520" s="43"/>
      <c r="AC1520" s="43"/>
      <c r="AD1520" s="43"/>
      <c r="AE1520" s="37"/>
      <c r="AF1520" s="37">
        <f>VLOOKUP(I1520,spp!A:E,5,FALSE)</f>
        <v>20.71</v>
      </c>
      <c r="AG1520" s="43">
        <f t="shared" ref="AG1520:AG1521" si="2803">AF1520*K1520</f>
        <v>849.11</v>
      </c>
      <c r="AH1520" s="43">
        <f t="shared" ref="AH1520:AH1521" si="2804">K1520/50</f>
        <v>0.82</v>
      </c>
      <c r="AI1520" s="43">
        <f t="shared" ref="AI1520:AI1521" si="2805">AG1520/50</f>
        <v>16.982199999999999</v>
      </c>
      <c r="AJ1520" s="7">
        <f t="shared" si="2799"/>
        <v>6.7441887421118007</v>
      </c>
      <c r="AK1520" s="7" t="e">
        <f t="shared" si="2800"/>
        <v>#NUM!</v>
      </c>
      <c r="AL1520" s="7" t="e">
        <f t="shared" si="2801"/>
        <v>#NUM!</v>
      </c>
      <c r="AM1520" s="7" t="e">
        <f t="shared" si="2802"/>
        <v>#NUM!</v>
      </c>
      <c r="AN1520" s="37" t="str">
        <f>VLOOKUP(I1520,spp!A:L,10,FALSE)</f>
        <v>Diadematidae</v>
      </c>
    </row>
    <row r="1521" spans="1:40" x14ac:dyDescent="0.2">
      <c r="A1521" s="37">
        <v>11</v>
      </c>
      <c r="B1521" s="43" t="s">
        <v>236</v>
      </c>
      <c r="C1521" s="43">
        <v>5</v>
      </c>
      <c r="D1521" s="43" t="s">
        <v>241</v>
      </c>
      <c r="E1521" s="43">
        <v>4</v>
      </c>
      <c r="F1521" s="59">
        <v>39872</v>
      </c>
      <c r="G1521" s="43"/>
      <c r="H1521" s="43">
        <v>7.6</v>
      </c>
      <c r="I1521" s="43" t="s">
        <v>149</v>
      </c>
      <c r="J1521" s="37" t="str">
        <f>VLOOKUP(I1521,spp!A:B,2,FALSE)</f>
        <v>Pinctada mazatlanica</v>
      </c>
      <c r="K1521" s="43">
        <v>8</v>
      </c>
      <c r="L1521" s="43"/>
      <c r="M1521" s="43"/>
      <c r="N1521" s="43"/>
      <c r="O1521" s="43"/>
      <c r="P1521" s="43"/>
      <c r="Q1521" s="43"/>
      <c r="R1521" s="43"/>
      <c r="S1521" s="43"/>
      <c r="T1521" s="43"/>
      <c r="U1521" s="43"/>
      <c r="V1521" s="43"/>
      <c r="W1521" s="43"/>
      <c r="X1521" s="43"/>
      <c r="Y1521" s="43"/>
      <c r="Z1521" s="43"/>
      <c r="AA1521" s="43"/>
      <c r="AB1521" s="43"/>
      <c r="AC1521" s="43"/>
      <c r="AD1521" s="43"/>
      <c r="AE1521" s="37"/>
      <c r="AF1521" s="37">
        <f>VLOOKUP(I1521,spp!A:E,5,FALSE)</f>
        <v>33.238461538461536</v>
      </c>
      <c r="AG1521" s="43">
        <f t="shared" si="2803"/>
        <v>265.90769230769229</v>
      </c>
      <c r="AH1521" s="43">
        <f t="shared" si="2804"/>
        <v>0.16</v>
      </c>
      <c r="AI1521" s="43">
        <f t="shared" si="2805"/>
        <v>5.3181538461538453</v>
      </c>
      <c r="AJ1521" s="7">
        <f t="shared" si="2799"/>
        <v>5.5831492271561869</v>
      </c>
      <c r="AK1521" s="7" t="e">
        <f t="shared" si="2800"/>
        <v>#NUM!</v>
      </c>
      <c r="AL1521" s="7" t="e">
        <f t="shared" si="2801"/>
        <v>#NUM!</v>
      </c>
      <c r="AM1521" s="7" t="e">
        <f t="shared" si="2802"/>
        <v>#NUM!</v>
      </c>
      <c r="AN1521" s="37" t="str">
        <f>VLOOKUP(I1521,spp!A:L,10,FALSE)</f>
        <v>Pteriidae</v>
      </c>
    </row>
    <row r="1522" spans="1:40" x14ac:dyDescent="0.2">
      <c r="A1522" s="37">
        <v>11</v>
      </c>
      <c r="B1522" s="43" t="s">
        <v>236</v>
      </c>
      <c r="C1522" s="43">
        <v>6</v>
      </c>
      <c r="D1522" s="43" t="s">
        <v>242</v>
      </c>
      <c r="E1522" s="43">
        <v>1</v>
      </c>
      <c r="F1522" s="59">
        <v>39872</v>
      </c>
      <c r="G1522" s="43"/>
      <c r="H1522" s="43">
        <v>7.6</v>
      </c>
      <c r="I1522" s="43" t="s">
        <v>148</v>
      </c>
      <c r="J1522" s="37" t="str">
        <f>VLOOKUP(I1522,spp!A:B,2,FALSE)</f>
        <v>Diadema mexicanum</v>
      </c>
      <c r="K1522" s="43">
        <v>3</v>
      </c>
      <c r="L1522" s="43"/>
      <c r="M1522" s="43"/>
      <c r="N1522" s="43"/>
      <c r="O1522" s="43"/>
      <c r="P1522" s="43"/>
      <c r="Q1522" s="43"/>
      <c r="R1522" s="43"/>
      <c r="S1522" s="43"/>
      <c r="T1522" s="43"/>
      <c r="U1522" s="43"/>
      <c r="V1522" s="43"/>
      <c r="W1522" s="43"/>
      <c r="X1522" s="43"/>
      <c r="Y1522" s="43"/>
      <c r="Z1522" s="43"/>
      <c r="AA1522" s="43"/>
      <c r="AB1522" s="43"/>
      <c r="AC1522" s="43"/>
      <c r="AD1522" s="43"/>
      <c r="AE1522" s="37"/>
      <c r="AF1522" s="37">
        <f>VLOOKUP(I1522,spp!A:E,5,FALSE)</f>
        <v>20.71</v>
      </c>
      <c r="AG1522" s="43">
        <f t="shared" ref="AG1522:AG1523" si="2806">AF1522*K1522</f>
        <v>62.13</v>
      </c>
      <c r="AH1522" s="43">
        <f t="shared" ref="AH1522:AH1523" si="2807">K1522/50</f>
        <v>0.06</v>
      </c>
      <c r="AI1522" s="43">
        <f t="shared" ref="AI1522:AI1523" si="2808">AG1522/50</f>
        <v>1.2426000000000001</v>
      </c>
      <c r="AJ1522" s="7">
        <f t="shared" si="2799"/>
        <v>4.1292289640756028</v>
      </c>
      <c r="AK1522" s="7" t="e">
        <f t="shared" si="2800"/>
        <v>#NUM!</v>
      </c>
      <c r="AL1522" s="7" t="e">
        <f t="shared" si="2801"/>
        <v>#NUM!</v>
      </c>
      <c r="AM1522" s="7" t="e">
        <f t="shared" si="2802"/>
        <v>#NUM!</v>
      </c>
      <c r="AN1522" s="37" t="str">
        <f>VLOOKUP(I1522,spp!A:L,10,FALSE)</f>
        <v>Diadematidae</v>
      </c>
    </row>
    <row r="1523" spans="1:40" x14ac:dyDescent="0.2">
      <c r="A1523" s="37">
        <v>11</v>
      </c>
      <c r="B1523" s="43" t="s">
        <v>236</v>
      </c>
      <c r="C1523" s="43">
        <v>6</v>
      </c>
      <c r="D1523" s="43" t="s">
        <v>242</v>
      </c>
      <c r="E1523" s="43">
        <v>1</v>
      </c>
      <c r="F1523" s="59">
        <v>39872</v>
      </c>
      <c r="G1523" s="43"/>
      <c r="H1523" s="43">
        <v>7.6</v>
      </c>
      <c r="I1523" s="43" t="s">
        <v>149</v>
      </c>
      <c r="J1523" s="37" t="str">
        <f>VLOOKUP(I1523,spp!A:B,2,FALSE)</f>
        <v>Pinctada mazatlanica</v>
      </c>
      <c r="K1523" s="43">
        <v>1</v>
      </c>
      <c r="L1523" s="43"/>
      <c r="M1523" s="43"/>
      <c r="N1523" s="43"/>
      <c r="O1523" s="43"/>
      <c r="P1523" s="43"/>
      <c r="Q1523" s="43"/>
      <c r="R1523" s="43"/>
      <c r="S1523" s="43"/>
      <c r="T1523" s="43"/>
      <c r="U1523" s="43"/>
      <c r="V1523" s="43"/>
      <c r="W1523" s="43"/>
      <c r="X1523" s="43"/>
      <c r="Y1523" s="43"/>
      <c r="Z1523" s="43"/>
      <c r="AA1523" s="43"/>
      <c r="AB1523" s="43"/>
      <c r="AC1523" s="43"/>
      <c r="AD1523" s="43"/>
      <c r="AE1523" s="37"/>
      <c r="AF1523" s="37">
        <f>VLOOKUP(I1523,spp!A:E,5,FALSE)</f>
        <v>33.238461538461536</v>
      </c>
      <c r="AG1523" s="43">
        <f t="shared" si="2806"/>
        <v>33.238461538461536</v>
      </c>
      <c r="AH1523" s="43">
        <f t="shared" si="2807"/>
        <v>0.02</v>
      </c>
      <c r="AI1523" s="43">
        <f t="shared" si="2808"/>
        <v>0.66476923076923067</v>
      </c>
      <c r="AJ1523" s="7">
        <f t="shared" si="2799"/>
        <v>3.5037076854763507</v>
      </c>
      <c r="AK1523" s="7" t="e">
        <f t="shared" si="2800"/>
        <v>#NUM!</v>
      </c>
      <c r="AL1523" s="7" t="e">
        <f t="shared" si="2801"/>
        <v>#NUM!</v>
      </c>
      <c r="AM1523" s="7" t="e">
        <f t="shared" si="2802"/>
        <v>#NUM!</v>
      </c>
      <c r="AN1523" s="37" t="str">
        <f>VLOOKUP(I1523,spp!A:L,10,FALSE)</f>
        <v>Pteriidae</v>
      </c>
    </row>
    <row r="1524" spans="1:40" x14ac:dyDescent="0.2">
      <c r="A1524" s="37">
        <v>11</v>
      </c>
      <c r="B1524" s="43" t="s">
        <v>236</v>
      </c>
      <c r="C1524" s="43">
        <v>6</v>
      </c>
      <c r="D1524" s="43" t="s">
        <v>242</v>
      </c>
      <c r="E1524" s="43">
        <v>2</v>
      </c>
      <c r="F1524" s="59">
        <v>39872</v>
      </c>
      <c r="G1524" s="43"/>
      <c r="H1524" s="43">
        <v>9.1</v>
      </c>
      <c r="I1524" s="43" t="s">
        <v>148</v>
      </c>
      <c r="J1524" s="37" t="str">
        <f>VLOOKUP(I1524,spp!A:B,2,FALSE)</f>
        <v>Diadema mexicanum</v>
      </c>
      <c r="K1524" s="43">
        <v>35</v>
      </c>
      <c r="L1524" s="43"/>
      <c r="M1524" s="43"/>
      <c r="N1524" s="43"/>
      <c r="O1524" s="43"/>
      <c r="P1524" s="43"/>
      <c r="Q1524" s="43"/>
      <c r="R1524" s="43"/>
      <c r="S1524" s="43"/>
      <c r="T1524" s="43"/>
      <c r="U1524" s="43"/>
      <c r="V1524" s="43"/>
      <c r="W1524" s="43"/>
      <c r="X1524" s="43"/>
      <c r="Y1524" s="43"/>
      <c r="Z1524" s="43"/>
      <c r="AA1524" s="43"/>
      <c r="AB1524" s="43"/>
      <c r="AC1524" s="43"/>
      <c r="AD1524" s="43"/>
      <c r="AE1524" s="37"/>
      <c r="AF1524" s="37">
        <f>VLOOKUP(I1524,spp!A:E,5,FALSE)</f>
        <v>20.71</v>
      </c>
      <c r="AG1524" s="43">
        <f>AF1524*K1524</f>
        <v>724.85</v>
      </c>
      <c r="AH1524" s="43">
        <f>K1524/50</f>
        <v>0.7</v>
      </c>
      <c r="AI1524" s="43">
        <f>AG1524/50</f>
        <v>14.497</v>
      </c>
      <c r="AJ1524" s="7">
        <f t="shared" ref="AJ1524:AJ1531" si="2809">LN(AG1524)</f>
        <v>6.5859647368969068</v>
      </c>
      <c r="AK1524" s="7" t="e">
        <f t="shared" ref="AK1524:AK1531" si="2810">LN(AE1524)</f>
        <v>#NUM!</v>
      </c>
      <c r="AL1524" s="7" t="e">
        <f t="shared" ref="AL1524:AL1531" si="2811">(AJ1524-AK1524)/AF1524</f>
        <v>#NUM!</v>
      </c>
      <c r="AM1524" s="7" t="e">
        <f t="shared" ref="AM1524:AM1531" si="2812">EXP(AL1524)</f>
        <v>#NUM!</v>
      </c>
      <c r="AN1524" s="37" t="str">
        <f>VLOOKUP(I1524,spp!A:L,10,FALSE)</f>
        <v>Diadematidae</v>
      </c>
    </row>
    <row r="1525" spans="1:40" x14ac:dyDescent="0.2">
      <c r="A1525" s="37">
        <v>11</v>
      </c>
      <c r="B1525" s="43" t="s">
        <v>236</v>
      </c>
      <c r="C1525" s="43">
        <v>6</v>
      </c>
      <c r="D1525" s="43" t="s">
        <v>242</v>
      </c>
      <c r="E1525" s="43">
        <v>3</v>
      </c>
      <c r="F1525" s="59">
        <v>39872</v>
      </c>
      <c r="G1525" s="43"/>
      <c r="H1525" s="43">
        <v>4.5</v>
      </c>
      <c r="I1525" s="43" t="s">
        <v>148</v>
      </c>
      <c r="J1525" s="37" t="str">
        <f>VLOOKUP(I1525,spp!A:B,2,FALSE)</f>
        <v>Diadema mexicanum</v>
      </c>
      <c r="K1525" s="43">
        <v>82</v>
      </c>
      <c r="L1525" s="43"/>
      <c r="M1525" s="43"/>
      <c r="N1525" s="43"/>
      <c r="O1525" s="43"/>
      <c r="P1525" s="43"/>
      <c r="Q1525" s="43"/>
      <c r="R1525" s="43"/>
      <c r="S1525" s="43"/>
      <c r="T1525" s="43"/>
      <c r="U1525" s="43"/>
      <c r="V1525" s="43"/>
      <c r="W1525" s="43"/>
      <c r="X1525" s="43"/>
      <c r="Y1525" s="43"/>
      <c r="Z1525" s="43"/>
      <c r="AA1525" s="43"/>
      <c r="AB1525" s="43"/>
      <c r="AC1525" s="43"/>
      <c r="AD1525" s="43"/>
      <c r="AE1525" s="37"/>
      <c r="AF1525" s="37">
        <f>VLOOKUP(I1525,spp!A:E,5,FALSE)</f>
        <v>20.71</v>
      </c>
      <c r="AG1525" s="43">
        <f>AF1525*K1525</f>
        <v>1698.22</v>
      </c>
      <c r="AH1525" s="43">
        <f>K1525/50</f>
        <v>1.64</v>
      </c>
      <c r="AI1525" s="43">
        <f>AG1525/50</f>
        <v>33.964399999999998</v>
      </c>
      <c r="AJ1525" s="7">
        <f t="shared" si="2809"/>
        <v>7.4373359226717461</v>
      </c>
      <c r="AK1525" s="7" t="e">
        <f t="shared" si="2810"/>
        <v>#NUM!</v>
      </c>
      <c r="AL1525" s="7" t="e">
        <f t="shared" si="2811"/>
        <v>#NUM!</v>
      </c>
      <c r="AM1525" s="7" t="e">
        <f t="shared" si="2812"/>
        <v>#NUM!</v>
      </c>
      <c r="AN1525" s="37" t="str">
        <f>VLOOKUP(I1525,spp!A:L,10,FALSE)</f>
        <v>Diadematidae</v>
      </c>
    </row>
    <row r="1526" spans="1:40" x14ac:dyDescent="0.2">
      <c r="A1526" s="37">
        <v>11</v>
      </c>
      <c r="B1526" s="43" t="s">
        <v>236</v>
      </c>
      <c r="C1526" s="43">
        <v>6</v>
      </c>
      <c r="D1526" s="43" t="s">
        <v>242</v>
      </c>
      <c r="E1526" s="43">
        <v>3</v>
      </c>
      <c r="F1526" s="59">
        <v>39872</v>
      </c>
      <c r="G1526" s="43"/>
      <c r="H1526" s="43">
        <v>4.5</v>
      </c>
      <c r="I1526" s="43" t="s">
        <v>149</v>
      </c>
      <c r="J1526" s="37" t="str">
        <f>VLOOKUP(I1526,spp!A:B,2,FALSE)</f>
        <v>Pinctada mazatlanica</v>
      </c>
      <c r="K1526" s="43">
        <v>1</v>
      </c>
      <c r="L1526" s="43"/>
      <c r="M1526" s="43"/>
      <c r="N1526" s="43"/>
      <c r="O1526" s="43"/>
      <c r="P1526" s="43"/>
      <c r="Q1526" s="43"/>
      <c r="R1526" s="43"/>
      <c r="S1526" s="43"/>
      <c r="T1526" s="43"/>
      <c r="U1526" s="43"/>
      <c r="V1526" s="43"/>
      <c r="W1526" s="43"/>
      <c r="X1526" s="43"/>
      <c r="Y1526" s="43"/>
      <c r="Z1526" s="43"/>
      <c r="AA1526" s="43"/>
      <c r="AB1526" s="43"/>
      <c r="AC1526" s="43"/>
      <c r="AD1526" s="43"/>
      <c r="AE1526" s="37"/>
      <c r="AF1526" s="37">
        <f>VLOOKUP(I1526,spp!A:E,5,FALSE)</f>
        <v>33.238461538461536</v>
      </c>
      <c r="AG1526" s="43">
        <f>AF1526*K1526</f>
        <v>33.238461538461536</v>
      </c>
      <c r="AH1526" s="43">
        <f>K1526/50</f>
        <v>0.02</v>
      </c>
      <c r="AI1526" s="43">
        <f>AG1526/50</f>
        <v>0.66476923076923067</v>
      </c>
      <c r="AJ1526" s="7">
        <f t="shared" si="2809"/>
        <v>3.5037076854763507</v>
      </c>
      <c r="AK1526" s="7" t="e">
        <f t="shared" si="2810"/>
        <v>#NUM!</v>
      </c>
      <c r="AL1526" s="7" t="e">
        <f t="shared" si="2811"/>
        <v>#NUM!</v>
      </c>
      <c r="AM1526" s="7" t="e">
        <f t="shared" si="2812"/>
        <v>#NUM!</v>
      </c>
      <c r="AN1526" s="37" t="str">
        <f>VLOOKUP(I1526,spp!A:L,10,FALSE)</f>
        <v>Pteriidae</v>
      </c>
    </row>
    <row r="1527" spans="1:40" x14ac:dyDescent="0.2">
      <c r="A1527" s="37">
        <v>11</v>
      </c>
      <c r="B1527" s="43" t="s">
        <v>236</v>
      </c>
      <c r="C1527" s="43">
        <v>6</v>
      </c>
      <c r="D1527" s="43" t="s">
        <v>242</v>
      </c>
      <c r="E1527" s="43">
        <v>4</v>
      </c>
      <c r="F1527" s="59">
        <v>39872</v>
      </c>
      <c r="G1527" s="43"/>
      <c r="H1527" s="43">
        <v>3.9</v>
      </c>
      <c r="I1527" s="43" t="s">
        <v>148</v>
      </c>
      <c r="J1527" s="37" t="str">
        <f>VLOOKUP(I1527,spp!A:B,2,FALSE)</f>
        <v>Diadema mexicanum</v>
      </c>
      <c r="K1527" s="43">
        <v>49</v>
      </c>
      <c r="L1527" s="43"/>
      <c r="M1527" s="43"/>
      <c r="N1527" s="43"/>
      <c r="O1527" s="43"/>
      <c r="P1527" s="43"/>
      <c r="Q1527" s="43"/>
      <c r="R1527" s="43"/>
      <c r="S1527" s="43"/>
      <c r="T1527" s="43"/>
      <c r="U1527" s="43"/>
      <c r="V1527" s="43"/>
      <c r="W1527" s="43"/>
      <c r="X1527" s="43"/>
      <c r="Y1527" s="43"/>
      <c r="Z1527" s="43"/>
      <c r="AA1527" s="43"/>
      <c r="AB1527" s="43"/>
      <c r="AC1527" s="43"/>
      <c r="AD1527" s="43"/>
      <c r="AE1527" s="37"/>
      <c r="AF1527" s="37">
        <f>VLOOKUP(I1527,spp!A:E,5,FALSE)</f>
        <v>20.71</v>
      </c>
      <c r="AG1527" s="43">
        <f t="shared" ref="AG1527:AG1529" si="2813">AF1527*K1527</f>
        <v>1014.7900000000001</v>
      </c>
      <c r="AH1527" s="43">
        <f t="shared" ref="AH1527:AH1529" si="2814">K1527/50</f>
        <v>0.98</v>
      </c>
      <c r="AI1527" s="43">
        <f t="shared" ref="AI1527:AI1529" si="2815">AG1527/50</f>
        <v>20.2958</v>
      </c>
      <c r="AJ1527" s="7">
        <f t="shared" si="2809"/>
        <v>6.9224369735181197</v>
      </c>
      <c r="AK1527" s="7" t="e">
        <f t="shared" si="2810"/>
        <v>#NUM!</v>
      </c>
      <c r="AL1527" s="7" t="e">
        <f t="shared" si="2811"/>
        <v>#NUM!</v>
      </c>
      <c r="AM1527" s="7" t="e">
        <f t="shared" si="2812"/>
        <v>#NUM!</v>
      </c>
      <c r="AN1527" s="37" t="str">
        <f>VLOOKUP(I1527,spp!A:L,10,FALSE)</f>
        <v>Diadematidae</v>
      </c>
    </row>
    <row r="1528" spans="1:40" x14ac:dyDescent="0.2">
      <c r="A1528" s="37">
        <v>11</v>
      </c>
      <c r="B1528" s="43" t="s">
        <v>236</v>
      </c>
      <c r="C1528" s="43">
        <v>6</v>
      </c>
      <c r="D1528" s="43" t="s">
        <v>242</v>
      </c>
      <c r="E1528" s="43">
        <v>4</v>
      </c>
      <c r="F1528" s="59">
        <v>39872</v>
      </c>
      <c r="G1528" s="43"/>
      <c r="H1528" s="43">
        <v>3.9</v>
      </c>
      <c r="I1528" s="43" t="s">
        <v>145</v>
      </c>
      <c r="J1528" s="37" t="str">
        <f>VLOOKUP(I1528,spp!A:B,2,FALSE)</f>
        <v>Isostichopus fuscus</v>
      </c>
      <c r="K1528" s="43">
        <v>1</v>
      </c>
      <c r="L1528" s="43"/>
      <c r="M1528" s="43"/>
      <c r="N1528" s="43"/>
      <c r="O1528" s="43"/>
      <c r="P1528" s="43"/>
      <c r="Q1528" s="43"/>
      <c r="R1528" s="43"/>
      <c r="S1528" s="43"/>
      <c r="T1528" s="43"/>
      <c r="U1528" s="43"/>
      <c r="V1528" s="43"/>
      <c r="W1528" s="43"/>
      <c r="X1528" s="43"/>
      <c r="Y1528" s="43"/>
      <c r="Z1528" s="43"/>
      <c r="AA1528" s="43"/>
      <c r="AB1528" s="43"/>
      <c r="AC1528" s="43"/>
      <c r="AD1528" s="43"/>
      <c r="AE1528" s="37"/>
      <c r="AF1528" s="37">
        <f>VLOOKUP(I1528,spp!A:E,5,FALSE)</f>
        <v>375</v>
      </c>
      <c r="AG1528" s="43">
        <f t="shared" si="2813"/>
        <v>375</v>
      </c>
      <c r="AH1528" s="43">
        <f t="shared" si="2814"/>
        <v>0.02</v>
      </c>
      <c r="AI1528" s="43">
        <f t="shared" si="2815"/>
        <v>7.5</v>
      </c>
      <c r="AJ1528" s="7">
        <f t="shared" si="2809"/>
        <v>5.9269260259704106</v>
      </c>
      <c r="AK1528" s="7" t="e">
        <f t="shared" si="2810"/>
        <v>#NUM!</v>
      </c>
      <c r="AL1528" s="7" t="e">
        <f t="shared" si="2811"/>
        <v>#NUM!</v>
      </c>
      <c r="AM1528" s="7" t="e">
        <f t="shared" si="2812"/>
        <v>#NUM!</v>
      </c>
      <c r="AN1528" s="37" t="str">
        <f>VLOOKUP(I1528,spp!A:L,10,FALSE)</f>
        <v>Stichopodidae</v>
      </c>
    </row>
    <row r="1529" spans="1:40" x14ac:dyDescent="0.2">
      <c r="A1529" s="37">
        <v>11</v>
      </c>
      <c r="B1529" s="43" t="s">
        <v>236</v>
      </c>
      <c r="C1529" s="43">
        <v>6</v>
      </c>
      <c r="D1529" s="43" t="s">
        <v>242</v>
      </c>
      <c r="E1529" s="43">
        <v>4</v>
      </c>
      <c r="F1529" s="59">
        <v>39872</v>
      </c>
      <c r="G1529" s="43"/>
      <c r="H1529" s="43">
        <v>3.9</v>
      </c>
      <c r="I1529" s="43" t="s">
        <v>149</v>
      </c>
      <c r="J1529" s="37" t="str">
        <f>VLOOKUP(I1529,spp!A:B,2,FALSE)</f>
        <v>Pinctada mazatlanica</v>
      </c>
      <c r="K1529" s="43">
        <v>2</v>
      </c>
      <c r="L1529" s="43"/>
      <c r="M1529" s="43"/>
      <c r="N1529" s="43"/>
      <c r="O1529" s="43"/>
      <c r="P1529" s="43"/>
      <c r="Q1529" s="43"/>
      <c r="R1529" s="43"/>
      <c r="S1529" s="43"/>
      <c r="T1529" s="43"/>
      <c r="U1529" s="43"/>
      <c r="V1529" s="43"/>
      <c r="W1529" s="43"/>
      <c r="X1529" s="43"/>
      <c r="Y1529" s="43"/>
      <c r="Z1529" s="43"/>
      <c r="AA1529" s="43"/>
      <c r="AB1529" s="43"/>
      <c r="AC1529" s="43"/>
      <c r="AD1529" s="43"/>
      <c r="AE1529" s="37"/>
      <c r="AF1529" s="37">
        <f>VLOOKUP(I1529,spp!A:E,5,FALSE)</f>
        <v>33.238461538461536</v>
      </c>
      <c r="AG1529" s="43">
        <f t="shared" si="2813"/>
        <v>66.476923076923072</v>
      </c>
      <c r="AH1529" s="43">
        <f t="shared" si="2814"/>
        <v>0.04</v>
      </c>
      <c r="AI1529" s="43">
        <f t="shared" si="2815"/>
        <v>1.3295384615384613</v>
      </c>
      <c r="AJ1529" s="7">
        <f t="shared" si="2809"/>
        <v>4.1968548660362961</v>
      </c>
      <c r="AK1529" s="7" t="e">
        <f t="shared" si="2810"/>
        <v>#NUM!</v>
      </c>
      <c r="AL1529" s="7" t="e">
        <f t="shared" si="2811"/>
        <v>#NUM!</v>
      </c>
      <c r="AM1529" s="7" t="e">
        <f t="shared" si="2812"/>
        <v>#NUM!</v>
      </c>
      <c r="AN1529" s="37" t="str">
        <f>VLOOKUP(I1529,spp!A:L,10,FALSE)</f>
        <v>Pteriidae</v>
      </c>
    </row>
    <row r="1530" spans="1:40" x14ac:dyDescent="0.2">
      <c r="A1530" s="37">
        <v>12</v>
      </c>
      <c r="B1530" s="37" t="s">
        <v>243</v>
      </c>
      <c r="C1530" s="37">
        <v>1</v>
      </c>
      <c r="D1530" s="37" t="s">
        <v>244</v>
      </c>
      <c r="E1530" s="37">
        <v>1</v>
      </c>
      <c r="F1530" s="42">
        <v>41234</v>
      </c>
      <c r="G1530" s="37"/>
      <c r="H1530" s="37">
        <v>5.3</v>
      </c>
      <c r="I1530" s="62" t="s">
        <v>49</v>
      </c>
      <c r="J1530" s="37" t="str">
        <f>VLOOKUP(I1530,spp!A:B,2,FALSE)</f>
        <v>Lutjanus argentiventris</v>
      </c>
      <c r="K1530" s="39">
        <f t="shared" ref="K1530:K1531" si="2816">+SUM(L1530:AB1530)</f>
        <v>3</v>
      </c>
      <c r="L1530" s="37"/>
      <c r="M1530" s="37"/>
      <c r="N1530" s="37"/>
      <c r="O1530" s="37"/>
      <c r="P1530" s="37">
        <v>3</v>
      </c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>
        <f>VLOOKUP(I1530,spp!A:C,3,FALSE)</f>
        <v>1.7299999999999999E-2</v>
      </c>
      <c r="AF1530" s="37">
        <f>VLOOKUP(I1530,spp!A:D,4,FALSE)</f>
        <v>3</v>
      </c>
      <c r="AG1530" s="37">
        <f t="shared" ref="AG1530:AG1531" si="2817">((AE1530*$L$2^AF1530)*L1530)+((AE1530*$M$2^AF1530)*M1530)+((AE1530*$N$2^AF1530)*N1530)+((AE1530*$O$2^AF1530)*O1530)+((AE1530*$P$2^AF1530)*P1530)+((AE1530*$Q$2^AF1530)*Q1530)+((AE1530*$R$2^AF1530)*R1530)+((AE1530*$S$2^AF1530)*S1530)+((AE1530*$T$2^AF1530)*T1530)+((AE1530*$U$2^AF1530)*U1530)+((AE1530*$V$2^AF1530)*V1530)+((AE1530*$W$2^AF1530)*W1530)+((AE1530*$X$2^AF1530)*X1530)+((AE1530*$Y$2^AF1530)*Y1530)+ ((AE1530*$Z$2^AF1530)*Z1530)+((AE1530*$AA$2^AF1530)*AA1530)+((AE1530*$AB$2^AF1530)*AB1530)+((AE1530*$AC$2^AF1530)*AC1530+((AE1530*$AD$2^AF1530)*AD1530))</f>
        <v>810.9375</v>
      </c>
      <c r="AH1530" s="37">
        <f t="shared" ref="AH1530:AH1531" si="2818">K1530/100</f>
        <v>0.03</v>
      </c>
      <c r="AI1530" s="37">
        <f t="shared" ref="AI1530:AI1531" si="2819">AG1530/100</f>
        <v>8.109375</v>
      </c>
      <c r="AJ1530" s="7">
        <f t="shared" si="2809"/>
        <v>6.6981909857943078</v>
      </c>
      <c r="AK1530" s="7">
        <f t="shared" si="2810"/>
        <v>-4.0570487774784034</v>
      </c>
      <c r="AL1530" s="7">
        <f t="shared" si="2811"/>
        <v>3.5850799210909039</v>
      </c>
      <c r="AM1530" s="7">
        <f t="shared" si="2812"/>
        <v>36.056239257685206</v>
      </c>
      <c r="AN1530" s="37" t="str">
        <f>VLOOKUP(I1530,spp!A:L,10,FALSE)</f>
        <v>Lutjanidae</v>
      </c>
    </row>
    <row r="1531" spans="1:40" x14ac:dyDescent="0.2">
      <c r="A1531" s="37">
        <v>12</v>
      </c>
      <c r="B1531" s="37" t="s">
        <v>243</v>
      </c>
      <c r="C1531" s="37">
        <v>1</v>
      </c>
      <c r="D1531" s="37" t="s">
        <v>244</v>
      </c>
      <c r="E1531" s="40">
        <v>1</v>
      </c>
      <c r="F1531" s="42">
        <v>41289</v>
      </c>
      <c r="G1531" s="40"/>
      <c r="H1531" s="37">
        <v>5.3</v>
      </c>
      <c r="I1531" s="40" t="s">
        <v>150</v>
      </c>
      <c r="J1531" s="37" t="str">
        <f>VLOOKUP(I1531,spp!A:B,2,FALSE)</f>
        <v>Lutjanus argentiventris</v>
      </c>
      <c r="K1531" s="39">
        <f t="shared" si="2816"/>
        <v>5</v>
      </c>
      <c r="L1531" s="37"/>
      <c r="M1531" s="37"/>
      <c r="N1531" s="37">
        <v>5</v>
      </c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>
        <f>VLOOKUP(I1531,spp!A:C,3,FALSE)</f>
        <v>1.7299999999999999E-2</v>
      </c>
      <c r="AF1531" s="37">
        <f>VLOOKUP(I1531,spp!A:D,4,FALSE)</f>
        <v>3</v>
      </c>
      <c r="AG1531" s="37">
        <f t="shared" si="2817"/>
        <v>168.9453125</v>
      </c>
      <c r="AH1531" s="37">
        <f t="shared" si="2818"/>
        <v>0.05</v>
      </c>
      <c r="AI1531" s="37">
        <f t="shared" si="2819"/>
        <v>1.689453125</v>
      </c>
      <c r="AJ1531" s="7">
        <f t="shared" si="2809"/>
        <v>5.129575067880463</v>
      </c>
      <c r="AK1531" s="7">
        <f t="shared" si="2810"/>
        <v>-4.0570487774784034</v>
      </c>
      <c r="AL1531" s="7">
        <f t="shared" si="2811"/>
        <v>3.0622079484529556</v>
      </c>
      <c r="AM1531" s="7">
        <f t="shared" si="2812"/>
        <v>21.374699333458715</v>
      </c>
      <c r="AN1531" s="37" t="str">
        <f>VLOOKUP(I1531,spp!A:L,10,FALSE)</f>
        <v>Lutjanidae</v>
      </c>
    </row>
    <row r="1532" spans="1:40" x14ac:dyDescent="0.2">
      <c r="A1532" s="37">
        <v>12</v>
      </c>
      <c r="B1532" s="43" t="s">
        <v>243</v>
      </c>
      <c r="C1532" s="43">
        <v>1</v>
      </c>
      <c r="D1532" s="43" t="s">
        <v>244</v>
      </c>
      <c r="E1532" s="43">
        <v>1</v>
      </c>
      <c r="F1532" s="59">
        <v>41234</v>
      </c>
      <c r="G1532" s="43"/>
      <c r="H1532" s="43">
        <v>5.3</v>
      </c>
      <c r="I1532" s="43" t="s">
        <v>148</v>
      </c>
      <c r="J1532" s="37" t="str">
        <f>VLOOKUP(I1532,spp!A:B,2,FALSE)</f>
        <v>Diadema mexicanum</v>
      </c>
      <c r="K1532" s="43">
        <v>6</v>
      </c>
      <c r="L1532" s="43"/>
      <c r="M1532" s="43"/>
      <c r="N1532" s="43"/>
      <c r="O1532" s="43"/>
      <c r="P1532" s="43"/>
      <c r="Q1532" s="43"/>
      <c r="R1532" s="43"/>
      <c r="S1532" s="43"/>
      <c r="T1532" s="43"/>
      <c r="U1532" s="43"/>
      <c r="V1532" s="43"/>
      <c r="W1532" s="43"/>
      <c r="X1532" s="43"/>
      <c r="Y1532" s="43"/>
      <c r="Z1532" s="43"/>
      <c r="AA1532" s="43"/>
      <c r="AB1532" s="43"/>
      <c r="AC1532" s="43"/>
      <c r="AD1532" s="43"/>
      <c r="AE1532" s="37"/>
      <c r="AF1532" s="37">
        <f>VLOOKUP(I1532,spp!A:E,5,FALSE)</f>
        <v>20.71</v>
      </c>
      <c r="AG1532" s="43">
        <f>AF1532*K1532</f>
        <v>124.26</v>
      </c>
      <c r="AH1532" s="43">
        <f>K1532/50</f>
        <v>0.12</v>
      </c>
      <c r="AI1532" s="43">
        <f>AG1532/50</f>
        <v>2.4852000000000003</v>
      </c>
      <c r="AJ1532" s="7">
        <f t="shared" ref="AJ1532:AJ1545" si="2820">LN(AG1532)</f>
        <v>4.8223761446355482</v>
      </c>
      <c r="AK1532" s="7" t="e">
        <f t="shared" ref="AK1532:AK1545" si="2821">LN(AE1532)</f>
        <v>#NUM!</v>
      </c>
      <c r="AL1532" s="7" t="e">
        <f t="shared" ref="AL1532:AL1545" si="2822">(AJ1532-AK1532)/AF1532</f>
        <v>#NUM!</v>
      </c>
      <c r="AM1532" s="7" t="e">
        <f t="shared" ref="AM1532:AM1545" si="2823">EXP(AL1532)</f>
        <v>#NUM!</v>
      </c>
      <c r="AN1532" s="37" t="str">
        <f>VLOOKUP(I1532,spp!A:L,10,FALSE)</f>
        <v>Diadematidae</v>
      </c>
    </row>
    <row r="1533" spans="1:40" x14ac:dyDescent="0.2">
      <c r="A1533" s="37">
        <v>12</v>
      </c>
      <c r="B1533" s="43" t="s">
        <v>243</v>
      </c>
      <c r="C1533" s="43">
        <v>1</v>
      </c>
      <c r="D1533" s="43" t="s">
        <v>244</v>
      </c>
      <c r="E1533" s="43">
        <v>1</v>
      </c>
      <c r="F1533" s="59">
        <v>41289</v>
      </c>
      <c r="G1533" s="43"/>
      <c r="H1533" s="43">
        <v>5.3</v>
      </c>
      <c r="I1533" s="43" t="s">
        <v>148</v>
      </c>
      <c r="J1533" s="37" t="str">
        <f>VLOOKUP(I1533,spp!A:B,2,FALSE)</f>
        <v>Diadema mexicanum</v>
      </c>
      <c r="K1533" s="43">
        <v>1</v>
      </c>
      <c r="L1533" s="43"/>
      <c r="M1533" s="43"/>
      <c r="N1533" s="43"/>
      <c r="O1533" s="43"/>
      <c r="P1533" s="43"/>
      <c r="Q1533" s="43"/>
      <c r="R1533" s="43"/>
      <c r="S1533" s="43"/>
      <c r="T1533" s="43"/>
      <c r="U1533" s="43"/>
      <c r="V1533" s="43"/>
      <c r="W1533" s="43"/>
      <c r="X1533" s="43"/>
      <c r="Y1533" s="43"/>
      <c r="Z1533" s="43"/>
      <c r="AA1533" s="43"/>
      <c r="AB1533" s="43"/>
      <c r="AC1533" s="43"/>
      <c r="AD1533" s="43"/>
      <c r="AE1533" s="37"/>
      <c r="AF1533" s="37">
        <f>VLOOKUP(I1533,spp!A:E,5,FALSE)</f>
        <v>20.71</v>
      </c>
      <c r="AG1533" s="43">
        <f>AF1533*K1533</f>
        <v>20.71</v>
      </c>
      <c r="AH1533" s="43">
        <f>K1533/50</f>
        <v>0.02</v>
      </c>
      <c r="AI1533" s="43">
        <f>AG1533/50</f>
        <v>0.41420000000000001</v>
      </c>
      <c r="AJ1533" s="7">
        <f t="shared" si="2820"/>
        <v>3.0306166754074928</v>
      </c>
      <c r="AK1533" s="7" t="e">
        <f t="shared" si="2821"/>
        <v>#NUM!</v>
      </c>
      <c r="AL1533" s="7" t="e">
        <f t="shared" si="2822"/>
        <v>#NUM!</v>
      </c>
      <c r="AM1533" s="7" t="e">
        <f t="shared" si="2823"/>
        <v>#NUM!</v>
      </c>
      <c r="AN1533" s="37" t="str">
        <f>VLOOKUP(I1533,spp!A:L,10,FALSE)</f>
        <v>Diadematidae</v>
      </c>
    </row>
    <row r="1534" spans="1:40" x14ac:dyDescent="0.2">
      <c r="A1534" s="37">
        <v>12</v>
      </c>
      <c r="B1534" s="43" t="s">
        <v>243</v>
      </c>
      <c r="C1534" s="43">
        <v>1</v>
      </c>
      <c r="D1534" s="43" t="s">
        <v>244</v>
      </c>
      <c r="E1534" s="43">
        <v>1</v>
      </c>
      <c r="F1534" s="59">
        <v>41234</v>
      </c>
      <c r="G1534" s="43"/>
      <c r="H1534" s="43">
        <v>5.3</v>
      </c>
      <c r="I1534" s="43" t="s">
        <v>149</v>
      </c>
      <c r="J1534" s="37" t="str">
        <f>VLOOKUP(I1534,spp!A:B,2,FALSE)</f>
        <v>Pinctada mazatlanica</v>
      </c>
      <c r="K1534" s="43">
        <v>14</v>
      </c>
      <c r="L1534" s="43"/>
      <c r="M1534" s="43"/>
      <c r="N1534" s="43"/>
      <c r="O1534" s="43"/>
      <c r="P1534" s="43"/>
      <c r="Q1534" s="43"/>
      <c r="R1534" s="43"/>
      <c r="S1534" s="43"/>
      <c r="T1534" s="43"/>
      <c r="U1534" s="43"/>
      <c r="V1534" s="43"/>
      <c r="W1534" s="43"/>
      <c r="X1534" s="43"/>
      <c r="Y1534" s="43"/>
      <c r="Z1534" s="43"/>
      <c r="AA1534" s="43"/>
      <c r="AB1534" s="43"/>
      <c r="AC1534" s="43"/>
      <c r="AD1534" s="43"/>
      <c r="AE1534" s="37"/>
      <c r="AF1534" s="37">
        <f>VLOOKUP(I1534,spp!A:E,5,FALSE)</f>
        <v>33.238461538461536</v>
      </c>
      <c r="AG1534" s="43">
        <f>AF1534*K1534</f>
        <v>465.3384615384615</v>
      </c>
      <c r="AH1534" s="43">
        <f>K1534/50</f>
        <v>0.28000000000000003</v>
      </c>
      <c r="AI1534" s="43">
        <f>AG1534/50</f>
        <v>9.3067692307692305</v>
      </c>
      <c r="AJ1534" s="7">
        <f t="shared" si="2820"/>
        <v>6.1427650150916095</v>
      </c>
      <c r="AK1534" s="7" t="e">
        <f t="shared" si="2821"/>
        <v>#NUM!</v>
      </c>
      <c r="AL1534" s="7" t="e">
        <f t="shared" si="2822"/>
        <v>#NUM!</v>
      </c>
      <c r="AM1534" s="7" t="e">
        <f t="shared" si="2823"/>
        <v>#NUM!</v>
      </c>
      <c r="AN1534" s="37" t="str">
        <f>VLOOKUP(I1534,spp!A:L,10,FALSE)</f>
        <v>Pteriidae</v>
      </c>
    </row>
    <row r="1535" spans="1:40" x14ac:dyDescent="0.2">
      <c r="A1535" s="37">
        <v>12</v>
      </c>
      <c r="B1535" s="43" t="s">
        <v>243</v>
      </c>
      <c r="C1535" s="43">
        <v>1</v>
      </c>
      <c r="D1535" s="43" t="s">
        <v>244</v>
      </c>
      <c r="E1535" s="43">
        <v>1</v>
      </c>
      <c r="F1535" s="59">
        <v>41289</v>
      </c>
      <c r="G1535" s="43"/>
      <c r="H1535" s="43">
        <v>5.3</v>
      </c>
      <c r="I1535" s="43" t="s">
        <v>149</v>
      </c>
      <c r="J1535" s="37" t="str">
        <f>VLOOKUP(I1535,spp!A:B,2,FALSE)</f>
        <v>Pinctada mazatlanica</v>
      </c>
      <c r="K1535" s="43">
        <v>7</v>
      </c>
      <c r="L1535" s="43"/>
      <c r="M1535" s="43"/>
      <c r="N1535" s="43"/>
      <c r="O1535" s="43"/>
      <c r="P1535" s="43"/>
      <c r="Q1535" s="43"/>
      <c r="R1535" s="43"/>
      <c r="S1535" s="43"/>
      <c r="T1535" s="43"/>
      <c r="U1535" s="43"/>
      <c r="V1535" s="43"/>
      <c r="W1535" s="43"/>
      <c r="X1535" s="43"/>
      <c r="Y1535" s="43"/>
      <c r="Z1535" s="43"/>
      <c r="AA1535" s="43"/>
      <c r="AB1535" s="43"/>
      <c r="AC1535" s="43"/>
      <c r="AD1535" s="43"/>
      <c r="AE1535" s="37"/>
      <c r="AF1535" s="37">
        <f>VLOOKUP(I1535,spp!A:E,5,FALSE)</f>
        <v>33.238461538461536</v>
      </c>
      <c r="AG1535" s="43">
        <f>AF1535*K1535</f>
        <v>232.66923076923075</v>
      </c>
      <c r="AH1535" s="43">
        <f>K1535/50</f>
        <v>0.14000000000000001</v>
      </c>
      <c r="AI1535" s="43">
        <f>AG1535/50</f>
        <v>4.6533846153846152</v>
      </c>
      <c r="AJ1535" s="7">
        <f t="shared" si="2820"/>
        <v>5.4496178345316642</v>
      </c>
      <c r="AK1535" s="7" t="e">
        <f t="shared" si="2821"/>
        <v>#NUM!</v>
      </c>
      <c r="AL1535" s="7" t="e">
        <f t="shared" si="2822"/>
        <v>#NUM!</v>
      </c>
      <c r="AM1535" s="7" t="e">
        <f t="shared" si="2823"/>
        <v>#NUM!</v>
      </c>
      <c r="AN1535" s="37" t="str">
        <f>VLOOKUP(I1535,spp!A:L,10,FALSE)</f>
        <v>Pteriidae</v>
      </c>
    </row>
    <row r="1536" spans="1:40" x14ac:dyDescent="0.2">
      <c r="A1536" s="37">
        <v>12</v>
      </c>
      <c r="B1536" s="37" t="s">
        <v>243</v>
      </c>
      <c r="C1536" s="37">
        <v>1</v>
      </c>
      <c r="D1536" s="37" t="s">
        <v>244</v>
      </c>
      <c r="E1536" s="40">
        <v>2</v>
      </c>
      <c r="F1536" s="42">
        <v>41289</v>
      </c>
      <c r="G1536" s="40"/>
      <c r="H1536" s="37">
        <v>5.3</v>
      </c>
      <c r="I1536" s="40" t="s">
        <v>143</v>
      </c>
      <c r="J1536" s="37" t="str">
        <f>VLOOKUP(I1536,spp!A:B,2,FALSE)</f>
        <v>Scarus ghobban</v>
      </c>
      <c r="K1536" s="39">
        <f t="shared" ref="K1536" si="2824">+SUM(L1536:AB1536)</f>
        <v>3</v>
      </c>
      <c r="L1536" s="37">
        <v>3</v>
      </c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>
        <f>VLOOKUP(I1536,spp!A:C,3,FALSE)</f>
        <v>2.3300000000000001E-2</v>
      </c>
      <c r="AF1536" s="37">
        <f>VLOOKUP(I1536,spp!A:D,4,FALSE)</f>
        <v>2.919</v>
      </c>
      <c r="AG1536" s="37">
        <f t="shared" ref="AG1536" si="2825">((AE1536*$L$2^AF1536)*L1536)+((AE1536*$M$2^AF1536)*M1536)+((AE1536*$N$2^AF1536)*N1536)+((AE1536*$O$2^AF1536)*O1536)+((AE1536*$P$2^AF1536)*P1536)+((AE1536*$Q$2^AF1536)*Q1536)+((AE1536*$R$2^AF1536)*R1536)+((AE1536*$S$2^AF1536)*S1536)+((AE1536*$T$2^AF1536)*T1536)+((AE1536*$U$2^AF1536)*U1536)+((AE1536*$V$2^AF1536)*V1536)+((AE1536*$W$2^AF1536)*W1536)+((AE1536*$X$2^AF1536)*X1536)+((AE1536*$Y$2^AF1536)*Y1536)+ ((AE1536*$Z$2^AF1536)*Z1536)+((AE1536*$AA$2^AF1536)*AA1536)+((AE1536*$AB$2^AF1536)*AB1536)+((AE1536*$AC$2^AF1536)*AC1536+((AE1536*$AD$2^AF1536)*AD1536))</f>
        <v>1.0140609548213275</v>
      </c>
      <c r="AH1536" s="37">
        <f t="shared" ref="AH1536" si="2826">K1536/100</f>
        <v>0.03</v>
      </c>
      <c r="AI1536" s="37">
        <f t="shared" ref="AI1536" si="2827">AG1536/100</f>
        <v>1.0140609548213275E-2</v>
      </c>
      <c r="AJ1536" s="7">
        <f t="shared" si="2820"/>
        <v>1.396301659828645E-2</v>
      </c>
      <c r="AK1536" s="7">
        <f t="shared" si="2821"/>
        <v>-3.7593019184104821</v>
      </c>
      <c r="AL1536" s="7">
        <f t="shared" si="2822"/>
        <v>1.2926567094925552</v>
      </c>
      <c r="AM1536" s="7">
        <f t="shared" si="2823"/>
        <v>3.6424506459357877</v>
      </c>
      <c r="AN1536" s="37" t="str">
        <f>VLOOKUP(I1536,spp!A:L,10,FALSE)</f>
        <v>Scaridae </v>
      </c>
    </row>
    <row r="1537" spans="1:40" x14ac:dyDescent="0.2">
      <c r="A1537" s="37">
        <v>12</v>
      </c>
      <c r="B1537" s="43" t="s">
        <v>243</v>
      </c>
      <c r="C1537" s="43">
        <v>1</v>
      </c>
      <c r="D1537" s="43" t="s">
        <v>244</v>
      </c>
      <c r="E1537" s="43">
        <v>2</v>
      </c>
      <c r="F1537" s="59">
        <v>41234</v>
      </c>
      <c r="G1537" s="43"/>
      <c r="H1537" s="43">
        <v>5.3</v>
      </c>
      <c r="I1537" s="43" t="s">
        <v>148</v>
      </c>
      <c r="J1537" s="37" t="str">
        <f>VLOOKUP(I1537,spp!A:B,2,FALSE)</f>
        <v>Diadema mexicanum</v>
      </c>
      <c r="K1537" s="43">
        <v>6</v>
      </c>
      <c r="L1537" s="43"/>
      <c r="M1537" s="43"/>
      <c r="N1537" s="43"/>
      <c r="O1537" s="43"/>
      <c r="P1537" s="43"/>
      <c r="Q1537" s="43"/>
      <c r="R1537" s="43"/>
      <c r="S1537" s="43"/>
      <c r="T1537" s="43"/>
      <c r="U1537" s="43"/>
      <c r="V1537" s="43"/>
      <c r="W1537" s="43"/>
      <c r="X1537" s="43"/>
      <c r="Y1537" s="43"/>
      <c r="Z1537" s="43"/>
      <c r="AA1537" s="43"/>
      <c r="AB1537" s="43"/>
      <c r="AC1537" s="43"/>
      <c r="AD1537" s="43"/>
      <c r="AE1537" s="37"/>
      <c r="AF1537" s="37">
        <f>VLOOKUP(I1537,spp!A:E,5,FALSE)</f>
        <v>20.71</v>
      </c>
      <c r="AG1537" s="43">
        <f t="shared" ref="AG1537:AG1540" si="2828">AF1537*K1537</f>
        <v>124.26</v>
      </c>
      <c r="AH1537" s="43">
        <f t="shared" ref="AH1537:AH1540" si="2829">K1537/50</f>
        <v>0.12</v>
      </c>
      <c r="AI1537" s="43">
        <f t="shared" ref="AI1537:AI1540" si="2830">AG1537/50</f>
        <v>2.4852000000000003</v>
      </c>
      <c r="AJ1537" s="7">
        <f t="shared" si="2820"/>
        <v>4.8223761446355482</v>
      </c>
      <c r="AK1537" s="7" t="e">
        <f t="shared" si="2821"/>
        <v>#NUM!</v>
      </c>
      <c r="AL1537" s="7" t="e">
        <f t="shared" si="2822"/>
        <v>#NUM!</v>
      </c>
      <c r="AM1537" s="7" t="e">
        <f t="shared" si="2823"/>
        <v>#NUM!</v>
      </c>
      <c r="AN1537" s="37" t="str">
        <f>VLOOKUP(I1537,spp!A:L,10,FALSE)</f>
        <v>Diadematidae</v>
      </c>
    </row>
    <row r="1538" spans="1:40" x14ac:dyDescent="0.2">
      <c r="A1538" s="37">
        <v>12</v>
      </c>
      <c r="B1538" s="43" t="s">
        <v>243</v>
      </c>
      <c r="C1538" s="43">
        <v>1</v>
      </c>
      <c r="D1538" s="43" t="s">
        <v>244</v>
      </c>
      <c r="E1538" s="43">
        <v>2</v>
      </c>
      <c r="F1538" s="59">
        <v>41289</v>
      </c>
      <c r="G1538" s="43"/>
      <c r="H1538" s="43">
        <v>4.2</v>
      </c>
      <c r="I1538" s="43" t="s">
        <v>148</v>
      </c>
      <c r="J1538" s="37" t="str">
        <f>VLOOKUP(I1538,spp!A:B,2,FALSE)</f>
        <v>Diadema mexicanum</v>
      </c>
      <c r="K1538" s="43">
        <v>12</v>
      </c>
      <c r="L1538" s="43"/>
      <c r="M1538" s="43"/>
      <c r="N1538" s="43"/>
      <c r="O1538" s="43"/>
      <c r="P1538" s="43"/>
      <c r="Q1538" s="43"/>
      <c r="R1538" s="43"/>
      <c r="S1538" s="43"/>
      <c r="T1538" s="43"/>
      <c r="U1538" s="43"/>
      <c r="V1538" s="43"/>
      <c r="W1538" s="43"/>
      <c r="X1538" s="43"/>
      <c r="Y1538" s="43"/>
      <c r="Z1538" s="43"/>
      <c r="AA1538" s="43"/>
      <c r="AB1538" s="43"/>
      <c r="AC1538" s="43"/>
      <c r="AD1538" s="43"/>
      <c r="AE1538" s="37"/>
      <c r="AF1538" s="37">
        <f>VLOOKUP(I1538,spp!A:E,5,FALSE)</f>
        <v>20.71</v>
      </c>
      <c r="AG1538" s="43">
        <f t="shared" si="2828"/>
        <v>248.52</v>
      </c>
      <c r="AH1538" s="43">
        <f t="shared" si="2829"/>
        <v>0.24</v>
      </c>
      <c r="AI1538" s="43">
        <f t="shared" si="2830"/>
        <v>4.9704000000000006</v>
      </c>
      <c r="AJ1538" s="7">
        <f t="shared" si="2820"/>
        <v>5.5155233251954927</v>
      </c>
      <c r="AK1538" s="7" t="e">
        <f t="shared" si="2821"/>
        <v>#NUM!</v>
      </c>
      <c r="AL1538" s="7" t="e">
        <f t="shared" si="2822"/>
        <v>#NUM!</v>
      </c>
      <c r="AM1538" s="7" t="e">
        <f t="shared" si="2823"/>
        <v>#NUM!</v>
      </c>
      <c r="AN1538" s="37" t="str">
        <f>VLOOKUP(I1538,spp!A:L,10,FALSE)</f>
        <v>Diadematidae</v>
      </c>
    </row>
    <row r="1539" spans="1:40" x14ac:dyDescent="0.2">
      <c r="A1539" s="37">
        <v>12</v>
      </c>
      <c r="B1539" s="43" t="s">
        <v>243</v>
      </c>
      <c r="C1539" s="43">
        <v>1</v>
      </c>
      <c r="D1539" s="43" t="s">
        <v>244</v>
      </c>
      <c r="E1539" s="43">
        <v>2</v>
      </c>
      <c r="F1539" s="59">
        <v>41234</v>
      </c>
      <c r="G1539" s="43"/>
      <c r="H1539" s="43">
        <v>5.3</v>
      </c>
      <c r="I1539" s="43" t="s">
        <v>149</v>
      </c>
      <c r="J1539" s="37" t="str">
        <f>VLOOKUP(I1539,spp!A:B,2,FALSE)</f>
        <v>Pinctada mazatlanica</v>
      </c>
      <c r="K1539" s="43">
        <v>7</v>
      </c>
      <c r="L1539" s="43"/>
      <c r="M1539" s="43"/>
      <c r="N1539" s="43"/>
      <c r="O1539" s="43"/>
      <c r="P1539" s="43"/>
      <c r="Q1539" s="43"/>
      <c r="R1539" s="43"/>
      <c r="S1539" s="43"/>
      <c r="T1539" s="43"/>
      <c r="U1539" s="43"/>
      <c r="V1539" s="43"/>
      <c r="W1539" s="43"/>
      <c r="X1539" s="43"/>
      <c r="Y1539" s="43"/>
      <c r="Z1539" s="43"/>
      <c r="AA1539" s="43"/>
      <c r="AB1539" s="43"/>
      <c r="AC1539" s="43"/>
      <c r="AD1539" s="43"/>
      <c r="AE1539" s="37"/>
      <c r="AF1539" s="37">
        <f>VLOOKUP(I1539,spp!A:E,5,FALSE)</f>
        <v>33.238461538461536</v>
      </c>
      <c r="AG1539" s="43">
        <f t="shared" si="2828"/>
        <v>232.66923076923075</v>
      </c>
      <c r="AH1539" s="43">
        <f t="shared" si="2829"/>
        <v>0.14000000000000001</v>
      </c>
      <c r="AI1539" s="43">
        <f t="shared" si="2830"/>
        <v>4.6533846153846152</v>
      </c>
      <c r="AJ1539" s="7">
        <f t="shared" si="2820"/>
        <v>5.4496178345316642</v>
      </c>
      <c r="AK1539" s="7" t="e">
        <f t="shared" si="2821"/>
        <v>#NUM!</v>
      </c>
      <c r="AL1539" s="7" t="e">
        <f t="shared" si="2822"/>
        <v>#NUM!</v>
      </c>
      <c r="AM1539" s="7" t="e">
        <f t="shared" si="2823"/>
        <v>#NUM!</v>
      </c>
      <c r="AN1539" s="37" t="str">
        <f>VLOOKUP(I1539,spp!A:L,10,FALSE)</f>
        <v>Pteriidae</v>
      </c>
    </row>
    <row r="1540" spans="1:40" x14ac:dyDescent="0.2">
      <c r="A1540" s="37">
        <v>12</v>
      </c>
      <c r="B1540" s="43" t="s">
        <v>243</v>
      </c>
      <c r="C1540" s="43">
        <v>1</v>
      </c>
      <c r="D1540" s="43" t="s">
        <v>244</v>
      </c>
      <c r="E1540" s="43">
        <v>2</v>
      </c>
      <c r="F1540" s="59">
        <v>41289</v>
      </c>
      <c r="G1540" s="43"/>
      <c r="H1540" s="43">
        <v>4.2</v>
      </c>
      <c r="I1540" s="43" t="s">
        <v>149</v>
      </c>
      <c r="J1540" s="37" t="str">
        <f>VLOOKUP(I1540,spp!A:B,2,FALSE)</f>
        <v>Pinctada mazatlanica</v>
      </c>
      <c r="K1540" s="43">
        <v>1</v>
      </c>
      <c r="L1540" s="43"/>
      <c r="M1540" s="43"/>
      <c r="N1540" s="43"/>
      <c r="O1540" s="43"/>
      <c r="P1540" s="43"/>
      <c r="Q1540" s="43"/>
      <c r="R1540" s="43"/>
      <c r="S1540" s="43"/>
      <c r="T1540" s="43"/>
      <c r="U1540" s="43"/>
      <c r="V1540" s="43"/>
      <c r="W1540" s="43"/>
      <c r="X1540" s="43"/>
      <c r="Y1540" s="43"/>
      <c r="Z1540" s="43"/>
      <c r="AA1540" s="43"/>
      <c r="AB1540" s="43"/>
      <c r="AC1540" s="43"/>
      <c r="AD1540" s="43"/>
      <c r="AE1540" s="37"/>
      <c r="AF1540" s="37">
        <f>VLOOKUP(I1540,spp!A:E,5,FALSE)</f>
        <v>33.238461538461536</v>
      </c>
      <c r="AG1540" s="43">
        <f t="shared" si="2828"/>
        <v>33.238461538461536</v>
      </c>
      <c r="AH1540" s="43">
        <f t="shared" si="2829"/>
        <v>0.02</v>
      </c>
      <c r="AI1540" s="43">
        <f t="shared" si="2830"/>
        <v>0.66476923076923067</v>
      </c>
      <c r="AJ1540" s="7">
        <f t="shared" si="2820"/>
        <v>3.5037076854763507</v>
      </c>
      <c r="AK1540" s="7" t="e">
        <f t="shared" si="2821"/>
        <v>#NUM!</v>
      </c>
      <c r="AL1540" s="7" t="e">
        <f t="shared" si="2822"/>
        <v>#NUM!</v>
      </c>
      <c r="AM1540" s="7" t="e">
        <f t="shared" si="2823"/>
        <v>#NUM!</v>
      </c>
      <c r="AN1540" s="37" t="str">
        <f>VLOOKUP(I1540,spp!A:L,10,FALSE)</f>
        <v>Pteriidae</v>
      </c>
    </row>
    <row r="1541" spans="1:40" x14ac:dyDescent="0.2">
      <c r="A1541" s="37">
        <v>12</v>
      </c>
      <c r="B1541" s="37" t="s">
        <v>243</v>
      </c>
      <c r="C1541" s="37">
        <v>1</v>
      </c>
      <c r="D1541" s="37" t="s">
        <v>244</v>
      </c>
      <c r="E1541" s="37">
        <v>3</v>
      </c>
      <c r="F1541" s="42">
        <v>41234</v>
      </c>
      <c r="G1541" s="37"/>
      <c r="H1541" s="37">
        <v>5.3</v>
      </c>
      <c r="I1541" s="62" t="s">
        <v>150</v>
      </c>
      <c r="J1541" s="37" t="str">
        <f>VLOOKUP(I1541,spp!A:B,2,FALSE)</f>
        <v>Lutjanus argentiventris</v>
      </c>
      <c r="K1541" s="39">
        <f t="shared" ref="K1541" si="2831">+SUM(L1541:AB1541)</f>
        <v>4</v>
      </c>
      <c r="L1541" s="37"/>
      <c r="M1541" s="37"/>
      <c r="N1541" s="37"/>
      <c r="O1541" s="37"/>
      <c r="P1541" s="37">
        <v>4</v>
      </c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>
        <f>VLOOKUP(I1541,spp!A:C,3,FALSE)</f>
        <v>1.7299999999999999E-2</v>
      </c>
      <c r="AF1541" s="37">
        <f>VLOOKUP(I1541,spp!A:D,4,FALSE)</f>
        <v>3</v>
      </c>
      <c r="AG1541" s="37">
        <f t="shared" ref="AG1541" si="2832">((AE1541*$L$2^AF1541)*L1541)+((AE1541*$M$2^AF1541)*M1541)+((AE1541*$N$2^AF1541)*N1541)+((AE1541*$O$2^AF1541)*O1541)+((AE1541*$P$2^AF1541)*P1541)+((AE1541*$Q$2^AF1541)*Q1541)+((AE1541*$R$2^AF1541)*R1541)+((AE1541*$S$2^AF1541)*S1541)+((AE1541*$T$2^AF1541)*T1541)+((AE1541*$U$2^AF1541)*U1541)+((AE1541*$V$2^AF1541)*V1541)+((AE1541*$W$2^AF1541)*W1541)+((AE1541*$X$2^AF1541)*X1541)+((AE1541*$Y$2^AF1541)*Y1541)+ ((AE1541*$Z$2^AF1541)*Z1541)+((AE1541*$AA$2^AF1541)*AA1541)+((AE1541*$AB$2^AF1541)*AB1541)+((AE1541*$AC$2^AF1541)*AC1541+((AE1541*$AD$2^AF1541)*AD1541))</f>
        <v>1081.25</v>
      </c>
      <c r="AH1541" s="37">
        <f t="shared" ref="AH1541" si="2833">K1541/100</f>
        <v>0.04</v>
      </c>
      <c r="AI1541" s="37">
        <f t="shared" ref="AI1541" si="2834">AG1541/100</f>
        <v>10.8125</v>
      </c>
      <c r="AJ1541" s="7">
        <f t="shared" si="2820"/>
        <v>6.9858730582460895</v>
      </c>
      <c r="AK1541" s="7">
        <f t="shared" si="2821"/>
        <v>-4.0570487774784034</v>
      </c>
      <c r="AL1541" s="7">
        <f t="shared" si="2822"/>
        <v>3.6809739452414973</v>
      </c>
      <c r="AM1541" s="7">
        <f t="shared" si="2823"/>
        <v>39.685026299204978</v>
      </c>
      <c r="AN1541" s="37" t="str">
        <f>VLOOKUP(I1541,spp!A:L,10,FALSE)</f>
        <v>Lutjanidae</v>
      </c>
    </row>
    <row r="1542" spans="1:40" x14ac:dyDescent="0.2">
      <c r="A1542" s="37">
        <v>12</v>
      </c>
      <c r="B1542" s="43" t="s">
        <v>243</v>
      </c>
      <c r="C1542" s="43">
        <v>1</v>
      </c>
      <c r="D1542" s="43" t="s">
        <v>244</v>
      </c>
      <c r="E1542" s="43">
        <v>3</v>
      </c>
      <c r="F1542" s="59">
        <v>41234</v>
      </c>
      <c r="G1542" s="43"/>
      <c r="H1542" s="43">
        <v>5.3</v>
      </c>
      <c r="I1542" s="43" t="s">
        <v>148</v>
      </c>
      <c r="J1542" s="37" t="str">
        <f>VLOOKUP(I1542,spp!A:B,2,FALSE)</f>
        <v>Diadema mexicanum</v>
      </c>
      <c r="K1542" s="43">
        <v>8</v>
      </c>
      <c r="L1542" s="43"/>
      <c r="M1542" s="43"/>
      <c r="N1542" s="43"/>
      <c r="O1542" s="43"/>
      <c r="P1542" s="43"/>
      <c r="Q1542" s="43"/>
      <c r="R1542" s="43"/>
      <c r="S1542" s="43"/>
      <c r="T1542" s="43"/>
      <c r="U1542" s="43"/>
      <c r="V1542" s="43"/>
      <c r="W1542" s="43"/>
      <c r="X1542" s="43"/>
      <c r="Y1542" s="43"/>
      <c r="Z1542" s="43"/>
      <c r="AA1542" s="43"/>
      <c r="AB1542" s="43"/>
      <c r="AC1542" s="43"/>
      <c r="AD1542" s="43"/>
      <c r="AE1542" s="37"/>
      <c r="AF1542" s="37">
        <f>VLOOKUP(I1542,spp!A:E,5,FALSE)</f>
        <v>20.71</v>
      </c>
      <c r="AG1542" s="43">
        <f t="shared" ref="AG1542:AG1545" si="2835">AF1542*K1542</f>
        <v>165.68</v>
      </c>
      <c r="AH1542" s="43">
        <f t="shared" ref="AH1542:AH1545" si="2836">K1542/50</f>
        <v>0.16</v>
      </c>
      <c r="AI1542" s="43">
        <f t="shared" ref="AI1542:AI1545" si="2837">AG1542/50</f>
        <v>3.3136000000000001</v>
      </c>
      <c r="AJ1542" s="7">
        <f t="shared" si="2820"/>
        <v>5.110058217087329</v>
      </c>
      <c r="AK1542" s="7" t="e">
        <f t="shared" si="2821"/>
        <v>#NUM!</v>
      </c>
      <c r="AL1542" s="7" t="e">
        <f t="shared" si="2822"/>
        <v>#NUM!</v>
      </c>
      <c r="AM1542" s="7" t="e">
        <f t="shared" si="2823"/>
        <v>#NUM!</v>
      </c>
      <c r="AN1542" s="37" t="str">
        <f>VLOOKUP(I1542,spp!A:L,10,FALSE)</f>
        <v>Diadematidae</v>
      </c>
    </row>
    <row r="1543" spans="1:40" x14ac:dyDescent="0.2">
      <c r="A1543" s="37">
        <v>12</v>
      </c>
      <c r="B1543" s="43" t="s">
        <v>243</v>
      </c>
      <c r="C1543" s="43">
        <v>1</v>
      </c>
      <c r="D1543" s="43" t="s">
        <v>244</v>
      </c>
      <c r="E1543" s="43">
        <v>3</v>
      </c>
      <c r="F1543" s="59">
        <v>41289</v>
      </c>
      <c r="G1543" s="43"/>
      <c r="H1543" s="43">
        <v>3.2</v>
      </c>
      <c r="I1543" s="43" t="s">
        <v>148</v>
      </c>
      <c r="J1543" s="37" t="str">
        <f>VLOOKUP(I1543,spp!A:B,2,FALSE)</f>
        <v>Diadema mexicanum</v>
      </c>
      <c r="K1543" s="43">
        <v>3</v>
      </c>
      <c r="L1543" s="43"/>
      <c r="M1543" s="43"/>
      <c r="N1543" s="43"/>
      <c r="O1543" s="43"/>
      <c r="P1543" s="43"/>
      <c r="Q1543" s="43"/>
      <c r="R1543" s="43"/>
      <c r="S1543" s="43"/>
      <c r="T1543" s="43"/>
      <c r="U1543" s="43"/>
      <c r="V1543" s="43"/>
      <c r="W1543" s="43"/>
      <c r="X1543" s="43"/>
      <c r="Y1543" s="43"/>
      <c r="Z1543" s="43"/>
      <c r="AA1543" s="43"/>
      <c r="AB1543" s="43"/>
      <c r="AC1543" s="43"/>
      <c r="AD1543" s="43"/>
      <c r="AE1543" s="37"/>
      <c r="AF1543" s="37">
        <f>VLOOKUP(I1543,spp!A:E,5,FALSE)</f>
        <v>20.71</v>
      </c>
      <c r="AG1543" s="43">
        <f t="shared" si="2835"/>
        <v>62.13</v>
      </c>
      <c r="AH1543" s="43">
        <f t="shared" si="2836"/>
        <v>0.06</v>
      </c>
      <c r="AI1543" s="43">
        <f t="shared" si="2837"/>
        <v>1.2426000000000001</v>
      </c>
      <c r="AJ1543" s="7">
        <f t="shared" si="2820"/>
        <v>4.1292289640756028</v>
      </c>
      <c r="AK1543" s="7" t="e">
        <f t="shared" si="2821"/>
        <v>#NUM!</v>
      </c>
      <c r="AL1543" s="7" t="e">
        <f t="shared" si="2822"/>
        <v>#NUM!</v>
      </c>
      <c r="AM1543" s="7" t="e">
        <f t="shared" si="2823"/>
        <v>#NUM!</v>
      </c>
      <c r="AN1543" s="37" t="str">
        <f>VLOOKUP(I1543,spp!A:L,10,FALSE)</f>
        <v>Diadematidae</v>
      </c>
    </row>
    <row r="1544" spans="1:40" x14ac:dyDescent="0.2">
      <c r="A1544" s="37">
        <v>12</v>
      </c>
      <c r="B1544" s="43" t="s">
        <v>243</v>
      </c>
      <c r="C1544" s="43">
        <v>1</v>
      </c>
      <c r="D1544" s="43" t="s">
        <v>244</v>
      </c>
      <c r="E1544" s="43">
        <v>3</v>
      </c>
      <c r="F1544" s="59">
        <v>41234</v>
      </c>
      <c r="G1544" s="43"/>
      <c r="H1544" s="43">
        <v>5.3</v>
      </c>
      <c r="I1544" s="43" t="s">
        <v>149</v>
      </c>
      <c r="J1544" s="37" t="str">
        <f>VLOOKUP(I1544,spp!A:B,2,FALSE)</f>
        <v>Pinctada mazatlanica</v>
      </c>
      <c r="K1544" s="43">
        <v>4</v>
      </c>
      <c r="L1544" s="43"/>
      <c r="M1544" s="43"/>
      <c r="N1544" s="43"/>
      <c r="O1544" s="43"/>
      <c r="P1544" s="43"/>
      <c r="Q1544" s="43"/>
      <c r="R1544" s="43"/>
      <c r="S1544" s="43"/>
      <c r="T1544" s="43"/>
      <c r="U1544" s="43"/>
      <c r="V1544" s="43"/>
      <c r="W1544" s="43"/>
      <c r="X1544" s="43"/>
      <c r="Y1544" s="43"/>
      <c r="Z1544" s="43"/>
      <c r="AA1544" s="43"/>
      <c r="AB1544" s="43"/>
      <c r="AC1544" s="43"/>
      <c r="AD1544" s="43"/>
      <c r="AE1544" s="37"/>
      <c r="AF1544" s="37">
        <f>VLOOKUP(I1544,spp!A:E,5,FALSE)</f>
        <v>33.238461538461536</v>
      </c>
      <c r="AG1544" s="43">
        <f t="shared" si="2835"/>
        <v>132.95384615384614</v>
      </c>
      <c r="AH1544" s="43">
        <f t="shared" si="2836"/>
        <v>0.08</v>
      </c>
      <c r="AI1544" s="43">
        <f t="shared" si="2837"/>
        <v>2.6590769230769227</v>
      </c>
      <c r="AJ1544" s="7">
        <f t="shared" si="2820"/>
        <v>4.8900020465962415</v>
      </c>
      <c r="AK1544" s="7" t="e">
        <f t="shared" si="2821"/>
        <v>#NUM!</v>
      </c>
      <c r="AL1544" s="7" t="e">
        <f t="shared" si="2822"/>
        <v>#NUM!</v>
      </c>
      <c r="AM1544" s="7" t="e">
        <f t="shared" si="2823"/>
        <v>#NUM!</v>
      </c>
      <c r="AN1544" s="37" t="str">
        <f>VLOOKUP(I1544,spp!A:L,10,FALSE)</f>
        <v>Pteriidae</v>
      </c>
    </row>
    <row r="1545" spans="1:40" x14ac:dyDescent="0.2">
      <c r="A1545" s="37">
        <v>12</v>
      </c>
      <c r="B1545" s="43" t="s">
        <v>243</v>
      </c>
      <c r="C1545" s="43">
        <v>1</v>
      </c>
      <c r="D1545" s="43" t="s">
        <v>244</v>
      </c>
      <c r="E1545" s="43">
        <v>3</v>
      </c>
      <c r="F1545" s="59">
        <v>41289</v>
      </c>
      <c r="G1545" s="43"/>
      <c r="H1545" s="43">
        <v>3.2</v>
      </c>
      <c r="I1545" s="43" t="s">
        <v>149</v>
      </c>
      <c r="J1545" s="37" t="str">
        <f>VLOOKUP(I1545,spp!A:B,2,FALSE)</f>
        <v>Pinctada mazatlanica</v>
      </c>
      <c r="K1545" s="43">
        <v>8</v>
      </c>
      <c r="L1545" s="43"/>
      <c r="M1545" s="43"/>
      <c r="N1545" s="43"/>
      <c r="O1545" s="43"/>
      <c r="P1545" s="43"/>
      <c r="Q1545" s="43"/>
      <c r="R1545" s="43"/>
      <c r="S1545" s="43"/>
      <c r="T1545" s="43"/>
      <c r="U1545" s="43"/>
      <c r="V1545" s="43"/>
      <c r="W1545" s="43"/>
      <c r="X1545" s="43"/>
      <c r="Y1545" s="43"/>
      <c r="Z1545" s="43"/>
      <c r="AA1545" s="43"/>
      <c r="AB1545" s="43"/>
      <c r="AC1545" s="43"/>
      <c r="AD1545" s="43"/>
      <c r="AE1545" s="37"/>
      <c r="AF1545" s="37">
        <f>VLOOKUP(I1545,spp!A:E,5,FALSE)</f>
        <v>33.238461538461536</v>
      </c>
      <c r="AG1545" s="43">
        <f t="shared" si="2835"/>
        <v>265.90769230769229</v>
      </c>
      <c r="AH1545" s="43">
        <f t="shared" si="2836"/>
        <v>0.16</v>
      </c>
      <c r="AI1545" s="43">
        <f t="shared" si="2837"/>
        <v>5.3181538461538453</v>
      </c>
      <c r="AJ1545" s="7">
        <f t="shared" si="2820"/>
        <v>5.5831492271561869</v>
      </c>
      <c r="AK1545" s="7" t="e">
        <f t="shared" si="2821"/>
        <v>#NUM!</v>
      </c>
      <c r="AL1545" s="7" t="e">
        <f t="shared" si="2822"/>
        <v>#NUM!</v>
      </c>
      <c r="AM1545" s="7" t="e">
        <f t="shared" si="2823"/>
        <v>#NUM!</v>
      </c>
      <c r="AN1545" s="37" t="str">
        <f>VLOOKUP(I1545,spp!A:L,10,FALSE)</f>
        <v>Pteriidae</v>
      </c>
    </row>
    <row r="1546" spans="1:40" x14ac:dyDescent="0.2">
      <c r="A1546" s="37">
        <v>12</v>
      </c>
      <c r="B1546" s="37" t="s">
        <v>243</v>
      </c>
      <c r="C1546" s="37">
        <v>1</v>
      </c>
      <c r="D1546" s="37" t="s">
        <v>244</v>
      </c>
      <c r="E1546" s="37">
        <v>4</v>
      </c>
      <c r="F1546" s="42">
        <v>41234</v>
      </c>
      <c r="G1546" s="37"/>
      <c r="H1546" s="37">
        <v>5.3</v>
      </c>
      <c r="I1546" s="62" t="s">
        <v>150</v>
      </c>
      <c r="J1546" s="37" t="str">
        <f>VLOOKUP(I1546,spp!A:B,2,FALSE)</f>
        <v>Lutjanus argentiventris</v>
      </c>
      <c r="K1546" s="39">
        <f t="shared" ref="K1546:K1547" si="2838">+SUM(L1546:AB1546)</f>
        <v>3</v>
      </c>
      <c r="L1546" s="37"/>
      <c r="M1546" s="37"/>
      <c r="N1546" s="37"/>
      <c r="O1546" s="37"/>
      <c r="P1546" s="37">
        <v>3</v>
      </c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>
        <f>VLOOKUP(I1546,spp!A:C,3,FALSE)</f>
        <v>1.7299999999999999E-2</v>
      </c>
      <c r="AF1546" s="37">
        <f>VLOOKUP(I1546,spp!A:D,4,FALSE)</f>
        <v>3</v>
      </c>
      <c r="AG1546" s="37">
        <f t="shared" ref="AG1546:AG1547" si="2839">((AE1546*$L$2^AF1546)*L1546)+((AE1546*$M$2^AF1546)*M1546)+((AE1546*$N$2^AF1546)*N1546)+((AE1546*$O$2^AF1546)*O1546)+((AE1546*$P$2^AF1546)*P1546)+((AE1546*$Q$2^AF1546)*Q1546)+((AE1546*$R$2^AF1546)*R1546)+((AE1546*$S$2^AF1546)*S1546)+((AE1546*$T$2^AF1546)*T1546)+((AE1546*$U$2^AF1546)*U1546)+((AE1546*$V$2^AF1546)*V1546)+((AE1546*$W$2^AF1546)*W1546)+((AE1546*$X$2^AF1546)*X1546)+((AE1546*$Y$2^AF1546)*Y1546)+ ((AE1546*$Z$2^AF1546)*Z1546)+((AE1546*$AA$2^AF1546)*AA1546)+((AE1546*$AB$2^AF1546)*AB1546)+((AE1546*$AC$2^AF1546)*AC1546+((AE1546*$AD$2^AF1546)*AD1546))</f>
        <v>810.9375</v>
      </c>
      <c r="AH1546" s="37">
        <f t="shared" ref="AH1546:AH1547" si="2840">K1546/100</f>
        <v>0.03</v>
      </c>
      <c r="AI1546" s="37">
        <f t="shared" ref="AI1546:AI1547" si="2841">AG1546/100</f>
        <v>8.109375</v>
      </c>
      <c r="AJ1546" s="7">
        <f t="shared" ref="AJ1546:AJ1558" si="2842">LN(AG1546)</f>
        <v>6.6981909857943078</v>
      </c>
      <c r="AK1546" s="7">
        <f t="shared" ref="AK1546:AK1558" si="2843">LN(AE1546)</f>
        <v>-4.0570487774784034</v>
      </c>
      <c r="AL1546" s="7">
        <f t="shared" ref="AL1546:AL1558" si="2844">(AJ1546-AK1546)/AF1546</f>
        <v>3.5850799210909039</v>
      </c>
      <c r="AM1546" s="7">
        <f t="shared" ref="AM1546:AM1558" si="2845">EXP(AL1546)</f>
        <v>36.056239257685206</v>
      </c>
      <c r="AN1546" s="37" t="str">
        <f>VLOOKUP(I1546,spp!A:L,10,FALSE)</f>
        <v>Lutjanidae</v>
      </c>
    </row>
    <row r="1547" spans="1:40" x14ac:dyDescent="0.2">
      <c r="A1547" s="37">
        <v>12</v>
      </c>
      <c r="B1547" s="37" t="s">
        <v>243</v>
      </c>
      <c r="C1547" s="37">
        <v>1</v>
      </c>
      <c r="D1547" s="37" t="s">
        <v>244</v>
      </c>
      <c r="E1547" s="40">
        <v>4</v>
      </c>
      <c r="F1547" s="42">
        <v>41289</v>
      </c>
      <c r="G1547" s="40"/>
      <c r="H1547" s="40">
        <v>4.2</v>
      </c>
      <c r="I1547" s="40" t="s">
        <v>143</v>
      </c>
      <c r="J1547" s="37" t="str">
        <f>VLOOKUP(I1547,spp!A:B,2,FALSE)</f>
        <v>Scarus ghobban</v>
      </c>
      <c r="K1547" s="39">
        <f t="shared" si="2838"/>
        <v>13</v>
      </c>
      <c r="L1547" s="37">
        <v>13</v>
      </c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>
        <f>VLOOKUP(I1547,spp!A:C,3,FALSE)</f>
        <v>2.3300000000000001E-2</v>
      </c>
      <c r="AF1547" s="37">
        <f>VLOOKUP(I1547,spp!A:D,4,FALSE)</f>
        <v>2.919</v>
      </c>
      <c r="AG1547" s="37">
        <f t="shared" si="2839"/>
        <v>4.3942641375590856</v>
      </c>
      <c r="AH1547" s="37">
        <f t="shared" si="2840"/>
        <v>0.13</v>
      </c>
      <c r="AI1547" s="37">
        <f t="shared" si="2841"/>
        <v>4.3942641375590855E-2</v>
      </c>
      <c r="AJ1547" s="7">
        <f t="shared" si="2842"/>
        <v>1.4803000853917134</v>
      </c>
      <c r="AK1547" s="7">
        <f t="shared" si="2843"/>
        <v>-3.7593019184104821</v>
      </c>
      <c r="AL1547" s="7">
        <f t="shared" si="2844"/>
        <v>1.7949989735533387</v>
      </c>
      <c r="AM1547" s="7">
        <f t="shared" si="2845"/>
        <v>6.0194685431406896</v>
      </c>
      <c r="AN1547" s="37" t="str">
        <f>VLOOKUP(I1547,spp!A:L,10,FALSE)</f>
        <v>Scaridae </v>
      </c>
    </row>
    <row r="1548" spans="1:40" x14ac:dyDescent="0.2">
      <c r="A1548" s="37">
        <v>12</v>
      </c>
      <c r="B1548" s="43" t="s">
        <v>243</v>
      </c>
      <c r="C1548" s="43">
        <v>1</v>
      </c>
      <c r="D1548" s="43" t="s">
        <v>244</v>
      </c>
      <c r="E1548" s="43">
        <v>4</v>
      </c>
      <c r="F1548" s="59">
        <v>41234</v>
      </c>
      <c r="G1548" s="43"/>
      <c r="H1548" s="43">
        <v>5.3</v>
      </c>
      <c r="I1548" s="43" t="s">
        <v>148</v>
      </c>
      <c r="J1548" s="37" t="str">
        <f>VLOOKUP(I1548,spp!A:B,2,FALSE)</f>
        <v>Diadema mexicanum</v>
      </c>
      <c r="K1548" s="43">
        <v>14</v>
      </c>
      <c r="L1548" s="43"/>
      <c r="M1548" s="43"/>
      <c r="N1548" s="43"/>
      <c r="O1548" s="43"/>
      <c r="P1548" s="43"/>
      <c r="Q1548" s="43"/>
      <c r="R1548" s="43"/>
      <c r="S1548" s="43"/>
      <c r="T1548" s="43"/>
      <c r="U1548" s="43"/>
      <c r="V1548" s="43"/>
      <c r="W1548" s="43"/>
      <c r="X1548" s="43"/>
      <c r="Y1548" s="43"/>
      <c r="Z1548" s="43"/>
      <c r="AA1548" s="43"/>
      <c r="AB1548" s="43"/>
      <c r="AC1548" s="43"/>
      <c r="AD1548" s="43"/>
      <c r="AE1548" s="37"/>
      <c r="AF1548" s="37">
        <f>VLOOKUP(I1548,spp!A:E,5,FALSE)</f>
        <v>20.71</v>
      </c>
      <c r="AG1548" s="43">
        <f>AF1548*K1548</f>
        <v>289.94</v>
      </c>
      <c r="AH1548" s="43">
        <f>K1548/50</f>
        <v>0.28000000000000003</v>
      </c>
      <c r="AI1548" s="43">
        <f>AG1548/50</f>
        <v>5.7988</v>
      </c>
      <c r="AJ1548" s="7">
        <f t="shared" si="2842"/>
        <v>5.6696740050227517</v>
      </c>
      <c r="AK1548" s="7" t="e">
        <f t="shared" si="2843"/>
        <v>#NUM!</v>
      </c>
      <c r="AL1548" s="7" t="e">
        <f t="shared" si="2844"/>
        <v>#NUM!</v>
      </c>
      <c r="AM1548" s="7" t="e">
        <f t="shared" si="2845"/>
        <v>#NUM!</v>
      </c>
      <c r="AN1548" s="37" t="str">
        <f>VLOOKUP(I1548,spp!A:L,10,FALSE)</f>
        <v>Diadematidae</v>
      </c>
    </row>
    <row r="1549" spans="1:40" x14ac:dyDescent="0.2">
      <c r="A1549" s="37">
        <v>12</v>
      </c>
      <c r="B1549" s="43" t="s">
        <v>243</v>
      </c>
      <c r="C1549" s="43">
        <v>1</v>
      </c>
      <c r="D1549" s="43" t="s">
        <v>244</v>
      </c>
      <c r="E1549" s="43">
        <v>4</v>
      </c>
      <c r="F1549" s="59">
        <v>41289</v>
      </c>
      <c r="G1549" s="43"/>
      <c r="H1549" s="43">
        <v>4.2</v>
      </c>
      <c r="I1549" s="43" t="s">
        <v>148</v>
      </c>
      <c r="J1549" s="37" t="str">
        <f>VLOOKUP(I1549,spp!A:B,2,FALSE)</f>
        <v>Diadema mexicanum</v>
      </c>
      <c r="K1549" s="43">
        <v>6</v>
      </c>
      <c r="L1549" s="43"/>
      <c r="M1549" s="43"/>
      <c r="N1549" s="43"/>
      <c r="O1549" s="43"/>
      <c r="P1549" s="43"/>
      <c r="Q1549" s="43"/>
      <c r="R1549" s="43"/>
      <c r="S1549" s="43"/>
      <c r="T1549" s="43"/>
      <c r="U1549" s="43"/>
      <c r="V1549" s="43"/>
      <c r="W1549" s="43"/>
      <c r="X1549" s="43"/>
      <c r="Y1549" s="43"/>
      <c r="Z1549" s="43"/>
      <c r="AA1549" s="43"/>
      <c r="AB1549" s="43"/>
      <c r="AC1549" s="43"/>
      <c r="AD1549" s="43"/>
      <c r="AE1549" s="37"/>
      <c r="AF1549" s="37">
        <f>VLOOKUP(I1549,spp!A:E,5,FALSE)</f>
        <v>20.71</v>
      </c>
      <c r="AG1549" s="43">
        <f>AF1549*K1549</f>
        <v>124.26</v>
      </c>
      <c r="AH1549" s="43">
        <f>K1549/50</f>
        <v>0.12</v>
      </c>
      <c r="AI1549" s="43">
        <f>AG1549/50</f>
        <v>2.4852000000000003</v>
      </c>
      <c r="AJ1549" s="7">
        <f t="shared" si="2842"/>
        <v>4.8223761446355482</v>
      </c>
      <c r="AK1549" s="7" t="e">
        <f t="shared" si="2843"/>
        <v>#NUM!</v>
      </c>
      <c r="AL1549" s="7" t="e">
        <f t="shared" si="2844"/>
        <v>#NUM!</v>
      </c>
      <c r="AM1549" s="7" t="e">
        <f t="shared" si="2845"/>
        <v>#NUM!</v>
      </c>
      <c r="AN1549" s="37" t="str">
        <f>VLOOKUP(I1549,spp!A:L,10,FALSE)</f>
        <v>Diadematidae</v>
      </c>
    </row>
    <row r="1550" spans="1:40" x14ac:dyDescent="0.2">
      <c r="A1550" s="37">
        <v>12</v>
      </c>
      <c r="B1550" s="43" t="s">
        <v>243</v>
      </c>
      <c r="C1550" s="43">
        <v>1</v>
      </c>
      <c r="D1550" s="43" t="s">
        <v>244</v>
      </c>
      <c r="E1550" s="43">
        <v>4</v>
      </c>
      <c r="F1550" s="59">
        <v>41234</v>
      </c>
      <c r="G1550" s="43"/>
      <c r="H1550" s="43">
        <v>5.3</v>
      </c>
      <c r="I1550" s="43" t="s">
        <v>149</v>
      </c>
      <c r="J1550" s="37" t="str">
        <f>VLOOKUP(I1550,spp!A:B,2,FALSE)</f>
        <v>Pinctada mazatlanica</v>
      </c>
      <c r="K1550" s="43">
        <v>1</v>
      </c>
      <c r="L1550" s="43"/>
      <c r="M1550" s="43"/>
      <c r="N1550" s="43"/>
      <c r="O1550" s="43"/>
      <c r="P1550" s="43"/>
      <c r="Q1550" s="43"/>
      <c r="R1550" s="43"/>
      <c r="S1550" s="43"/>
      <c r="T1550" s="43"/>
      <c r="U1550" s="43"/>
      <c r="V1550" s="43"/>
      <c r="W1550" s="43"/>
      <c r="X1550" s="43"/>
      <c r="Y1550" s="43"/>
      <c r="Z1550" s="43"/>
      <c r="AA1550" s="43"/>
      <c r="AB1550" s="43"/>
      <c r="AC1550" s="43"/>
      <c r="AD1550" s="43"/>
      <c r="AE1550" s="37"/>
      <c r="AF1550" s="37">
        <f>VLOOKUP(I1550,spp!A:E,5,FALSE)</f>
        <v>33.238461538461536</v>
      </c>
      <c r="AG1550" s="43">
        <f>AF1550*K1550</f>
        <v>33.238461538461536</v>
      </c>
      <c r="AH1550" s="43">
        <f>K1550/50</f>
        <v>0.02</v>
      </c>
      <c r="AI1550" s="43">
        <f>AG1550/50</f>
        <v>0.66476923076923067</v>
      </c>
      <c r="AJ1550" s="7">
        <f t="shared" si="2842"/>
        <v>3.5037076854763507</v>
      </c>
      <c r="AK1550" s="7" t="e">
        <f t="shared" si="2843"/>
        <v>#NUM!</v>
      </c>
      <c r="AL1550" s="7" t="e">
        <f t="shared" si="2844"/>
        <v>#NUM!</v>
      </c>
      <c r="AM1550" s="7" t="e">
        <f t="shared" si="2845"/>
        <v>#NUM!</v>
      </c>
      <c r="AN1550" s="37" t="str">
        <f>VLOOKUP(I1550,spp!A:L,10,FALSE)</f>
        <v>Pteriidae</v>
      </c>
    </row>
    <row r="1551" spans="1:40" x14ac:dyDescent="0.2">
      <c r="A1551" s="37">
        <v>12</v>
      </c>
      <c r="B1551" s="37" t="s">
        <v>243</v>
      </c>
      <c r="C1551" s="37">
        <v>1</v>
      </c>
      <c r="D1551" s="37" t="s">
        <v>244</v>
      </c>
      <c r="E1551" s="37">
        <v>5</v>
      </c>
      <c r="F1551" s="42">
        <v>41234</v>
      </c>
      <c r="G1551" s="37"/>
      <c r="H1551" s="37">
        <v>5.3</v>
      </c>
      <c r="I1551" s="62" t="s">
        <v>150</v>
      </c>
      <c r="J1551" s="37" t="str">
        <f>VLOOKUP(I1551,spp!A:B,2,FALSE)</f>
        <v>Lutjanus argentiventris</v>
      </c>
      <c r="K1551" s="39">
        <f t="shared" ref="K1551:K1552" si="2846">+SUM(L1551:AB1551)</f>
        <v>2</v>
      </c>
      <c r="L1551" s="37"/>
      <c r="M1551" s="37"/>
      <c r="N1551" s="37"/>
      <c r="O1551" s="37"/>
      <c r="P1551" s="37">
        <v>2</v>
      </c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>
        <f>VLOOKUP(I1551,spp!A:C,3,FALSE)</f>
        <v>1.7299999999999999E-2</v>
      </c>
      <c r="AF1551" s="37">
        <f>VLOOKUP(I1551,spp!A:D,4,FALSE)</f>
        <v>3</v>
      </c>
      <c r="AG1551" s="37">
        <f t="shared" ref="AG1551:AG1552" si="2847">((AE1551*$L$2^AF1551)*L1551)+((AE1551*$M$2^AF1551)*M1551)+((AE1551*$N$2^AF1551)*N1551)+((AE1551*$O$2^AF1551)*O1551)+((AE1551*$P$2^AF1551)*P1551)+((AE1551*$Q$2^AF1551)*Q1551)+((AE1551*$R$2^AF1551)*R1551)+((AE1551*$S$2^AF1551)*S1551)+((AE1551*$T$2^AF1551)*T1551)+((AE1551*$U$2^AF1551)*U1551)+((AE1551*$V$2^AF1551)*V1551)+((AE1551*$W$2^AF1551)*W1551)+((AE1551*$X$2^AF1551)*X1551)+((AE1551*$Y$2^AF1551)*Y1551)+ ((AE1551*$Z$2^AF1551)*Z1551)+((AE1551*$AA$2^AF1551)*AA1551)+((AE1551*$AB$2^AF1551)*AB1551)+((AE1551*$AC$2^AF1551)*AC1551+((AE1551*$AD$2^AF1551)*AD1551))</f>
        <v>540.625</v>
      </c>
      <c r="AH1551" s="37">
        <f t="shared" ref="AH1551:AH1552" si="2848">K1551/100</f>
        <v>0.02</v>
      </c>
      <c r="AI1551" s="37">
        <f t="shared" ref="AI1551:AI1552" si="2849">AG1551/100</f>
        <v>5.40625</v>
      </c>
      <c r="AJ1551" s="7">
        <f t="shared" si="2842"/>
        <v>6.2927258776861441</v>
      </c>
      <c r="AK1551" s="7">
        <f t="shared" si="2843"/>
        <v>-4.0570487774784034</v>
      </c>
      <c r="AL1551" s="7">
        <f t="shared" si="2844"/>
        <v>3.4499248850548496</v>
      </c>
      <c r="AM1551" s="7">
        <f t="shared" si="2845"/>
        <v>31.498026247371843</v>
      </c>
      <c r="AN1551" s="37" t="str">
        <f>VLOOKUP(I1551,spp!A:L,10,FALSE)</f>
        <v>Lutjanidae</v>
      </c>
    </row>
    <row r="1552" spans="1:40" x14ac:dyDescent="0.2">
      <c r="A1552" s="37">
        <v>12</v>
      </c>
      <c r="B1552" s="37" t="s">
        <v>243</v>
      </c>
      <c r="C1552" s="37">
        <v>1</v>
      </c>
      <c r="D1552" s="37" t="s">
        <v>244</v>
      </c>
      <c r="E1552" s="40">
        <v>5</v>
      </c>
      <c r="F1552" s="42">
        <v>41289</v>
      </c>
      <c r="G1552" s="40"/>
      <c r="H1552" s="40">
        <v>4.2</v>
      </c>
      <c r="I1552" s="40" t="s">
        <v>150</v>
      </c>
      <c r="J1552" s="37" t="str">
        <f>VLOOKUP(I1552,spp!A:B,2,FALSE)</f>
        <v>Lutjanus argentiventris</v>
      </c>
      <c r="K1552" s="39">
        <f t="shared" si="2846"/>
        <v>5</v>
      </c>
      <c r="L1552" s="37"/>
      <c r="M1552" s="37"/>
      <c r="N1552" s="37">
        <v>5</v>
      </c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>
        <f>VLOOKUP(I1552,spp!A:C,3,FALSE)</f>
        <v>1.7299999999999999E-2</v>
      </c>
      <c r="AF1552" s="37">
        <f>VLOOKUP(I1552,spp!A:D,4,FALSE)</f>
        <v>3</v>
      </c>
      <c r="AG1552" s="37">
        <f t="shared" si="2847"/>
        <v>168.9453125</v>
      </c>
      <c r="AH1552" s="37">
        <f t="shared" si="2848"/>
        <v>0.05</v>
      </c>
      <c r="AI1552" s="37">
        <f t="shared" si="2849"/>
        <v>1.689453125</v>
      </c>
      <c r="AJ1552" s="7">
        <f t="shared" si="2842"/>
        <v>5.129575067880463</v>
      </c>
      <c r="AK1552" s="7">
        <f t="shared" si="2843"/>
        <v>-4.0570487774784034</v>
      </c>
      <c r="AL1552" s="7">
        <f t="shared" si="2844"/>
        <v>3.0622079484529556</v>
      </c>
      <c r="AM1552" s="7">
        <f t="shared" si="2845"/>
        <v>21.374699333458715</v>
      </c>
      <c r="AN1552" s="37" t="str">
        <f>VLOOKUP(I1552,spp!A:L,10,FALSE)</f>
        <v>Lutjanidae</v>
      </c>
    </row>
    <row r="1553" spans="1:40" x14ac:dyDescent="0.2">
      <c r="A1553" s="37">
        <v>12</v>
      </c>
      <c r="B1553" s="43" t="s">
        <v>243</v>
      </c>
      <c r="C1553" s="43">
        <v>1</v>
      </c>
      <c r="D1553" s="43" t="s">
        <v>244</v>
      </c>
      <c r="E1553" s="43">
        <v>5</v>
      </c>
      <c r="F1553" s="59">
        <v>41234</v>
      </c>
      <c r="G1553" s="43"/>
      <c r="H1553" s="43">
        <v>5.3</v>
      </c>
      <c r="I1553" s="43" t="s">
        <v>148</v>
      </c>
      <c r="J1553" s="37" t="str">
        <f>VLOOKUP(I1553,spp!A:B,2,FALSE)</f>
        <v>Diadema mexicanum</v>
      </c>
      <c r="K1553" s="43">
        <v>32</v>
      </c>
      <c r="L1553" s="43"/>
      <c r="M1553" s="43"/>
      <c r="N1553" s="43"/>
      <c r="O1553" s="43"/>
      <c r="P1553" s="43"/>
      <c r="Q1553" s="43"/>
      <c r="R1553" s="43"/>
      <c r="S1553" s="43"/>
      <c r="T1553" s="43"/>
      <c r="U1553" s="43"/>
      <c r="V1553" s="43"/>
      <c r="W1553" s="43"/>
      <c r="X1553" s="43"/>
      <c r="Y1553" s="43"/>
      <c r="Z1553" s="43"/>
      <c r="AA1553" s="43"/>
      <c r="AB1553" s="43"/>
      <c r="AC1553" s="43"/>
      <c r="AD1553" s="43"/>
      <c r="AE1553" s="37"/>
      <c r="AF1553" s="37">
        <f>VLOOKUP(I1553,spp!A:E,5,FALSE)</f>
        <v>20.71</v>
      </c>
      <c r="AG1553" s="43">
        <f t="shared" ref="AG1553:AG1557" si="2850">AF1553*K1553</f>
        <v>662.72</v>
      </c>
      <c r="AH1553" s="43">
        <f t="shared" ref="AH1553:AH1557" si="2851">K1553/50</f>
        <v>0.64</v>
      </c>
      <c r="AI1553" s="43">
        <f t="shared" ref="AI1553:AI1557" si="2852">AG1553/50</f>
        <v>13.2544</v>
      </c>
      <c r="AJ1553" s="7">
        <f t="shared" si="2842"/>
        <v>6.4963525782072198</v>
      </c>
      <c r="AK1553" s="7" t="e">
        <f t="shared" si="2843"/>
        <v>#NUM!</v>
      </c>
      <c r="AL1553" s="7" t="e">
        <f t="shared" si="2844"/>
        <v>#NUM!</v>
      </c>
      <c r="AM1553" s="7" t="e">
        <f t="shared" si="2845"/>
        <v>#NUM!</v>
      </c>
      <c r="AN1553" s="37" t="str">
        <f>VLOOKUP(I1553,spp!A:L,10,FALSE)</f>
        <v>Diadematidae</v>
      </c>
    </row>
    <row r="1554" spans="1:40" x14ac:dyDescent="0.2">
      <c r="A1554" s="37">
        <v>12</v>
      </c>
      <c r="B1554" s="43" t="s">
        <v>243</v>
      </c>
      <c r="C1554" s="43">
        <v>1</v>
      </c>
      <c r="D1554" s="43" t="s">
        <v>244</v>
      </c>
      <c r="E1554" s="43">
        <v>5</v>
      </c>
      <c r="F1554" s="59">
        <v>41289</v>
      </c>
      <c r="G1554" s="43"/>
      <c r="H1554" s="43">
        <v>4.2</v>
      </c>
      <c r="I1554" s="43" t="s">
        <v>148</v>
      </c>
      <c r="J1554" s="37" t="str">
        <f>VLOOKUP(I1554,spp!A:B,2,FALSE)</f>
        <v>Diadema mexicanum</v>
      </c>
      <c r="K1554" s="43">
        <v>2</v>
      </c>
      <c r="L1554" s="43"/>
      <c r="M1554" s="43"/>
      <c r="N1554" s="43"/>
      <c r="O1554" s="43"/>
      <c r="P1554" s="43"/>
      <c r="Q1554" s="43"/>
      <c r="R1554" s="43"/>
      <c r="S1554" s="43"/>
      <c r="T1554" s="43"/>
      <c r="U1554" s="43"/>
      <c r="V1554" s="43"/>
      <c r="W1554" s="43"/>
      <c r="X1554" s="43"/>
      <c r="Y1554" s="43"/>
      <c r="Z1554" s="43"/>
      <c r="AA1554" s="43"/>
      <c r="AB1554" s="43"/>
      <c r="AC1554" s="43"/>
      <c r="AD1554" s="43"/>
      <c r="AE1554" s="37"/>
      <c r="AF1554" s="37">
        <f>VLOOKUP(I1554,spp!A:E,5,FALSE)</f>
        <v>20.71</v>
      </c>
      <c r="AG1554" s="43">
        <f t="shared" si="2850"/>
        <v>41.42</v>
      </c>
      <c r="AH1554" s="43">
        <f t="shared" si="2851"/>
        <v>0.04</v>
      </c>
      <c r="AI1554" s="43">
        <f t="shared" si="2852"/>
        <v>0.82840000000000003</v>
      </c>
      <c r="AJ1554" s="7">
        <f t="shared" si="2842"/>
        <v>3.7237638559674382</v>
      </c>
      <c r="AK1554" s="7" t="e">
        <f t="shared" si="2843"/>
        <v>#NUM!</v>
      </c>
      <c r="AL1554" s="7" t="e">
        <f t="shared" si="2844"/>
        <v>#NUM!</v>
      </c>
      <c r="AM1554" s="7" t="e">
        <f t="shared" si="2845"/>
        <v>#NUM!</v>
      </c>
      <c r="AN1554" s="37" t="str">
        <f>VLOOKUP(I1554,spp!A:L,10,FALSE)</f>
        <v>Diadematidae</v>
      </c>
    </row>
    <row r="1555" spans="1:40" x14ac:dyDescent="0.2">
      <c r="A1555" s="37">
        <v>12</v>
      </c>
      <c r="B1555" s="43" t="s">
        <v>243</v>
      </c>
      <c r="C1555" s="43">
        <v>1</v>
      </c>
      <c r="D1555" s="43" t="s">
        <v>244</v>
      </c>
      <c r="E1555" s="43">
        <v>5</v>
      </c>
      <c r="F1555" s="59">
        <v>41234</v>
      </c>
      <c r="G1555" s="43"/>
      <c r="H1555" s="43">
        <v>5.3</v>
      </c>
      <c r="I1555" s="43" t="s">
        <v>145</v>
      </c>
      <c r="J1555" s="37" t="str">
        <f>VLOOKUP(I1555,spp!A:B,2,FALSE)</f>
        <v>Isostichopus fuscus</v>
      </c>
      <c r="K1555" s="43">
        <v>1</v>
      </c>
      <c r="L1555" s="43"/>
      <c r="M1555" s="43"/>
      <c r="N1555" s="43"/>
      <c r="O1555" s="43"/>
      <c r="P1555" s="43"/>
      <c r="Q1555" s="43"/>
      <c r="R1555" s="43"/>
      <c r="S1555" s="43"/>
      <c r="T1555" s="43"/>
      <c r="U1555" s="43"/>
      <c r="V1555" s="43"/>
      <c r="W1555" s="43"/>
      <c r="X1555" s="43"/>
      <c r="Y1555" s="43"/>
      <c r="Z1555" s="43"/>
      <c r="AA1555" s="43"/>
      <c r="AB1555" s="43"/>
      <c r="AC1555" s="43"/>
      <c r="AD1555" s="43"/>
      <c r="AE1555" s="37"/>
      <c r="AF1555" s="37">
        <f>VLOOKUP(I1555,spp!A:E,5,FALSE)</f>
        <v>375</v>
      </c>
      <c r="AG1555" s="43">
        <f t="shared" si="2850"/>
        <v>375</v>
      </c>
      <c r="AH1555" s="43">
        <f t="shared" si="2851"/>
        <v>0.02</v>
      </c>
      <c r="AI1555" s="43">
        <f t="shared" si="2852"/>
        <v>7.5</v>
      </c>
      <c r="AJ1555" s="7">
        <f t="shared" si="2842"/>
        <v>5.9269260259704106</v>
      </c>
      <c r="AK1555" s="7" t="e">
        <f t="shared" si="2843"/>
        <v>#NUM!</v>
      </c>
      <c r="AL1555" s="7" t="e">
        <f t="shared" si="2844"/>
        <v>#NUM!</v>
      </c>
      <c r="AM1555" s="7" t="e">
        <f t="shared" si="2845"/>
        <v>#NUM!</v>
      </c>
      <c r="AN1555" s="37" t="str">
        <f>VLOOKUP(I1555,spp!A:L,10,FALSE)</f>
        <v>Stichopodidae</v>
      </c>
    </row>
    <row r="1556" spans="1:40" x14ac:dyDescent="0.2">
      <c r="A1556" s="37">
        <v>12</v>
      </c>
      <c r="B1556" s="43" t="s">
        <v>243</v>
      </c>
      <c r="C1556" s="43">
        <v>1</v>
      </c>
      <c r="D1556" s="43" t="s">
        <v>244</v>
      </c>
      <c r="E1556" s="43">
        <v>5</v>
      </c>
      <c r="F1556" s="59">
        <v>41234</v>
      </c>
      <c r="G1556" s="43"/>
      <c r="H1556" s="43">
        <v>5.3</v>
      </c>
      <c r="I1556" s="43" t="s">
        <v>149</v>
      </c>
      <c r="J1556" s="37" t="str">
        <f>VLOOKUP(I1556,spp!A:B,2,FALSE)</f>
        <v>Pinctada mazatlanica</v>
      </c>
      <c r="K1556" s="43">
        <v>4</v>
      </c>
      <c r="L1556" s="43"/>
      <c r="M1556" s="43"/>
      <c r="N1556" s="43"/>
      <c r="O1556" s="43"/>
      <c r="P1556" s="43"/>
      <c r="Q1556" s="43"/>
      <c r="R1556" s="43"/>
      <c r="S1556" s="43"/>
      <c r="T1556" s="43"/>
      <c r="U1556" s="43"/>
      <c r="V1556" s="43"/>
      <c r="W1556" s="43"/>
      <c r="X1556" s="43"/>
      <c r="Y1556" s="43"/>
      <c r="Z1556" s="43"/>
      <c r="AA1556" s="43"/>
      <c r="AB1556" s="43"/>
      <c r="AC1556" s="43"/>
      <c r="AD1556" s="43"/>
      <c r="AE1556" s="37"/>
      <c r="AF1556" s="37">
        <f>VLOOKUP(I1556,spp!A:E,5,FALSE)</f>
        <v>33.238461538461536</v>
      </c>
      <c r="AG1556" s="43">
        <f t="shared" si="2850"/>
        <v>132.95384615384614</v>
      </c>
      <c r="AH1556" s="43">
        <f t="shared" si="2851"/>
        <v>0.08</v>
      </c>
      <c r="AI1556" s="43">
        <f t="shared" si="2852"/>
        <v>2.6590769230769227</v>
      </c>
      <c r="AJ1556" s="7">
        <f t="shared" si="2842"/>
        <v>4.8900020465962415</v>
      </c>
      <c r="AK1556" s="7" t="e">
        <f t="shared" si="2843"/>
        <v>#NUM!</v>
      </c>
      <c r="AL1556" s="7" t="e">
        <f t="shared" si="2844"/>
        <v>#NUM!</v>
      </c>
      <c r="AM1556" s="7" t="e">
        <f t="shared" si="2845"/>
        <v>#NUM!</v>
      </c>
      <c r="AN1556" s="37" t="str">
        <f>VLOOKUP(I1556,spp!A:L,10,FALSE)</f>
        <v>Pteriidae</v>
      </c>
    </row>
    <row r="1557" spans="1:40" x14ac:dyDescent="0.2">
      <c r="A1557" s="37">
        <v>12</v>
      </c>
      <c r="B1557" s="43" t="s">
        <v>243</v>
      </c>
      <c r="C1557" s="43">
        <v>1</v>
      </c>
      <c r="D1557" s="43" t="s">
        <v>244</v>
      </c>
      <c r="E1557" s="43">
        <v>5</v>
      </c>
      <c r="F1557" s="59">
        <v>41289</v>
      </c>
      <c r="G1557" s="43"/>
      <c r="H1557" s="43">
        <v>4.2</v>
      </c>
      <c r="I1557" s="43" t="s">
        <v>149</v>
      </c>
      <c r="J1557" s="37" t="str">
        <f>VLOOKUP(I1557,spp!A:B,2,FALSE)</f>
        <v>Pinctada mazatlanica</v>
      </c>
      <c r="K1557" s="43">
        <v>1</v>
      </c>
      <c r="L1557" s="43"/>
      <c r="M1557" s="43"/>
      <c r="N1557" s="43"/>
      <c r="O1557" s="43"/>
      <c r="P1557" s="43"/>
      <c r="Q1557" s="43"/>
      <c r="R1557" s="43"/>
      <c r="S1557" s="43"/>
      <c r="T1557" s="43"/>
      <c r="U1557" s="43"/>
      <c r="V1557" s="43"/>
      <c r="W1557" s="43"/>
      <c r="X1557" s="43"/>
      <c r="Y1557" s="43"/>
      <c r="Z1557" s="43"/>
      <c r="AA1557" s="43"/>
      <c r="AB1557" s="43"/>
      <c r="AC1557" s="43"/>
      <c r="AD1557" s="43"/>
      <c r="AE1557" s="37"/>
      <c r="AF1557" s="37">
        <f>VLOOKUP(I1557,spp!A:E,5,FALSE)</f>
        <v>33.238461538461536</v>
      </c>
      <c r="AG1557" s="43">
        <f t="shared" si="2850"/>
        <v>33.238461538461536</v>
      </c>
      <c r="AH1557" s="43">
        <f t="shared" si="2851"/>
        <v>0.02</v>
      </c>
      <c r="AI1557" s="43">
        <f t="shared" si="2852"/>
        <v>0.66476923076923067</v>
      </c>
      <c r="AJ1557" s="7">
        <f t="shared" si="2842"/>
        <v>3.5037076854763507</v>
      </c>
      <c r="AK1557" s="7" t="e">
        <f t="shared" si="2843"/>
        <v>#NUM!</v>
      </c>
      <c r="AL1557" s="7" t="e">
        <f t="shared" si="2844"/>
        <v>#NUM!</v>
      </c>
      <c r="AM1557" s="7" t="e">
        <f t="shared" si="2845"/>
        <v>#NUM!</v>
      </c>
      <c r="AN1557" s="37" t="str">
        <f>VLOOKUP(I1557,spp!A:L,10,FALSE)</f>
        <v>Pteriidae</v>
      </c>
    </row>
    <row r="1558" spans="1:40" x14ac:dyDescent="0.2">
      <c r="A1558" s="37">
        <v>12</v>
      </c>
      <c r="B1558" s="37" t="s">
        <v>243</v>
      </c>
      <c r="C1558" s="37">
        <v>1</v>
      </c>
      <c r="D1558" s="37" t="s">
        <v>244</v>
      </c>
      <c r="E1558" s="40">
        <v>6</v>
      </c>
      <c r="F1558" s="42">
        <v>41289</v>
      </c>
      <c r="G1558" s="40"/>
      <c r="H1558" s="40">
        <v>4.2</v>
      </c>
      <c r="I1558" s="40" t="s">
        <v>150</v>
      </c>
      <c r="J1558" s="37" t="str">
        <f>VLOOKUP(I1558,spp!A:B,2,FALSE)</f>
        <v>Lutjanus argentiventris</v>
      </c>
      <c r="K1558" s="39">
        <f t="shared" ref="K1558" si="2853">+SUM(L1558:AB1558)</f>
        <v>5</v>
      </c>
      <c r="L1558" s="37"/>
      <c r="M1558" s="37"/>
      <c r="N1558" s="37">
        <v>5</v>
      </c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>
        <f>VLOOKUP(I1558,spp!A:C,3,FALSE)</f>
        <v>1.7299999999999999E-2</v>
      </c>
      <c r="AF1558" s="37">
        <f>VLOOKUP(I1558,spp!A:D,4,FALSE)</f>
        <v>3</v>
      </c>
      <c r="AG1558" s="37">
        <f t="shared" ref="AG1558" si="2854">((AE1558*$L$2^AF1558)*L1558)+((AE1558*$M$2^AF1558)*M1558)+((AE1558*$N$2^AF1558)*N1558)+((AE1558*$O$2^AF1558)*O1558)+((AE1558*$P$2^AF1558)*P1558)+((AE1558*$Q$2^AF1558)*Q1558)+((AE1558*$R$2^AF1558)*R1558)+((AE1558*$S$2^AF1558)*S1558)+((AE1558*$T$2^AF1558)*T1558)+((AE1558*$U$2^AF1558)*U1558)+((AE1558*$V$2^AF1558)*V1558)+((AE1558*$W$2^AF1558)*W1558)+((AE1558*$X$2^AF1558)*X1558)+((AE1558*$Y$2^AF1558)*Y1558)+ ((AE1558*$Z$2^AF1558)*Z1558)+((AE1558*$AA$2^AF1558)*AA1558)+((AE1558*$AB$2^AF1558)*AB1558)+((AE1558*$AC$2^AF1558)*AC1558+((AE1558*$AD$2^AF1558)*AD1558))</f>
        <v>168.9453125</v>
      </c>
      <c r="AH1558" s="37">
        <f t="shared" ref="AH1558" si="2855">K1558/100</f>
        <v>0.05</v>
      </c>
      <c r="AI1558" s="37">
        <f t="shared" ref="AI1558" si="2856">AG1558/100</f>
        <v>1.689453125</v>
      </c>
      <c r="AJ1558" s="7">
        <f t="shared" si="2842"/>
        <v>5.129575067880463</v>
      </c>
      <c r="AK1558" s="7">
        <f t="shared" si="2843"/>
        <v>-4.0570487774784034</v>
      </c>
      <c r="AL1558" s="7">
        <f t="shared" si="2844"/>
        <v>3.0622079484529556</v>
      </c>
      <c r="AM1558" s="7">
        <f t="shared" si="2845"/>
        <v>21.374699333458715</v>
      </c>
      <c r="AN1558" s="37" t="str">
        <f>VLOOKUP(I1558,spp!A:L,10,FALSE)</f>
        <v>Lutjanidae</v>
      </c>
    </row>
    <row r="1559" spans="1:40" x14ac:dyDescent="0.2">
      <c r="A1559" s="37">
        <v>12</v>
      </c>
      <c r="B1559" s="43" t="s">
        <v>243</v>
      </c>
      <c r="C1559" s="43">
        <v>1</v>
      </c>
      <c r="D1559" s="43" t="s">
        <v>244</v>
      </c>
      <c r="E1559" s="43">
        <v>6</v>
      </c>
      <c r="F1559" s="59">
        <v>41234</v>
      </c>
      <c r="G1559" s="43"/>
      <c r="H1559" s="43">
        <v>5.3</v>
      </c>
      <c r="I1559" s="43" t="s">
        <v>148</v>
      </c>
      <c r="J1559" s="37" t="str">
        <f>VLOOKUP(I1559,spp!A:B,2,FALSE)</f>
        <v>Diadema mexicanum</v>
      </c>
      <c r="K1559" s="43">
        <v>25</v>
      </c>
      <c r="L1559" s="43"/>
      <c r="M1559" s="43"/>
      <c r="N1559" s="43"/>
      <c r="O1559" s="43"/>
      <c r="P1559" s="43"/>
      <c r="Q1559" s="43"/>
      <c r="R1559" s="43"/>
      <c r="S1559" s="43"/>
      <c r="T1559" s="43"/>
      <c r="U1559" s="43"/>
      <c r="V1559" s="43"/>
      <c r="W1559" s="43"/>
      <c r="X1559" s="43"/>
      <c r="Y1559" s="43"/>
      <c r="Z1559" s="43"/>
      <c r="AA1559" s="43"/>
      <c r="AB1559" s="43"/>
      <c r="AC1559" s="43"/>
      <c r="AD1559" s="43"/>
      <c r="AE1559" s="37"/>
      <c r="AF1559" s="37">
        <f>VLOOKUP(I1559,spp!A:E,5,FALSE)</f>
        <v>20.71</v>
      </c>
      <c r="AG1559" s="43">
        <f t="shared" ref="AG1559:AG1562" si="2857">AF1559*K1559</f>
        <v>517.75</v>
      </c>
      <c r="AH1559" s="43">
        <f t="shared" ref="AH1559:AH1562" si="2858">K1559/50</f>
        <v>0.5</v>
      </c>
      <c r="AI1559" s="43">
        <f t="shared" ref="AI1559:AI1562" si="2859">AG1559/50</f>
        <v>10.355</v>
      </c>
      <c r="AJ1559" s="7">
        <f t="shared" ref="AJ1559:AJ1566" si="2860">LN(AG1559)</f>
        <v>6.2494925002756938</v>
      </c>
      <c r="AK1559" s="7" t="e">
        <f t="shared" ref="AK1559:AK1566" si="2861">LN(AE1559)</f>
        <v>#NUM!</v>
      </c>
      <c r="AL1559" s="7" t="e">
        <f t="shared" ref="AL1559:AL1566" si="2862">(AJ1559-AK1559)/AF1559</f>
        <v>#NUM!</v>
      </c>
      <c r="AM1559" s="7" t="e">
        <f t="shared" ref="AM1559:AM1566" si="2863">EXP(AL1559)</f>
        <v>#NUM!</v>
      </c>
      <c r="AN1559" s="37" t="str">
        <f>VLOOKUP(I1559,spp!A:L,10,FALSE)</f>
        <v>Diadematidae</v>
      </c>
    </row>
    <row r="1560" spans="1:40" x14ac:dyDescent="0.2">
      <c r="A1560" s="37">
        <v>12</v>
      </c>
      <c r="B1560" s="43" t="s">
        <v>243</v>
      </c>
      <c r="C1560" s="43">
        <v>1</v>
      </c>
      <c r="D1560" s="43" t="s">
        <v>244</v>
      </c>
      <c r="E1560" s="43">
        <v>6</v>
      </c>
      <c r="F1560" s="59">
        <v>41289</v>
      </c>
      <c r="G1560" s="43"/>
      <c r="H1560" s="43">
        <v>4.2</v>
      </c>
      <c r="I1560" s="43" t="s">
        <v>148</v>
      </c>
      <c r="J1560" s="37" t="str">
        <f>VLOOKUP(I1560,spp!A:B,2,FALSE)</f>
        <v>Diadema mexicanum</v>
      </c>
      <c r="K1560" s="43">
        <v>17</v>
      </c>
      <c r="L1560" s="43"/>
      <c r="M1560" s="43"/>
      <c r="N1560" s="43"/>
      <c r="O1560" s="43"/>
      <c r="P1560" s="43"/>
      <c r="Q1560" s="43"/>
      <c r="R1560" s="43"/>
      <c r="S1560" s="43"/>
      <c r="T1560" s="43"/>
      <c r="U1560" s="43"/>
      <c r="V1560" s="43"/>
      <c r="W1560" s="43"/>
      <c r="X1560" s="43"/>
      <c r="Y1560" s="43"/>
      <c r="Z1560" s="43"/>
      <c r="AA1560" s="43"/>
      <c r="AB1560" s="43"/>
      <c r="AC1560" s="43"/>
      <c r="AD1560" s="43"/>
      <c r="AE1560" s="37"/>
      <c r="AF1560" s="37">
        <f>VLOOKUP(I1560,spp!A:E,5,FALSE)</f>
        <v>20.71</v>
      </c>
      <c r="AG1560" s="43">
        <f t="shared" si="2857"/>
        <v>352.07</v>
      </c>
      <c r="AH1560" s="43">
        <f t="shared" si="2858"/>
        <v>0.34</v>
      </c>
      <c r="AI1560" s="43">
        <f t="shared" si="2859"/>
        <v>7.0413999999999994</v>
      </c>
      <c r="AJ1560" s="7">
        <f t="shared" si="2860"/>
        <v>5.863830019463709</v>
      </c>
      <c r="AK1560" s="7" t="e">
        <f t="shared" si="2861"/>
        <v>#NUM!</v>
      </c>
      <c r="AL1560" s="7" t="e">
        <f t="shared" si="2862"/>
        <v>#NUM!</v>
      </c>
      <c r="AM1560" s="7" t="e">
        <f t="shared" si="2863"/>
        <v>#NUM!</v>
      </c>
      <c r="AN1560" s="37" t="str">
        <f>VLOOKUP(I1560,spp!A:L,10,FALSE)</f>
        <v>Diadematidae</v>
      </c>
    </row>
    <row r="1561" spans="1:40" x14ac:dyDescent="0.2">
      <c r="A1561" s="37">
        <v>12</v>
      </c>
      <c r="B1561" s="43" t="s">
        <v>243</v>
      </c>
      <c r="C1561" s="43">
        <v>1</v>
      </c>
      <c r="D1561" s="43" t="s">
        <v>244</v>
      </c>
      <c r="E1561" s="43">
        <v>6</v>
      </c>
      <c r="F1561" s="59">
        <v>41234</v>
      </c>
      <c r="G1561" s="43"/>
      <c r="H1561" s="43">
        <v>5.3</v>
      </c>
      <c r="I1561" s="43" t="s">
        <v>149</v>
      </c>
      <c r="J1561" s="37" t="str">
        <f>VLOOKUP(I1561,spp!A:B,2,FALSE)</f>
        <v>Pinctada mazatlanica</v>
      </c>
      <c r="K1561" s="43">
        <v>11</v>
      </c>
      <c r="L1561" s="43"/>
      <c r="M1561" s="43"/>
      <c r="N1561" s="43"/>
      <c r="O1561" s="43"/>
      <c r="P1561" s="43"/>
      <c r="Q1561" s="43"/>
      <c r="R1561" s="43"/>
      <c r="S1561" s="43"/>
      <c r="T1561" s="43"/>
      <c r="U1561" s="43"/>
      <c r="V1561" s="43"/>
      <c r="W1561" s="43"/>
      <c r="X1561" s="43"/>
      <c r="Y1561" s="43"/>
      <c r="Z1561" s="43"/>
      <c r="AA1561" s="43"/>
      <c r="AB1561" s="43"/>
      <c r="AC1561" s="43"/>
      <c r="AD1561" s="43"/>
      <c r="AE1561" s="37"/>
      <c r="AF1561" s="37">
        <f>VLOOKUP(I1561,spp!A:E,5,FALSE)</f>
        <v>33.238461538461536</v>
      </c>
      <c r="AG1561" s="43">
        <f t="shared" si="2857"/>
        <v>365.62307692307689</v>
      </c>
      <c r="AH1561" s="43">
        <f t="shared" si="2858"/>
        <v>0.22</v>
      </c>
      <c r="AI1561" s="43">
        <f t="shared" si="2859"/>
        <v>7.3124615384615375</v>
      </c>
      <c r="AJ1561" s="7">
        <f t="shared" si="2860"/>
        <v>5.9016029582747214</v>
      </c>
      <c r="AK1561" s="7" t="e">
        <f t="shared" si="2861"/>
        <v>#NUM!</v>
      </c>
      <c r="AL1561" s="7" t="e">
        <f t="shared" si="2862"/>
        <v>#NUM!</v>
      </c>
      <c r="AM1561" s="7" t="e">
        <f t="shared" si="2863"/>
        <v>#NUM!</v>
      </c>
      <c r="AN1561" s="37" t="str">
        <f>VLOOKUP(I1561,spp!A:L,10,FALSE)</f>
        <v>Pteriidae</v>
      </c>
    </row>
    <row r="1562" spans="1:40" x14ac:dyDescent="0.2">
      <c r="A1562" s="37">
        <v>12</v>
      </c>
      <c r="B1562" s="43" t="s">
        <v>243</v>
      </c>
      <c r="C1562" s="43">
        <v>1</v>
      </c>
      <c r="D1562" s="43" t="s">
        <v>244</v>
      </c>
      <c r="E1562" s="43">
        <v>6</v>
      </c>
      <c r="F1562" s="59">
        <v>41289</v>
      </c>
      <c r="G1562" s="43"/>
      <c r="H1562" s="43">
        <v>4.2</v>
      </c>
      <c r="I1562" s="43" t="s">
        <v>149</v>
      </c>
      <c r="J1562" s="37" t="str">
        <f>VLOOKUP(I1562,spp!A:B,2,FALSE)</f>
        <v>Pinctada mazatlanica</v>
      </c>
      <c r="K1562" s="43">
        <v>13</v>
      </c>
      <c r="L1562" s="43"/>
      <c r="M1562" s="43"/>
      <c r="N1562" s="43"/>
      <c r="O1562" s="43"/>
      <c r="P1562" s="43"/>
      <c r="Q1562" s="43"/>
      <c r="R1562" s="43"/>
      <c r="S1562" s="43"/>
      <c r="T1562" s="43"/>
      <c r="U1562" s="43"/>
      <c r="V1562" s="43"/>
      <c r="W1562" s="43"/>
      <c r="X1562" s="43"/>
      <c r="Y1562" s="43"/>
      <c r="Z1562" s="43"/>
      <c r="AA1562" s="43"/>
      <c r="AB1562" s="43"/>
      <c r="AC1562" s="43"/>
      <c r="AD1562" s="43"/>
      <c r="AE1562" s="37"/>
      <c r="AF1562" s="37">
        <f>VLOOKUP(I1562,spp!A:E,5,FALSE)</f>
        <v>33.238461538461536</v>
      </c>
      <c r="AG1562" s="43">
        <f t="shared" si="2857"/>
        <v>432.09999999999997</v>
      </c>
      <c r="AH1562" s="43">
        <f t="shared" si="2858"/>
        <v>0.26</v>
      </c>
      <c r="AI1562" s="43">
        <f t="shared" si="2859"/>
        <v>8.6419999999999995</v>
      </c>
      <c r="AJ1562" s="7">
        <f t="shared" si="2860"/>
        <v>6.068657042937887</v>
      </c>
      <c r="AK1562" s="7" t="e">
        <f t="shared" si="2861"/>
        <v>#NUM!</v>
      </c>
      <c r="AL1562" s="7" t="e">
        <f t="shared" si="2862"/>
        <v>#NUM!</v>
      </c>
      <c r="AM1562" s="7" t="e">
        <f t="shared" si="2863"/>
        <v>#NUM!</v>
      </c>
      <c r="AN1562" s="37" t="str">
        <f>VLOOKUP(I1562,spp!A:L,10,FALSE)</f>
        <v>Pteriidae</v>
      </c>
    </row>
    <row r="1563" spans="1:40" x14ac:dyDescent="0.2">
      <c r="A1563" s="37">
        <v>12</v>
      </c>
      <c r="B1563" s="43" t="s">
        <v>243</v>
      </c>
      <c r="C1563" s="43">
        <v>1</v>
      </c>
      <c r="D1563" s="43" t="s">
        <v>244</v>
      </c>
      <c r="E1563" s="43">
        <v>7</v>
      </c>
      <c r="F1563" s="59">
        <v>41234</v>
      </c>
      <c r="G1563" s="43"/>
      <c r="H1563" s="43">
        <v>5.3</v>
      </c>
      <c r="I1563" s="43" t="s">
        <v>148</v>
      </c>
      <c r="J1563" s="37" t="str">
        <f>VLOOKUP(I1563,spp!A:B,2,FALSE)</f>
        <v>Diadema mexicanum</v>
      </c>
      <c r="K1563" s="43">
        <v>17</v>
      </c>
      <c r="L1563" s="43"/>
      <c r="M1563" s="43"/>
      <c r="N1563" s="43"/>
      <c r="O1563" s="43"/>
      <c r="P1563" s="43"/>
      <c r="Q1563" s="43"/>
      <c r="R1563" s="43"/>
      <c r="S1563" s="43"/>
      <c r="T1563" s="43"/>
      <c r="U1563" s="43"/>
      <c r="V1563" s="43"/>
      <c r="W1563" s="43"/>
      <c r="X1563" s="43"/>
      <c r="Y1563" s="43"/>
      <c r="Z1563" s="43"/>
      <c r="AA1563" s="43"/>
      <c r="AB1563" s="43"/>
      <c r="AC1563" s="43"/>
      <c r="AD1563" s="43"/>
      <c r="AE1563" s="37"/>
      <c r="AF1563" s="37">
        <f>VLOOKUP(I1563,spp!A:E,5,FALSE)</f>
        <v>20.71</v>
      </c>
      <c r="AG1563" s="43">
        <f t="shared" ref="AG1563:AG1566" si="2864">AF1563*K1563</f>
        <v>352.07</v>
      </c>
      <c r="AH1563" s="43">
        <f t="shared" ref="AH1563:AH1566" si="2865">K1563/50</f>
        <v>0.34</v>
      </c>
      <c r="AI1563" s="43">
        <f t="shared" ref="AI1563:AI1566" si="2866">AG1563/50</f>
        <v>7.0413999999999994</v>
      </c>
      <c r="AJ1563" s="7">
        <f t="shared" si="2860"/>
        <v>5.863830019463709</v>
      </c>
      <c r="AK1563" s="7" t="e">
        <f t="shared" si="2861"/>
        <v>#NUM!</v>
      </c>
      <c r="AL1563" s="7" t="e">
        <f t="shared" si="2862"/>
        <v>#NUM!</v>
      </c>
      <c r="AM1563" s="7" t="e">
        <f t="shared" si="2863"/>
        <v>#NUM!</v>
      </c>
      <c r="AN1563" s="37" t="str">
        <f>VLOOKUP(I1563,spp!A:L,10,FALSE)</f>
        <v>Diadematidae</v>
      </c>
    </row>
    <row r="1564" spans="1:40" x14ac:dyDescent="0.2">
      <c r="A1564" s="37">
        <v>12</v>
      </c>
      <c r="B1564" s="43" t="s">
        <v>243</v>
      </c>
      <c r="C1564" s="43">
        <v>1</v>
      </c>
      <c r="D1564" s="43" t="s">
        <v>244</v>
      </c>
      <c r="E1564" s="43">
        <v>7</v>
      </c>
      <c r="F1564" s="59">
        <v>41289</v>
      </c>
      <c r="G1564" s="43"/>
      <c r="H1564" s="43">
        <v>4.2</v>
      </c>
      <c r="I1564" s="43" t="s">
        <v>148</v>
      </c>
      <c r="J1564" s="37" t="str">
        <f>VLOOKUP(I1564,spp!A:B,2,FALSE)</f>
        <v>Diadema mexicanum</v>
      </c>
      <c r="K1564" s="43">
        <v>29</v>
      </c>
      <c r="L1564" s="43"/>
      <c r="M1564" s="43"/>
      <c r="N1564" s="43"/>
      <c r="O1564" s="43"/>
      <c r="P1564" s="43"/>
      <c r="Q1564" s="43"/>
      <c r="R1564" s="43"/>
      <c r="S1564" s="43"/>
      <c r="T1564" s="43"/>
      <c r="U1564" s="43"/>
      <c r="V1564" s="43"/>
      <c r="W1564" s="43"/>
      <c r="X1564" s="43"/>
      <c r="Y1564" s="43"/>
      <c r="Z1564" s="43"/>
      <c r="AA1564" s="43"/>
      <c r="AB1564" s="43"/>
      <c r="AC1564" s="43"/>
      <c r="AD1564" s="43"/>
      <c r="AE1564" s="37"/>
      <c r="AF1564" s="37">
        <f>VLOOKUP(I1564,spp!A:E,5,FALSE)</f>
        <v>20.71</v>
      </c>
      <c r="AG1564" s="43">
        <f t="shared" si="2864"/>
        <v>600.59</v>
      </c>
      <c r="AH1564" s="43">
        <f t="shared" si="2865"/>
        <v>0.57999999999999996</v>
      </c>
      <c r="AI1564" s="43">
        <f t="shared" si="2866"/>
        <v>12.011800000000001</v>
      </c>
      <c r="AJ1564" s="7">
        <f t="shared" si="2860"/>
        <v>6.3979125053939665</v>
      </c>
      <c r="AK1564" s="7" t="e">
        <f t="shared" si="2861"/>
        <v>#NUM!</v>
      </c>
      <c r="AL1564" s="7" t="e">
        <f t="shared" si="2862"/>
        <v>#NUM!</v>
      </c>
      <c r="AM1564" s="7" t="e">
        <f t="shared" si="2863"/>
        <v>#NUM!</v>
      </c>
      <c r="AN1564" s="37" t="str">
        <f>VLOOKUP(I1564,spp!A:L,10,FALSE)</f>
        <v>Diadematidae</v>
      </c>
    </row>
    <row r="1565" spans="1:40" x14ac:dyDescent="0.2">
      <c r="A1565" s="37">
        <v>12</v>
      </c>
      <c r="B1565" s="43" t="s">
        <v>243</v>
      </c>
      <c r="C1565" s="43">
        <v>1</v>
      </c>
      <c r="D1565" s="43" t="s">
        <v>244</v>
      </c>
      <c r="E1565" s="43">
        <v>7</v>
      </c>
      <c r="F1565" s="59">
        <v>41234</v>
      </c>
      <c r="G1565" s="43"/>
      <c r="H1565" s="43">
        <v>5.3</v>
      </c>
      <c r="I1565" s="43" t="s">
        <v>149</v>
      </c>
      <c r="J1565" s="37" t="str">
        <f>VLOOKUP(I1565,spp!A:B,2,FALSE)</f>
        <v>Pinctada mazatlanica</v>
      </c>
      <c r="K1565" s="43">
        <v>5</v>
      </c>
      <c r="L1565" s="43"/>
      <c r="M1565" s="43"/>
      <c r="N1565" s="43"/>
      <c r="O1565" s="43"/>
      <c r="P1565" s="43"/>
      <c r="Q1565" s="43"/>
      <c r="R1565" s="43"/>
      <c r="S1565" s="43"/>
      <c r="T1565" s="43"/>
      <c r="U1565" s="43"/>
      <c r="V1565" s="43"/>
      <c r="W1565" s="43"/>
      <c r="X1565" s="43"/>
      <c r="Y1565" s="43"/>
      <c r="Z1565" s="43"/>
      <c r="AA1565" s="43"/>
      <c r="AB1565" s="43"/>
      <c r="AC1565" s="43"/>
      <c r="AD1565" s="43"/>
      <c r="AE1565" s="37"/>
      <c r="AF1565" s="37">
        <f>VLOOKUP(I1565,spp!A:E,5,FALSE)</f>
        <v>33.238461538461536</v>
      </c>
      <c r="AG1565" s="43">
        <f t="shared" si="2864"/>
        <v>166.19230769230768</v>
      </c>
      <c r="AH1565" s="43">
        <f t="shared" si="2865"/>
        <v>0.1</v>
      </c>
      <c r="AI1565" s="43">
        <f t="shared" si="2866"/>
        <v>3.3238461538461537</v>
      </c>
      <c r="AJ1565" s="7">
        <f t="shared" si="2860"/>
        <v>5.1131455979104512</v>
      </c>
      <c r="AK1565" s="7" t="e">
        <f t="shared" si="2861"/>
        <v>#NUM!</v>
      </c>
      <c r="AL1565" s="7" t="e">
        <f t="shared" si="2862"/>
        <v>#NUM!</v>
      </c>
      <c r="AM1565" s="7" t="e">
        <f t="shared" si="2863"/>
        <v>#NUM!</v>
      </c>
      <c r="AN1565" s="37" t="str">
        <f>VLOOKUP(I1565,spp!A:L,10,FALSE)</f>
        <v>Pteriidae</v>
      </c>
    </row>
    <row r="1566" spans="1:40" x14ac:dyDescent="0.2">
      <c r="A1566" s="37">
        <v>12</v>
      </c>
      <c r="B1566" s="43" t="s">
        <v>243</v>
      </c>
      <c r="C1566" s="43">
        <v>1</v>
      </c>
      <c r="D1566" s="43" t="s">
        <v>244</v>
      </c>
      <c r="E1566" s="43">
        <v>7</v>
      </c>
      <c r="F1566" s="59">
        <v>41289</v>
      </c>
      <c r="G1566" s="43"/>
      <c r="H1566" s="43">
        <v>4.2</v>
      </c>
      <c r="I1566" s="43" t="s">
        <v>149</v>
      </c>
      <c r="J1566" s="37" t="str">
        <f>VLOOKUP(I1566,spp!A:B,2,FALSE)</f>
        <v>Pinctada mazatlanica</v>
      </c>
      <c r="K1566" s="43">
        <v>10</v>
      </c>
      <c r="L1566" s="43"/>
      <c r="M1566" s="43"/>
      <c r="N1566" s="43"/>
      <c r="O1566" s="43"/>
      <c r="P1566" s="43"/>
      <c r="Q1566" s="43"/>
      <c r="R1566" s="43"/>
      <c r="S1566" s="43"/>
      <c r="T1566" s="43"/>
      <c r="U1566" s="43"/>
      <c r="V1566" s="43"/>
      <c r="W1566" s="43"/>
      <c r="X1566" s="43"/>
      <c r="Y1566" s="43"/>
      <c r="Z1566" s="43"/>
      <c r="AA1566" s="43"/>
      <c r="AB1566" s="43"/>
      <c r="AC1566" s="43"/>
      <c r="AD1566" s="43"/>
      <c r="AE1566" s="37"/>
      <c r="AF1566" s="37">
        <f>VLOOKUP(I1566,spp!A:E,5,FALSE)</f>
        <v>33.238461538461536</v>
      </c>
      <c r="AG1566" s="43">
        <f t="shared" si="2864"/>
        <v>332.38461538461536</v>
      </c>
      <c r="AH1566" s="43">
        <f t="shared" si="2865"/>
        <v>0.2</v>
      </c>
      <c r="AI1566" s="43">
        <f t="shared" si="2866"/>
        <v>6.6476923076923073</v>
      </c>
      <c r="AJ1566" s="7">
        <f t="shared" si="2860"/>
        <v>5.8062927784703966</v>
      </c>
      <c r="AK1566" s="7" t="e">
        <f t="shared" si="2861"/>
        <v>#NUM!</v>
      </c>
      <c r="AL1566" s="7" t="e">
        <f t="shared" si="2862"/>
        <v>#NUM!</v>
      </c>
      <c r="AM1566" s="7" t="e">
        <f t="shared" si="2863"/>
        <v>#NUM!</v>
      </c>
      <c r="AN1566" s="37" t="str">
        <f>VLOOKUP(I1566,spp!A:L,10,FALSE)</f>
        <v>Pteriidae</v>
      </c>
    </row>
    <row r="1567" spans="1:40" x14ac:dyDescent="0.2">
      <c r="A1567" s="37">
        <v>12</v>
      </c>
      <c r="B1567" s="43" t="s">
        <v>243</v>
      </c>
      <c r="C1567" s="43">
        <v>1</v>
      </c>
      <c r="D1567" s="43" t="s">
        <v>244</v>
      </c>
      <c r="E1567" s="43">
        <v>8</v>
      </c>
      <c r="F1567" s="59">
        <v>41234</v>
      </c>
      <c r="G1567" s="43"/>
      <c r="H1567" s="43">
        <v>5.3</v>
      </c>
      <c r="I1567" s="43" t="s">
        <v>148</v>
      </c>
      <c r="J1567" s="37" t="str">
        <f>VLOOKUP(I1567,spp!A:B,2,FALSE)</f>
        <v>Diadema mexicanum</v>
      </c>
      <c r="K1567" s="43">
        <v>12</v>
      </c>
      <c r="L1567" s="43"/>
      <c r="M1567" s="43"/>
      <c r="N1567" s="43"/>
      <c r="O1567" s="43"/>
      <c r="P1567" s="43"/>
      <c r="Q1567" s="43"/>
      <c r="R1567" s="43"/>
      <c r="S1567" s="43"/>
      <c r="T1567" s="43"/>
      <c r="U1567" s="43"/>
      <c r="V1567" s="43"/>
      <c r="W1567" s="43"/>
      <c r="X1567" s="43"/>
      <c r="Y1567" s="43"/>
      <c r="Z1567" s="43"/>
      <c r="AA1567" s="43"/>
      <c r="AB1567" s="43"/>
      <c r="AC1567" s="43"/>
      <c r="AD1567" s="43"/>
      <c r="AE1567" s="37"/>
      <c r="AF1567" s="37">
        <f>VLOOKUP(I1567,spp!A:E,5,FALSE)</f>
        <v>20.71</v>
      </c>
      <c r="AG1567" s="43">
        <f>AF1567*K1567</f>
        <v>248.52</v>
      </c>
      <c r="AH1567" s="43">
        <f>K1567/50</f>
        <v>0.24</v>
      </c>
      <c r="AI1567" s="43">
        <f>AG1567/50</f>
        <v>4.9704000000000006</v>
      </c>
      <c r="AJ1567" s="7">
        <f t="shared" ref="AJ1567:AJ1574" si="2867">LN(AG1567)</f>
        <v>5.5155233251954927</v>
      </c>
      <c r="AK1567" s="7" t="e">
        <f t="shared" ref="AK1567:AK1574" si="2868">LN(AE1567)</f>
        <v>#NUM!</v>
      </c>
      <c r="AL1567" s="7" t="e">
        <f t="shared" ref="AL1567:AL1574" si="2869">(AJ1567-AK1567)/AF1567</f>
        <v>#NUM!</v>
      </c>
      <c r="AM1567" s="7" t="e">
        <f t="shared" ref="AM1567:AM1575" si="2870">EXP(AL1567)</f>
        <v>#NUM!</v>
      </c>
      <c r="AN1567" s="37" t="str">
        <f>VLOOKUP(I1567,spp!A:L,10,FALSE)</f>
        <v>Diadematidae</v>
      </c>
    </row>
    <row r="1568" spans="1:40" x14ac:dyDescent="0.2">
      <c r="A1568" s="37">
        <v>12</v>
      </c>
      <c r="B1568" s="43" t="s">
        <v>243</v>
      </c>
      <c r="C1568" s="43">
        <v>1</v>
      </c>
      <c r="D1568" s="43" t="s">
        <v>244</v>
      </c>
      <c r="E1568" s="43">
        <v>8</v>
      </c>
      <c r="F1568" s="59">
        <v>41234</v>
      </c>
      <c r="G1568" s="43"/>
      <c r="H1568" s="43">
        <v>5.3</v>
      </c>
      <c r="I1568" s="43" t="s">
        <v>149</v>
      </c>
      <c r="J1568" s="37" t="str">
        <f>VLOOKUP(I1568,spp!A:B,2,FALSE)</f>
        <v>Pinctada mazatlanica</v>
      </c>
      <c r="K1568" s="43">
        <v>2</v>
      </c>
      <c r="L1568" s="43"/>
      <c r="M1568" s="43"/>
      <c r="N1568" s="43"/>
      <c r="O1568" s="43"/>
      <c r="P1568" s="43"/>
      <c r="Q1568" s="43"/>
      <c r="R1568" s="43"/>
      <c r="S1568" s="43"/>
      <c r="T1568" s="43"/>
      <c r="U1568" s="43"/>
      <c r="V1568" s="43"/>
      <c r="W1568" s="43"/>
      <c r="X1568" s="43"/>
      <c r="Y1568" s="43"/>
      <c r="Z1568" s="43"/>
      <c r="AA1568" s="43"/>
      <c r="AB1568" s="43"/>
      <c r="AC1568" s="43"/>
      <c r="AD1568" s="43"/>
      <c r="AE1568" s="37"/>
      <c r="AF1568" s="37">
        <f>VLOOKUP(I1568,spp!A:E,5,FALSE)</f>
        <v>33.238461538461536</v>
      </c>
      <c r="AG1568" s="43">
        <f>AF1568*K1568</f>
        <v>66.476923076923072</v>
      </c>
      <c r="AH1568" s="43">
        <f>K1568/50</f>
        <v>0.04</v>
      </c>
      <c r="AI1568" s="43">
        <f>AG1568/50</f>
        <v>1.3295384615384613</v>
      </c>
      <c r="AJ1568" s="7">
        <f t="shared" si="2867"/>
        <v>4.1968548660362961</v>
      </c>
      <c r="AK1568" s="7" t="e">
        <f t="shared" si="2868"/>
        <v>#NUM!</v>
      </c>
      <c r="AL1568" s="7" t="e">
        <f t="shared" si="2869"/>
        <v>#NUM!</v>
      </c>
      <c r="AM1568" s="7" t="e">
        <f t="shared" si="2870"/>
        <v>#NUM!</v>
      </c>
      <c r="AN1568" s="37" t="str">
        <f>VLOOKUP(I1568,spp!A:L,10,FALSE)</f>
        <v>Pteriidae</v>
      </c>
    </row>
    <row r="1569" spans="1:40" x14ac:dyDescent="0.2">
      <c r="A1569" s="37">
        <v>12</v>
      </c>
      <c r="B1569" s="37" t="s">
        <v>243</v>
      </c>
      <c r="C1569" s="37">
        <v>2</v>
      </c>
      <c r="D1569" s="40" t="s">
        <v>245</v>
      </c>
      <c r="E1569" s="40">
        <v>1</v>
      </c>
      <c r="F1569" s="42">
        <v>41289</v>
      </c>
      <c r="G1569" s="40"/>
      <c r="H1569" s="40">
        <v>5.2</v>
      </c>
      <c r="I1569" s="40" t="s">
        <v>150</v>
      </c>
      <c r="J1569" s="37" t="str">
        <f>VLOOKUP(I1569,spp!A:B,2,FALSE)</f>
        <v>Lutjanus argentiventris</v>
      </c>
      <c r="K1569" s="39">
        <f t="shared" ref="K1569" si="2871">+SUM(L1569:AB1569)</f>
        <v>1</v>
      </c>
      <c r="L1569" s="37"/>
      <c r="M1569" s="37"/>
      <c r="N1569" s="37">
        <v>1</v>
      </c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>
        <f>VLOOKUP(I1569,spp!A:C,3,FALSE)</f>
        <v>1.7299999999999999E-2</v>
      </c>
      <c r="AF1569" s="37">
        <f>VLOOKUP(I1569,spp!A:D,4,FALSE)</f>
        <v>3</v>
      </c>
      <c r="AG1569" s="37">
        <f t="shared" ref="AG1569" si="2872">((AE1569*$L$2^AF1569)*L1569)+((AE1569*$M$2^AF1569)*M1569)+((AE1569*$N$2^AF1569)*N1569)+((AE1569*$O$2^AF1569)*O1569)+((AE1569*$P$2^AF1569)*P1569)+((AE1569*$Q$2^AF1569)*Q1569)+((AE1569*$R$2^AF1569)*R1569)+((AE1569*$S$2^AF1569)*S1569)+((AE1569*$T$2^AF1569)*T1569)+((AE1569*$U$2^AF1569)*U1569)+((AE1569*$V$2^AF1569)*V1569)+((AE1569*$W$2^AF1569)*W1569)+((AE1569*$X$2^AF1569)*X1569)+((AE1569*$Y$2^AF1569)*Y1569)+ ((AE1569*$Z$2^AF1569)*Z1569)+((AE1569*$AA$2^AF1569)*AA1569)+((AE1569*$AB$2^AF1569)*AB1569)+((AE1569*$AC$2^AF1569)*AC1569+((AE1569*$AD$2^AF1569)*AD1569))</f>
        <v>33.7890625</v>
      </c>
      <c r="AH1569" s="37">
        <f t="shared" ref="AH1569" si="2873">K1569/100</f>
        <v>0.01</v>
      </c>
      <c r="AI1569" s="37">
        <f t="shared" ref="AI1569" si="2874">AG1569/100</f>
        <v>0.337890625</v>
      </c>
      <c r="AJ1569" s="7">
        <f t="shared" si="2867"/>
        <v>3.5201371554463625</v>
      </c>
      <c r="AK1569" s="7">
        <f t="shared" si="2868"/>
        <v>-4.0570487774784034</v>
      </c>
      <c r="AL1569" s="7">
        <f t="shared" si="2869"/>
        <v>2.5257286443082552</v>
      </c>
      <c r="AM1569" s="7">
        <f t="shared" si="2870"/>
        <v>12.499999999999996</v>
      </c>
      <c r="AN1569" s="37" t="str">
        <f>VLOOKUP(I1569,spp!A:L,10,FALSE)</f>
        <v>Lutjanidae</v>
      </c>
    </row>
    <row r="1570" spans="1:40" x14ac:dyDescent="0.2">
      <c r="A1570" s="37">
        <v>12</v>
      </c>
      <c r="B1570" s="43" t="s">
        <v>243</v>
      </c>
      <c r="C1570" s="43">
        <v>2</v>
      </c>
      <c r="D1570" s="43" t="s">
        <v>245</v>
      </c>
      <c r="E1570" s="43">
        <v>1</v>
      </c>
      <c r="F1570" s="59">
        <v>41234</v>
      </c>
      <c r="G1570" s="43"/>
      <c r="H1570" s="43">
        <v>5.2</v>
      </c>
      <c r="I1570" s="43" t="s">
        <v>148</v>
      </c>
      <c r="J1570" s="37" t="str">
        <f>VLOOKUP(I1570,spp!A:B,2,FALSE)</f>
        <v>Diadema mexicanum</v>
      </c>
      <c r="K1570" s="43">
        <v>61</v>
      </c>
      <c r="L1570" s="43"/>
      <c r="M1570" s="43"/>
      <c r="N1570" s="43"/>
      <c r="O1570" s="43"/>
      <c r="P1570" s="43"/>
      <c r="Q1570" s="43"/>
      <c r="R1570" s="43"/>
      <c r="S1570" s="43"/>
      <c r="T1570" s="43"/>
      <c r="U1570" s="43"/>
      <c r="V1570" s="43"/>
      <c r="W1570" s="43"/>
      <c r="X1570" s="43"/>
      <c r="Y1570" s="43"/>
      <c r="Z1570" s="43"/>
      <c r="AA1570" s="43"/>
      <c r="AB1570" s="43"/>
      <c r="AC1570" s="43"/>
      <c r="AD1570" s="43"/>
      <c r="AE1570" s="37"/>
      <c r="AF1570" s="37">
        <f>VLOOKUP(I1570,spp!A:E,5,FALSE)</f>
        <v>20.71</v>
      </c>
      <c r="AG1570" s="43">
        <f t="shared" ref="AG1570:AG1573" si="2875">AF1570*K1570</f>
        <v>1263.31</v>
      </c>
      <c r="AH1570" s="43">
        <f t="shared" ref="AH1570:AH1573" si="2876">K1570/50</f>
        <v>1.22</v>
      </c>
      <c r="AI1570" s="43">
        <f t="shared" ref="AI1570:AI1573" si="2877">AG1570/50</f>
        <v>25.266199999999998</v>
      </c>
      <c r="AJ1570" s="7">
        <f t="shared" si="2867"/>
        <v>7.1414905395808042</v>
      </c>
      <c r="AK1570" s="7" t="e">
        <f t="shared" si="2868"/>
        <v>#NUM!</v>
      </c>
      <c r="AL1570" s="7" t="e">
        <f t="shared" si="2869"/>
        <v>#NUM!</v>
      </c>
      <c r="AM1570" s="7" t="e">
        <f t="shared" si="2870"/>
        <v>#NUM!</v>
      </c>
      <c r="AN1570" s="37" t="str">
        <f>VLOOKUP(I1570,spp!A:L,10,FALSE)</f>
        <v>Diadematidae</v>
      </c>
    </row>
    <row r="1571" spans="1:40" x14ac:dyDescent="0.2">
      <c r="A1571" s="37">
        <v>12</v>
      </c>
      <c r="B1571" s="43" t="s">
        <v>243</v>
      </c>
      <c r="C1571" s="43">
        <v>2</v>
      </c>
      <c r="D1571" s="43" t="s">
        <v>245</v>
      </c>
      <c r="E1571" s="43">
        <v>1</v>
      </c>
      <c r="F1571" s="59">
        <v>41289</v>
      </c>
      <c r="G1571" s="43"/>
      <c r="H1571" s="43">
        <v>5.2</v>
      </c>
      <c r="I1571" s="43" t="s">
        <v>148</v>
      </c>
      <c r="J1571" s="37" t="str">
        <f>VLOOKUP(I1571,spp!A:B,2,FALSE)</f>
        <v>Diadema mexicanum</v>
      </c>
      <c r="K1571" s="43">
        <v>3</v>
      </c>
      <c r="L1571" s="43"/>
      <c r="M1571" s="43"/>
      <c r="N1571" s="43"/>
      <c r="O1571" s="43"/>
      <c r="P1571" s="43"/>
      <c r="Q1571" s="43"/>
      <c r="R1571" s="43"/>
      <c r="S1571" s="43"/>
      <c r="T1571" s="43"/>
      <c r="U1571" s="43"/>
      <c r="V1571" s="43"/>
      <c r="W1571" s="43"/>
      <c r="X1571" s="43"/>
      <c r="Y1571" s="43"/>
      <c r="Z1571" s="43"/>
      <c r="AA1571" s="43"/>
      <c r="AB1571" s="43"/>
      <c r="AC1571" s="43"/>
      <c r="AD1571" s="43"/>
      <c r="AE1571" s="37"/>
      <c r="AF1571" s="37">
        <f>VLOOKUP(I1571,spp!A:E,5,FALSE)</f>
        <v>20.71</v>
      </c>
      <c r="AG1571" s="43">
        <f t="shared" si="2875"/>
        <v>62.13</v>
      </c>
      <c r="AH1571" s="43">
        <f t="shared" si="2876"/>
        <v>0.06</v>
      </c>
      <c r="AI1571" s="43">
        <f t="shared" si="2877"/>
        <v>1.2426000000000001</v>
      </c>
      <c r="AJ1571" s="7">
        <f t="shared" si="2867"/>
        <v>4.1292289640756028</v>
      </c>
      <c r="AK1571" s="7" t="e">
        <f t="shared" si="2868"/>
        <v>#NUM!</v>
      </c>
      <c r="AL1571" s="7" t="e">
        <f t="shared" si="2869"/>
        <v>#NUM!</v>
      </c>
      <c r="AM1571" s="7" t="e">
        <f t="shared" si="2870"/>
        <v>#NUM!</v>
      </c>
      <c r="AN1571" s="37" t="str">
        <f>VLOOKUP(I1571,spp!A:L,10,FALSE)</f>
        <v>Diadematidae</v>
      </c>
    </row>
    <row r="1572" spans="1:40" x14ac:dyDescent="0.2">
      <c r="A1572" s="37">
        <v>12</v>
      </c>
      <c r="B1572" s="43" t="s">
        <v>243</v>
      </c>
      <c r="C1572" s="43">
        <v>2</v>
      </c>
      <c r="D1572" s="43" t="s">
        <v>245</v>
      </c>
      <c r="E1572" s="43">
        <v>1</v>
      </c>
      <c r="F1572" s="59">
        <v>41234</v>
      </c>
      <c r="G1572" s="43"/>
      <c r="H1572" s="43">
        <v>5.2</v>
      </c>
      <c r="I1572" s="43" t="s">
        <v>149</v>
      </c>
      <c r="J1572" s="37" t="str">
        <f>VLOOKUP(I1572,spp!A:B,2,FALSE)</f>
        <v>Pinctada mazatlanica</v>
      </c>
      <c r="K1572" s="43">
        <v>4</v>
      </c>
      <c r="L1572" s="43"/>
      <c r="M1572" s="43"/>
      <c r="N1572" s="43"/>
      <c r="O1572" s="43"/>
      <c r="P1572" s="43"/>
      <c r="Q1572" s="43"/>
      <c r="R1572" s="43"/>
      <c r="S1572" s="43"/>
      <c r="T1572" s="43"/>
      <c r="U1572" s="43"/>
      <c r="V1572" s="43"/>
      <c r="W1572" s="43"/>
      <c r="X1572" s="43"/>
      <c r="Y1572" s="43"/>
      <c r="Z1572" s="43"/>
      <c r="AA1572" s="43"/>
      <c r="AB1572" s="43"/>
      <c r="AC1572" s="43"/>
      <c r="AD1572" s="43"/>
      <c r="AE1572" s="37"/>
      <c r="AF1572" s="37">
        <f>VLOOKUP(I1572,spp!A:E,5,FALSE)</f>
        <v>33.238461538461536</v>
      </c>
      <c r="AG1572" s="43">
        <f t="shared" si="2875"/>
        <v>132.95384615384614</v>
      </c>
      <c r="AH1572" s="43">
        <f t="shared" si="2876"/>
        <v>0.08</v>
      </c>
      <c r="AI1572" s="43">
        <f t="shared" si="2877"/>
        <v>2.6590769230769227</v>
      </c>
      <c r="AJ1572" s="7">
        <f t="shared" si="2867"/>
        <v>4.8900020465962415</v>
      </c>
      <c r="AK1572" s="7" t="e">
        <f t="shared" si="2868"/>
        <v>#NUM!</v>
      </c>
      <c r="AL1572" s="7" t="e">
        <f t="shared" si="2869"/>
        <v>#NUM!</v>
      </c>
      <c r="AM1572" s="7" t="e">
        <f t="shared" si="2870"/>
        <v>#NUM!</v>
      </c>
      <c r="AN1572" s="37" t="str">
        <f>VLOOKUP(I1572,spp!A:L,10,FALSE)</f>
        <v>Pteriidae</v>
      </c>
    </row>
    <row r="1573" spans="1:40" x14ac:dyDescent="0.2">
      <c r="A1573" s="37">
        <v>12</v>
      </c>
      <c r="B1573" s="43" t="s">
        <v>243</v>
      </c>
      <c r="C1573" s="43">
        <v>2</v>
      </c>
      <c r="D1573" s="43" t="s">
        <v>245</v>
      </c>
      <c r="E1573" s="43">
        <v>1</v>
      </c>
      <c r="F1573" s="59">
        <v>41289</v>
      </c>
      <c r="G1573" s="43"/>
      <c r="H1573" s="43">
        <v>5.2</v>
      </c>
      <c r="I1573" s="43" t="s">
        <v>149</v>
      </c>
      <c r="J1573" s="37" t="str">
        <f>VLOOKUP(I1573,spp!A:B,2,FALSE)</f>
        <v>Pinctada mazatlanica</v>
      </c>
      <c r="K1573" s="43">
        <v>5</v>
      </c>
      <c r="L1573" s="43"/>
      <c r="M1573" s="43"/>
      <c r="N1573" s="43"/>
      <c r="O1573" s="43"/>
      <c r="P1573" s="43"/>
      <c r="Q1573" s="43"/>
      <c r="R1573" s="43"/>
      <c r="S1573" s="43"/>
      <c r="T1573" s="43"/>
      <c r="U1573" s="43"/>
      <c r="V1573" s="43"/>
      <c r="W1573" s="43"/>
      <c r="X1573" s="43"/>
      <c r="Y1573" s="43"/>
      <c r="Z1573" s="43"/>
      <c r="AA1573" s="43"/>
      <c r="AB1573" s="43"/>
      <c r="AC1573" s="43"/>
      <c r="AD1573" s="43"/>
      <c r="AE1573" s="37"/>
      <c r="AF1573" s="37">
        <f>VLOOKUP(I1573,spp!A:E,5,FALSE)</f>
        <v>33.238461538461536</v>
      </c>
      <c r="AG1573" s="43">
        <f t="shared" si="2875"/>
        <v>166.19230769230768</v>
      </c>
      <c r="AH1573" s="43">
        <f t="shared" si="2876"/>
        <v>0.1</v>
      </c>
      <c r="AI1573" s="43">
        <f t="shared" si="2877"/>
        <v>3.3238461538461537</v>
      </c>
      <c r="AJ1573" s="7">
        <f t="shared" si="2867"/>
        <v>5.1131455979104512</v>
      </c>
      <c r="AK1573" s="7" t="e">
        <f t="shared" si="2868"/>
        <v>#NUM!</v>
      </c>
      <c r="AL1573" s="7" t="e">
        <f t="shared" si="2869"/>
        <v>#NUM!</v>
      </c>
      <c r="AM1573" s="7" t="e">
        <f t="shared" si="2870"/>
        <v>#NUM!</v>
      </c>
      <c r="AN1573" s="37" t="str">
        <f>VLOOKUP(I1573,spp!A:L,10,FALSE)</f>
        <v>Pteriidae</v>
      </c>
    </row>
    <row r="1574" spans="1:40" x14ac:dyDescent="0.2">
      <c r="A1574" s="37">
        <v>12</v>
      </c>
      <c r="B1574" s="43" t="s">
        <v>243</v>
      </c>
      <c r="C1574" s="43">
        <v>2</v>
      </c>
      <c r="D1574" s="43" t="s">
        <v>245</v>
      </c>
      <c r="E1574" s="43">
        <v>2</v>
      </c>
      <c r="F1574" s="59">
        <v>41234</v>
      </c>
      <c r="G1574" s="43"/>
      <c r="H1574" s="43">
        <v>5.2</v>
      </c>
      <c r="I1574" s="43" t="s">
        <v>148</v>
      </c>
      <c r="J1574" s="37" t="str">
        <f>VLOOKUP(I1574,spp!A:B,2,FALSE)</f>
        <v>Diadema mexicanum</v>
      </c>
      <c r="K1574" s="43">
        <v>27</v>
      </c>
      <c r="L1574" s="43"/>
      <c r="M1574" s="43"/>
      <c r="N1574" s="43"/>
      <c r="O1574" s="43"/>
      <c r="P1574" s="43"/>
      <c r="Q1574" s="43"/>
      <c r="R1574" s="43"/>
      <c r="S1574" s="43"/>
      <c r="T1574" s="43"/>
      <c r="U1574" s="43"/>
      <c r="V1574" s="43"/>
      <c r="W1574" s="43"/>
      <c r="X1574" s="43"/>
      <c r="Y1574" s="43"/>
      <c r="Z1574" s="43"/>
      <c r="AA1574" s="43"/>
      <c r="AB1574" s="43"/>
      <c r="AC1574" s="43"/>
      <c r="AD1574" s="43"/>
      <c r="AE1574" s="37"/>
      <c r="AF1574" s="37">
        <f>VLOOKUP(I1574,spp!A:E,5,FALSE)</f>
        <v>20.71</v>
      </c>
      <c r="AG1574" s="43">
        <f t="shared" ref="AG1574:AG1578" si="2878">AF1574*K1574</f>
        <v>559.17000000000007</v>
      </c>
      <c r="AH1574" s="43">
        <f t="shared" ref="AH1574:AH1578" si="2879">K1574/50</f>
        <v>0.54</v>
      </c>
      <c r="AI1574" s="43">
        <f t="shared" ref="AI1574:AI1578" si="2880">AG1574/50</f>
        <v>11.183400000000001</v>
      </c>
      <c r="AJ1574" s="7">
        <f t="shared" si="2867"/>
        <v>6.3264535414118219</v>
      </c>
      <c r="AK1574" s="7" t="e">
        <f t="shared" si="2868"/>
        <v>#NUM!</v>
      </c>
      <c r="AL1574" s="7" t="e">
        <f t="shared" si="2869"/>
        <v>#NUM!</v>
      </c>
      <c r="AM1574" s="7" t="e">
        <f t="shared" si="2870"/>
        <v>#NUM!</v>
      </c>
      <c r="AN1574" s="37" t="str">
        <f>VLOOKUP(I1574,spp!A:L,10,FALSE)</f>
        <v>Diadematidae</v>
      </c>
    </row>
    <row r="1575" spans="1:40" x14ac:dyDescent="0.2">
      <c r="A1575" s="37">
        <v>12</v>
      </c>
      <c r="B1575" s="43" t="s">
        <v>243</v>
      </c>
      <c r="C1575" s="43">
        <v>2</v>
      </c>
      <c r="D1575" s="43" t="s">
        <v>245</v>
      </c>
      <c r="E1575" s="43">
        <v>2</v>
      </c>
      <c r="F1575" s="59">
        <v>41289</v>
      </c>
      <c r="G1575" s="43"/>
      <c r="H1575" s="43">
        <v>5.2</v>
      </c>
      <c r="I1575" s="43" t="s">
        <v>148</v>
      </c>
      <c r="J1575" s="37" t="str">
        <f>VLOOKUP(I1575,spp!A:B,2,FALSE)</f>
        <v>Diadema mexicanum</v>
      </c>
      <c r="K1575" s="43">
        <v>17</v>
      </c>
      <c r="L1575" s="43"/>
      <c r="M1575" s="43"/>
      <c r="N1575" s="43"/>
      <c r="O1575" s="43"/>
      <c r="P1575" s="43"/>
      <c r="Q1575" s="43"/>
      <c r="R1575" s="43"/>
      <c r="S1575" s="43"/>
      <c r="T1575" s="43"/>
      <c r="U1575" s="43"/>
      <c r="V1575" s="43"/>
      <c r="W1575" s="43"/>
      <c r="X1575" s="43"/>
      <c r="Y1575" s="43"/>
      <c r="Z1575" s="43"/>
      <c r="AA1575" s="43"/>
      <c r="AB1575" s="43"/>
      <c r="AC1575" s="43"/>
      <c r="AD1575" s="43"/>
      <c r="AE1575" s="37"/>
      <c r="AF1575" s="37">
        <f>VLOOKUP(I1575,spp!A:E,5,FALSE)</f>
        <v>20.71</v>
      </c>
      <c r="AG1575" s="43">
        <f t="shared" si="2878"/>
        <v>352.07</v>
      </c>
      <c r="AH1575" s="43">
        <f t="shared" si="2879"/>
        <v>0.34</v>
      </c>
      <c r="AI1575" s="43">
        <f t="shared" si="2880"/>
        <v>7.0413999999999994</v>
      </c>
      <c r="AJ1575" s="7">
        <f t="shared" ref="AJ1575:AJ1585" si="2881">LN(AG1575)</f>
        <v>5.863830019463709</v>
      </c>
      <c r="AK1575" s="7" t="e">
        <f t="shared" ref="AK1575:AK1585" si="2882">LN(AE1575)</f>
        <v>#NUM!</v>
      </c>
      <c r="AL1575" s="7" t="e">
        <f t="shared" ref="AL1575:AL1585" si="2883">(AJ1575-AK1575)/AF1575</f>
        <v>#NUM!</v>
      </c>
      <c r="AM1575" s="7" t="e">
        <f t="shared" si="2870"/>
        <v>#NUM!</v>
      </c>
      <c r="AN1575" s="37" t="str">
        <f>VLOOKUP(I1575,spp!A:L,10,FALSE)</f>
        <v>Diadematidae</v>
      </c>
    </row>
    <row r="1576" spans="1:40" x14ac:dyDescent="0.2">
      <c r="A1576" s="37">
        <v>12</v>
      </c>
      <c r="B1576" s="43" t="s">
        <v>243</v>
      </c>
      <c r="C1576" s="43">
        <v>2</v>
      </c>
      <c r="D1576" s="43" t="s">
        <v>245</v>
      </c>
      <c r="E1576" s="43">
        <v>2</v>
      </c>
      <c r="F1576" s="59">
        <v>41289</v>
      </c>
      <c r="G1576" s="43"/>
      <c r="H1576" s="43">
        <v>5.2</v>
      </c>
      <c r="I1576" s="43" t="s">
        <v>145</v>
      </c>
      <c r="J1576" s="37" t="str">
        <f>VLOOKUP(I1576,spp!A:B,2,FALSE)</f>
        <v>Isostichopus fuscus</v>
      </c>
      <c r="K1576" s="43">
        <v>1</v>
      </c>
      <c r="L1576" s="43"/>
      <c r="M1576" s="43"/>
      <c r="N1576" s="43"/>
      <c r="O1576" s="43"/>
      <c r="P1576" s="43"/>
      <c r="Q1576" s="43"/>
      <c r="R1576" s="43"/>
      <c r="S1576" s="43"/>
      <c r="T1576" s="43"/>
      <c r="U1576" s="43"/>
      <c r="V1576" s="43"/>
      <c r="W1576" s="43"/>
      <c r="X1576" s="43"/>
      <c r="Y1576" s="43"/>
      <c r="Z1576" s="43"/>
      <c r="AA1576" s="43"/>
      <c r="AB1576" s="43"/>
      <c r="AC1576" s="43"/>
      <c r="AD1576" s="43"/>
      <c r="AE1576" s="37"/>
      <c r="AF1576" s="37">
        <f>VLOOKUP(I1576,spp!A:E,5,FALSE)</f>
        <v>375</v>
      </c>
      <c r="AG1576" s="43">
        <f t="shared" si="2878"/>
        <v>375</v>
      </c>
      <c r="AH1576" s="43">
        <f t="shared" si="2879"/>
        <v>0.02</v>
      </c>
      <c r="AI1576" s="43">
        <f t="shared" si="2880"/>
        <v>7.5</v>
      </c>
      <c r="AJ1576" s="7">
        <f t="shared" si="2881"/>
        <v>5.9269260259704106</v>
      </c>
      <c r="AK1576" s="7" t="e">
        <f t="shared" si="2882"/>
        <v>#NUM!</v>
      </c>
      <c r="AL1576" s="7" t="e">
        <f t="shared" si="2883"/>
        <v>#NUM!</v>
      </c>
      <c r="AM1576" s="7" t="e">
        <f t="shared" ref="AM1576:AM1586" si="2884">EXP(AL1576)</f>
        <v>#NUM!</v>
      </c>
      <c r="AN1576" s="37" t="str">
        <f>VLOOKUP(I1576,spp!A:L,10,FALSE)</f>
        <v>Stichopodidae</v>
      </c>
    </row>
    <row r="1577" spans="1:40" x14ac:dyDescent="0.2">
      <c r="A1577" s="37">
        <v>12</v>
      </c>
      <c r="B1577" s="43" t="s">
        <v>243</v>
      </c>
      <c r="C1577" s="43">
        <v>2</v>
      </c>
      <c r="D1577" s="43" t="s">
        <v>245</v>
      </c>
      <c r="E1577" s="43">
        <v>2</v>
      </c>
      <c r="F1577" s="59">
        <v>41234</v>
      </c>
      <c r="G1577" s="43"/>
      <c r="H1577" s="43">
        <v>5.2</v>
      </c>
      <c r="I1577" s="43" t="s">
        <v>149</v>
      </c>
      <c r="J1577" s="37" t="str">
        <f>VLOOKUP(I1577,spp!A:B,2,FALSE)</f>
        <v>Pinctada mazatlanica</v>
      </c>
      <c r="K1577" s="43">
        <v>1</v>
      </c>
      <c r="L1577" s="43"/>
      <c r="M1577" s="43"/>
      <c r="N1577" s="43"/>
      <c r="O1577" s="43"/>
      <c r="P1577" s="43"/>
      <c r="Q1577" s="43"/>
      <c r="R1577" s="43"/>
      <c r="S1577" s="43"/>
      <c r="T1577" s="43"/>
      <c r="U1577" s="43"/>
      <c r="V1577" s="43"/>
      <c r="W1577" s="43"/>
      <c r="X1577" s="43"/>
      <c r="Y1577" s="43"/>
      <c r="Z1577" s="43"/>
      <c r="AA1577" s="43"/>
      <c r="AB1577" s="43"/>
      <c r="AC1577" s="43"/>
      <c r="AD1577" s="43"/>
      <c r="AE1577" s="37"/>
      <c r="AF1577" s="37">
        <f>VLOOKUP(I1577,spp!A:E,5,FALSE)</f>
        <v>33.238461538461536</v>
      </c>
      <c r="AG1577" s="43">
        <f t="shared" si="2878"/>
        <v>33.238461538461536</v>
      </c>
      <c r="AH1577" s="43">
        <f t="shared" si="2879"/>
        <v>0.02</v>
      </c>
      <c r="AI1577" s="43">
        <f t="shared" si="2880"/>
        <v>0.66476923076923067</v>
      </c>
      <c r="AJ1577" s="7">
        <f t="shared" si="2881"/>
        <v>3.5037076854763507</v>
      </c>
      <c r="AK1577" s="7" t="e">
        <f t="shared" si="2882"/>
        <v>#NUM!</v>
      </c>
      <c r="AL1577" s="7" t="e">
        <f t="shared" si="2883"/>
        <v>#NUM!</v>
      </c>
      <c r="AM1577" s="7" t="e">
        <f t="shared" si="2884"/>
        <v>#NUM!</v>
      </c>
      <c r="AN1577" s="37" t="str">
        <f>VLOOKUP(I1577,spp!A:L,10,FALSE)</f>
        <v>Pteriidae</v>
      </c>
    </row>
    <row r="1578" spans="1:40" x14ac:dyDescent="0.2">
      <c r="A1578" s="37">
        <v>12</v>
      </c>
      <c r="B1578" s="43" t="s">
        <v>243</v>
      </c>
      <c r="C1578" s="43">
        <v>2</v>
      </c>
      <c r="D1578" s="43" t="s">
        <v>245</v>
      </c>
      <c r="E1578" s="43">
        <v>2</v>
      </c>
      <c r="F1578" s="59">
        <v>41289</v>
      </c>
      <c r="G1578" s="43"/>
      <c r="H1578" s="43">
        <v>5.2</v>
      </c>
      <c r="I1578" s="43" t="s">
        <v>149</v>
      </c>
      <c r="J1578" s="37" t="str">
        <f>VLOOKUP(I1578,spp!A:B,2,FALSE)</f>
        <v>Pinctada mazatlanica</v>
      </c>
      <c r="K1578" s="43">
        <v>6</v>
      </c>
      <c r="L1578" s="43"/>
      <c r="M1578" s="43"/>
      <c r="N1578" s="43"/>
      <c r="O1578" s="43"/>
      <c r="P1578" s="43"/>
      <c r="Q1578" s="43"/>
      <c r="R1578" s="43"/>
      <c r="S1578" s="43"/>
      <c r="T1578" s="43"/>
      <c r="U1578" s="43"/>
      <c r="V1578" s="43"/>
      <c r="W1578" s="43"/>
      <c r="X1578" s="43"/>
      <c r="Y1578" s="43"/>
      <c r="Z1578" s="43"/>
      <c r="AA1578" s="43"/>
      <c r="AB1578" s="43"/>
      <c r="AC1578" s="43"/>
      <c r="AD1578" s="43"/>
      <c r="AE1578" s="37"/>
      <c r="AF1578" s="37">
        <f>VLOOKUP(I1578,spp!A:E,5,FALSE)</f>
        <v>33.238461538461536</v>
      </c>
      <c r="AG1578" s="43">
        <f t="shared" si="2878"/>
        <v>199.43076923076922</v>
      </c>
      <c r="AH1578" s="43">
        <f t="shared" si="2879"/>
        <v>0.12</v>
      </c>
      <c r="AI1578" s="43">
        <f t="shared" si="2880"/>
        <v>3.9886153846153842</v>
      </c>
      <c r="AJ1578" s="7">
        <f t="shared" si="2881"/>
        <v>5.2954671547044061</v>
      </c>
      <c r="AK1578" s="7" t="e">
        <f t="shared" si="2882"/>
        <v>#NUM!</v>
      </c>
      <c r="AL1578" s="7" t="e">
        <f t="shared" si="2883"/>
        <v>#NUM!</v>
      </c>
      <c r="AM1578" s="7" t="e">
        <f t="shared" si="2884"/>
        <v>#NUM!</v>
      </c>
      <c r="AN1578" s="37" t="str">
        <f>VLOOKUP(I1578,spp!A:L,10,FALSE)</f>
        <v>Pteriidae</v>
      </c>
    </row>
    <row r="1579" spans="1:40" x14ac:dyDescent="0.2">
      <c r="A1579" s="37">
        <v>12</v>
      </c>
      <c r="B1579" s="37" t="s">
        <v>243</v>
      </c>
      <c r="C1579" s="37">
        <v>2</v>
      </c>
      <c r="D1579" s="37" t="s">
        <v>245</v>
      </c>
      <c r="E1579" s="37">
        <v>3</v>
      </c>
      <c r="F1579" s="42">
        <v>41234</v>
      </c>
      <c r="G1579" s="37"/>
      <c r="H1579" s="40">
        <v>4.8</v>
      </c>
      <c r="I1579" s="62" t="s">
        <v>150</v>
      </c>
      <c r="J1579" s="37" t="str">
        <f>VLOOKUP(I1579,spp!A:B,2,FALSE)</f>
        <v>Lutjanus argentiventris</v>
      </c>
      <c r="K1579" s="39">
        <f t="shared" ref="K1579" si="2885">+SUM(L1579:AB1579)</f>
        <v>3</v>
      </c>
      <c r="L1579" s="37"/>
      <c r="M1579" s="37"/>
      <c r="N1579" s="37">
        <v>2</v>
      </c>
      <c r="O1579" s="37"/>
      <c r="P1579" s="37"/>
      <c r="Q1579" s="37"/>
      <c r="R1579" s="37">
        <v>1</v>
      </c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>
        <f>VLOOKUP(I1579,spp!A:C,3,FALSE)</f>
        <v>1.7299999999999999E-2</v>
      </c>
      <c r="AF1579" s="37">
        <f>VLOOKUP(I1579,spp!A:D,4,FALSE)</f>
        <v>3</v>
      </c>
      <c r="AG1579" s="37">
        <f t="shared" ref="AG1579" si="2886">((AE1579*$L$2^AF1579)*L1579)+((AE1579*$M$2^AF1579)*M1579)+((AE1579*$N$2^AF1579)*N1579)+((AE1579*$O$2^AF1579)*O1579)+((AE1579*$P$2^AF1579)*P1579)+((AE1579*$Q$2^AF1579)*Q1579)+((AE1579*$R$2^AF1579)*R1579)+((AE1579*$S$2^AF1579)*S1579)+((AE1579*$T$2^AF1579)*T1579)+((AE1579*$U$2^AF1579)*U1579)+((AE1579*$V$2^AF1579)*V1579)+((AE1579*$W$2^AF1579)*W1579)+((AE1579*$X$2^AF1579)*X1579)+((AE1579*$Y$2^AF1579)*Y1579)+ ((AE1579*$Z$2^AF1579)*Z1579)+((AE1579*$AA$2^AF1579)*AA1579)+((AE1579*$AB$2^AF1579)*AB1579)+((AE1579*$AC$2^AF1579)*AC1579+((AE1579*$AD$2^AF1579)*AD1579))</f>
        <v>1644.0406249999999</v>
      </c>
      <c r="AH1579" s="37">
        <f t="shared" ref="AH1579" si="2887">K1579/100</f>
        <v>0.03</v>
      </c>
      <c r="AI1579" s="37">
        <f t="shared" ref="AI1579" si="2888">AG1579/100</f>
        <v>16.440406249999999</v>
      </c>
      <c r="AJ1579" s="7">
        <f t="shared" si="2881"/>
        <v>7.4049122863813714</v>
      </c>
      <c r="AK1579" s="7">
        <f t="shared" si="2882"/>
        <v>-4.0570487774784034</v>
      </c>
      <c r="AL1579" s="7">
        <f t="shared" si="2883"/>
        <v>3.8206536879532584</v>
      </c>
      <c r="AM1579" s="7">
        <f t="shared" si="2884"/>
        <v>45.634028988089547</v>
      </c>
      <c r="AN1579" s="37" t="str">
        <f>VLOOKUP(I1579,spp!A:L,10,FALSE)</f>
        <v>Lutjanidae</v>
      </c>
    </row>
    <row r="1580" spans="1:40" x14ac:dyDescent="0.2">
      <c r="A1580" s="37">
        <v>12</v>
      </c>
      <c r="B1580" s="43" t="s">
        <v>243</v>
      </c>
      <c r="C1580" s="43">
        <v>2</v>
      </c>
      <c r="D1580" s="43" t="s">
        <v>245</v>
      </c>
      <c r="E1580" s="43">
        <v>3</v>
      </c>
      <c r="F1580" s="59">
        <v>41234</v>
      </c>
      <c r="G1580" s="43"/>
      <c r="H1580" s="43">
        <v>4.8</v>
      </c>
      <c r="I1580" s="43" t="s">
        <v>148</v>
      </c>
      <c r="J1580" s="37" t="str">
        <f>VLOOKUP(I1580,spp!A:B,2,FALSE)</f>
        <v>Diadema mexicanum</v>
      </c>
      <c r="K1580" s="43">
        <v>40</v>
      </c>
      <c r="L1580" s="43"/>
      <c r="M1580" s="43"/>
      <c r="N1580" s="43"/>
      <c r="O1580" s="43"/>
      <c r="P1580" s="43"/>
      <c r="Q1580" s="43"/>
      <c r="R1580" s="43"/>
      <c r="S1580" s="43"/>
      <c r="T1580" s="43"/>
      <c r="U1580" s="43"/>
      <c r="V1580" s="43"/>
      <c r="W1580" s="43"/>
      <c r="X1580" s="43"/>
      <c r="Y1580" s="43"/>
      <c r="Z1580" s="43"/>
      <c r="AA1580" s="43"/>
      <c r="AB1580" s="43"/>
      <c r="AC1580" s="43"/>
      <c r="AD1580" s="43"/>
      <c r="AE1580" s="37"/>
      <c r="AF1580" s="37">
        <f>VLOOKUP(I1580,spp!A:E,5,FALSE)</f>
        <v>20.71</v>
      </c>
      <c r="AG1580" s="43">
        <f t="shared" ref="AG1580:AG1583" si="2889">AF1580*K1580</f>
        <v>828.40000000000009</v>
      </c>
      <c r="AH1580" s="43">
        <f t="shared" ref="AH1580:AH1583" si="2890">K1580/50</f>
        <v>0.8</v>
      </c>
      <c r="AI1580" s="43">
        <f t="shared" ref="AI1580:AI1583" si="2891">AG1580/50</f>
        <v>16.568000000000001</v>
      </c>
      <c r="AJ1580" s="7">
        <f t="shared" si="2881"/>
        <v>6.7194961295214295</v>
      </c>
      <c r="AK1580" s="7" t="e">
        <f t="shared" si="2882"/>
        <v>#NUM!</v>
      </c>
      <c r="AL1580" s="7" t="e">
        <f t="shared" si="2883"/>
        <v>#NUM!</v>
      </c>
      <c r="AM1580" s="7" t="e">
        <f t="shared" si="2884"/>
        <v>#NUM!</v>
      </c>
      <c r="AN1580" s="37" t="str">
        <f>VLOOKUP(I1580,spp!A:L,10,FALSE)</f>
        <v>Diadematidae</v>
      </c>
    </row>
    <row r="1581" spans="1:40" x14ac:dyDescent="0.2">
      <c r="A1581" s="37">
        <v>12</v>
      </c>
      <c r="B1581" s="43" t="s">
        <v>243</v>
      </c>
      <c r="C1581" s="43">
        <v>2</v>
      </c>
      <c r="D1581" s="43" t="s">
        <v>245</v>
      </c>
      <c r="E1581" s="43">
        <v>3</v>
      </c>
      <c r="F1581" s="59">
        <v>41289</v>
      </c>
      <c r="G1581" s="43"/>
      <c r="H1581" s="43">
        <v>4.8</v>
      </c>
      <c r="I1581" s="43" t="s">
        <v>148</v>
      </c>
      <c r="J1581" s="37" t="str">
        <f>VLOOKUP(I1581,spp!A:B,2,FALSE)</f>
        <v>Diadema mexicanum</v>
      </c>
      <c r="K1581" s="43">
        <v>4</v>
      </c>
      <c r="L1581" s="43"/>
      <c r="M1581" s="43"/>
      <c r="N1581" s="43"/>
      <c r="O1581" s="43"/>
      <c r="P1581" s="43"/>
      <c r="Q1581" s="43"/>
      <c r="R1581" s="43"/>
      <c r="S1581" s="43"/>
      <c r="T1581" s="43"/>
      <c r="U1581" s="43"/>
      <c r="V1581" s="43"/>
      <c r="W1581" s="43"/>
      <c r="X1581" s="43"/>
      <c r="Y1581" s="43"/>
      <c r="Z1581" s="43"/>
      <c r="AA1581" s="43"/>
      <c r="AB1581" s="43"/>
      <c r="AC1581" s="43"/>
      <c r="AD1581" s="43"/>
      <c r="AE1581" s="37"/>
      <c r="AF1581" s="37">
        <f>VLOOKUP(I1581,spp!A:E,5,FALSE)</f>
        <v>20.71</v>
      </c>
      <c r="AG1581" s="43">
        <f t="shared" si="2889"/>
        <v>82.84</v>
      </c>
      <c r="AH1581" s="43">
        <f t="shared" si="2890"/>
        <v>0.08</v>
      </c>
      <c r="AI1581" s="43">
        <f t="shared" si="2891"/>
        <v>1.6568000000000001</v>
      </c>
      <c r="AJ1581" s="7">
        <f t="shared" si="2881"/>
        <v>4.4169110365273836</v>
      </c>
      <c r="AK1581" s="7" t="e">
        <f t="shared" si="2882"/>
        <v>#NUM!</v>
      </c>
      <c r="AL1581" s="7" t="e">
        <f t="shared" si="2883"/>
        <v>#NUM!</v>
      </c>
      <c r="AM1581" s="7" t="e">
        <f t="shared" si="2884"/>
        <v>#NUM!</v>
      </c>
      <c r="AN1581" s="37" t="str">
        <f>VLOOKUP(I1581,spp!A:L,10,FALSE)</f>
        <v>Diadematidae</v>
      </c>
    </row>
    <row r="1582" spans="1:40" x14ac:dyDescent="0.2">
      <c r="A1582" s="37">
        <v>12</v>
      </c>
      <c r="B1582" s="43" t="s">
        <v>243</v>
      </c>
      <c r="C1582" s="43">
        <v>2</v>
      </c>
      <c r="D1582" s="43" t="s">
        <v>245</v>
      </c>
      <c r="E1582" s="43">
        <v>3</v>
      </c>
      <c r="F1582" s="59">
        <v>41234</v>
      </c>
      <c r="G1582" s="43"/>
      <c r="H1582" s="43">
        <v>4.8</v>
      </c>
      <c r="I1582" s="43" t="s">
        <v>149</v>
      </c>
      <c r="J1582" s="37" t="str">
        <f>VLOOKUP(I1582,spp!A:B,2,FALSE)</f>
        <v>Pinctada mazatlanica</v>
      </c>
      <c r="K1582" s="43">
        <v>9</v>
      </c>
      <c r="L1582" s="43"/>
      <c r="M1582" s="43"/>
      <c r="N1582" s="43"/>
      <c r="O1582" s="43"/>
      <c r="P1582" s="43"/>
      <c r="Q1582" s="43"/>
      <c r="R1582" s="43"/>
      <c r="S1582" s="43"/>
      <c r="T1582" s="43"/>
      <c r="U1582" s="43"/>
      <c r="V1582" s="43"/>
      <c r="W1582" s="43"/>
      <c r="X1582" s="43"/>
      <c r="Y1582" s="43"/>
      <c r="Z1582" s="43"/>
      <c r="AA1582" s="43"/>
      <c r="AB1582" s="43"/>
      <c r="AC1582" s="43"/>
      <c r="AD1582" s="43"/>
      <c r="AE1582" s="37"/>
      <c r="AF1582" s="37">
        <f>VLOOKUP(I1582,spp!A:E,5,FALSE)</f>
        <v>33.238461538461536</v>
      </c>
      <c r="AG1582" s="43">
        <f t="shared" si="2889"/>
        <v>299.14615384615382</v>
      </c>
      <c r="AH1582" s="43">
        <f t="shared" si="2890"/>
        <v>0.18</v>
      </c>
      <c r="AI1582" s="43">
        <f t="shared" si="2891"/>
        <v>5.9829230769230763</v>
      </c>
      <c r="AJ1582" s="7">
        <f t="shared" si="2881"/>
        <v>5.7009322628125698</v>
      </c>
      <c r="AK1582" s="7" t="e">
        <f t="shared" si="2882"/>
        <v>#NUM!</v>
      </c>
      <c r="AL1582" s="7" t="e">
        <f t="shared" si="2883"/>
        <v>#NUM!</v>
      </c>
      <c r="AM1582" s="7" t="e">
        <f t="shared" si="2884"/>
        <v>#NUM!</v>
      </c>
      <c r="AN1582" s="37" t="str">
        <f>VLOOKUP(I1582,spp!A:L,10,FALSE)</f>
        <v>Pteriidae</v>
      </c>
    </row>
    <row r="1583" spans="1:40" x14ac:dyDescent="0.2">
      <c r="A1583" s="37">
        <v>12</v>
      </c>
      <c r="B1583" s="43" t="s">
        <v>243</v>
      </c>
      <c r="C1583" s="43">
        <v>2</v>
      </c>
      <c r="D1583" s="43" t="s">
        <v>245</v>
      </c>
      <c r="E1583" s="43">
        <v>3</v>
      </c>
      <c r="F1583" s="59">
        <v>41289</v>
      </c>
      <c r="G1583" s="43"/>
      <c r="H1583" s="43">
        <v>4.8</v>
      </c>
      <c r="I1583" s="43" t="s">
        <v>149</v>
      </c>
      <c r="J1583" s="37" t="str">
        <f>VLOOKUP(I1583,spp!A:B,2,FALSE)</f>
        <v>Pinctada mazatlanica</v>
      </c>
      <c r="K1583" s="43">
        <v>3</v>
      </c>
      <c r="L1583" s="43"/>
      <c r="M1583" s="43"/>
      <c r="N1583" s="43"/>
      <c r="O1583" s="43"/>
      <c r="P1583" s="43"/>
      <c r="Q1583" s="43"/>
      <c r="R1583" s="43"/>
      <c r="S1583" s="43"/>
      <c r="T1583" s="43"/>
      <c r="U1583" s="43"/>
      <c r="V1583" s="43"/>
      <c r="W1583" s="43"/>
      <c r="X1583" s="43"/>
      <c r="Y1583" s="43"/>
      <c r="Z1583" s="43"/>
      <c r="AA1583" s="43"/>
      <c r="AB1583" s="43"/>
      <c r="AC1583" s="43"/>
      <c r="AD1583" s="43"/>
      <c r="AE1583" s="37"/>
      <c r="AF1583" s="37">
        <f>VLOOKUP(I1583,spp!A:E,5,FALSE)</f>
        <v>33.238461538461536</v>
      </c>
      <c r="AG1583" s="43">
        <f t="shared" si="2889"/>
        <v>99.715384615384608</v>
      </c>
      <c r="AH1583" s="43">
        <f t="shared" si="2890"/>
        <v>0.06</v>
      </c>
      <c r="AI1583" s="43">
        <f t="shared" si="2891"/>
        <v>1.9943076923076921</v>
      </c>
      <c r="AJ1583" s="7">
        <f t="shared" si="2881"/>
        <v>4.6023199741444607</v>
      </c>
      <c r="AK1583" s="7" t="e">
        <f t="shared" si="2882"/>
        <v>#NUM!</v>
      </c>
      <c r="AL1583" s="7" t="e">
        <f t="shared" si="2883"/>
        <v>#NUM!</v>
      </c>
      <c r="AM1583" s="7" t="e">
        <f t="shared" si="2884"/>
        <v>#NUM!</v>
      </c>
      <c r="AN1583" s="37" t="str">
        <f>VLOOKUP(I1583,spp!A:L,10,FALSE)</f>
        <v>Pteriidae</v>
      </c>
    </row>
    <row r="1584" spans="1:40" x14ac:dyDescent="0.2">
      <c r="A1584" s="37">
        <v>12</v>
      </c>
      <c r="B1584" s="37" t="s">
        <v>243</v>
      </c>
      <c r="C1584" s="37">
        <v>2</v>
      </c>
      <c r="D1584" s="40" t="s">
        <v>245</v>
      </c>
      <c r="E1584" s="40">
        <v>4</v>
      </c>
      <c r="F1584" s="42">
        <v>41292</v>
      </c>
      <c r="G1584" s="40"/>
      <c r="H1584" s="40">
        <v>4.8</v>
      </c>
      <c r="I1584" s="40" t="s">
        <v>150</v>
      </c>
      <c r="J1584" s="37" t="str">
        <f>VLOOKUP(I1584,spp!A:B,2,FALSE)</f>
        <v>Lutjanus argentiventris</v>
      </c>
      <c r="K1584" s="39">
        <f t="shared" ref="K1584" si="2892">+SUM(L1584:AB1584)</f>
        <v>4</v>
      </c>
      <c r="L1584" s="37"/>
      <c r="M1584" s="37"/>
      <c r="N1584" s="37">
        <v>3</v>
      </c>
      <c r="O1584" s="37">
        <v>1</v>
      </c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>
        <f>VLOOKUP(I1584,spp!A:C,3,FALSE)</f>
        <v>1.7299999999999999E-2</v>
      </c>
      <c r="AF1584" s="37">
        <f>VLOOKUP(I1584,spp!A:D,4,FALSE)</f>
        <v>3</v>
      </c>
      <c r="AG1584" s="37">
        <f t="shared" ref="AG1584" si="2893">((AE1584*$L$2^AF1584)*L1584)+((AE1584*$M$2^AF1584)*M1584)+((AE1584*$N$2^AF1584)*N1584)+((AE1584*$O$2^AF1584)*O1584)+((AE1584*$P$2^AF1584)*P1584)+((AE1584*$Q$2^AF1584)*Q1584)+((AE1584*$R$2^AF1584)*R1584)+((AE1584*$S$2^AF1584)*S1584)+((AE1584*$T$2^AF1584)*T1584)+((AE1584*$U$2^AF1584)*U1584)+((AE1584*$V$2^AF1584)*V1584)+((AE1584*$W$2^AF1584)*W1584)+((AE1584*$X$2^AF1584)*X1584)+((AE1584*$Y$2^AF1584)*Y1584)+ ((AE1584*$Z$2^AF1584)*Z1584)+((AE1584*$AA$2^AF1584)*AA1584)+((AE1584*$AB$2^AF1584)*AB1584)+((AE1584*$AC$2^AF1584)*AC1584+((AE1584*$AD$2^AF1584)*AD1584))</f>
        <v>194.08437499999999</v>
      </c>
      <c r="AH1584" s="37">
        <f t="shared" ref="AH1584" si="2894">K1584/100</f>
        <v>0.04</v>
      </c>
      <c r="AI1584" s="37">
        <f t="shared" ref="AI1584" si="2895">AG1584/100</f>
        <v>1.94084375</v>
      </c>
      <c r="AJ1584" s="7">
        <f t="shared" si="2881"/>
        <v>5.2682929871922859</v>
      </c>
      <c r="AK1584" s="7">
        <f t="shared" si="2882"/>
        <v>-4.0570487774784034</v>
      </c>
      <c r="AL1584" s="7">
        <f t="shared" si="2883"/>
        <v>3.1084472548902298</v>
      </c>
      <c r="AM1584" s="7">
        <f t="shared" si="2884"/>
        <v>22.386257248476799</v>
      </c>
      <c r="AN1584" s="37" t="str">
        <f>VLOOKUP(I1584,spp!A:L,10,FALSE)</f>
        <v>Lutjanidae</v>
      </c>
    </row>
    <row r="1585" spans="1:40" x14ac:dyDescent="0.2">
      <c r="A1585" s="37">
        <v>12</v>
      </c>
      <c r="B1585" s="43" t="s">
        <v>243</v>
      </c>
      <c r="C1585" s="43">
        <v>2</v>
      </c>
      <c r="D1585" s="43" t="s">
        <v>245</v>
      </c>
      <c r="E1585" s="43">
        <v>4</v>
      </c>
      <c r="F1585" s="59">
        <v>41234</v>
      </c>
      <c r="G1585" s="43"/>
      <c r="H1585" s="43">
        <v>4.8</v>
      </c>
      <c r="I1585" s="43" t="s">
        <v>148</v>
      </c>
      <c r="J1585" s="37" t="str">
        <f>VLOOKUP(I1585,spp!A:B,2,FALSE)</f>
        <v>Diadema mexicanum</v>
      </c>
      <c r="K1585" s="43">
        <v>6</v>
      </c>
      <c r="L1585" s="43"/>
      <c r="M1585" s="43"/>
      <c r="N1585" s="43"/>
      <c r="O1585" s="43"/>
      <c r="P1585" s="43"/>
      <c r="Q1585" s="43"/>
      <c r="R1585" s="43"/>
      <c r="S1585" s="43"/>
      <c r="T1585" s="43"/>
      <c r="U1585" s="43"/>
      <c r="V1585" s="43"/>
      <c r="W1585" s="43"/>
      <c r="X1585" s="43"/>
      <c r="Y1585" s="43"/>
      <c r="Z1585" s="43"/>
      <c r="AA1585" s="43"/>
      <c r="AB1585" s="43"/>
      <c r="AC1585" s="43"/>
      <c r="AD1585" s="43"/>
      <c r="AE1585" s="37"/>
      <c r="AF1585" s="37">
        <f>VLOOKUP(I1585,spp!A:E,5,FALSE)</f>
        <v>20.71</v>
      </c>
      <c r="AG1585" s="43">
        <f t="shared" ref="AG1585:AG1588" si="2896">AF1585*K1585</f>
        <v>124.26</v>
      </c>
      <c r="AH1585" s="43">
        <f t="shared" ref="AH1585:AH1588" si="2897">K1585/50</f>
        <v>0.12</v>
      </c>
      <c r="AI1585" s="43">
        <f t="shared" ref="AI1585:AI1588" si="2898">AG1585/50</f>
        <v>2.4852000000000003</v>
      </c>
      <c r="AJ1585" s="7">
        <f t="shared" si="2881"/>
        <v>4.8223761446355482</v>
      </c>
      <c r="AK1585" s="7" t="e">
        <f t="shared" si="2882"/>
        <v>#NUM!</v>
      </c>
      <c r="AL1585" s="7" t="e">
        <f t="shared" si="2883"/>
        <v>#NUM!</v>
      </c>
      <c r="AM1585" s="7" t="e">
        <f t="shared" si="2884"/>
        <v>#NUM!</v>
      </c>
      <c r="AN1585" s="37" t="str">
        <f>VLOOKUP(I1585,spp!A:L,10,FALSE)</f>
        <v>Diadematidae</v>
      </c>
    </row>
    <row r="1586" spans="1:40" x14ac:dyDescent="0.2">
      <c r="A1586" s="37">
        <v>12</v>
      </c>
      <c r="B1586" s="43" t="s">
        <v>243</v>
      </c>
      <c r="C1586" s="43">
        <v>2</v>
      </c>
      <c r="D1586" s="43" t="s">
        <v>245</v>
      </c>
      <c r="E1586" s="43">
        <v>4</v>
      </c>
      <c r="F1586" s="59">
        <v>41296</v>
      </c>
      <c r="G1586" s="43"/>
      <c r="H1586" s="43">
        <v>4.8</v>
      </c>
      <c r="I1586" s="43" t="s">
        <v>148</v>
      </c>
      <c r="J1586" s="37" t="str">
        <f>VLOOKUP(I1586,spp!A:B,2,FALSE)</f>
        <v>Diadema mexicanum</v>
      </c>
      <c r="K1586" s="43">
        <v>24</v>
      </c>
      <c r="L1586" s="43"/>
      <c r="M1586" s="43"/>
      <c r="N1586" s="43"/>
      <c r="O1586" s="43"/>
      <c r="P1586" s="43"/>
      <c r="Q1586" s="43"/>
      <c r="R1586" s="43"/>
      <c r="S1586" s="43"/>
      <c r="T1586" s="43"/>
      <c r="U1586" s="43"/>
      <c r="V1586" s="43"/>
      <c r="W1586" s="43"/>
      <c r="X1586" s="43"/>
      <c r="Y1586" s="43"/>
      <c r="Z1586" s="43"/>
      <c r="AA1586" s="43"/>
      <c r="AB1586" s="43"/>
      <c r="AC1586" s="43"/>
      <c r="AD1586" s="43"/>
      <c r="AE1586" s="37"/>
      <c r="AF1586" s="37">
        <f>VLOOKUP(I1586,spp!A:E,5,FALSE)</f>
        <v>20.71</v>
      </c>
      <c r="AG1586" s="43">
        <f t="shared" si="2896"/>
        <v>497.04</v>
      </c>
      <c r="AH1586" s="43">
        <f t="shared" si="2897"/>
        <v>0.48</v>
      </c>
      <c r="AI1586" s="43">
        <f t="shared" si="2898"/>
        <v>9.9408000000000012</v>
      </c>
      <c r="AJ1586" s="7">
        <f t="shared" ref="AJ1586:AJ1595" si="2899">LN(AG1586)</f>
        <v>6.2086705057554381</v>
      </c>
      <c r="AK1586" s="7" t="e">
        <f t="shared" ref="AK1586:AK1595" si="2900">LN(AE1586)</f>
        <v>#NUM!</v>
      </c>
      <c r="AL1586" s="7" t="e">
        <f t="shared" ref="AL1586:AL1595" si="2901">(AJ1586-AK1586)/AF1586</f>
        <v>#NUM!</v>
      </c>
      <c r="AM1586" s="7" t="e">
        <f t="shared" si="2884"/>
        <v>#NUM!</v>
      </c>
      <c r="AN1586" s="37" t="str">
        <f>VLOOKUP(I1586,spp!A:L,10,FALSE)</f>
        <v>Diadematidae</v>
      </c>
    </row>
    <row r="1587" spans="1:40" x14ac:dyDescent="0.2">
      <c r="A1587" s="37">
        <v>12</v>
      </c>
      <c r="B1587" s="43" t="s">
        <v>243</v>
      </c>
      <c r="C1587" s="43">
        <v>2</v>
      </c>
      <c r="D1587" s="43" t="s">
        <v>245</v>
      </c>
      <c r="E1587" s="43">
        <v>4</v>
      </c>
      <c r="F1587" s="59">
        <v>41234</v>
      </c>
      <c r="G1587" s="43"/>
      <c r="H1587" s="43">
        <v>4.8</v>
      </c>
      <c r="I1587" s="43" t="s">
        <v>149</v>
      </c>
      <c r="J1587" s="37" t="str">
        <f>VLOOKUP(I1587,spp!A:B,2,FALSE)</f>
        <v>Pinctada mazatlanica</v>
      </c>
      <c r="K1587" s="43">
        <v>4</v>
      </c>
      <c r="L1587" s="43"/>
      <c r="M1587" s="43"/>
      <c r="N1587" s="43"/>
      <c r="O1587" s="43"/>
      <c r="P1587" s="43"/>
      <c r="Q1587" s="43"/>
      <c r="R1587" s="43"/>
      <c r="S1587" s="43"/>
      <c r="T1587" s="43"/>
      <c r="U1587" s="43"/>
      <c r="V1587" s="43"/>
      <c r="W1587" s="43"/>
      <c r="X1587" s="43"/>
      <c r="Y1587" s="43"/>
      <c r="Z1587" s="43"/>
      <c r="AA1587" s="43"/>
      <c r="AB1587" s="43"/>
      <c r="AC1587" s="43"/>
      <c r="AD1587" s="43"/>
      <c r="AE1587" s="37"/>
      <c r="AF1587" s="37">
        <f>VLOOKUP(I1587,spp!A:E,5,FALSE)</f>
        <v>33.238461538461536</v>
      </c>
      <c r="AG1587" s="43">
        <f t="shared" si="2896"/>
        <v>132.95384615384614</v>
      </c>
      <c r="AH1587" s="43">
        <f t="shared" si="2897"/>
        <v>0.08</v>
      </c>
      <c r="AI1587" s="43">
        <f t="shared" si="2898"/>
        <v>2.6590769230769227</v>
      </c>
      <c r="AJ1587" s="7">
        <f t="shared" si="2899"/>
        <v>4.8900020465962415</v>
      </c>
      <c r="AK1587" s="7" t="e">
        <f t="shared" si="2900"/>
        <v>#NUM!</v>
      </c>
      <c r="AL1587" s="7" t="e">
        <f t="shared" si="2901"/>
        <v>#NUM!</v>
      </c>
      <c r="AM1587" s="7" t="e">
        <f t="shared" ref="AM1587:AM1596" si="2902">EXP(AL1587)</f>
        <v>#NUM!</v>
      </c>
      <c r="AN1587" s="37" t="str">
        <f>VLOOKUP(I1587,spp!A:L,10,FALSE)</f>
        <v>Pteriidae</v>
      </c>
    </row>
    <row r="1588" spans="1:40" x14ac:dyDescent="0.2">
      <c r="A1588" s="37">
        <v>12</v>
      </c>
      <c r="B1588" s="43" t="s">
        <v>243</v>
      </c>
      <c r="C1588" s="43">
        <v>2</v>
      </c>
      <c r="D1588" s="43" t="s">
        <v>245</v>
      </c>
      <c r="E1588" s="43">
        <v>4</v>
      </c>
      <c r="F1588" s="59">
        <v>41296</v>
      </c>
      <c r="G1588" s="43"/>
      <c r="H1588" s="43">
        <v>4.8</v>
      </c>
      <c r="I1588" s="43" t="s">
        <v>149</v>
      </c>
      <c r="J1588" s="37" t="str">
        <f>VLOOKUP(I1588,spp!A:B,2,FALSE)</f>
        <v>Pinctada mazatlanica</v>
      </c>
      <c r="K1588" s="43">
        <v>5</v>
      </c>
      <c r="L1588" s="43"/>
      <c r="M1588" s="43"/>
      <c r="N1588" s="43"/>
      <c r="O1588" s="43"/>
      <c r="P1588" s="43"/>
      <c r="Q1588" s="43"/>
      <c r="R1588" s="43"/>
      <c r="S1588" s="43"/>
      <c r="T1588" s="43"/>
      <c r="U1588" s="43"/>
      <c r="V1588" s="43"/>
      <c r="W1588" s="43"/>
      <c r="X1588" s="43"/>
      <c r="Y1588" s="43"/>
      <c r="Z1588" s="43"/>
      <c r="AA1588" s="43"/>
      <c r="AB1588" s="43"/>
      <c r="AC1588" s="43"/>
      <c r="AD1588" s="43"/>
      <c r="AE1588" s="37"/>
      <c r="AF1588" s="37">
        <f>VLOOKUP(I1588,spp!A:E,5,FALSE)</f>
        <v>33.238461538461536</v>
      </c>
      <c r="AG1588" s="43">
        <f t="shared" si="2896"/>
        <v>166.19230769230768</v>
      </c>
      <c r="AH1588" s="43">
        <f t="shared" si="2897"/>
        <v>0.1</v>
      </c>
      <c r="AI1588" s="43">
        <f t="shared" si="2898"/>
        <v>3.3238461538461537</v>
      </c>
      <c r="AJ1588" s="7">
        <f t="shared" si="2899"/>
        <v>5.1131455979104512</v>
      </c>
      <c r="AK1588" s="7" t="e">
        <f t="shared" si="2900"/>
        <v>#NUM!</v>
      </c>
      <c r="AL1588" s="7" t="e">
        <f t="shared" si="2901"/>
        <v>#NUM!</v>
      </c>
      <c r="AM1588" s="7" t="e">
        <f t="shared" si="2902"/>
        <v>#NUM!</v>
      </c>
      <c r="AN1588" s="37" t="str">
        <f>VLOOKUP(I1588,spp!A:L,10,FALSE)</f>
        <v>Pteriidae</v>
      </c>
    </row>
    <row r="1589" spans="1:40" x14ac:dyDescent="0.2">
      <c r="A1589" s="37">
        <v>12</v>
      </c>
      <c r="B1589" s="43" t="s">
        <v>243</v>
      </c>
      <c r="C1589" s="43">
        <v>3</v>
      </c>
      <c r="D1589" s="43" t="s">
        <v>246</v>
      </c>
      <c r="E1589" s="43">
        <v>1</v>
      </c>
      <c r="F1589" s="59">
        <v>41235</v>
      </c>
      <c r="G1589" s="43"/>
      <c r="H1589" s="43">
        <v>6.1</v>
      </c>
      <c r="I1589" s="43" t="s">
        <v>148</v>
      </c>
      <c r="J1589" s="37" t="str">
        <f>VLOOKUP(I1589,spp!A:B,2,FALSE)</f>
        <v>Diadema mexicanum</v>
      </c>
      <c r="K1589" s="43">
        <v>12</v>
      </c>
      <c r="L1589" s="43"/>
      <c r="M1589" s="43"/>
      <c r="N1589" s="43"/>
      <c r="O1589" s="43"/>
      <c r="P1589" s="43"/>
      <c r="Q1589" s="43"/>
      <c r="R1589" s="43"/>
      <c r="S1589" s="43"/>
      <c r="T1589" s="43"/>
      <c r="U1589" s="43"/>
      <c r="V1589" s="43"/>
      <c r="W1589" s="43"/>
      <c r="X1589" s="43"/>
      <c r="Y1589" s="43"/>
      <c r="Z1589" s="43"/>
      <c r="AA1589" s="43"/>
      <c r="AB1589" s="43"/>
      <c r="AC1589" s="43"/>
      <c r="AD1589" s="43"/>
      <c r="AE1589" s="37"/>
      <c r="AF1589" s="37">
        <f>VLOOKUP(I1589,spp!A:E,5,FALSE)</f>
        <v>20.71</v>
      </c>
      <c r="AG1589" s="43">
        <f t="shared" ref="AG1589:AG1591" si="2903">AF1589*K1589</f>
        <v>248.52</v>
      </c>
      <c r="AH1589" s="43">
        <f t="shared" ref="AH1589:AH1591" si="2904">K1589/50</f>
        <v>0.24</v>
      </c>
      <c r="AI1589" s="43">
        <f t="shared" ref="AI1589:AI1591" si="2905">AG1589/50</f>
        <v>4.9704000000000006</v>
      </c>
      <c r="AJ1589" s="7">
        <f t="shared" si="2899"/>
        <v>5.5155233251954927</v>
      </c>
      <c r="AK1589" s="7" t="e">
        <f t="shared" si="2900"/>
        <v>#NUM!</v>
      </c>
      <c r="AL1589" s="7" t="e">
        <f t="shared" si="2901"/>
        <v>#NUM!</v>
      </c>
      <c r="AM1589" s="7" t="e">
        <f t="shared" si="2902"/>
        <v>#NUM!</v>
      </c>
      <c r="AN1589" s="37" t="str">
        <f>VLOOKUP(I1589,spp!A:L,10,FALSE)</f>
        <v>Diadematidae</v>
      </c>
    </row>
    <row r="1590" spans="1:40" x14ac:dyDescent="0.2">
      <c r="A1590" s="37">
        <v>12</v>
      </c>
      <c r="B1590" s="43" t="s">
        <v>243</v>
      </c>
      <c r="C1590" s="43">
        <v>3</v>
      </c>
      <c r="D1590" s="43" t="s">
        <v>246</v>
      </c>
      <c r="E1590" s="65">
        <v>1</v>
      </c>
      <c r="F1590" s="59">
        <v>41290</v>
      </c>
      <c r="G1590" s="43"/>
      <c r="H1590" s="43">
        <v>6.1</v>
      </c>
      <c r="I1590" s="43" t="s">
        <v>148</v>
      </c>
      <c r="J1590" s="37" t="str">
        <f>VLOOKUP(I1590,spp!A:B,2,FALSE)</f>
        <v>Diadema mexicanum</v>
      </c>
      <c r="K1590" s="43">
        <v>4</v>
      </c>
      <c r="L1590" s="43"/>
      <c r="M1590" s="43"/>
      <c r="N1590" s="43"/>
      <c r="O1590" s="43"/>
      <c r="P1590" s="43"/>
      <c r="Q1590" s="43"/>
      <c r="R1590" s="43"/>
      <c r="S1590" s="43"/>
      <c r="T1590" s="43"/>
      <c r="U1590" s="43"/>
      <c r="V1590" s="43"/>
      <c r="W1590" s="43"/>
      <c r="X1590" s="43"/>
      <c r="Y1590" s="43"/>
      <c r="Z1590" s="43"/>
      <c r="AA1590" s="43"/>
      <c r="AB1590" s="43"/>
      <c r="AC1590" s="43"/>
      <c r="AD1590" s="43"/>
      <c r="AE1590" s="37"/>
      <c r="AF1590" s="37">
        <f>VLOOKUP(I1590,spp!A:E,5,FALSE)</f>
        <v>20.71</v>
      </c>
      <c r="AG1590" s="43">
        <f t="shared" si="2903"/>
        <v>82.84</v>
      </c>
      <c r="AH1590" s="43">
        <f t="shared" si="2904"/>
        <v>0.08</v>
      </c>
      <c r="AI1590" s="43">
        <f t="shared" si="2905"/>
        <v>1.6568000000000001</v>
      </c>
      <c r="AJ1590" s="7">
        <f t="shared" si="2899"/>
        <v>4.4169110365273836</v>
      </c>
      <c r="AK1590" s="7" t="e">
        <f t="shared" si="2900"/>
        <v>#NUM!</v>
      </c>
      <c r="AL1590" s="7" t="e">
        <f t="shared" si="2901"/>
        <v>#NUM!</v>
      </c>
      <c r="AM1590" s="7" t="e">
        <f t="shared" si="2902"/>
        <v>#NUM!</v>
      </c>
      <c r="AN1590" s="37" t="str">
        <f>VLOOKUP(I1590,spp!A:L,10,FALSE)</f>
        <v>Diadematidae</v>
      </c>
    </row>
    <row r="1591" spans="1:40" x14ac:dyDescent="0.2">
      <c r="A1591" s="37">
        <v>12</v>
      </c>
      <c r="B1591" s="43" t="s">
        <v>243</v>
      </c>
      <c r="C1591" s="43">
        <v>3</v>
      </c>
      <c r="D1591" s="43" t="s">
        <v>246</v>
      </c>
      <c r="E1591" s="43">
        <v>1</v>
      </c>
      <c r="F1591" s="59">
        <v>41235</v>
      </c>
      <c r="G1591" s="43"/>
      <c r="H1591" s="43">
        <v>6.1</v>
      </c>
      <c r="I1591" s="43" t="s">
        <v>149</v>
      </c>
      <c r="J1591" s="37" t="str">
        <f>VLOOKUP(I1591,spp!A:B,2,FALSE)</f>
        <v>Pinctada mazatlanica</v>
      </c>
      <c r="K1591" s="43">
        <v>4</v>
      </c>
      <c r="L1591" s="43"/>
      <c r="M1591" s="43"/>
      <c r="N1591" s="43"/>
      <c r="O1591" s="43"/>
      <c r="P1591" s="43"/>
      <c r="Q1591" s="43"/>
      <c r="R1591" s="43"/>
      <c r="S1591" s="43"/>
      <c r="T1591" s="43"/>
      <c r="U1591" s="43"/>
      <c r="V1591" s="43"/>
      <c r="W1591" s="43"/>
      <c r="X1591" s="43"/>
      <c r="Y1591" s="43"/>
      <c r="Z1591" s="43"/>
      <c r="AA1591" s="43"/>
      <c r="AB1591" s="43"/>
      <c r="AC1591" s="43"/>
      <c r="AD1591" s="43"/>
      <c r="AE1591" s="37"/>
      <c r="AF1591" s="37">
        <f>VLOOKUP(I1591,spp!A:E,5,FALSE)</f>
        <v>33.238461538461536</v>
      </c>
      <c r="AG1591" s="43">
        <f t="shared" si="2903"/>
        <v>132.95384615384614</v>
      </c>
      <c r="AH1591" s="43">
        <f t="shared" si="2904"/>
        <v>0.08</v>
      </c>
      <c r="AI1591" s="43">
        <f t="shared" si="2905"/>
        <v>2.6590769230769227</v>
      </c>
      <c r="AJ1591" s="7">
        <f t="shared" si="2899"/>
        <v>4.8900020465962415</v>
      </c>
      <c r="AK1591" s="7" t="e">
        <f t="shared" si="2900"/>
        <v>#NUM!</v>
      </c>
      <c r="AL1591" s="7" t="e">
        <f t="shared" si="2901"/>
        <v>#NUM!</v>
      </c>
      <c r="AM1591" s="7" t="e">
        <f t="shared" si="2902"/>
        <v>#NUM!</v>
      </c>
      <c r="AN1591" s="37" t="str">
        <f>VLOOKUP(I1591,spp!A:L,10,FALSE)</f>
        <v>Pteriidae</v>
      </c>
    </row>
    <row r="1592" spans="1:40" x14ac:dyDescent="0.2">
      <c r="A1592" s="37">
        <v>12</v>
      </c>
      <c r="B1592" s="37" t="s">
        <v>243</v>
      </c>
      <c r="C1592" s="37">
        <v>3</v>
      </c>
      <c r="D1592" s="37" t="s">
        <v>246</v>
      </c>
      <c r="E1592" s="63">
        <v>2</v>
      </c>
      <c r="F1592" s="55">
        <v>41290</v>
      </c>
      <c r="G1592" s="40"/>
      <c r="H1592" s="40">
        <v>6.1</v>
      </c>
      <c r="I1592" s="62" t="s">
        <v>150</v>
      </c>
      <c r="J1592" s="37" t="str">
        <f>VLOOKUP(I1592,spp!A:B,2,FALSE)</f>
        <v>Lutjanus argentiventris</v>
      </c>
      <c r="K1592" s="39">
        <f t="shared" ref="K1592:K1593" si="2906">+SUM(L1592:AB1592)</f>
        <v>4</v>
      </c>
      <c r="L1592" s="37"/>
      <c r="M1592" s="37"/>
      <c r="N1592" s="37">
        <v>2</v>
      </c>
      <c r="O1592" s="37"/>
      <c r="P1592" s="37">
        <v>2</v>
      </c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>
        <f>VLOOKUP(I1592,spp!A:C,3,FALSE)</f>
        <v>1.7299999999999999E-2</v>
      </c>
      <c r="AF1592" s="37">
        <f>VLOOKUP(I1592,spp!A:D,4,FALSE)</f>
        <v>3</v>
      </c>
      <c r="AG1592" s="37">
        <f t="shared" ref="AG1592:AG1593" si="2907">((AE1592*$L$2^AF1592)*L1592)+((AE1592*$M$2^AF1592)*M1592)+((AE1592*$N$2^AF1592)*N1592)+((AE1592*$O$2^AF1592)*O1592)+((AE1592*$P$2^AF1592)*P1592)+((AE1592*$Q$2^AF1592)*Q1592)+((AE1592*$R$2^AF1592)*R1592)+((AE1592*$S$2^AF1592)*S1592)+((AE1592*$T$2^AF1592)*T1592)+((AE1592*$U$2^AF1592)*U1592)+((AE1592*$V$2^AF1592)*V1592)+((AE1592*$W$2^AF1592)*W1592)+((AE1592*$X$2^AF1592)*X1592)+((AE1592*$Y$2^AF1592)*Y1592)+ ((AE1592*$Z$2^AF1592)*Z1592)+((AE1592*$AA$2^AF1592)*AA1592)+((AE1592*$AB$2^AF1592)*AB1592)+((AE1592*$AC$2^AF1592)*AC1592+((AE1592*$AD$2^AF1592)*AD1592))</f>
        <v>608.203125</v>
      </c>
      <c r="AH1592" s="37">
        <f t="shared" ref="AH1592:AH1593" si="2908">K1592/100</f>
        <v>0.04</v>
      </c>
      <c r="AI1592" s="37">
        <f t="shared" ref="AI1592:AI1593" si="2909">AG1592/100</f>
        <v>6.08203125</v>
      </c>
      <c r="AJ1592" s="7">
        <f t="shared" si="2899"/>
        <v>6.410508913342527</v>
      </c>
      <c r="AK1592" s="7">
        <f t="shared" si="2900"/>
        <v>-4.0570487774784034</v>
      </c>
      <c r="AL1592" s="7">
        <f t="shared" si="2901"/>
        <v>3.48918589694031</v>
      </c>
      <c r="AM1592" s="7">
        <f t="shared" si="2902"/>
        <v>32.759267427611199</v>
      </c>
      <c r="AN1592" s="37" t="str">
        <f>VLOOKUP(I1592,spp!A:L,10,FALSE)</f>
        <v>Lutjanidae</v>
      </c>
    </row>
    <row r="1593" spans="1:40" x14ac:dyDescent="0.2">
      <c r="A1593" s="37">
        <v>12</v>
      </c>
      <c r="B1593" s="37" t="s">
        <v>243</v>
      </c>
      <c r="C1593" s="37">
        <v>3</v>
      </c>
      <c r="D1593" s="37" t="s">
        <v>246</v>
      </c>
      <c r="E1593" s="63">
        <v>2</v>
      </c>
      <c r="F1593" s="55">
        <v>41290</v>
      </c>
      <c r="G1593" s="40"/>
      <c r="H1593" s="40">
        <v>6.1</v>
      </c>
      <c r="I1593" s="62" t="s">
        <v>143</v>
      </c>
      <c r="J1593" s="37" t="str">
        <f>VLOOKUP(I1593,spp!A:B,2,FALSE)</f>
        <v>Scarus ghobban</v>
      </c>
      <c r="K1593" s="39">
        <f t="shared" si="2906"/>
        <v>1</v>
      </c>
      <c r="L1593" s="37">
        <v>1</v>
      </c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>
        <f>VLOOKUP(I1593,spp!A:C,3,FALSE)</f>
        <v>2.3300000000000001E-2</v>
      </c>
      <c r="AF1593" s="37">
        <f>VLOOKUP(I1593,spp!A:D,4,FALSE)</f>
        <v>2.919</v>
      </c>
      <c r="AG1593" s="37">
        <f t="shared" si="2907"/>
        <v>0.33802031827377582</v>
      </c>
      <c r="AH1593" s="37">
        <f t="shared" si="2908"/>
        <v>0.01</v>
      </c>
      <c r="AI1593" s="37">
        <f t="shared" si="2909"/>
        <v>3.3802031827377581E-3</v>
      </c>
      <c r="AJ1593" s="7">
        <f t="shared" si="2899"/>
        <v>-1.0846492720698233</v>
      </c>
      <c r="AK1593" s="7">
        <f t="shared" si="2900"/>
        <v>-3.7593019184104821</v>
      </c>
      <c r="AL1593" s="7">
        <f t="shared" si="2901"/>
        <v>0.91629073187415511</v>
      </c>
      <c r="AM1593" s="7">
        <f t="shared" si="2902"/>
        <v>2.5</v>
      </c>
      <c r="AN1593" s="37" t="str">
        <f>VLOOKUP(I1593,spp!A:L,10,FALSE)</f>
        <v>Scaridae </v>
      </c>
    </row>
    <row r="1594" spans="1:40" x14ac:dyDescent="0.2">
      <c r="A1594" s="37">
        <v>12</v>
      </c>
      <c r="B1594" s="43" t="s">
        <v>243</v>
      </c>
      <c r="C1594" s="43">
        <v>3</v>
      </c>
      <c r="D1594" s="43" t="s">
        <v>246</v>
      </c>
      <c r="E1594" s="43">
        <v>2</v>
      </c>
      <c r="F1594" s="59">
        <v>41235</v>
      </c>
      <c r="G1594" s="43"/>
      <c r="H1594" s="43">
        <v>6.1</v>
      </c>
      <c r="I1594" s="43" t="s">
        <v>148</v>
      </c>
      <c r="J1594" s="37" t="str">
        <f>VLOOKUP(I1594,spp!A:B,2,FALSE)</f>
        <v>Diadema mexicanum</v>
      </c>
      <c r="K1594" s="43">
        <v>2</v>
      </c>
      <c r="L1594" s="43"/>
      <c r="M1594" s="43"/>
      <c r="N1594" s="43"/>
      <c r="O1594" s="43"/>
      <c r="P1594" s="43"/>
      <c r="Q1594" s="43"/>
      <c r="R1594" s="43"/>
      <c r="S1594" s="43"/>
      <c r="T1594" s="43"/>
      <c r="U1594" s="43"/>
      <c r="V1594" s="43"/>
      <c r="W1594" s="43"/>
      <c r="X1594" s="43"/>
      <c r="Y1594" s="43"/>
      <c r="Z1594" s="43"/>
      <c r="AA1594" s="43"/>
      <c r="AB1594" s="43"/>
      <c r="AC1594" s="43"/>
      <c r="AD1594" s="43"/>
      <c r="AE1594" s="37"/>
      <c r="AF1594" s="37">
        <f>VLOOKUP(I1594,spp!A:E,5,FALSE)</f>
        <v>20.71</v>
      </c>
      <c r="AG1594" s="43">
        <f t="shared" ref="AG1594:AG1596" si="2910">AF1594*K1594</f>
        <v>41.42</v>
      </c>
      <c r="AH1594" s="43">
        <f t="shared" ref="AH1594:AH1596" si="2911">K1594/50</f>
        <v>0.04</v>
      </c>
      <c r="AI1594" s="43">
        <f t="shared" ref="AI1594:AI1596" si="2912">AG1594/50</f>
        <v>0.82840000000000003</v>
      </c>
      <c r="AJ1594" s="7">
        <f t="shared" si="2899"/>
        <v>3.7237638559674382</v>
      </c>
      <c r="AK1594" s="7" t="e">
        <f t="shared" si="2900"/>
        <v>#NUM!</v>
      </c>
      <c r="AL1594" s="7" t="e">
        <f t="shared" si="2901"/>
        <v>#NUM!</v>
      </c>
      <c r="AM1594" s="7" t="e">
        <f t="shared" si="2902"/>
        <v>#NUM!</v>
      </c>
      <c r="AN1594" s="37" t="str">
        <f>VLOOKUP(I1594,spp!A:L,10,FALSE)</f>
        <v>Diadematidae</v>
      </c>
    </row>
    <row r="1595" spans="1:40" x14ac:dyDescent="0.2">
      <c r="A1595" s="37">
        <v>12</v>
      </c>
      <c r="B1595" s="43" t="s">
        <v>243</v>
      </c>
      <c r="C1595" s="43">
        <v>3</v>
      </c>
      <c r="D1595" s="43" t="s">
        <v>246</v>
      </c>
      <c r="E1595" s="65">
        <v>2</v>
      </c>
      <c r="F1595" s="59">
        <v>41290</v>
      </c>
      <c r="G1595" s="43"/>
      <c r="H1595" s="43">
        <v>6.1</v>
      </c>
      <c r="I1595" s="43" t="s">
        <v>148</v>
      </c>
      <c r="J1595" s="37" t="str">
        <f>VLOOKUP(I1595,spp!A:B,2,FALSE)</f>
        <v>Diadema mexicanum</v>
      </c>
      <c r="K1595" s="43">
        <v>20</v>
      </c>
      <c r="L1595" s="43"/>
      <c r="M1595" s="43"/>
      <c r="N1595" s="43"/>
      <c r="O1595" s="43"/>
      <c r="P1595" s="43"/>
      <c r="Q1595" s="43"/>
      <c r="R1595" s="43"/>
      <c r="S1595" s="43"/>
      <c r="T1595" s="43"/>
      <c r="U1595" s="43"/>
      <c r="V1595" s="43"/>
      <c r="W1595" s="43"/>
      <c r="X1595" s="43"/>
      <c r="Y1595" s="43"/>
      <c r="Z1595" s="43"/>
      <c r="AA1595" s="43"/>
      <c r="AB1595" s="43"/>
      <c r="AC1595" s="43"/>
      <c r="AD1595" s="43"/>
      <c r="AE1595" s="37"/>
      <c r="AF1595" s="37">
        <f>VLOOKUP(I1595,spp!A:E,5,FALSE)</f>
        <v>20.71</v>
      </c>
      <c r="AG1595" s="43">
        <f t="shared" si="2910"/>
        <v>414.20000000000005</v>
      </c>
      <c r="AH1595" s="43">
        <f t="shared" si="2911"/>
        <v>0.4</v>
      </c>
      <c r="AI1595" s="43">
        <f t="shared" si="2912"/>
        <v>8.2840000000000007</v>
      </c>
      <c r="AJ1595" s="7">
        <f t="shared" si="2899"/>
        <v>6.0263489489614841</v>
      </c>
      <c r="AK1595" s="7" t="e">
        <f t="shared" si="2900"/>
        <v>#NUM!</v>
      </c>
      <c r="AL1595" s="7" t="e">
        <f t="shared" si="2901"/>
        <v>#NUM!</v>
      </c>
      <c r="AM1595" s="7" t="e">
        <f t="shared" si="2902"/>
        <v>#NUM!</v>
      </c>
      <c r="AN1595" s="37" t="str">
        <f>VLOOKUP(I1595,spp!A:L,10,FALSE)</f>
        <v>Diadematidae</v>
      </c>
    </row>
    <row r="1596" spans="1:40" x14ac:dyDescent="0.2">
      <c r="A1596" s="37">
        <v>12</v>
      </c>
      <c r="B1596" s="43" t="s">
        <v>243</v>
      </c>
      <c r="C1596" s="43">
        <v>3</v>
      </c>
      <c r="D1596" s="43" t="s">
        <v>246</v>
      </c>
      <c r="E1596" s="65">
        <v>2</v>
      </c>
      <c r="F1596" s="59">
        <v>41290</v>
      </c>
      <c r="G1596" s="43"/>
      <c r="H1596" s="43">
        <v>6.1</v>
      </c>
      <c r="I1596" s="43" t="s">
        <v>149</v>
      </c>
      <c r="J1596" s="37" t="str">
        <f>VLOOKUP(I1596,spp!A:B,2,FALSE)</f>
        <v>Pinctada mazatlanica</v>
      </c>
      <c r="K1596" s="43">
        <v>1</v>
      </c>
      <c r="L1596" s="43"/>
      <c r="M1596" s="43"/>
      <c r="N1596" s="43"/>
      <c r="O1596" s="43"/>
      <c r="P1596" s="43"/>
      <c r="Q1596" s="43"/>
      <c r="R1596" s="43"/>
      <c r="S1596" s="43"/>
      <c r="T1596" s="43"/>
      <c r="U1596" s="43"/>
      <c r="V1596" s="43"/>
      <c r="W1596" s="43"/>
      <c r="X1596" s="43"/>
      <c r="Y1596" s="43"/>
      <c r="Z1596" s="43"/>
      <c r="AA1596" s="43"/>
      <c r="AB1596" s="43"/>
      <c r="AC1596" s="43"/>
      <c r="AD1596" s="43"/>
      <c r="AE1596" s="37"/>
      <c r="AF1596" s="37">
        <f>VLOOKUP(I1596,spp!A:E,5,FALSE)</f>
        <v>33.238461538461536</v>
      </c>
      <c r="AG1596" s="43">
        <f t="shared" si="2910"/>
        <v>33.238461538461536</v>
      </c>
      <c r="AH1596" s="43">
        <f t="shared" si="2911"/>
        <v>0.02</v>
      </c>
      <c r="AI1596" s="43">
        <f t="shared" si="2912"/>
        <v>0.66476923076923067</v>
      </c>
      <c r="AJ1596" s="7">
        <f t="shared" ref="AJ1596:AJ1605" si="2913">LN(AG1596)</f>
        <v>3.5037076854763507</v>
      </c>
      <c r="AK1596" s="7" t="e">
        <f t="shared" ref="AK1596:AK1605" si="2914">LN(AE1596)</f>
        <v>#NUM!</v>
      </c>
      <c r="AL1596" s="7" t="e">
        <f t="shared" ref="AL1596:AL1605" si="2915">(AJ1596-AK1596)/AF1596</f>
        <v>#NUM!</v>
      </c>
      <c r="AM1596" s="7" t="e">
        <f t="shared" si="2902"/>
        <v>#NUM!</v>
      </c>
      <c r="AN1596" s="37" t="str">
        <f>VLOOKUP(I1596,spp!A:L,10,FALSE)</f>
        <v>Pteriidae</v>
      </c>
    </row>
    <row r="1597" spans="1:40" x14ac:dyDescent="0.2">
      <c r="A1597" s="37">
        <v>12</v>
      </c>
      <c r="B1597" s="37" t="s">
        <v>243</v>
      </c>
      <c r="C1597" s="37">
        <v>3</v>
      </c>
      <c r="D1597" s="37" t="s">
        <v>246</v>
      </c>
      <c r="E1597" s="63">
        <v>3</v>
      </c>
      <c r="F1597" s="55">
        <v>41290</v>
      </c>
      <c r="G1597" s="40"/>
      <c r="H1597" s="40">
        <v>6.1</v>
      </c>
      <c r="I1597" s="62" t="s">
        <v>143</v>
      </c>
      <c r="J1597" s="37" t="str">
        <f>VLOOKUP(I1597,spp!A:B,2,FALSE)</f>
        <v>Scarus ghobban</v>
      </c>
      <c r="K1597" s="39">
        <f t="shared" ref="K1597" si="2916">+SUM(L1597:AB1597)</f>
        <v>11</v>
      </c>
      <c r="L1597" s="37">
        <v>11</v>
      </c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>
        <f>VLOOKUP(I1597,spp!A:C,3,FALSE)</f>
        <v>2.3300000000000001E-2</v>
      </c>
      <c r="AF1597" s="37">
        <f>VLOOKUP(I1597,spp!A:D,4,FALSE)</f>
        <v>2.919</v>
      </c>
      <c r="AG1597" s="37">
        <f t="shared" ref="AG1597" si="2917">((AE1597*$L$2^AF1597)*L1597)+((AE1597*$M$2^AF1597)*M1597)+((AE1597*$N$2^AF1597)*N1597)+((AE1597*$O$2^AF1597)*O1597)+((AE1597*$P$2^AF1597)*P1597)+((AE1597*$Q$2^AF1597)*Q1597)+((AE1597*$R$2^AF1597)*R1597)+((AE1597*$S$2^AF1597)*S1597)+((AE1597*$T$2^AF1597)*T1597)+((AE1597*$U$2^AF1597)*U1597)+((AE1597*$V$2^AF1597)*V1597)+((AE1597*$W$2^AF1597)*W1597)+((AE1597*$X$2^AF1597)*X1597)+((AE1597*$Y$2^AF1597)*Y1597)+ ((AE1597*$Z$2^AF1597)*Z1597)+((AE1597*$AA$2^AF1597)*AA1597)+((AE1597*$AB$2^AF1597)*AB1597)+((AE1597*$AC$2^AF1597)*AC1597+((AE1597*$AD$2^AF1597)*AD1597))</f>
        <v>3.7182235010115341</v>
      </c>
      <c r="AH1597" s="37">
        <f t="shared" ref="AH1597" si="2918">K1597/100</f>
        <v>0.11</v>
      </c>
      <c r="AI1597" s="37">
        <f t="shared" ref="AI1597" si="2919">AG1597/100</f>
        <v>3.718223501011534E-2</v>
      </c>
      <c r="AJ1597" s="7">
        <f t="shared" si="2913"/>
        <v>1.3132460007285474</v>
      </c>
      <c r="AK1597" s="7">
        <f t="shared" si="2914"/>
        <v>-3.7593019184104821</v>
      </c>
      <c r="AL1597" s="7">
        <f t="shared" si="2915"/>
        <v>1.7377690713049092</v>
      </c>
      <c r="AM1597" s="7">
        <f t="shared" ref="AM1597:AM1605" si="2920">EXP(AL1597)</f>
        <v>5.6846472231682545</v>
      </c>
      <c r="AN1597" s="37" t="str">
        <f>VLOOKUP(I1597,spp!A:L,10,FALSE)</f>
        <v>Scaridae </v>
      </c>
    </row>
    <row r="1598" spans="1:40" x14ac:dyDescent="0.2">
      <c r="A1598" s="37">
        <v>12</v>
      </c>
      <c r="B1598" s="43" t="s">
        <v>243</v>
      </c>
      <c r="C1598" s="43">
        <v>3</v>
      </c>
      <c r="D1598" s="43" t="s">
        <v>246</v>
      </c>
      <c r="E1598" s="43">
        <v>3</v>
      </c>
      <c r="F1598" s="59">
        <v>41235</v>
      </c>
      <c r="G1598" s="43"/>
      <c r="H1598" s="43">
        <v>6.1</v>
      </c>
      <c r="I1598" s="43" t="s">
        <v>148</v>
      </c>
      <c r="J1598" s="37" t="str">
        <f>VLOOKUP(I1598,spp!A:B,2,FALSE)</f>
        <v>Diadema mexicanum</v>
      </c>
      <c r="K1598" s="43">
        <v>5</v>
      </c>
      <c r="L1598" s="43"/>
      <c r="M1598" s="43"/>
      <c r="N1598" s="43"/>
      <c r="O1598" s="43"/>
      <c r="P1598" s="43"/>
      <c r="Q1598" s="43"/>
      <c r="R1598" s="43"/>
      <c r="S1598" s="43"/>
      <c r="T1598" s="43"/>
      <c r="U1598" s="43"/>
      <c r="V1598" s="43"/>
      <c r="W1598" s="43"/>
      <c r="X1598" s="43"/>
      <c r="Y1598" s="43"/>
      <c r="Z1598" s="43"/>
      <c r="AA1598" s="43"/>
      <c r="AB1598" s="43"/>
      <c r="AC1598" s="43"/>
      <c r="AD1598" s="43"/>
      <c r="AE1598" s="37"/>
      <c r="AF1598" s="37">
        <f>VLOOKUP(I1598,spp!A:E,5,FALSE)</f>
        <v>20.71</v>
      </c>
      <c r="AG1598" s="43">
        <f t="shared" ref="AG1598:AG1601" si="2921">AF1598*K1598</f>
        <v>103.55000000000001</v>
      </c>
      <c r="AH1598" s="43">
        <f t="shared" ref="AH1598:AH1601" si="2922">K1598/50</f>
        <v>0.1</v>
      </c>
      <c r="AI1598" s="43">
        <f t="shared" ref="AI1598:AI1601" si="2923">AG1598/50</f>
        <v>2.0710000000000002</v>
      </c>
      <c r="AJ1598" s="7">
        <f t="shared" si="2913"/>
        <v>4.6400545878415933</v>
      </c>
      <c r="AK1598" s="7" t="e">
        <f t="shared" si="2914"/>
        <v>#NUM!</v>
      </c>
      <c r="AL1598" s="7" t="e">
        <f t="shared" si="2915"/>
        <v>#NUM!</v>
      </c>
      <c r="AM1598" s="7" t="e">
        <f t="shared" si="2920"/>
        <v>#NUM!</v>
      </c>
      <c r="AN1598" s="37" t="str">
        <f>VLOOKUP(I1598,spp!A:L,10,FALSE)</f>
        <v>Diadematidae</v>
      </c>
    </row>
    <row r="1599" spans="1:40" x14ac:dyDescent="0.2">
      <c r="A1599" s="37">
        <v>12</v>
      </c>
      <c r="B1599" s="43" t="s">
        <v>243</v>
      </c>
      <c r="C1599" s="43">
        <v>3</v>
      </c>
      <c r="D1599" s="43" t="s">
        <v>246</v>
      </c>
      <c r="E1599" s="65">
        <v>3</v>
      </c>
      <c r="F1599" s="59">
        <v>41290</v>
      </c>
      <c r="G1599" s="43"/>
      <c r="H1599" s="43">
        <v>6.1</v>
      </c>
      <c r="I1599" s="43" t="s">
        <v>148</v>
      </c>
      <c r="J1599" s="37" t="str">
        <f>VLOOKUP(I1599,spp!A:B,2,FALSE)</f>
        <v>Diadema mexicanum</v>
      </c>
      <c r="K1599" s="43">
        <v>9</v>
      </c>
      <c r="L1599" s="43"/>
      <c r="M1599" s="43"/>
      <c r="N1599" s="43"/>
      <c r="O1599" s="43"/>
      <c r="P1599" s="43"/>
      <c r="Q1599" s="43"/>
      <c r="R1599" s="43"/>
      <c r="S1599" s="43"/>
      <c r="T1599" s="43"/>
      <c r="U1599" s="43"/>
      <c r="V1599" s="43"/>
      <c r="W1599" s="43"/>
      <c r="X1599" s="43"/>
      <c r="Y1599" s="43"/>
      <c r="Z1599" s="43"/>
      <c r="AA1599" s="43"/>
      <c r="AB1599" s="43"/>
      <c r="AC1599" s="43"/>
      <c r="AD1599" s="43"/>
      <c r="AE1599" s="37"/>
      <c r="AF1599" s="37">
        <f>VLOOKUP(I1599,spp!A:E,5,FALSE)</f>
        <v>20.71</v>
      </c>
      <c r="AG1599" s="43">
        <f t="shared" si="2921"/>
        <v>186.39000000000001</v>
      </c>
      <c r="AH1599" s="43">
        <f t="shared" si="2922"/>
        <v>0.18</v>
      </c>
      <c r="AI1599" s="43">
        <f t="shared" si="2923"/>
        <v>3.7278000000000002</v>
      </c>
      <c r="AJ1599" s="7">
        <f t="shared" si="2913"/>
        <v>5.2278412527437119</v>
      </c>
      <c r="AK1599" s="7" t="e">
        <f t="shared" si="2914"/>
        <v>#NUM!</v>
      </c>
      <c r="AL1599" s="7" t="e">
        <f t="shared" si="2915"/>
        <v>#NUM!</v>
      </c>
      <c r="AM1599" s="7" t="e">
        <f t="shared" si="2920"/>
        <v>#NUM!</v>
      </c>
      <c r="AN1599" s="37" t="str">
        <f>VLOOKUP(I1599,spp!A:L,10,FALSE)</f>
        <v>Diadematidae</v>
      </c>
    </row>
    <row r="1600" spans="1:40" x14ac:dyDescent="0.2">
      <c r="A1600" s="37">
        <v>12</v>
      </c>
      <c r="B1600" s="43" t="s">
        <v>243</v>
      </c>
      <c r="C1600" s="43">
        <v>3</v>
      </c>
      <c r="D1600" s="43" t="s">
        <v>246</v>
      </c>
      <c r="E1600" s="43">
        <v>3</v>
      </c>
      <c r="F1600" s="59">
        <v>41235</v>
      </c>
      <c r="G1600" s="43"/>
      <c r="H1600" s="43">
        <v>6.1</v>
      </c>
      <c r="I1600" s="43" t="s">
        <v>149</v>
      </c>
      <c r="J1600" s="37" t="str">
        <f>VLOOKUP(I1600,spp!A:B,2,FALSE)</f>
        <v>Pinctada mazatlanica</v>
      </c>
      <c r="K1600" s="43">
        <v>2</v>
      </c>
      <c r="L1600" s="43"/>
      <c r="M1600" s="43"/>
      <c r="N1600" s="43"/>
      <c r="O1600" s="43"/>
      <c r="P1600" s="43"/>
      <c r="Q1600" s="43"/>
      <c r="R1600" s="43"/>
      <c r="S1600" s="43"/>
      <c r="T1600" s="43"/>
      <c r="U1600" s="43"/>
      <c r="V1600" s="43"/>
      <c r="W1600" s="43"/>
      <c r="X1600" s="43"/>
      <c r="Y1600" s="43"/>
      <c r="Z1600" s="43"/>
      <c r="AA1600" s="43"/>
      <c r="AB1600" s="43"/>
      <c r="AC1600" s="43"/>
      <c r="AD1600" s="43"/>
      <c r="AE1600" s="37"/>
      <c r="AF1600" s="37">
        <f>VLOOKUP(I1600,spp!A:E,5,FALSE)</f>
        <v>33.238461538461536</v>
      </c>
      <c r="AG1600" s="43">
        <f t="shared" si="2921"/>
        <v>66.476923076923072</v>
      </c>
      <c r="AH1600" s="43">
        <f t="shared" si="2922"/>
        <v>0.04</v>
      </c>
      <c r="AI1600" s="43">
        <f t="shared" si="2923"/>
        <v>1.3295384615384613</v>
      </c>
      <c r="AJ1600" s="7">
        <f t="shared" si="2913"/>
        <v>4.1968548660362961</v>
      </c>
      <c r="AK1600" s="7" t="e">
        <f t="shared" si="2914"/>
        <v>#NUM!</v>
      </c>
      <c r="AL1600" s="7" t="e">
        <f t="shared" si="2915"/>
        <v>#NUM!</v>
      </c>
      <c r="AM1600" s="7" t="e">
        <f t="shared" si="2920"/>
        <v>#NUM!</v>
      </c>
      <c r="AN1600" s="37" t="str">
        <f>VLOOKUP(I1600,spp!A:L,10,FALSE)</f>
        <v>Pteriidae</v>
      </c>
    </row>
    <row r="1601" spans="1:40" x14ac:dyDescent="0.2">
      <c r="A1601" s="37">
        <v>12</v>
      </c>
      <c r="B1601" s="43" t="s">
        <v>243</v>
      </c>
      <c r="C1601" s="43">
        <v>3</v>
      </c>
      <c r="D1601" s="43" t="s">
        <v>246</v>
      </c>
      <c r="E1601" s="65">
        <v>3</v>
      </c>
      <c r="F1601" s="59">
        <v>41290</v>
      </c>
      <c r="G1601" s="43"/>
      <c r="H1601" s="43">
        <v>6.1</v>
      </c>
      <c r="I1601" s="43" t="s">
        <v>149</v>
      </c>
      <c r="J1601" s="37" t="str">
        <f>VLOOKUP(I1601,spp!A:B,2,FALSE)</f>
        <v>Pinctada mazatlanica</v>
      </c>
      <c r="K1601" s="43">
        <v>1</v>
      </c>
      <c r="L1601" s="43"/>
      <c r="M1601" s="43"/>
      <c r="N1601" s="43"/>
      <c r="O1601" s="43"/>
      <c r="P1601" s="43"/>
      <c r="Q1601" s="43"/>
      <c r="R1601" s="43"/>
      <c r="S1601" s="43"/>
      <c r="T1601" s="43"/>
      <c r="U1601" s="43"/>
      <c r="V1601" s="43"/>
      <c r="W1601" s="43"/>
      <c r="X1601" s="43"/>
      <c r="Y1601" s="43"/>
      <c r="Z1601" s="43"/>
      <c r="AA1601" s="43"/>
      <c r="AB1601" s="43"/>
      <c r="AC1601" s="43"/>
      <c r="AD1601" s="43"/>
      <c r="AE1601" s="37"/>
      <c r="AF1601" s="37">
        <f>VLOOKUP(I1601,spp!A:E,5,FALSE)</f>
        <v>33.238461538461536</v>
      </c>
      <c r="AG1601" s="43">
        <f t="shared" si="2921"/>
        <v>33.238461538461536</v>
      </c>
      <c r="AH1601" s="43">
        <f t="shared" si="2922"/>
        <v>0.02</v>
      </c>
      <c r="AI1601" s="43">
        <f t="shared" si="2923"/>
        <v>0.66476923076923067</v>
      </c>
      <c r="AJ1601" s="7">
        <f t="shared" si="2913"/>
        <v>3.5037076854763507</v>
      </c>
      <c r="AK1601" s="7" t="e">
        <f t="shared" si="2914"/>
        <v>#NUM!</v>
      </c>
      <c r="AL1601" s="7" t="e">
        <f t="shared" si="2915"/>
        <v>#NUM!</v>
      </c>
      <c r="AM1601" s="7" t="e">
        <f t="shared" si="2920"/>
        <v>#NUM!</v>
      </c>
      <c r="AN1601" s="37" t="str">
        <f>VLOOKUP(I1601,spp!A:L,10,FALSE)</f>
        <v>Pteriidae</v>
      </c>
    </row>
    <row r="1602" spans="1:40" x14ac:dyDescent="0.2">
      <c r="A1602" s="37">
        <v>12</v>
      </c>
      <c r="B1602" s="37" t="s">
        <v>243</v>
      </c>
      <c r="C1602" s="37">
        <v>3</v>
      </c>
      <c r="D1602" s="40" t="s">
        <v>246</v>
      </c>
      <c r="E1602" s="40">
        <v>4</v>
      </c>
      <c r="F1602" s="42">
        <v>41235</v>
      </c>
      <c r="G1602" s="40"/>
      <c r="H1602" s="40">
        <v>6.1</v>
      </c>
      <c r="I1602" s="64" t="s">
        <v>143</v>
      </c>
      <c r="J1602" s="37" t="str">
        <f>VLOOKUP(I1602,spp!A:B,2,FALSE)</f>
        <v>Scarus ghobban</v>
      </c>
      <c r="K1602" s="39">
        <f t="shared" ref="K1602:K1603" si="2924">+SUM(L1602:AB1602)</f>
        <v>11</v>
      </c>
      <c r="L1602" s="37"/>
      <c r="M1602" s="37"/>
      <c r="N1602" s="37"/>
      <c r="O1602" s="37"/>
      <c r="P1602" s="37">
        <v>11</v>
      </c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>
        <f>VLOOKUP(I1602,spp!A:C,3,FALSE)</f>
        <v>2.3300000000000001E-2</v>
      </c>
      <c r="AF1602" s="37">
        <f>VLOOKUP(I1602,spp!A:D,4,FALSE)</f>
        <v>2.919</v>
      </c>
      <c r="AG1602" s="37">
        <f t="shared" ref="AG1602:AG1603" si="2925">((AE1602*$L$2^AF1602)*L1602)+((AE1602*$M$2^AF1602)*M1602)+((AE1602*$N$2^AF1602)*N1602)+((AE1602*$O$2^AF1602)*O1602)+((AE1602*$P$2^AF1602)*P1602)+((AE1602*$Q$2^AF1602)*Q1602)+((AE1602*$R$2^AF1602)*R1602)+((AE1602*$S$2^AF1602)*S1602)+((AE1602*$T$2^AF1602)*T1602)+((AE1602*$U$2^AF1602)*U1602)+((AE1602*$V$2^AF1602)*V1602)+((AE1602*$W$2^AF1602)*W1602)+((AE1602*$X$2^AF1602)*X1602)+((AE1602*$Y$2^AF1602)*Y1602)+ ((AE1602*$Z$2^AF1602)*Z1602)+((AE1602*$AA$2^AF1602)*AA1602)+((AE1602*$AB$2^AF1602)*AB1602)+((AE1602*$AC$2^AF1602)*AC1602+((AE1602*$AD$2^AF1602)*AD1602))</f>
        <v>3085.5706261045857</v>
      </c>
      <c r="AH1602" s="37">
        <f t="shared" ref="AH1602:AH1603" si="2926">K1602/100</f>
        <v>0.11</v>
      </c>
      <c r="AI1602" s="37">
        <f t="shared" ref="AI1602:AI1603" si="2927">AG1602/100</f>
        <v>30.855706261045857</v>
      </c>
      <c r="AJ1602" s="7">
        <f t="shared" si="2913"/>
        <v>8.0344918871781665</v>
      </c>
      <c r="AK1602" s="7">
        <f t="shared" si="2914"/>
        <v>-3.7593019184104821</v>
      </c>
      <c r="AL1602" s="7">
        <f t="shared" si="2915"/>
        <v>4.0403541642989547</v>
      </c>
      <c r="AM1602" s="7">
        <f t="shared" si="2920"/>
        <v>56.846472231682533</v>
      </c>
      <c r="AN1602" s="37" t="str">
        <f>VLOOKUP(I1602,spp!A:L,10,FALSE)</f>
        <v>Scaridae </v>
      </c>
    </row>
    <row r="1603" spans="1:40" x14ac:dyDescent="0.2">
      <c r="A1603" s="37">
        <v>12</v>
      </c>
      <c r="B1603" s="37" t="s">
        <v>243</v>
      </c>
      <c r="C1603" s="37">
        <v>3</v>
      </c>
      <c r="D1603" s="37" t="s">
        <v>246</v>
      </c>
      <c r="E1603" s="63">
        <v>4</v>
      </c>
      <c r="F1603" s="55">
        <v>41290</v>
      </c>
      <c r="G1603" s="40"/>
      <c r="H1603" s="40">
        <v>6.1</v>
      </c>
      <c r="I1603" s="62" t="s">
        <v>143</v>
      </c>
      <c r="J1603" s="37" t="str">
        <f>VLOOKUP(I1603,spp!A:B,2,FALSE)</f>
        <v>Scarus ghobban</v>
      </c>
      <c r="K1603" s="39">
        <f t="shared" si="2924"/>
        <v>15</v>
      </c>
      <c r="L1603" s="37">
        <v>12</v>
      </c>
      <c r="M1603" s="37">
        <v>3</v>
      </c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>
        <f>VLOOKUP(I1603,spp!A:C,3,FALSE)</f>
        <v>2.3300000000000001E-2</v>
      </c>
      <c r="AF1603" s="37">
        <f>VLOOKUP(I1603,spp!A:D,4,FALSE)</f>
        <v>2.919</v>
      </c>
      <c r="AG1603" s="37">
        <f t="shared" si="2925"/>
        <v>29.104702281944242</v>
      </c>
      <c r="AH1603" s="37">
        <f t="shared" si="2926"/>
        <v>0.15</v>
      </c>
      <c r="AI1603" s="37">
        <f t="shared" si="2927"/>
        <v>0.29104702281944239</v>
      </c>
      <c r="AJ1603" s="7">
        <f t="shared" si="2913"/>
        <v>3.3708997515679364</v>
      </c>
      <c r="AK1603" s="7">
        <f t="shared" si="2914"/>
        <v>-3.7593019184104821</v>
      </c>
      <c r="AL1603" s="7">
        <f t="shared" si="2915"/>
        <v>2.4426864234252892</v>
      </c>
      <c r="AM1603" s="7">
        <f t="shared" si="2920"/>
        <v>11.503903625029361</v>
      </c>
      <c r="AN1603" s="37" t="str">
        <f>VLOOKUP(I1603,spp!A:L,10,FALSE)</f>
        <v>Scaridae </v>
      </c>
    </row>
    <row r="1604" spans="1:40" x14ac:dyDescent="0.2">
      <c r="A1604" s="37">
        <v>12</v>
      </c>
      <c r="B1604" s="43" t="s">
        <v>243</v>
      </c>
      <c r="C1604" s="43">
        <v>3</v>
      </c>
      <c r="D1604" s="43" t="s">
        <v>246</v>
      </c>
      <c r="E1604" s="43">
        <v>4</v>
      </c>
      <c r="F1604" s="59">
        <v>41235</v>
      </c>
      <c r="G1604" s="43"/>
      <c r="H1604" s="43">
        <v>6.1</v>
      </c>
      <c r="I1604" s="43" t="s">
        <v>148</v>
      </c>
      <c r="J1604" s="37" t="str">
        <f>VLOOKUP(I1604,spp!A:B,2,FALSE)</f>
        <v>Diadema mexicanum</v>
      </c>
      <c r="K1604" s="43">
        <v>15</v>
      </c>
      <c r="L1604" s="43"/>
      <c r="M1604" s="43"/>
      <c r="N1604" s="43"/>
      <c r="O1604" s="43"/>
      <c r="P1604" s="43"/>
      <c r="Q1604" s="43"/>
      <c r="R1604" s="43"/>
      <c r="S1604" s="43"/>
      <c r="T1604" s="43"/>
      <c r="U1604" s="43"/>
      <c r="V1604" s="43"/>
      <c r="W1604" s="43"/>
      <c r="X1604" s="43"/>
      <c r="Y1604" s="43"/>
      <c r="Z1604" s="43"/>
      <c r="AA1604" s="43"/>
      <c r="AB1604" s="43"/>
      <c r="AC1604" s="43"/>
      <c r="AD1604" s="43"/>
      <c r="AE1604" s="37"/>
      <c r="AF1604" s="37">
        <f>VLOOKUP(I1604,spp!A:E,5,FALSE)</f>
        <v>20.71</v>
      </c>
      <c r="AG1604" s="43">
        <f t="shared" ref="AG1604:AG1606" si="2928">AF1604*K1604</f>
        <v>310.65000000000003</v>
      </c>
      <c r="AH1604" s="43">
        <f t="shared" ref="AH1604:AH1606" si="2929">K1604/50</f>
        <v>0.3</v>
      </c>
      <c r="AI1604" s="43">
        <f t="shared" ref="AI1604:AI1606" si="2930">AG1604/50</f>
        <v>6.213000000000001</v>
      </c>
      <c r="AJ1604" s="7">
        <f t="shared" si="2913"/>
        <v>5.7386668765097033</v>
      </c>
      <c r="AK1604" s="7" t="e">
        <f t="shared" si="2914"/>
        <v>#NUM!</v>
      </c>
      <c r="AL1604" s="7" t="e">
        <f t="shared" si="2915"/>
        <v>#NUM!</v>
      </c>
      <c r="AM1604" s="7" t="e">
        <f t="shared" si="2920"/>
        <v>#NUM!</v>
      </c>
      <c r="AN1604" s="37" t="str">
        <f>VLOOKUP(I1604,spp!A:L,10,FALSE)</f>
        <v>Diadematidae</v>
      </c>
    </row>
    <row r="1605" spans="1:40" x14ac:dyDescent="0.2">
      <c r="A1605" s="37">
        <v>12</v>
      </c>
      <c r="B1605" s="43" t="s">
        <v>243</v>
      </c>
      <c r="C1605" s="43">
        <v>3</v>
      </c>
      <c r="D1605" s="43" t="s">
        <v>246</v>
      </c>
      <c r="E1605" s="65">
        <v>4</v>
      </c>
      <c r="F1605" s="59">
        <v>41290</v>
      </c>
      <c r="G1605" s="43"/>
      <c r="H1605" s="43">
        <v>6.1</v>
      </c>
      <c r="I1605" s="43" t="s">
        <v>148</v>
      </c>
      <c r="J1605" s="37" t="str">
        <f>VLOOKUP(I1605,spp!A:B,2,FALSE)</f>
        <v>Diadema mexicanum</v>
      </c>
      <c r="K1605" s="43">
        <v>5</v>
      </c>
      <c r="L1605" s="43"/>
      <c r="M1605" s="43"/>
      <c r="N1605" s="43"/>
      <c r="O1605" s="43"/>
      <c r="P1605" s="43"/>
      <c r="Q1605" s="43"/>
      <c r="R1605" s="43"/>
      <c r="S1605" s="43"/>
      <c r="T1605" s="43"/>
      <c r="U1605" s="43"/>
      <c r="V1605" s="43"/>
      <c r="W1605" s="43"/>
      <c r="X1605" s="43"/>
      <c r="Y1605" s="43"/>
      <c r="Z1605" s="43"/>
      <c r="AA1605" s="43"/>
      <c r="AB1605" s="43"/>
      <c r="AC1605" s="43"/>
      <c r="AD1605" s="43"/>
      <c r="AE1605" s="37"/>
      <c r="AF1605" s="37">
        <f>VLOOKUP(I1605,spp!A:E,5,FALSE)</f>
        <v>20.71</v>
      </c>
      <c r="AG1605" s="43">
        <f t="shared" si="2928"/>
        <v>103.55000000000001</v>
      </c>
      <c r="AH1605" s="43">
        <f t="shared" si="2929"/>
        <v>0.1</v>
      </c>
      <c r="AI1605" s="43">
        <f t="shared" si="2930"/>
        <v>2.0710000000000002</v>
      </c>
      <c r="AJ1605" s="7">
        <f t="shared" si="2913"/>
        <v>4.6400545878415933</v>
      </c>
      <c r="AK1605" s="7" t="e">
        <f t="shared" si="2914"/>
        <v>#NUM!</v>
      </c>
      <c r="AL1605" s="7" t="e">
        <f t="shared" si="2915"/>
        <v>#NUM!</v>
      </c>
      <c r="AM1605" s="7" t="e">
        <f t="shared" si="2920"/>
        <v>#NUM!</v>
      </c>
      <c r="AN1605" s="37" t="str">
        <f>VLOOKUP(I1605,spp!A:L,10,FALSE)</f>
        <v>Diadematidae</v>
      </c>
    </row>
    <row r="1606" spans="1:40" x14ac:dyDescent="0.2">
      <c r="A1606" s="37">
        <v>12</v>
      </c>
      <c r="B1606" s="43" t="s">
        <v>243</v>
      </c>
      <c r="C1606" s="43">
        <v>3</v>
      </c>
      <c r="D1606" s="43" t="s">
        <v>246</v>
      </c>
      <c r="E1606" s="43">
        <v>4</v>
      </c>
      <c r="F1606" s="59">
        <v>41235</v>
      </c>
      <c r="G1606" s="43"/>
      <c r="H1606" s="43">
        <v>6.1</v>
      </c>
      <c r="I1606" s="43" t="s">
        <v>149</v>
      </c>
      <c r="J1606" s="37" t="str">
        <f>VLOOKUP(I1606,spp!A:B,2,FALSE)</f>
        <v>Pinctada mazatlanica</v>
      </c>
      <c r="K1606" s="43">
        <v>1</v>
      </c>
      <c r="L1606" s="43"/>
      <c r="M1606" s="43"/>
      <c r="N1606" s="43"/>
      <c r="O1606" s="43"/>
      <c r="P1606" s="43"/>
      <c r="Q1606" s="43"/>
      <c r="R1606" s="43"/>
      <c r="S1606" s="43"/>
      <c r="T1606" s="43"/>
      <c r="U1606" s="43"/>
      <c r="V1606" s="43"/>
      <c r="W1606" s="43"/>
      <c r="X1606" s="43"/>
      <c r="Y1606" s="43"/>
      <c r="Z1606" s="43"/>
      <c r="AA1606" s="43"/>
      <c r="AB1606" s="43"/>
      <c r="AC1606" s="43"/>
      <c r="AD1606" s="43"/>
      <c r="AE1606" s="37"/>
      <c r="AF1606" s="37">
        <f>VLOOKUP(I1606,spp!A:E,5,FALSE)</f>
        <v>33.238461538461536</v>
      </c>
      <c r="AG1606" s="43">
        <f t="shared" si="2928"/>
        <v>33.238461538461536</v>
      </c>
      <c r="AH1606" s="43">
        <f t="shared" si="2929"/>
        <v>0.02</v>
      </c>
      <c r="AI1606" s="43">
        <f t="shared" si="2930"/>
        <v>0.66476923076923067</v>
      </c>
      <c r="AJ1606" s="7">
        <f t="shared" ref="AJ1606:AJ1613" si="2931">LN(AG1606)</f>
        <v>3.5037076854763507</v>
      </c>
      <c r="AK1606" s="7" t="e">
        <f t="shared" ref="AK1606:AK1613" si="2932">LN(AE1606)</f>
        <v>#NUM!</v>
      </c>
      <c r="AL1606" s="7" t="e">
        <f t="shared" ref="AL1606:AL1613" si="2933">(AJ1606-AK1606)/AF1606</f>
        <v>#NUM!</v>
      </c>
      <c r="AM1606" s="7" t="e">
        <f t="shared" ref="AM1606:AM1614" si="2934">EXP(AL1606)</f>
        <v>#NUM!</v>
      </c>
      <c r="AN1606" s="37" t="str">
        <f>VLOOKUP(I1606,spp!A:L,10,FALSE)</f>
        <v>Pteriidae</v>
      </c>
    </row>
    <row r="1607" spans="1:40" x14ac:dyDescent="0.2">
      <c r="A1607" s="37">
        <v>12</v>
      </c>
      <c r="B1607" s="37" t="s">
        <v>243</v>
      </c>
      <c r="C1607" s="40">
        <v>4</v>
      </c>
      <c r="D1607" s="37" t="s">
        <v>247</v>
      </c>
      <c r="E1607" s="63">
        <v>1</v>
      </c>
      <c r="F1607" s="55">
        <v>41290</v>
      </c>
      <c r="G1607" s="40"/>
      <c r="H1607" s="40">
        <v>10.1</v>
      </c>
      <c r="I1607" s="62" t="s">
        <v>142</v>
      </c>
      <c r="J1607" s="37" t="str">
        <f>VLOOKUP(I1607,spp!A:B,2,FALSE)</f>
        <v>Holacanthus passer</v>
      </c>
      <c r="K1607" s="39">
        <f t="shared" ref="K1607:K1608" si="2935">+SUM(L1607:AB1607)</f>
        <v>1</v>
      </c>
      <c r="L1607" s="37"/>
      <c r="M1607" s="37"/>
      <c r="N1607" s="37">
        <v>1</v>
      </c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>
        <f>VLOOKUP(I1607,spp!A:C,3,FALSE)</f>
        <v>2.7130000000000001E-2</v>
      </c>
      <c r="AF1607" s="37">
        <f>VLOOKUP(I1607,spp!A:D,4,FALSE)</f>
        <v>3.0842299999999998</v>
      </c>
      <c r="AG1607" s="37">
        <f t="shared" ref="AG1607:AG1608" si="2936">((AE1607*$L$2^AF1607)*L1607)+((AE1607*$M$2^AF1607)*M1607)+((AE1607*$N$2^AF1607)*N1607)+((AE1607*$O$2^AF1607)*O1607)+((AE1607*$P$2^AF1607)*P1607)+((AE1607*$Q$2^AF1607)*Q1607)+((AE1607*$R$2^AF1607)*R1607)+((AE1607*$S$2^AF1607)*S1607)+((AE1607*$T$2^AF1607)*T1607)+((AE1607*$U$2^AF1607)*U1607)+((AE1607*$V$2^AF1607)*V1607)+((AE1607*$W$2^AF1607)*W1607)+((AE1607*$X$2^AF1607)*X1607)+((AE1607*$Y$2^AF1607)*Y1607)+ ((AE1607*$Z$2^AF1607)*Z1607)+((AE1607*$AA$2^AF1607)*AA1607)+((AE1607*$AB$2^AF1607)*AB1607)+((AE1607*$AC$2^AF1607)*AC1607+((AE1607*$AD$2^AF1607)*AD1607))</f>
        <v>65.549979949165603</v>
      </c>
      <c r="AH1607" s="37">
        <f t="shared" ref="AH1607:AH1608" si="2937">K1607/100</f>
        <v>0.01</v>
      </c>
      <c r="AI1607" s="37">
        <f t="shared" ref="AI1607:AI1608" si="2938">AG1607/100</f>
        <v>0.65549979949165604</v>
      </c>
      <c r="AJ1607" s="7">
        <f t="shared" si="2931"/>
        <v>4.182812904323554</v>
      </c>
      <c r="AK1607" s="7">
        <f t="shared" si="2932"/>
        <v>-3.6071151523112968</v>
      </c>
      <c r="AL1607" s="7">
        <f t="shared" si="2933"/>
        <v>2.5257286443082556</v>
      </c>
      <c r="AM1607" s="7">
        <f t="shared" si="2934"/>
        <v>12.500000000000002</v>
      </c>
      <c r="AN1607" s="37" t="str">
        <f>VLOOKUP(I1607,spp!A:L,10,FALSE)</f>
        <v>Pomacanthidae</v>
      </c>
    </row>
    <row r="1608" spans="1:40" x14ac:dyDescent="0.2">
      <c r="A1608" s="37">
        <v>12</v>
      </c>
      <c r="B1608" s="37" t="s">
        <v>243</v>
      </c>
      <c r="C1608" s="40">
        <v>4</v>
      </c>
      <c r="D1608" s="37" t="s">
        <v>247</v>
      </c>
      <c r="E1608" s="63">
        <v>1</v>
      </c>
      <c r="F1608" s="55">
        <v>41290</v>
      </c>
      <c r="G1608" s="40"/>
      <c r="H1608" s="40">
        <v>10.1</v>
      </c>
      <c r="I1608" s="62" t="s">
        <v>150</v>
      </c>
      <c r="J1608" s="37" t="str">
        <f>VLOOKUP(I1608,spp!A:B,2,FALSE)</f>
        <v>Lutjanus argentiventris</v>
      </c>
      <c r="K1608" s="39">
        <f t="shared" si="2935"/>
        <v>5</v>
      </c>
      <c r="L1608" s="37"/>
      <c r="M1608" s="37">
        <v>3</v>
      </c>
      <c r="N1608" s="37">
        <v>1</v>
      </c>
      <c r="O1608" s="37">
        <v>1</v>
      </c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>
        <f>VLOOKUP(I1608,spp!A:C,3,FALSE)</f>
        <v>1.7299999999999999E-2</v>
      </c>
      <c r="AF1608" s="37">
        <f>VLOOKUP(I1608,spp!A:D,4,FALSE)</f>
        <v>3</v>
      </c>
      <c r="AG1608" s="37">
        <f t="shared" si="2936"/>
        <v>148.40156250000001</v>
      </c>
      <c r="AH1608" s="37">
        <f t="shared" si="2937"/>
        <v>0.05</v>
      </c>
      <c r="AI1608" s="37">
        <f t="shared" si="2938"/>
        <v>1.4840156250000001</v>
      </c>
      <c r="AJ1608" s="7">
        <f t="shared" si="2931"/>
        <v>4.9999218596535924</v>
      </c>
      <c r="AK1608" s="7">
        <f t="shared" si="2932"/>
        <v>-4.0570487774784034</v>
      </c>
      <c r="AL1608" s="7">
        <f t="shared" si="2933"/>
        <v>3.0189902123773322</v>
      </c>
      <c r="AM1608" s="7">
        <f t="shared" si="2934"/>
        <v>20.470610275150555</v>
      </c>
      <c r="AN1608" s="37" t="str">
        <f>VLOOKUP(I1608,spp!A:L,10,FALSE)</f>
        <v>Lutjanidae</v>
      </c>
    </row>
    <row r="1609" spans="1:40" x14ac:dyDescent="0.2">
      <c r="A1609" s="37">
        <v>12</v>
      </c>
      <c r="B1609" s="43" t="s">
        <v>243</v>
      </c>
      <c r="C1609" s="43">
        <v>4</v>
      </c>
      <c r="D1609" s="43" t="s">
        <v>247</v>
      </c>
      <c r="E1609" s="43">
        <v>1</v>
      </c>
      <c r="F1609" s="59">
        <v>41235</v>
      </c>
      <c r="G1609" s="43"/>
      <c r="H1609" s="43">
        <v>10.1</v>
      </c>
      <c r="I1609" s="43" t="s">
        <v>148</v>
      </c>
      <c r="J1609" s="37" t="str">
        <f>VLOOKUP(I1609,spp!A:B,2,FALSE)</f>
        <v>Diadema mexicanum</v>
      </c>
      <c r="K1609" s="43">
        <v>10</v>
      </c>
      <c r="L1609" s="43"/>
      <c r="M1609" s="43"/>
      <c r="N1609" s="43"/>
      <c r="O1609" s="43"/>
      <c r="P1609" s="43"/>
      <c r="Q1609" s="43"/>
      <c r="R1609" s="43"/>
      <c r="S1609" s="43"/>
      <c r="T1609" s="43"/>
      <c r="U1609" s="43"/>
      <c r="V1609" s="43"/>
      <c r="W1609" s="43"/>
      <c r="X1609" s="43"/>
      <c r="Y1609" s="43"/>
      <c r="Z1609" s="43"/>
      <c r="AA1609" s="43"/>
      <c r="AB1609" s="43"/>
      <c r="AC1609" s="43"/>
      <c r="AD1609" s="43"/>
      <c r="AE1609" s="37"/>
      <c r="AF1609" s="37">
        <f>VLOOKUP(I1609,spp!A:E,5,FALSE)</f>
        <v>20.71</v>
      </c>
      <c r="AG1609" s="43">
        <f t="shared" ref="AG1609:AG1611" si="2939">AF1609*K1609</f>
        <v>207.10000000000002</v>
      </c>
      <c r="AH1609" s="43">
        <f t="shared" ref="AH1609:AH1611" si="2940">K1609/50</f>
        <v>0.2</v>
      </c>
      <c r="AI1609" s="43">
        <f t="shared" ref="AI1609:AI1611" si="2941">AG1609/50</f>
        <v>4.1420000000000003</v>
      </c>
      <c r="AJ1609" s="7">
        <f t="shared" si="2931"/>
        <v>5.3332017684015387</v>
      </c>
      <c r="AK1609" s="7" t="e">
        <f t="shared" si="2932"/>
        <v>#NUM!</v>
      </c>
      <c r="AL1609" s="7" t="e">
        <f t="shared" si="2933"/>
        <v>#NUM!</v>
      </c>
      <c r="AM1609" s="7" t="e">
        <f t="shared" si="2934"/>
        <v>#NUM!</v>
      </c>
      <c r="AN1609" s="37" t="str">
        <f>VLOOKUP(I1609,spp!A:L,10,FALSE)</f>
        <v>Diadematidae</v>
      </c>
    </row>
    <row r="1610" spans="1:40" x14ac:dyDescent="0.2">
      <c r="A1610" s="37">
        <v>12</v>
      </c>
      <c r="B1610" s="43" t="s">
        <v>243</v>
      </c>
      <c r="C1610" s="43">
        <v>4</v>
      </c>
      <c r="D1610" s="43" t="s">
        <v>247</v>
      </c>
      <c r="E1610" s="43">
        <v>1</v>
      </c>
      <c r="F1610" s="59">
        <v>41235</v>
      </c>
      <c r="G1610" s="43"/>
      <c r="H1610" s="43">
        <v>10.1</v>
      </c>
      <c r="I1610" s="43" t="s">
        <v>149</v>
      </c>
      <c r="J1610" s="37" t="str">
        <f>VLOOKUP(I1610,spp!A:B,2,FALSE)</f>
        <v>Pinctada mazatlanica</v>
      </c>
      <c r="K1610" s="43">
        <v>1</v>
      </c>
      <c r="L1610" s="43"/>
      <c r="M1610" s="43"/>
      <c r="N1610" s="43"/>
      <c r="O1610" s="43"/>
      <c r="P1610" s="43"/>
      <c r="Q1610" s="43"/>
      <c r="R1610" s="43"/>
      <c r="S1610" s="43"/>
      <c r="T1610" s="43"/>
      <c r="U1610" s="43"/>
      <c r="V1610" s="43"/>
      <c r="W1610" s="43"/>
      <c r="X1610" s="43"/>
      <c r="Y1610" s="43"/>
      <c r="Z1610" s="43"/>
      <c r="AA1610" s="43"/>
      <c r="AB1610" s="43"/>
      <c r="AC1610" s="43"/>
      <c r="AD1610" s="43"/>
      <c r="AE1610" s="37"/>
      <c r="AF1610" s="37">
        <f>VLOOKUP(I1610,spp!A:E,5,FALSE)</f>
        <v>33.238461538461536</v>
      </c>
      <c r="AG1610" s="43">
        <f t="shared" si="2939"/>
        <v>33.238461538461536</v>
      </c>
      <c r="AH1610" s="43">
        <f t="shared" si="2940"/>
        <v>0.02</v>
      </c>
      <c r="AI1610" s="43">
        <f t="shared" si="2941"/>
        <v>0.66476923076923067</v>
      </c>
      <c r="AJ1610" s="7">
        <f t="shared" si="2931"/>
        <v>3.5037076854763507</v>
      </c>
      <c r="AK1610" s="7" t="e">
        <f t="shared" si="2932"/>
        <v>#NUM!</v>
      </c>
      <c r="AL1610" s="7" t="e">
        <f t="shared" si="2933"/>
        <v>#NUM!</v>
      </c>
      <c r="AM1610" s="7" t="e">
        <f t="shared" si="2934"/>
        <v>#NUM!</v>
      </c>
      <c r="AN1610" s="37" t="str">
        <f>VLOOKUP(I1610,spp!A:L,10,FALSE)</f>
        <v>Pteriidae</v>
      </c>
    </row>
    <row r="1611" spans="1:40" x14ac:dyDescent="0.2">
      <c r="A1611" s="37">
        <v>12</v>
      </c>
      <c r="B1611" s="43" t="s">
        <v>243</v>
      </c>
      <c r="C1611" s="43">
        <v>4</v>
      </c>
      <c r="D1611" s="43" t="s">
        <v>247</v>
      </c>
      <c r="E1611" s="65">
        <v>1</v>
      </c>
      <c r="F1611" s="59">
        <v>41290</v>
      </c>
      <c r="G1611" s="43"/>
      <c r="H1611" s="43">
        <v>10.1</v>
      </c>
      <c r="I1611" s="43" t="s">
        <v>149</v>
      </c>
      <c r="J1611" s="37" t="str">
        <f>VLOOKUP(I1611,spp!A:B,2,FALSE)</f>
        <v>Pinctada mazatlanica</v>
      </c>
      <c r="K1611" s="43">
        <v>3</v>
      </c>
      <c r="L1611" s="43"/>
      <c r="M1611" s="43"/>
      <c r="N1611" s="43"/>
      <c r="O1611" s="43"/>
      <c r="P1611" s="43"/>
      <c r="Q1611" s="43"/>
      <c r="R1611" s="43"/>
      <c r="S1611" s="43"/>
      <c r="T1611" s="43"/>
      <c r="U1611" s="43"/>
      <c r="V1611" s="43"/>
      <c r="W1611" s="43"/>
      <c r="X1611" s="43"/>
      <c r="Y1611" s="43"/>
      <c r="Z1611" s="43"/>
      <c r="AA1611" s="43"/>
      <c r="AB1611" s="43"/>
      <c r="AC1611" s="43"/>
      <c r="AD1611" s="43"/>
      <c r="AE1611" s="37"/>
      <c r="AF1611" s="37">
        <f>VLOOKUP(I1611,spp!A:E,5,FALSE)</f>
        <v>33.238461538461536</v>
      </c>
      <c r="AG1611" s="43">
        <f t="shared" si="2939"/>
        <v>99.715384615384608</v>
      </c>
      <c r="AH1611" s="43">
        <f t="shared" si="2940"/>
        <v>0.06</v>
      </c>
      <c r="AI1611" s="43">
        <f t="shared" si="2941"/>
        <v>1.9943076923076921</v>
      </c>
      <c r="AJ1611" s="7">
        <f t="shared" si="2931"/>
        <v>4.6023199741444607</v>
      </c>
      <c r="AK1611" s="7" t="e">
        <f t="shared" si="2932"/>
        <v>#NUM!</v>
      </c>
      <c r="AL1611" s="7" t="e">
        <f t="shared" si="2933"/>
        <v>#NUM!</v>
      </c>
      <c r="AM1611" s="7" t="e">
        <f t="shared" si="2934"/>
        <v>#NUM!</v>
      </c>
      <c r="AN1611" s="37" t="str">
        <f>VLOOKUP(I1611,spp!A:L,10,FALSE)</f>
        <v>Pteriidae</v>
      </c>
    </row>
    <row r="1612" spans="1:40" x14ac:dyDescent="0.2">
      <c r="A1612" s="37">
        <v>12</v>
      </c>
      <c r="B1612" s="37" t="s">
        <v>243</v>
      </c>
      <c r="C1612" s="40">
        <v>4</v>
      </c>
      <c r="D1612" s="37" t="s">
        <v>247</v>
      </c>
      <c r="E1612" s="63">
        <v>2</v>
      </c>
      <c r="F1612" s="55">
        <v>41290</v>
      </c>
      <c r="G1612" s="40"/>
      <c r="H1612" s="40">
        <v>10.1</v>
      </c>
      <c r="I1612" s="62" t="s">
        <v>150</v>
      </c>
      <c r="J1612" s="37" t="str">
        <f>VLOOKUP(I1612,spp!A:B,2,FALSE)</f>
        <v>Lutjanus argentiventris</v>
      </c>
      <c r="K1612" s="39">
        <f t="shared" ref="K1612" si="2942">+SUM(L1612:AB1612)</f>
        <v>9</v>
      </c>
      <c r="L1612" s="37"/>
      <c r="M1612" s="37"/>
      <c r="N1612" s="37">
        <v>5</v>
      </c>
      <c r="O1612" s="37">
        <v>4</v>
      </c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>
        <f>VLOOKUP(I1612,spp!A:C,3,FALSE)</f>
        <v>1.7299999999999999E-2</v>
      </c>
      <c r="AF1612" s="37">
        <f>VLOOKUP(I1612,spp!A:D,4,FALSE)</f>
        <v>3</v>
      </c>
      <c r="AG1612" s="37">
        <f t="shared" ref="AG1612" si="2943">((AE1612*$L$2^AF1612)*L1612)+((AE1612*$M$2^AF1612)*M1612)+((AE1612*$N$2^AF1612)*N1612)+((AE1612*$O$2^AF1612)*O1612)+((AE1612*$P$2^AF1612)*P1612)+((AE1612*$Q$2^AF1612)*Q1612)+((AE1612*$R$2^AF1612)*R1612)+((AE1612*$S$2^AF1612)*S1612)+((AE1612*$T$2^AF1612)*T1612)+((AE1612*$U$2^AF1612)*U1612)+((AE1612*$V$2^AF1612)*V1612)+((AE1612*$W$2^AF1612)*W1612)+((AE1612*$X$2^AF1612)*X1612)+((AE1612*$Y$2^AF1612)*Y1612)+ ((AE1612*$Z$2^AF1612)*Z1612)+((AE1612*$AA$2^AF1612)*AA1612)+((AE1612*$AB$2^AF1612)*AB1612)+((AE1612*$AC$2^AF1612)*AC1612+((AE1612*$AD$2^AF1612)*AD1612))</f>
        <v>539.81406249999998</v>
      </c>
      <c r="AH1612" s="37">
        <f t="shared" ref="AH1612" si="2944">K1612/100</f>
        <v>0.09</v>
      </c>
      <c r="AI1612" s="37">
        <f t="shared" ref="AI1612" si="2945">AG1612/100</f>
        <v>5.3981406249999999</v>
      </c>
      <c r="AJ1612" s="7">
        <f t="shared" si="2931"/>
        <v>6.2912247515598763</v>
      </c>
      <c r="AK1612" s="7">
        <f t="shared" si="2932"/>
        <v>-4.0570487774784034</v>
      </c>
      <c r="AL1612" s="7">
        <f t="shared" si="2933"/>
        <v>3.4494245096794267</v>
      </c>
      <c r="AM1612" s="7">
        <f t="shared" si="2934"/>
        <v>31.482269353172921</v>
      </c>
      <c r="AN1612" s="37" t="str">
        <f>VLOOKUP(I1612,spp!A:L,10,FALSE)</f>
        <v>Lutjanidae</v>
      </c>
    </row>
    <row r="1613" spans="1:40" x14ac:dyDescent="0.2">
      <c r="A1613" s="37">
        <v>12</v>
      </c>
      <c r="B1613" s="43" t="s">
        <v>243</v>
      </c>
      <c r="C1613" s="43">
        <v>4</v>
      </c>
      <c r="D1613" s="43" t="s">
        <v>247</v>
      </c>
      <c r="E1613" s="43">
        <v>2</v>
      </c>
      <c r="F1613" s="59">
        <v>41235</v>
      </c>
      <c r="G1613" s="43"/>
      <c r="H1613" s="43">
        <v>10.1</v>
      </c>
      <c r="I1613" s="43" t="s">
        <v>148</v>
      </c>
      <c r="J1613" s="37" t="str">
        <f>VLOOKUP(I1613,spp!A:B,2,FALSE)</f>
        <v>Diadema mexicanum</v>
      </c>
      <c r="K1613" s="43">
        <v>13</v>
      </c>
      <c r="L1613" s="43"/>
      <c r="M1613" s="43"/>
      <c r="N1613" s="43"/>
      <c r="O1613" s="43"/>
      <c r="P1613" s="43"/>
      <c r="Q1613" s="43"/>
      <c r="R1613" s="43"/>
      <c r="S1613" s="43"/>
      <c r="T1613" s="43"/>
      <c r="U1613" s="43"/>
      <c r="V1613" s="43"/>
      <c r="W1613" s="43"/>
      <c r="X1613" s="43"/>
      <c r="Y1613" s="43"/>
      <c r="Z1613" s="43"/>
      <c r="AA1613" s="43"/>
      <c r="AB1613" s="43"/>
      <c r="AC1613" s="43"/>
      <c r="AD1613" s="43"/>
      <c r="AE1613" s="37"/>
      <c r="AF1613" s="37">
        <f>VLOOKUP(I1613,spp!A:E,5,FALSE)</f>
        <v>20.71</v>
      </c>
      <c r="AG1613" s="43">
        <f t="shared" ref="AG1613:AG1617" si="2946">AF1613*K1613</f>
        <v>269.23</v>
      </c>
      <c r="AH1613" s="43">
        <f t="shared" ref="AH1613:AH1617" si="2947">K1613/50</f>
        <v>0.26</v>
      </c>
      <c r="AI1613" s="43">
        <f t="shared" ref="AI1613:AI1617" si="2948">AG1613/50</f>
        <v>5.3846000000000007</v>
      </c>
      <c r="AJ1613" s="7">
        <f t="shared" si="2931"/>
        <v>5.59556603286903</v>
      </c>
      <c r="AK1613" s="7" t="e">
        <f t="shared" si="2932"/>
        <v>#NUM!</v>
      </c>
      <c r="AL1613" s="7" t="e">
        <f t="shared" si="2933"/>
        <v>#NUM!</v>
      </c>
      <c r="AM1613" s="7" t="e">
        <f t="shared" si="2934"/>
        <v>#NUM!</v>
      </c>
      <c r="AN1613" s="37" t="str">
        <f>VLOOKUP(I1613,spp!A:L,10,FALSE)</f>
        <v>Diadematidae</v>
      </c>
    </row>
    <row r="1614" spans="1:40" x14ac:dyDescent="0.2">
      <c r="A1614" s="37">
        <v>12</v>
      </c>
      <c r="B1614" s="43" t="s">
        <v>243</v>
      </c>
      <c r="C1614" s="43">
        <v>4</v>
      </c>
      <c r="D1614" s="43" t="s">
        <v>247</v>
      </c>
      <c r="E1614" s="65">
        <v>2</v>
      </c>
      <c r="F1614" s="59">
        <v>41290</v>
      </c>
      <c r="G1614" s="43"/>
      <c r="H1614" s="43">
        <v>10.1</v>
      </c>
      <c r="I1614" s="43" t="s">
        <v>148</v>
      </c>
      <c r="J1614" s="37" t="str">
        <f>VLOOKUP(I1614,spp!A:B,2,FALSE)</f>
        <v>Diadema mexicanum</v>
      </c>
      <c r="K1614" s="43">
        <v>1</v>
      </c>
      <c r="L1614" s="43"/>
      <c r="M1614" s="43"/>
      <c r="N1614" s="43"/>
      <c r="O1614" s="43"/>
      <c r="P1614" s="43"/>
      <c r="Q1614" s="43"/>
      <c r="R1614" s="43"/>
      <c r="S1614" s="43"/>
      <c r="T1614" s="43"/>
      <c r="U1614" s="43"/>
      <c r="V1614" s="43"/>
      <c r="W1614" s="43"/>
      <c r="X1614" s="43"/>
      <c r="Y1614" s="43"/>
      <c r="Z1614" s="43"/>
      <c r="AA1614" s="43"/>
      <c r="AB1614" s="43"/>
      <c r="AC1614" s="43"/>
      <c r="AD1614" s="43"/>
      <c r="AE1614" s="37"/>
      <c r="AF1614" s="37">
        <f>VLOOKUP(I1614,spp!A:E,5,FALSE)</f>
        <v>20.71</v>
      </c>
      <c r="AG1614" s="43">
        <f t="shared" si="2946"/>
        <v>20.71</v>
      </c>
      <c r="AH1614" s="43">
        <f t="shared" si="2947"/>
        <v>0.02</v>
      </c>
      <c r="AI1614" s="43">
        <f t="shared" si="2948"/>
        <v>0.41420000000000001</v>
      </c>
      <c r="AJ1614" s="7">
        <f t="shared" ref="AJ1614:AJ1622" si="2949">LN(AG1614)</f>
        <v>3.0306166754074928</v>
      </c>
      <c r="AK1614" s="7" t="e">
        <f t="shared" ref="AK1614:AK1622" si="2950">LN(AE1614)</f>
        <v>#NUM!</v>
      </c>
      <c r="AL1614" s="7" t="e">
        <f t="shared" ref="AL1614:AL1622" si="2951">(AJ1614-AK1614)/AF1614</f>
        <v>#NUM!</v>
      </c>
      <c r="AM1614" s="7" t="e">
        <f t="shared" si="2934"/>
        <v>#NUM!</v>
      </c>
      <c r="AN1614" s="37" t="str">
        <f>VLOOKUP(I1614,spp!A:L,10,FALSE)</f>
        <v>Diadematidae</v>
      </c>
    </row>
    <row r="1615" spans="1:40" x14ac:dyDescent="0.2">
      <c r="A1615" s="37">
        <v>12</v>
      </c>
      <c r="B1615" s="43" t="s">
        <v>243</v>
      </c>
      <c r="C1615" s="43">
        <v>4</v>
      </c>
      <c r="D1615" s="43" t="s">
        <v>247</v>
      </c>
      <c r="E1615" s="65">
        <v>2</v>
      </c>
      <c r="F1615" s="59">
        <v>41290</v>
      </c>
      <c r="G1615" s="43"/>
      <c r="H1615" s="43">
        <v>10.1</v>
      </c>
      <c r="I1615" s="43" t="s">
        <v>145</v>
      </c>
      <c r="J1615" s="37" t="str">
        <f>VLOOKUP(I1615,spp!A:B,2,FALSE)</f>
        <v>Isostichopus fuscus</v>
      </c>
      <c r="K1615" s="43">
        <v>1</v>
      </c>
      <c r="L1615" s="43"/>
      <c r="M1615" s="43"/>
      <c r="N1615" s="43"/>
      <c r="O1615" s="43"/>
      <c r="P1615" s="43"/>
      <c r="Q1615" s="43"/>
      <c r="R1615" s="43"/>
      <c r="S1615" s="43"/>
      <c r="T1615" s="43"/>
      <c r="U1615" s="43"/>
      <c r="V1615" s="43"/>
      <c r="W1615" s="43"/>
      <c r="X1615" s="43"/>
      <c r="Y1615" s="43"/>
      <c r="Z1615" s="43"/>
      <c r="AA1615" s="43"/>
      <c r="AB1615" s="43"/>
      <c r="AC1615" s="43"/>
      <c r="AD1615" s="43"/>
      <c r="AE1615" s="37"/>
      <c r="AF1615" s="37">
        <f>VLOOKUP(I1615,spp!A:E,5,FALSE)</f>
        <v>375</v>
      </c>
      <c r="AG1615" s="43">
        <f t="shared" si="2946"/>
        <v>375</v>
      </c>
      <c r="AH1615" s="43">
        <f t="shared" si="2947"/>
        <v>0.02</v>
      </c>
      <c r="AI1615" s="43">
        <f t="shared" si="2948"/>
        <v>7.5</v>
      </c>
      <c r="AJ1615" s="7">
        <f t="shared" si="2949"/>
        <v>5.9269260259704106</v>
      </c>
      <c r="AK1615" s="7" t="e">
        <f t="shared" si="2950"/>
        <v>#NUM!</v>
      </c>
      <c r="AL1615" s="7" t="e">
        <f t="shared" si="2951"/>
        <v>#NUM!</v>
      </c>
      <c r="AM1615" s="7" t="e">
        <f t="shared" ref="AM1615:AM1622" si="2952">EXP(AL1615)</f>
        <v>#NUM!</v>
      </c>
      <c r="AN1615" s="37" t="str">
        <f>VLOOKUP(I1615,spp!A:L,10,FALSE)</f>
        <v>Stichopodidae</v>
      </c>
    </row>
    <row r="1616" spans="1:40" x14ac:dyDescent="0.2">
      <c r="A1616" s="37">
        <v>12</v>
      </c>
      <c r="B1616" s="43" t="s">
        <v>243</v>
      </c>
      <c r="C1616" s="43">
        <v>4</v>
      </c>
      <c r="D1616" s="43" t="s">
        <v>247</v>
      </c>
      <c r="E1616" s="43">
        <v>2</v>
      </c>
      <c r="F1616" s="59">
        <v>41235</v>
      </c>
      <c r="G1616" s="43"/>
      <c r="H1616" s="43">
        <v>10.1</v>
      </c>
      <c r="I1616" s="43" t="s">
        <v>149</v>
      </c>
      <c r="J1616" s="37" t="str">
        <f>VLOOKUP(I1616,spp!A:B,2,FALSE)</f>
        <v>Pinctada mazatlanica</v>
      </c>
      <c r="K1616" s="43">
        <v>1</v>
      </c>
      <c r="L1616" s="43"/>
      <c r="M1616" s="43"/>
      <c r="N1616" s="43"/>
      <c r="O1616" s="43"/>
      <c r="P1616" s="43"/>
      <c r="Q1616" s="43"/>
      <c r="R1616" s="43"/>
      <c r="S1616" s="43"/>
      <c r="T1616" s="43"/>
      <c r="U1616" s="43"/>
      <c r="V1616" s="43"/>
      <c r="W1616" s="43"/>
      <c r="X1616" s="43"/>
      <c r="Y1616" s="43"/>
      <c r="Z1616" s="43"/>
      <c r="AA1616" s="43"/>
      <c r="AB1616" s="43"/>
      <c r="AC1616" s="43"/>
      <c r="AD1616" s="43"/>
      <c r="AE1616" s="37"/>
      <c r="AF1616" s="37">
        <f>VLOOKUP(I1616,spp!A:E,5,FALSE)</f>
        <v>33.238461538461536</v>
      </c>
      <c r="AG1616" s="43">
        <f t="shared" si="2946"/>
        <v>33.238461538461536</v>
      </c>
      <c r="AH1616" s="43">
        <f t="shared" si="2947"/>
        <v>0.02</v>
      </c>
      <c r="AI1616" s="43">
        <f t="shared" si="2948"/>
        <v>0.66476923076923067</v>
      </c>
      <c r="AJ1616" s="7">
        <f t="shared" si="2949"/>
        <v>3.5037076854763507</v>
      </c>
      <c r="AK1616" s="7" t="e">
        <f t="shared" si="2950"/>
        <v>#NUM!</v>
      </c>
      <c r="AL1616" s="7" t="e">
        <f t="shared" si="2951"/>
        <v>#NUM!</v>
      </c>
      <c r="AM1616" s="7" t="e">
        <f t="shared" si="2952"/>
        <v>#NUM!</v>
      </c>
      <c r="AN1616" s="37" t="str">
        <f>VLOOKUP(I1616,spp!A:L,10,FALSE)</f>
        <v>Pteriidae</v>
      </c>
    </row>
    <row r="1617" spans="1:40" x14ac:dyDescent="0.2">
      <c r="A1617" s="37">
        <v>12</v>
      </c>
      <c r="B1617" s="43" t="s">
        <v>243</v>
      </c>
      <c r="C1617" s="43">
        <v>4</v>
      </c>
      <c r="D1617" s="43" t="s">
        <v>247</v>
      </c>
      <c r="E1617" s="65">
        <v>2</v>
      </c>
      <c r="F1617" s="59">
        <v>41290</v>
      </c>
      <c r="G1617" s="43"/>
      <c r="H1617" s="43">
        <v>10.1</v>
      </c>
      <c r="I1617" s="43" t="s">
        <v>149</v>
      </c>
      <c r="J1617" s="37" t="str">
        <f>VLOOKUP(I1617,spp!A:B,2,FALSE)</f>
        <v>Pinctada mazatlanica</v>
      </c>
      <c r="K1617" s="43">
        <v>4</v>
      </c>
      <c r="L1617" s="43"/>
      <c r="M1617" s="43"/>
      <c r="N1617" s="43"/>
      <c r="O1617" s="43"/>
      <c r="P1617" s="43"/>
      <c r="Q1617" s="43"/>
      <c r="R1617" s="43"/>
      <c r="S1617" s="43"/>
      <c r="T1617" s="43"/>
      <c r="U1617" s="43"/>
      <c r="V1617" s="43"/>
      <c r="W1617" s="43"/>
      <c r="X1617" s="43"/>
      <c r="Y1617" s="43"/>
      <c r="Z1617" s="43"/>
      <c r="AA1617" s="43"/>
      <c r="AB1617" s="43"/>
      <c r="AC1617" s="43"/>
      <c r="AD1617" s="43"/>
      <c r="AE1617" s="37"/>
      <c r="AF1617" s="37">
        <f>VLOOKUP(I1617,spp!A:E,5,FALSE)</f>
        <v>33.238461538461536</v>
      </c>
      <c r="AG1617" s="43">
        <f t="shared" si="2946"/>
        <v>132.95384615384614</v>
      </c>
      <c r="AH1617" s="43">
        <f t="shared" si="2947"/>
        <v>0.08</v>
      </c>
      <c r="AI1617" s="43">
        <f t="shared" si="2948"/>
        <v>2.6590769230769227</v>
      </c>
      <c r="AJ1617" s="7">
        <f t="shared" si="2949"/>
        <v>4.8900020465962415</v>
      </c>
      <c r="AK1617" s="7" t="e">
        <f t="shared" si="2950"/>
        <v>#NUM!</v>
      </c>
      <c r="AL1617" s="7" t="e">
        <f t="shared" si="2951"/>
        <v>#NUM!</v>
      </c>
      <c r="AM1617" s="7" t="e">
        <f t="shared" si="2952"/>
        <v>#NUM!</v>
      </c>
      <c r="AN1617" s="37" t="str">
        <f>VLOOKUP(I1617,spp!A:L,10,FALSE)</f>
        <v>Pteriidae</v>
      </c>
    </row>
    <row r="1618" spans="1:40" x14ac:dyDescent="0.2">
      <c r="A1618" s="37">
        <v>12</v>
      </c>
      <c r="B1618" s="37" t="s">
        <v>243</v>
      </c>
      <c r="C1618" s="40">
        <v>4</v>
      </c>
      <c r="D1618" s="40" t="s">
        <v>247</v>
      </c>
      <c r="E1618" s="40">
        <v>3</v>
      </c>
      <c r="F1618" s="42">
        <v>41235</v>
      </c>
      <c r="G1618" s="40"/>
      <c r="H1618" s="40">
        <v>10.1</v>
      </c>
      <c r="I1618" s="64" t="s">
        <v>150</v>
      </c>
      <c r="J1618" s="37" t="str">
        <f>VLOOKUP(I1618,spp!A:B,2,FALSE)</f>
        <v>Lutjanus argentiventris</v>
      </c>
      <c r="K1618" s="39">
        <f t="shared" ref="K1618:K1619" si="2953">+SUM(L1618:AB1618)</f>
        <v>5</v>
      </c>
      <c r="L1618" s="37"/>
      <c r="M1618" s="37"/>
      <c r="N1618" s="37"/>
      <c r="O1618" s="37"/>
      <c r="P1618" s="37">
        <v>3</v>
      </c>
      <c r="Q1618" s="37">
        <v>2</v>
      </c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>
        <f>VLOOKUP(I1618,spp!A:C,3,FALSE)</f>
        <v>1.7299999999999999E-2</v>
      </c>
      <c r="AF1618" s="37">
        <f>VLOOKUP(I1618,spp!A:D,4,FALSE)</f>
        <v>3</v>
      </c>
      <c r="AG1618" s="37">
        <f t="shared" ref="AG1618:AG1619" si="2954">((AE1618*$L$2^AF1618)*L1618)+((AE1618*$M$2^AF1618)*M1618)+((AE1618*$N$2^AF1618)*N1618)+((AE1618*$O$2^AF1618)*O1618)+((AE1618*$P$2^AF1618)*P1618)+((AE1618*$Q$2^AF1618)*Q1618)+((AE1618*$R$2^AF1618)*R1618)+((AE1618*$S$2^AF1618)*S1618)+((AE1618*$T$2^AF1618)*T1618)+((AE1618*$U$2^AF1618)*U1618)+((AE1618*$V$2^AF1618)*V1618)+((AE1618*$W$2^AF1618)*W1618)+((AE1618*$X$2^AF1618)*X1618)+((AE1618*$Y$2^AF1618)*Y1618)+ ((AE1618*$Z$2^AF1618)*Z1618)+((AE1618*$AA$2^AF1618)*AA1618)+((AE1618*$AB$2^AF1618)*AB1618)+((AE1618*$AC$2^AF1618)*AC1618+((AE1618*$AD$2^AF1618)*AD1618))</f>
        <v>2294.4124999999999</v>
      </c>
      <c r="AH1618" s="37">
        <f t="shared" ref="AH1618:AH1619" si="2955">K1618/100</f>
        <v>0.05</v>
      </c>
      <c r="AI1618" s="37">
        <f t="shared" ref="AI1618:AI1619" si="2956">AG1618/100</f>
        <v>22.944125</v>
      </c>
      <c r="AJ1618" s="7">
        <f t="shared" si="2949"/>
        <v>7.7382320984378801</v>
      </c>
      <c r="AK1618" s="7">
        <f t="shared" si="2950"/>
        <v>-4.0570487774784034</v>
      </c>
      <c r="AL1618" s="7">
        <f t="shared" si="2951"/>
        <v>3.9317602919720946</v>
      </c>
      <c r="AM1618" s="7">
        <f t="shared" si="2952"/>
        <v>50.996667730503894</v>
      </c>
      <c r="AN1618" s="37" t="str">
        <f>VLOOKUP(I1618,spp!A:L,10,FALSE)</f>
        <v>Lutjanidae</v>
      </c>
    </row>
    <row r="1619" spans="1:40" x14ac:dyDescent="0.2">
      <c r="A1619" s="37">
        <v>12</v>
      </c>
      <c r="B1619" s="37" t="s">
        <v>243</v>
      </c>
      <c r="C1619" s="40">
        <v>4</v>
      </c>
      <c r="D1619" s="37" t="s">
        <v>247</v>
      </c>
      <c r="E1619" s="63">
        <v>3</v>
      </c>
      <c r="F1619" s="55">
        <v>41290</v>
      </c>
      <c r="G1619" s="40"/>
      <c r="H1619" s="40">
        <v>10.1</v>
      </c>
      <c r="I1619" s="62" t="s">
        <v>150</v>
      </c>
      <c r="J1619" s="37" t="str">
        <f>VLOOKUP(I1619,spp!A:B,2,FALSE)</f>
        <v>Lutjanus argentiventris</v>
      </c>
      <c r="K1619" s="39">
        <f t="shared" si="2953"/>
        <v>11</v>
      </c>
      <c r="L1619" s="37"/>
      <c r="M1619" s="37"/>
      <c r="N1619" s="37"/>
      <c r="O1619" s="37"/>
      <c r="P1619" s="37"/>
      <c r="Q1619" s="37">
        <v>11</v>
      </c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>
        <f>VLOOKUP(I1619,spp!A:C,3,FALSE)</f>
        <v>1.7299999999999999E-2</v>
      </c>
      <c r="AF1619" s="37">
        <f>VLOOKUP(I1619,spp!A:D,4,FALSE)</f>
        <v>3</v>
      </c>
      <c r="AG1619" s="37">
        <f t="shared" si="2954"/>
        <v>8159.1124999999993</v>
      </c>
      <c r="AH1619" s="37">
        <f t="shared" si="2955"/>
        <v>0.11</v>
      </c>
      <c r="AI1619" s="37">
        <f t="shared" si="2956"/>
        <v>81.591124999999991</v>
      </c>
      <c r="AJ1619" s="7">
        <f t="shared" si="2949"/>
        <v>9.0068906797882082</v>
      </c>
      <c r="AK1619" s="7">
        <f t="shared" si="2950"/>
        <v>-4.0570487774784034</v>
      </c>
      <c r="AL1619" s="7">
        <f t="shared" si="2951"/>
        <v>4.3546464857555369</v>
      </c>
      <c r="AM1619" s="7">
        <f t="shared" si="2952"/>
        <v>77.839303169926026</v>
      </c>
      <c r="AN1619" s="37" t="str">
        <f>VLOOKUP(I1619,spp!A:L,10,FALSE)</f>
        <v>Lutjanidae</v>
      </c>
    </row>
    <row r="1620" spans="1:40" x14ac:dyDescent="0.2">
      <c r="A1620" s="37">
        <v>12</v>
      </c>
      <c r="B1620" s="43" t="s">
        <v>243</v>
      </c>
      <c r="C1620" s="43">
        <v>4</v>
      </c>
      <c r="D1620" s="43" t="s">
        <v>247</v>
      </c>
      <c r="E1620" s="43">
        <v>3</v>
      </c>
      <c r="F1620" s="59">
        <v>41235</v>
      </c>
      <c r="G1620" s="43"/>
      <c r="H1620" s="43">
        <v>10.1</v>
      </c>
      <c r="I1620" s="43" t="s">
        <v>148</v>
      </c>
      <c r="J1620" s="37" t="str">
        <f>VLOOKUP(I1620,spp!A:B,2,FALSE)</f>
        <v>Diadema mexicanum</v>
      </c>
      <c r="K1620" s="43">
        <v>14</v>
      </c>
      <c r="L1620" s="43"/>
      <c r="M1620" s="43"/>
      <c r="N1620" s="43"/>
      <c r="O1620" s="43"/>
      <c r="P1620" s="43"/>
      <c r="Q1620" s="43"/>
      <c r="R1620" s="43"/>
      <c r="S1620" s="43"/>
      <c r="T1620" s="43"/>
      <c r="U1620" s="43"/>
      <c r="V1620" s="43"/>
      <c r="W1620" s="43"/>
      <c r="X1620" s="43"/>
      <c r="Y1620" s="43"/>
      <c r="Z1620" s="43"/>
      <c r="AA1620" s="43"/>
      <c r="AB1620" s="43"/>
      <c r="AC1620" s="43"/>
      <c r="AD1620" s="43"/>
      <c r="AE1620" s="37"/>
      <c r="AF1620" s="37">
        <f>VLOOKUP(I1620,spp!A:E,5,FALSE)</f>
        <v>20.71</v>
      </c>
      <c r="AG1620" s="43">
        <f t="shared" ref="AG1620:AG1622" si="2957">AF1620*K1620</f>
        <v>289.94</v>
      </c>
      <c r="AH1620" s="43">
        <f t="shared" ref="AH1620:AH1622" si="2958">K1620/50</f>
        <v>0.28000000000000003</v>
      </c>
      <c r="AI1620" s="43">
        <f t="shared" ref="AI1620:AI1622" si="2959">AG1620/50</f>
        <v>5.7988</v>
      </c>
      <c r="AJ1620" s="7">
        <f t="shared" si="2949"/>
        <v>5.6696740050227517</v>
      </c>
      <c r="AK1620" s="7" t="e">
        <f t="shared" si="2950"/>
        <v>#NUM!</v>
      </c>
      <c r="AL1620" s="7" t="e">
        <f t="shared" si="2951"/>
        <v>#NUM!</v>
      </c>
      <c r="AM1620" s="7" t="e">
        <f t="shared" si="2952"/>
        <v>#NUM!</v>
      </c>
      <c r="AN1620" s="37" t="str">
        <f>VLOOKUP(I1620,spp!A:L,10,FALSE)</f>
        <v>Diadematidae</v>
      </c>
    </row>
    <row r="1621" spans="1:40" x14ac:dyDescent="0.2">
      <c r="A1621" s="37">
        <v>12</v>
      </c>
      <c r="B1621" s="43" t="s">
        <v>243</v>
      </c>
      <c r="C1621" s="43">
        <v>4</v>
      </c>
      <c r="D1621" s="43" t="s">
        <v>247</v>
      </c>
      <c r="E1621" s="65">
        <v>3</v>
      </c>
      <c r="F1621" s="59">
        <v>41290</v>
      </c>
      <c r="G1621" s="43"/>
      <c r="H1621" s="43">
        <v>10.1</v>
      </c>
      <c r="I1621" s="43" t="s">
        <v>148</v>
      </c>
      <c r="J1621" s="37" t="str">
        <f>VLOOKUP(I1621,spp!A:B,2,FALSE)</f>
        <v>Diadema mexicanum</v>
      </c>
      <c r="K1621" s="43">
        <v>2</v>
      </c>
      <c r="L1621" s="43"/>
      <c r="M1621" s="43"/>
      <c r="N1621" s="43"/>
      <c r="O1621" s="43"/>
      <c r="P1621" s="43"/>
      <c r="Q1621" s="43"/>
      <c r="R1621" s="43"/>
      <c r="S1621" s="43"/>
      <c r="T1621" s="43"/>
      <c r="U1621" s="43"/>
      <c r="V1621" s="43"/>
      <c r="W1621" s="43"/>
      <c r="X1621" s="43"/>
      <c r="Y1621" s="43"/>
      <c r="Z1621" s="43"/>
      <c r="AA1621" s="43"/>
      <c r="AB1621" s="43"/>
      <c r="AC1621" s="43"/>
      <c r="AD1621" s="43"/>
      <c r="AE1621" s="37"/>
      <c r="AF1621" s="37">
        <f>VLOOKUP(I1621,spp!A:E,5,FALSE)</f>
        <v>20.71</v>
      </c>
      <c r="AG1621" s="43">
        <f t="shared" si="2957"/>
        <v>41.42</v>
      </c>
      <c r="AH1621" s="43">
        <f t="shared" si="2958"/>
        <v>0.04</v>
      </c>
      <c r="AI1621" s="43">
        <f t="shared" si="2959"/>
        <v>0.82840000000000003</v>
      </c>
      <c r="AJ1621" s="7">
        <f t="shared" si="2949"/>
        <v>3.7237638559674382</v>
      </c>
      <c r="AK1621" s="7" t="e">
        <f t="shared" si="2950"/>
        <v>#NUM!</v>
      </c>
      <c r="AL1621" s="7" t="e">
        <f t="shared" si="2951"/>
        <v>#NUM!</v>
      </c>
      <c r="AM1621" s="7" t="e">
        <f t="shared" si="2952"/>
        <v>#NUM!</v>
      </c>
      <c r="AN1621" s="37" t="str">
        <f>VLOOKUP(I1621,spp!A:L,10,FALSE)</f>
        <v>Diadematidae</v>
      </c>
    </row>
    <row r="1622" spans="1:40" x14ac:dyDescent="0.2">
      <c r="A1622" s="37">
        <v>12</v>
      </c>
      <c r="B1622" s="43" t="s">
        <v>243</v>
      </c>
      <c r="C1622" s="43">
        <v>4</v>
      </c>
      <c r="D1622" s="43" t="s">
        <v>247</v>
      </c>
      <c r="E1622" s="65">
        <v>3</v>
      </c>
      <c r="F1622" s="59">
        <v>41290</v>
      </c>
      <c r="G1622" s="43"/>
      <c r="H1622" s="43">
        <v>10.1</v>
      </c>
      <c r="I1622" s="43" t="s">
        <v>149</v>
      </c>
      <c r="J1622" s="37" t="str">
        <f>VLOOKUP(I1622,spp!A:B,2,FALSE)</f>
        <v>Pinctada mazatlanica</v>
      </c>
      <c r="K1622" s="43">
        <v>3</v>
      </c>
      <c r="L1622" s="43"/>
      <c r="M1622" s="43"/>
      <c r="N1622" s="43"/>
      <c r="O1622" s="43"/>
      <c r="P1622" s="43"/>
      <c r="Q1622" s="43"/>
      <c r="R1622" s="43"/>
      <c r="S1622" s="43"/>
      <c r="T1622" s="43"/>
      <c r="U1622" s="43"/>
      <c r="V1622" s="43"/>
      <c r="W1622" s="43"/>
      <c r="X1622" s="43"/>
      <c r="Y1622" s="43"/>
      <c r="Z1622" s="43"/>
      <c r="AA1622" s="43"/>
      <c r="AB1622" s="43"/>
      <c r="AC1622" s="43"/>
      <c r="AD1622" s="43"/>
      <c r="AE1622" s="37"/>
      <c r="AF1622" s="37">
        <f>VLOOKUP(I1622,spp!A:E,5,FALSE)</f>
        <v>33.238461538461536</v>
      </c>
      <c r="AG1622" s="43">
        <f t="shared" si="2957"/>
        <v>99.715384615384608</v>
      </c>
      <c r="AH1622" s="43">
        <f t="shared" si="2958"/>
        <v>0.06</v>
      </c>
      <c r="AI1622" s="43">
        <f t="shared" si="2959"/>
        <v>1.9943076923076921</v>
      </c>
      <c r="AJ1622" s="7">
        <f t="shared" si="2949"/>
        <v>4.6023199741444607</v>
      </c>
      <c r="AK1622" s="7" t="e">
        <f t="shared" si="2950"/>
        <v>#NUM!</v>
      </c>
      <c r="AL1622" s="7" t="e">
        <f t="shared" si="2951"/>
        <v>#NUM!</v>
      </c>
      <c r="AM1622" s="7" t="e">
        <f t="shared" si="2952"/>
        <v>#NUM!</v>
      </c>
      <c r="AN1622" s="37" t="str">
        <f>VLOOKUP(I1622,spp!A:L,10,FALSE)</f>
        <v>Pteriidae</v>
      </c>
    </row>
    <row r="1623" spans="1:40" x14ac:dyDescent="0.2">
      <c r="A1623" s="37">
        <v>12</v>
      </c>
      <c r="B1623" s="37" t="s">
        <v>243</v>
      </c>
      <c r="C1623" s="40">
        <v>4</v>
      </c>
      <c r="D1623" s="40" t="s">
        <v>247</v>
      </c>
      <c r="E1623" s="40">
        <v>4</v>
      </c>
      <c r="F1623" s="42">
        <v>41235</v>
      </c>
      <c r="G1623" s="40"/>
      <c r="H1623" s="40">
        <v>10.1</v>
      </c>
      <c r="I1623" s="64" t="s">
        <v>150</v>
      </c>
      <c r="J1623" s="37" t="str">
        <f>VLOOKUP(I1623,spp!A:B,2,FALSE)</f>
        <v>Lutjanus argentiventris</v>
      </c>
      <c r="K1623" s="39">
        <f t="shared" ref="K1623:K1624" si="2960">+SUM(L1623:AB1623)</f>
        <v>11</v>
      </c>
      <c r="L1623" s="37"/>
      <c r="M1623" s="37"/>
      <c r="N1623" s="37">
        <v>2</v>
      </c>
      <c r="O1623" s="37"/>
      <c r="P1623" s="37">
        <v>9</v>
      </c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>
        <f>VLOOKUP(I1623,spp!A:C,3,FALSE)</f>
        <v>1.7299999999999999E-2</v>
      </c>
      <c r="AF1623" s="37">
        <f>VLOOKUP(I1623,spp!A:D,4,FALSE)</f>
        <v>3</v>
      </c>
      <c r="AG1623" s="37">
        <f t="shared" ref="AG1623:AG1624" si="2961">((AE1623*$L$2^AF1623)*L1623)+((AE1623*$M$2^AF1623)*M1623)+((AE1623*$N$2^AF1623)*N1623)+((AE1623*$O$2^AF1623)*O1623)+((AE1623*$P$2^AF1623)*P1623)+((AE1623*$Q$2^AF1623)*Q1623)+((AE1623*$R$2^AF1623)*R1623)+((AE1623*$S$2^AF1623)*S1623)+((AE1623*$T$2^AF1623)*T1623)+((AE1623*$U$2^AF1623)*U1623)+((AE1623*$V$2^AF1623)*V1623)+((AE1623*$W$2^AF1623)*W1623)+((AE1623*$X$2^AF1623)*X1623)+((AE1623*$Y$2^AF1623)*Y1623)+ ((AE1623*$Z$2^AF1623)*Z1623)+((AE1623*$AA$2^AF1623)*AA1623)+((AE1623*$AB$2^AF1623)*AB1623)+((AE1623*$AC$2^AF1623)*AC1623+((AE1623*$AD$2^AF1623)*AD1623))</f>
        <v>2500.390625</v>
      </c>
      <c r="AH1623" s="37">
        <f t="shared" ref="AH1623:AH1624" si="2962">K1623/100</f>
        <v>0.11</v>
      </c>
      <c r="AI1623" s="37">
        <f t="shared" ref="AI1623:AI1624" si="2963">AG1623/100</f>
        <v>25.00390625</v>
      </c>
      <c r="AJ1623" s="7">
        <f t="shared" ref="AJ1623:AJ1631" si="2964">LN(AG1623)</f>
        <v>7.8242022486505327</v>
      </c>
      <c r="AK1623" s="7">
        <f t="shared" ref="AK1623:AK1631" si="2965">LN(AE1623)</f>
        <v>-4.0570487774784034</v>
      </c>
      <c r="AL1623" s="7">
        <f t="shared" ref="AL1623:AL1631" si="2966">(AJ1623-AK1623)/AF1623</f>
        <v>3.9604170087096455</v>
      </c>
      <c r="AM1623" s="7">
        <f t="shared" ref="AM1623:AM1631" si="2967">EXP(AL1623)</f>
        <v>52.479205672605104</v>
      </c>
      <c r="AN1623" s="37" t="str">
        <f>VLOOKUP(I1623,spp!A:L,10,FALSE)</f>
        <v>Lutjanidae</v>
      </c>
    </row>
    <row r="1624" spans="1:40" x14ac:dyDescent="0.2">
      <c r="A1624" s="37">
        <v>12</v>
      </c>
      <c r="B1624" s="37" t="s">
        <v>243</v>
      </c>
      <c r="C1624" s="40">
        <v>4</v>
      </c>
      <c r="D1624" s="37" t="s">
        <v>247</v>
      </c>
      <c r="E1624" s="63">
        <v>4</v>
      </c>
      <c r="F1624" s="55">
        <v>41290</v>
      </c>
      <c r="G1624" s="40"/>
      <c r="H1624" s="37">
        <v>8.5</v>
      </c>
      <c r="I1624" s="62" t="s">
        <v>150</v>
      </c>
      <c r="J1624" s="37" t="str">
        <f>VLOOKUP(I1624,spp!A:B,2,FALSE)</f>
        <v>Lutjanus argentiventris</v>
      </c>
      <c r="K1624" s="39">
        <f t="shared" si="2960"/>
        <v>8</v>
      </c>
      <c r="L1624" s="37"/>
      <c r="M1624" s="37">
        <v>5</v>
      </c>
      <c r="N1624" s="37">
        <v>2</v>
      </c>
      <c r="O1624" s="37">
        <v>1</v>
      </c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>
        <f>VLOOKUP(I1624,spp!A:C,3,FALSE)</f>
        <v>1.7299999999999999E-2</v>
      </c>
      <c r="AF1624" s="37">
        <f>VLOOKUP(I1624,spp!A:D,4,FALSE)</f>
        <v>3</v>
      </c>
      <c r="AG1624" s="37">
        <f t="shared" si="2961"/>
        <v>196.78749999999999</v>
      </c>
      <c r="AH1624" s="37">
        <f t="shared" si="2962"/>
        <v>0.08</v>
      </c>
      <c r="AI1624" s="37">
        <f t="shared" si="2963"/>
        <v>1.967875</v>
      </c>
      <c r="AJ1624" s="7">
        <f t="shared" si="2964"/>
        <v>5.2821244663407469</v>
      </c>
      <c r="AK1624" s="7">
        <f t="shared" si="2965"/>
        <v>-4.0570487774784034</v>
      </c>
      <c r="AL1624" s="7">
        <f t="shared" si="2966"/>
        <v>3.1130577479397168</v>
      </c>
      <c r="AM1624" s="7">
        <f t="shared" si="2967"/>
        <v>22.489707226377067</v>
      </c>
      <c r="AN1624" s="37" t="str">
        <f>VLOOKUP(I1624,spp!A:L,10,FALSE)</f>
        <v>Lutjanidae</v>
      </c>
    </row>
    <row r="1625" spans="1:40" x14ac:dyDescent="0.2">
      <c r="A1625" s="37">
        <v>12</v>
      </c>
      <c r="B1625" s="43" t="s">
        <v>243</v>
      </c>
      <c r="C1625" s="43">
        <v>4</v>
      </c>
      <c r="D1625" s="43" t="s">
        <v>247</v>
      </c>
      <c r="E1625" s="43">
        <v>4</v>
      </c>
      <c r="F1625" s="59">
        <v>41235</v>
      </c>
      <c r="G1625" s="43"/>
      <c r="H1625" s="43">
        <v>10.1</v>
      </c>
      <c r="I1625" s="43" t="s">
        <v>148</v>
      </c>
      <c r="J1625" s="37" t="str">
        <f>VLOOKUP(I1625,spp!A:B,2,FALSE)</f>
        <v>Diadema mexicanum</v>
      </c>
      <c r="K1625" s="43">
        <v>1</v>
      </c>
      <c r="L1625" s="43"/>
      <c r="M1625" s="43"/>
      <c r="N1625" s="43"/>
      <c r="O1625" s="43"/>
      <c r="P1625" s="43"/>
      <c r="Q1625" s="43"/>
      <c r="R1625" s="43"/>
      <c r="S1625" s="43"/>
      <c r="T1625" s="43"/>
      <c r="U1625" s="43"/>
      <c r="V1625" s="43"/>
      <c r="W1625" s="43"/>
      <c r="X1625" s="43"/>
      <c r="Y1625" s="43"/>
      <c r="Z1625" s="43"/>
      <c r="AA1625" s="43"/>
      <c r="AB1625" s="43"/>
      <c r="AC1625" s="43"/>
      <c r="AD1625" s="43"/>
      <c r="AE1625" s="37"/>
      <c r="AF1625" s="37">
        <f>VLOOKUP(I1625,spp!A:E,5,FALSE)</f>
        <v>20.71</v>
      </c>
      <c r="AG1625" s="43">
        <f t="shared" ref="AG1625:AG1627" si="2968">AF1625*K1625</f>
        <v>20.71</v>
      </c>
      <c r="AH1625" s="43">
        <f t="shared" ref="AH1625:AH1627" si="2969">K1625/50</f>
        <v>0.02</v>
      </c>
      <c r="AI1625" s="43">
        <f t="shared" ref="AI1625:AI1627" si="2970">AG1625/50</f>
        <v>0.41420000000000001</v>
      </c>
      <c r="AJ1625" s="7">
        <f t="shared" si="2964"/>
        <v>3.0306166754074928</v>
      </c>
      <c r="AK1625" s="7" t="e">
        <f t="shared" si="2965"/>
        <v>#NUM!</v>
      </c>
      <c r="AL1625" s="7" t="e">
        <f t="shared" si="2966"/>
        <v>#NUM!</v>
      </c>
      <c r="AM1625" s="7" t="e">
        <f t="shared" si="2967"/>
        <v>#NUM!</v>
      </c>
      <c r="AN1625" s="37" t="str">
        <f>VLOOKUP(I1625,spp!A:L,10,FALSE)</f>
        <v>Diadematidae</v>
      </c>
    </row>
    <row r="1626" spans="1:40" x14ac:dyDescent="0.2">
      <c r="A1626" s="37">
        <v>12</v>
      </c>
      <c r="B1626" s="43" t="s">
        <v>243</v>
      </c>
      <c r="C1626" s="43">
        <v>4</v>
      </c>
      <c r="D1626" s="43" t="s">
        <v>247</v>
      </c>
      <c r="E1626" s="43">
        <v>4</v>
      </c>
      <c r="F1626" s="59">
        <v>41235</v>
      </c>
      <c r="G1626" s="43"/>
      <c r="H1626" s="43">
        <v>10.1</v>
      </c>
      <c r="I1626" s="43" t="s">
        <v>149</v>
      </c>
      <c r="J1626" s="37" t="str">
        <f>VLOOKUP(I1626,spp!A:B,2,FALSE)</f>
        <v>Pinctada mazatlanica</v>
      </c>
      <c r="K1626" s="43">
        <v>6</v>
      </c>
      <c r="L1626" s="43"/>
      <c r="M1626" s="43"/>
      <c r="N1626" s="43"/>
      <c r="O1626" s="43"/>
      <c r="P1626" s="43"/>
      <c r="Q1626" s="43"/>
      <c r="R1626" s="43"/>
      <c r="S1626" s="43"/>
      <c r="T1626" s="43"/>
      <c r="U1626" s="43"/>
      <c r="V1626" s="43"/>
      <c r="W1626" s="43"/>
      <c r="X1626" s="43"/>
      <c r="Y1626" s="43"/>
      <c r="Z1626" s="43"/>
      <c r="AA1626" s="43"/>
      <c r="AB1626" s="43"/>
      <c r="AC1626" s="43"/>
      <c r="AD1626" s="43"/>
      <c r="AE1626" s="37"/>
      <c r="AF1626" s="37">
        <f>VLOOKUP(I1626,spp!A:E,5,FALSE)</f>
        <v>33.238461538461536</v>
      </c>
      <c r="AG1626" s="43">
        <f t="shared" si="2968"/>
        <v>199.43076923076922</v>
      </c>
      <c r="AH1626" s="43">
        <f t="shared" si="2969"/>
        <v>0.12</v>
      </c>
      <c r="AI1626" s="43">
        <f t="shared" si="2970"/>
        <v>3.9886153846153842</v>
      </c>
      <c r="AJ1626" s="7">
        <f t="shared" si="2964"/>
        <v>5.2954671547044061</v>
      </c>
      <c r="AK1626" s="7" t="e">
        <f t="shared" si="2965"/>
        <v>#NUM!</v>
      </c>
      <c r="AL1626" s="7" t="e">
        <f t="shared" si="2966"/>
        <v>#NUM!</v>
      </c>
      <c r="AM1626" s="7" t="e">
        <f t="shared" si="2967"/>
        <v>#NUM!</v>
      </c>
      <c r="AN1626" s="37" t="str">
        <f>VLOOKUP(I1626,spp!A:L,10,FALSE)</f>
        <v>Pteriidae</v>
      </c>
    </row>
    <row r="1627" spans="1:40" x14ac:dyDescent="0.2">
      <c r="A1627" s="37">
        <v>12</v>
      </c>
      <c r="B1627" s="43" t="s">
        <v>243</v>
      </c>
      <c r="C1627" s="43">
        <v>4</v>
      </c>
      <c r="D1627" s="43" t="s">
        <v>247</v>
      </c>
      <c r="E1627" s="65">
        <v>4</v>
      </c>
      <c r="F1627" s="59">
        <v>41290</v>
      </c>
      <c r="G1627" s="43"/>
      <c r="H1627" s="43">
        <v>8.5</v>
      </c>
      <c r="I1627" s="43" t="s">
        <v>149</v>
      </c>
      <c r="J1627" s="37" t="str">
        <f>VLOOKUP(I1627,spp!A:B,2,FALSE)</f>
        <v>Pinctada mazatlanica</v>
      </c>
      <c r="K1627" s="43">
        <v>5</v>
      </c>
      <c r="L1627" s="43"/>
      <c r="M1627" s="43"/>
      <c r="N1627" s="43"/>
      <c r="O1627" s="43"/>
      <c r="P1627" s="43"/>
      <c r="Q1627" s="43"/>
      <c r="R1627" s="43"/>
      <c r="S1627" s="43"/>
      <c r="T1627" s="43"/>
      <c r="U1627" s="43"/>
      <c r="V1627" s="43"/>
      <c r="W1627" s="43"/>
      <c r="X1627" s="43"/>
      <c r="Y1627" s="43"/>
      <c r="Z1627" s="43"/>
      <c r="AA1627" s="43"/>
      <c r="AB1627" s="43"/>
      <c r="AC1627" s="43"/>
      <c r="AD1627" s="43"/>
      <c r="AE1627" s="37"/>
      <c r="AF1627" s="37">
        <f>VLOOKUP(I1627,spp!A:E,5,FALSE)</f>
        <v>33.238461538461536</v>
      </c>
      <c r="AG1627" s="43">
        <f t="shared" si="2968"/>
        <v>166.19230769230768</v>
      </c>
      <c r="AH1627" s="43">
        <f t="shared" si="2969"/>
        <v>0.1</v>
      </c>
      <c r="AI1627" s="43">
        <f t="shared" si="2970"/>
        <v>3.3238461538461537</v>
      </c>
      <c r="AJ1627" s="7">
        <f t="shared" si="2964"/>
        <v>5.1131455979104512</v>
      </c>
      <c r="AK1627" s="7" t="e">
        <f t="shared" si="2965"/>
        <v>#NUM!</v>
      </c>
      <c r="AL1627" s="7" t="e">
        <f t="shared" si="2966"/>
        <v>#NUM!</v>
      </c>
      <c r="AM1627" s="7" t="e">
        <f t="shared" si="2967"/>
        <v>#NUM!</v>
      </c>
      <c r="AN1627" s="37" t="str">
        <f>VLOOKUP(I1627,spp!A:L,10,FALSE)</f>
        <v>Pteriidae</v>
      </c>
    </row>
    <row r="1628" spans="1:40" x14ac:dyDescent="0.2">
      <c r="A1628" s="37">
        <v>12</v>
      </c>
      <c r="B1628" s="37" t="s">
        <v>243</v>
      </c>
      <c r="C1628" s="40">
        <v>5</v>
      </c>
      <c r="D1628" s="37" t="s">
        <v>248</v>
      </c>
      <c r="E1628" s="63">
        <v>1</v>
      </c>
      <c r="F1628" s="55">
        <v>41290</v>
      </c>
      <c r="G1628" s="40"/>
      <c r="H1628" s="37">
        <v>7.6</v>
      </c>
      <c r="I1628" s="62" t="s">
        <v>150</v>
      </c>
      <c r="J1628" s="37" t="str">
        <f>VLOOKUP(I1628,spp!A:B,2,FALSE)</f>
        <v>Lutjanus argentiventris</v>
      </c>
      <c r="K1628" s="39">
        <f t="shared" ref="K1628" si="2971">+SUM(L1628:AB1628)</f>
        <v>19</v>
      </c>
      <c r="L1628" s="37"/>
      <c r="M1628" s="37"/>
      <c r="N1628" s="37">
        <v>19</v>
      </c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>
        <f>VLOOKUP(I1628,spp!A:C,3,FALSE)</f>
        <v>1.7299999999999999E-2</v>
      </c>
      <c r="AF1628" s="37">
        <f>VLOOKUP(I1628,spp!A:D,4,FALSE)</f>
        <v>3</v>
      </c>
      <c r="AG1628" s="37">
        <f t="shared" ref="AG1628" si="2972">((AE1628*$L$2^AF1628)*L1628)+((AE1628*$M$2^AF1628)*M1628)+((AE1628*$N$2^AF1628)*N1628)+((AE1628*$O$2^AF1628)*O1628)+((AE1628*$P$2^AF1628)*P1628)+((AE1628*$Q$2^AF1628)*Q1628)+((AE1628*$R$2^AF1628)*R1628)+((AE1628*$S$2^AF1628)*S1628)+((AE1628*$T$2^AF1628)*T1628)+((AE1628*$U$2^AF1628)*U1628)+((AE1628*$V$2^AF1628)*V1628)+((AE1628*$W$2^AF1628)*W1628)+((AE1628*$X$2^AF1628)*X1628)+((AE1628*$Y$2^AF1628)*Y1628)+ ((AE1628*$Z$2^AF1628)*Z1628)+((AE1628*$AA$2^AF1628)*AA1628)+((AE1628*$AB$2^AF1628)*AB1628)+((AE1628*$AC$2^AF1628)*AC1628+((AE1628*$AD$2^AF1628)*AD1628))</f>
        <v>641.9921875</v>
      </c>
      <c r="AH1628" s="37">
        <f t="shared" ref="AH1628" si="2973">K1628/100</f>
        <v>0.19</v>
      </c>
      <c r="AI1628" s="37">
        <f t="shared" ref="AI1628" si="2974">AG1628/100</f>
        <v>6.419921875</v>
      </c>
      <c r="AJ1628" s="7">
        <f t="shared" si="2964"/>
        <v>6.4645761346128028</v>
      </c>
      <c r="AK1628" s="7">
        <f t="shared" si="2965"/>
        <v>-4.0570487774784034</v>
      </c>
      <c r="AL1628" s="7">
        <f t="shared" si="2966"/>
        <v>3.5072083040304016</v>
      </c>
      <c r="AM1628" s="7">
        <f t="shared" si="2967"/>
        <v>33.355020609024287</v>
      </c>
      <c r="AN1628" s="37" t="str">
        <f>VLOOKUP(I1628,spp!A:L,10,FALSE)</f>
        <v>Lutjanidae</v>
      </c>
    </row>
    <row r="1629" spans="1:40" x14ac:dyDescent="0.2">
      <c r="A1629" s="37">
        <v>12</v>
      </c>
      <c r="B1629" s="43" t="s">
        <v>243</v>
      </c>
      <c r="C1629" s="43">
        <v>5</v>
      </c>
      <c r="D1629" s="43" t="s">
        <v>248</v>
      </c>
      <c r="E1629" s="43">
        <v>1</v>
      </c>
      <c r="F1629" s="59">
        <v>41235</v>
      </c>
      <c r="G1629" s="43"/>
      <c r="H1629" s="43">
        <v>7.6</v>
      </c>
      <c r="I1629" s="43" t="s">
        <v>148</v>
      </c>
      <c r="J1629" s="37" t="str">
        <f>VLOOKUP(I1629,spp!A:B,2,FALSE)</f>
        <v>Diadema mexicanum</v>
      </c>
      <c r="K1629" s="43">
        <v>2</v>
      </c>
      <c r="L1629" s="43"/>
      <c r="M1629" s="43"/>
      <c r="N1629" s="43"/>
      <c r="O1629" s="43"/>
      <c r="P1629" s="43"/>
      <c r="Q1629" s="43"/>
      <c r="R1629" s="43"/>
      <c r="S1629" s="43"/>
      <c r="T1629" s="43"/>
      <c r="U1629" s="43"/>
      <c r="V1629" s="43"/>
      <c r="W1629" s="43"/>
      <c r="X1629" s="43"/>
      <c r="Y1629" s="43"/>
      <c r="Z1629" s="43"/>
      <c r="AA1629" s="43"/>
      <c r="AB1629" s="43"/>
      <c r="AC1629" s="43"/>
      <c r="AD1629" s="43"/>
      <c r="AE1629" s="37"/>
      <c r="AF1629" s="37">
        <f>VLOOKUP(I1629,spp!A:E,5,FALSE)</f>
        <v>20.71</v>
      </c>
      <c r="AG1629" s="43">
        <f t="shared" ref="AG1629:AG1631" si="2975">AF1629*K1629</f>
        <v>41.42</v>
      </c>
      <c r="AH1629" s="43">
        <f t="shared" ref="AH1629:AH1631" si="2976">K1629/50</f>
        <v>0.04</v>
      </c>
      <c r="AI1629" s="43">
        <f t="shared" ref="AI1629:AI1631" si="2977">AG1629/50</f>
        <v>0.82840000000000003</v>
      </c>
      <c r="AJ1629" s="7">
        <f t="shared" si="2964"/>
        <v>3.7237638559674382</v>
      </c>
      <c r="AK1629" s="7" t="e">
        <f t="shared" si="2965"/>
        <v>#NUM!</v>
      </c>
      <c r="AL1629" s="7" t="e">
        <f t="shared" si="2966"/>
        <v>#NUM!</v>
      </c>
      <c r="AM1629" s="7" t="e">
        <f t="shared" si="2967"/>
        <v>#NUM!</v>
      </c>
      <c r="AN1629" s="37" t="str">
        <f>VLOOKUP(I1629,spp!A:L,10,FALSE)</f>
        <v>Diadematidae</v>
      </c>
    </row>
    <row r="1630" spans="1:40" x14ac:dyDescent="0.2">
      <c r="A1630" s="37">
        <v>12</v>
      </c>
      <c r="B1630" s="43" t="s">
        <v>243</v>
      </c>
      <c r="C1630" s="43">
        <v>5</v>
      </c>
      <c r="D1630" s="43" t="s">
        <v>248</v>
      </c>
      <c r="E1630" s="65">
        <v>1</v>
      </c>
      <c r="F1630" s="59">
        <v>41290</v>
      </c>
      <c r="G1630" s="43"/>
      <c r="H1630" s="43">
        <v>7.6</v>
      </c>
      <c r="I1630" s="43" t="s">
        <v>148</v>
      </c>
      <c r="J1630" s="37" t="str">
        <f>VLOOKUP(I1630,spp!A:B,2,FALSE)</f>
        <v>Diadema mexicanum</v>
      </c>
      <c r="K1630" s="43">
        <v>17</v>
      </c>
      <c r="L1630" s="43"/>
      <c r="M1630" s="43"/>
      <c r="N1630" s="43"/>
      <c r="O1630" s="43"/>
      <c r="P1630" s="43"/>
      <c r="Q1630" s="43"/>
      <c r="R1630" s="43"/>
      <c r="S1630" s="43"/>
      <c r="T1630" s="43"/>
      <c r="U1630" s="43"/>
      <c r="V1630" s="43"/>
      <c r="W1630" s="43"/>
      <c r="X1630" s="43"/>
      <c r="Y1630" s="43"/>
      <c r="Z1630" s="43"/>
      <c r="AA1630" s="43"/>
      <c r="AB1630" s="43"/>
      <c r="AC1630" s="43"/>
      <c r="AD1630" s="43"/>
      <c r="AE1630" s="37"/>
      <c r="AF1630" s="37">
        <f>VLOOKUP(I1630,spp!A:E,5,FALSE)</f>
        <v>20.71</v>
      </c>
      <c r="AG1630" s="43">
        <f t="shared" si="2975"/>
        <v>352.07</v>
      </c>
      <c r="AH1630" s="43">
        <f t="shared" si="2976"/>
        <v>0.34</v>
      </c>
      <c r="AI1630" s="43">
        <f t="shared" si="2977"/>
        <v>7.0413999999999994</v>
      </c>
      <c r="AJ1630" s="7">
        <f t="shared" si="2964"/>
        <v>5.863830019463709</v>
      </c>
      <c r="AK1630" s="7" t="e">
        <f t="shared" si="2965"/>
        <v>#NUM!</v>
      </c>
      <c r="AL1630" s="7" t="e">
        <f t="shared" si="2966"/>
        <v>#NUM!</v>
      </c>
      <c r="AM1630" s="7" t="e">
        <f t="shared" si="2967"/>
        <v>#NUM!</v>
      </c>
      <c r="AN1630" s="37" t="str">
        <f>VLOOKUP(I1630,spp!A:L,10,FALSE)</f>
        <v>Diadematidae</v>
      </c>
    </row>
    <row r="1631" spans="1:40" x14ac:dyDescent="0.2">
      <c r="A1631" s="37">
        <v>12</v>
      </c>
      <c r="B1631" s="43" t="s">
        <v>243</v>
      </c>
      <c r="C1631" s="43">
        <v>5</v>
      </c>
      <c r="D1631" s="43" t="s">
        <v>248</v>
      </c>
      <c r="E1631" s="43">
        <v>1</v>
      </c>
      <c r="F1631" s="59">
        <v>41235</v>
      </c>
      <c r="G1631" s="43"/>
      <c r="H1631" s="43">
        <v>7.6</v>
      </c>
      <c r="I1631" s="43" t="s">
        <v>149</v>
      </c>
      <c r="J1631" s="37" t="str">
        <f>VLOOKUP(I1631,spp!A:B,2,FALSE)</f>
        <v>Pinctada mazatlanica</v>
      </c>
      <c r="K1631" s="43">
        <v>2</v>
      </c>
      <c r="L1631" s="43"/>
      <c r="M1631" s="43"/>
      <c r="N1631" s="43"/>
      <c r="O1631" s="43"/>
      <c r="P1631" s="43"/>
      <c r="Q1631" s="43"/>
      <c r="R1631" s="43"/>
      <c r="S1631" s="43"/>
      <c r="T1631" s="43"/>
      <c r="U1631" s="43"/>
      <c r="V1631" s="43"/>
      <c r="W1631" s="43"/>
      <c r="X1631" s="43"/>
      <c r="Y1631" s="43"/>
      <c r="Z1631" s="43"/>
      <c r="AA1631" s="43"/>
      <c r="AB1631" s="43"/>
      <c r="AC1631" s="43"/>
      <c r="AD1631" s="43"/>
      <c r="AE1631" s="37"/>
      <c r="AF1631" s="37">
        <f>VLOOKUP(I1631,spp!A:E,5,FALSE)</f>
        <v>33.238461538461536</v>
      </c>
      <c r="AG1631" s="43">
        <f t="shared" si="2975"/>
        <v>66.476923076923072</v>
      </c>
      <c r="AH1631" s="43">
        <f t="shared" si="2976"/>
        <v>0.04</v>
      </c>
      <c r="AI1631" s="43">
        <f t="shared" si="2977"/>
        <v>1.3295384615384613</v>
      </c>
      <c r="AJ1631" s="7">
        <f t="shared" si="2964"/>
        <v>4.1968548660362961</v>
      </c>
      <c r="AK1631" s="7" t="e">
        <f t="shared" si="2965"/>
        <v>#NUM!</v>
      </c>
      <c r="AL1631" s="7" t="e">
        <f t="shared" si="2966"/>
        <v>#NUM!</v>
      </c>
      <c r="AM1631" s="7" t="e">
        <f t="shared" si="2967"/>
        <v>#NUM!</v>
      </c>
      <c r="AN1631" s="37" t="str">
        <f>VLOOKUP(I1631,spp!A:L,10,FALSE)</f>
        <v>Pteriidae</v>
      </c>
    </row>
    <row r="1632" spans="1:40" x14ac:dyDescent="0.2">
      <c r="A1632" s="37">
        <v>12</v>
      </c>
      <c r="B1632" s="43" t="s">
        <v>243</v>
      </c>
      <c r="C1632" s="43">
        <v>5</v>
      </c>
      <c r="D1632" s="43" t="s">
        <v>248</v>
      </c>
      <c r="E1632" s="43">
        <v>2</v>
      </c>
      <c r="F1632" s="59">
        <v>41235</v>
      </c>
      <c r="G1632" s="43"/>
      <c r="H1632" s="43">
        <v>6.3</v>
      </c>
      <c r="I1632" s="43" t="s">
        <v>148</v>
      </c>
      <c r="J1632" s="37" t="str">
        <f>VLOOKUP(I1632,spp!A:B,2,FALSE)</f>
        <v>Diadema mexicanum</v>
      </c>
      <c r="K1632" s="43">
        <v>4</v>
      </c>
      <c r="L1632" s="43"/>
      <c r="M1632" s="43"/>
      <c r="N1632" s="43"/>
      <c r="O1632" s="43"/>
      <c r="P1632" s="43"/>
      <c r="Q1632" s="43"/>
      <c r="R1632" s="43"/>
      <c r="S1632" s="43"/>
      <c r="T1632" s="43"/>
      <c r="U1632" s="43"/>
      <c r="V1632" s="43"/>
      <c r="W1632" s="43"/>
      <c r="X1632" s="43"/>
      <c r="Y1632" s="43"/>
      <c r="Z1632" s="43"/>
      <c r="AA1632" s="43"/>
      <c r="AB1632" s="43"/>
      <c r="AC1632" s="43"/>
      <c r="AD1632" s="43"/>
      <c r="AE1632" s="37"/>
      <c r="AF1632" s="37">
        <f>VLOOKUP(I1632,spp!A:E,5,FALSE)</f>
        <v>20.71</v>
      </c>
      <c r="AG1632" s="43">
        <f>AF1632*K1632</f>
        <v>82.84</v>
      </c>
      <c r="AH1632" s="43">
        <f>K1632/50</f>
        <v>0.08</v>
      </c>
      <c r="AI1632" s="43">
        <f>AG1632/50</f>
        <v>1.6568000000000001</v>
      </c>
      <c r="AJ1632" s="7">
        <f t="shared" ref="AJ1632:AJ1641" si="2978">LN(AG1632)</f>
        <v>4.4169110365273836</v>
      </c>
      <c r="AK1632" s="7" t="e">
        <f t="shared" ref="AK1632:AK1641" si="2979">LN(AE1632)</f>
        <v>#NUM!</v>
      </c>
      <c r="AL1632" s="7" t="e">
        <f t="shared" ref="AL1632:AL1641" si="2980">(AJ1632-AK1632)/AF1632</f>
        <v>#NUM!</v>
      </c>
      <c r="AM1632" s="7" t="e">
        <f t="shared" ref="AM1632:AM1641" si="2981">EXP(AL1632)</f>
        <v>#NUM!</v>
      </c>
      <c r="AN1632" s="37" t="str">
        <f>VLOOKUP(I1632,spp!A:L,10,FALSE)</f>
        <v>Diadematidae</v>
      </c>
    </row>
    <row r="1633" spans="1:40" x14ac:dyDescent="0.2">
      <c r="A1633" s="37">
        <v>12</v>
      </c>
      <c r="B1633" s="43" t="s">
        <v>243</v>
      </c>
      <c r="C1633" s="43">
        <v>5</v>
      </c>
      <c r="D1633" s="43" t="s">
        <v>248</v>
      </c>
      <c r="E1633" s="65">
        <v>2</v>
      </c>
      <c r="F1633" s="59">
        <v>41290</v>
      </c>
      <c r="G1633" s="43"/>
      <c r="H1633" s="43">
        <v>6.3</v>
      </c>
      <c r="I1633" s="43" t="s">
        <v>148</v>
      </c>
      <c r="J1633" s="37" t="str">
        <f>VLOOKUP(I1633,spp!A:B,2,FALSE)</f>
        <v>Diadema mexicanum</v>
      </c>
      <c r="K1633" s="43">
        <v>19</v>
      </c>
      <c r="L1633" s="43"/>
      <c r="M1633" s="43"/>
      <c r="N1633" s="43"/>
      <c r="O1633" s="43"/>
      <c r="P1633" s="43"/>
      <c r="Q1633" s="43"/>
      <c r="R1633" s="43"/>
      <c r="S1633" s="43"/>
      <c r="T1633" s="43"/>
      <c r="U1633" s="43"/>
      <c r="V1633" s="43"/>
      <c r="W1633" s="43"/>
      <c r="X1633" s="43"/>
      <c r="Y1633" s="43"/>
      <c r="Z1633" s="43"/>
      <c r="AA1633" s="43"/>
      <c r="AB1633" s="43"/>
      <c r="AC1633" s="43"/>
      <c r="AD1633" s="43"/>
      <c r="AE1633" s="37"/>
      <c r="AF1633" s="37">
        <f>VLOOKUP(I1633,spp!A:E,5,FALSE)</f>
        <v>20.71</v>
      </c>
      <c r="AG1633" s="43">
        <f>AF1633*K1633</f>
        <v>393.49</v>
      </c>
      <c r="AH1633" s="43">
        <f>K1633/50</f>
        <v>0.38</v>
      </c>
      <c r="AI1633" s="43">
        <f>AG1633/50</f>
        <v>7.8698000000000006</v>
      </c>
      <c r="AJ1633" s="7">
        <f t="shared" si="2978"/>
        <v>5.9750556545739331</v>
      </c>
      <c r="AK1633" s="7" t="e">
        <f t="shared" si="2979"/>
        <v>#NUM!</v>
      </c>
      <c r="AL1633" s="7" t="e">
        <f t="shared" si="2980"/>
        <v>#NUM!</v>
      </c>
      <c r="AM1633" s="7" t="e">
        <f t="shared" si="2981"/>
        <v>#NUM!</v>
      </c>
      <c r="AN1633" s="37" t="str">
        <f>VLOOKUP(I1633,spp!A:L,10,FALSE)</f>
        <v>Diadematidae</v>
      </c>
    </row>
    <row r="1634" spans="1:40" x14ac:dyDescent="0.2">
      <c r="A1634" s="37">
        <v>12</v>
      </c>
      <c r="B1634" s="43" t="s">
        <v>243</v>
      </c>
      <c r="C1634" s="43">
        <v>5</v>
      </c>
      <c r="D1634" s="43" t="s">
        <v>248</v>
      </c>
      <c r="E1634" s="43">
        <v>2</v>
      </c>
      <c r="F1634" s="59">
        <v>41235</v>
      </c>
      <c r="G1634" s="43"/>
      <c r="H1634" s="43">
        <v>6.3</v>
      </c>
      <c r="I1634" s="43" t="s">
        <v>149</v>
      </c>
      <c r="J1634" s="37" t="str">
        <f>VLOOKUP(I1634,spp!A:B,2,FALSE)</f>
        <v>Pinctada mazatlanica</v>
      </c>
      <c r="K1634" s="43">
        <v>1</v>
      </c>
      <c r="L1634" s="43"/>
      <c r="M1634" s="43"/>
      <c r="N1634" s="43"/>
      <c r="O1634" s="43"/>
      <c r="P1634" s="43"/>
      <c r="Q1634" s="43"/>
      <c r="R1634" s="43"/>
      <c r="S1634" s="43"/>
      <c r="T1634" s="43"/>
      <c r="U1634" s="43"/>
      <c r="V1634" s="43"/>
      <c r="W1634" s="43"/>
      <c r="X1634" s="43"/>
      <c r="Y1634" s="43"/>
      <c r="Z1634" s="43"/>
      <c r="AA1634" s="43"/>
      <c r="AB1634" s="43"/>
      <c r="AC1634" s="43"/>
      <c r="AD1634" s="43"/>
      <c r="AE1634" s="37"/>
      <c r="AF1634" s="37">
        <f>VLOOKUP(I1634,spp!A:E,5,FALSE)</f>
        <v>33.238461538461536</v>
      </c>
      <c r="AG1634" s="43">
        <f>AF1634*K1634</f>
        <v>33.238461538461536</v>
      </c>
      <c r="AH1634" s="43">
        <f>K1634/50</f>
        <v>0.02</v>
      </c>
      <c r="AI1634" s="43">
        <f>AG1634/50</f>
        <v>0.66476923076923067</v>
      </c>
      <c r="AJ1634" s="7">
        <f t="shared" si="2978"/>
        <v>3.5037076854763507</v>
      </c>
      <c r="AK1634" s="7" t="e">
        <f t="shared" si="2979"/>
        <v>#NUM!</v>
      </c>
      <c r="AL1634" s="7" t="e">
        <f t="shared" si="2980"/>
        <v>#NUM!</v>
      </c>
      <c r="AM1634" s="7" t="e">
        <f t="shared" si="2981"/>
        <v>#NUM!</v>
      </c>
      <c r="AN1634" s="37" t="str">
        <f>VLOOKUP(I1634,spp!A:L,10,FALSE)</f>
        <v>Pteriidae</v>
      </c>
    </row>
    <row r="1635" spans="1:40" x14ac:dyDescent="0.2">
      <c r="A1635" s="37">
        <v>12</v>
      </c>
      <c r="B1635" s="37" t="s">
        <v>243</v>
      </c>
      <c r="C1635" s="37">
        <v>6</v>
      </c>
      <c r="D1635" s="37" t="s">
        <v>249</v>
      </c>
      <c r="E1635" s="37">
        <v>1</v>
      </c>
      <c r="F1635" s="42">
        <v>41235</v>
      </c>
      <c r="G1635" s="37"/>
      <c r="H1635" s="37">
        <v>7</v>
      </c>
      <c r="I1635" s="62" t="s">
        <v>150</v>
      </c>
      <c r="J1635" s="37" t="str">
        <f>VLOOKUP(I1635,spp!A:B,2,FALSE)</f>
        <v>Lutjanus argentiventris</v>
      </c>
      <c r="K1635" s="39">
        <f t="shared" ref="K1635" si="2982">+SUM(L1635:AB1635)</f>
        <v>5</v>
      </c>
      <c r="L1635" s="37"/>
      <c r="M1635" s="37"/>
      <c r="N1635" s="37"/>
      <c r="O1635" s="37">
        <v>3</v>
      </c>
      <c r="P1635" s="37"/>
      <c r="Q1635" s="37">
        <v>2</v>
      </c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>
        <f>VLOOKUP(I1635,spp!A:C,3,FALSE)</f>
        <v>1.7299999999999999E-2</v>
      </c>
      <c r="AF1635" s="37">
        <f>VLOOKUP(I1635,spp!A:D,4,FALSE)</f>
        <v>3</v>
      </c>
      <c r="AG1635" s="37">
        <f t="shared" ref="AG1635" si="2983">((AE1635*$L$2^AF1635)*L1635)+((AE1635*$M$2^AF1635)*M1635)+((AE1635*$N$2^AF1635)*N1635)+((AE1635*$O$2^AF1635)*O1635)+((AE1635*$P$2^AF1635)*P1635)+((AE1635*$Q$2^AF1635)*Q1635)+((AE1635*$R$2^AF1635)*R1635)+((AE1635*$S$2^AF1635)*S1635)+((AE1635*$T$2^AF1635)*T1635)+((AE1635*$U$2^AF1635)*U1635)+((AE1635*$V$2^AF1635)*V1635)+((AE1635*$W$2^AF1635)*W1635)+((AE1635*$X$2^AF1635)*X1635)+((AE1635*$Y$2^AF1635)*Y1635)+ ((AE1635*$Z$2^AF1635)*Z1635)+((AE1635*$AA$2^AF1635)*AA1635)+((AE1635*$AB$2^AF1635)*AB1635)+((AE1635*$AC$2^AF1635)*AC1635+((AE1635*$AD$2^AF1635)*AD1635))</f>
        <v>1761.6265624999999</v>
      </c>
      <c r="AH1635" s="37">
        <f t="shared" ref="AH1635" si="2984">K1635/100</f>
        <v>0.05</v>
      </c>
      <c r="AI1635" s="37">
        <f t="shared" ref="AI1635" si="2985">AG1635/100</f>
        <v>17.616265624999997</v>
      </c>
      <c r="AJ1635" s="7">
        <f t="shared" si="2978"/>
        <v>7.4739928444764416</v>
      </c>
      <c r="AK1635" s="7">
        <f t="shared" si="2979"/>
        <v>-4.0570487774784034</v>
      </c>
      <c r="AL1635" s="7">
        <f t="shared" si="2980"/>
        <v>3.843680540651615</v>
      </c>
      <c r="AM1635" s="7">
        <f t="shared" si="2981"/>
        <v>46.697028852634027</v>
      </c>
      <c r="AN1635" s="37" t="str">
        <f>VLOOKUP(I1635,spp!A:L,10,FALSE)</f>
        <v>Lutjanidae</v>
      </c>
    </row>
    <row r="1636" spans="1:40" x14ac:dyDescent="0.2">
      <c r="A1636" s="37">
        <v>12</v>
      </c>
      <c r="B1636" s="43" t="s">
        <v>243</v>
      </c>
      <c r="C1636" s="43">
        <v>6</v>
      </c>
      <c r="D1636" s="43" t="s">
        <v>249</v>
      </c>
      <c r="E1636" s="43">
        <v>1</v>
      </c>
      <c r="F1636" s="59">
        <v>41235</v>
      </c>
      <c r="G1636" s="43"/>
      <c r="H1636" s="43">
        <v>7</v>
      </c>
      <c r="I1636" s="43" t="s">
        <v>148</v>
      </c>
      <c r="J1636" s="37" t="str">
        <f>VLOOKUP(I1636,spp!A:B,2,FALSE)</f>
        <v>Diadema mexicanum</v>
      </c>
      <c r="K1636" s="43">
        <v>5</v>
      </c>
      <c r="L1636" s="43"/>
      <c r="M1636" s="43"/>
      <c r="N1636" s="43"/>
      <c r="O1636" s="43"/>
      <c r="P1636" s="43"/>
      <c r="Q1636" s="43"/>
      <c r="R1636" s="43"/>
      <c r="S1636" s="43"/>
      <c r="T1636" s="43"/>
      <c r="U1636" s="43"/>
      <c r="V1636" s="43"/>
      <c r="W1636" s="43"/>
      <c r="X1636" s="43"/>
      <c r="Y1636" s="43"/>
      <c r="Z1636" s="43"/>
      <c r="AA1636" s="43"/>
      <c r="AB1636" s="43"/>
      <c r="AC1636" s="43"/>
      <c r="AD1636" s="43"/>
      <c r="AE1636" s="37"/>
      <c r="AF1636" s="37">
        <f>VLOOKUP(I1636,spp!A:E,5,FALSE)</f>
        <v>20.71</v>
      </c>
      <c r="AG1636" s="43">
        <f t="shared" ref="AG1636:AG1639" si="2986">AF1636*K1636</f>
        <v>103.55000000000001</v>
      </c>
      <c r="AH1636" s="43">
        <f t="shared" ref="AH1636:AH1639" si="2987">K1636/50</f>
        <v>0.1</v>
      </c>
      <c r="AI1636" s="43">
        <f t="shared" ref="AI1636:AI1639" si="2988">AG1636/50</f>
        <v>2.0710000000000002</v>
      </c>
      <c r="AJ1636" s="7">
        <f t="shared" si="2978"/>
        <v>4.6400545878415933</v>
      </c>
      <c r="AK1636" s="7" t="e">
        <f t="shared" si="2979"/>
        <v>#NUM!</v>
      </c>
      <c r="AL1636" s="7" t="e">
        <f t="shared" si="2980"/>
        <v>#NUM!</v>
      </c>
      <c r="AM1636" s="7" t="e">
        <f t="shared" si="2981"/>
        <v>#NUM!</v>
      </c>
      <c r="AN1636" s="37" t="str">
        <f>VLOOKUP(I1636,spp!A:L,10,FALSE)</f>
        <v>Diadematidae</v>
      </c>
    </row>
    <row r="1637" spans="1:40" x14ac:dyDescent="0.2">
      <c r="A1637" s="37">
        <v>12</v>
      </c>
      <c r="B1637" s="43" t="s">
        <v>243</v>
      </c>
      <c r="C1637" s="43">
        <v>6</v>
      </c>
      <c r="D1637" s="43" t="s">
        <v>249</v>
      </c>
      <c r="E1637" s="43">
        <v>1</v>
      </c>
      <c r="F1637" s="59">
        <v>41290</v>
      </c>
      <c r="G1637" s="43">
        <v>28</v>
      </c>
      <c r="H1637" s="43">
        <v>7</v>
      </c>
      <c r="I1637" s="43" t="s">
        <v>148</v>
      </c>
      <c r="J1637" s="37" t="str">
        <f>VLOOKUP(I1637,spp!A:B,2,FALSE)</f>
        <v>Diadema mexicanum</v>
      </c>
      <c r="K1637" s="43">
        <v>11</v>
      </c>
      <c r="L1637" s="43"/>
      <c r="M1637" s="43"/>
      <c r="N1637" s="43"/>
      <c r="O1637" s="43"/>
      <c r="P1637" s="43"/>
      <c r="Q1637" s="43"/>
      <c r="R1637" s="43"/>
      <c r="S1637" s="43"/>
      <c r="T1637" s="43"/>
      <c r="U1637" s="43"/>
      <c r="V1637" s="43"/>
      <c r="W1637" s="43"/>
      <c r="X1637" s="43"/>
      <c r="Y1637" s="43"/>
      <c r="Z1637" s="43"/>
      <c r="AA1637" s="43"/>
      <c r="AB1637" s="43"/>
      <c r="AC1637" s="43"/>
      <c r="AD1637" s="43"/>
      <c r="AE1637" s="37"/>
      <c r="AF1637" s="37">
        <f>VLOOKUP(I1637,spp!A:E,5,FALSE)</f>
        <v>20.71</v>
      </c>
      <c r="AG1637" s="43">
        <f t="shared" si="2986"/>
        <v>227.81</v>
      </c>
      <c r="AH1637" s="43">
        <f t="shared" si="2987"/>
        <v>0.22</v>
      </c>
      <c r="AI1637" s="43">
        <f t="shared" si="2988"/>
        <v>4.5562000000000005</v>
      </c>
      <c r="AJ1637" s="7">
        <f t="shared" si="2978"/>
        <v>5.4285119482058635</v>
      </c>
      <c r="AK1637" s="7" t="e">
        <f t="shared" si="2979"/>
        <v>#NUM!</v>
      </c>
      <c r="AL1637" s="7" t="e">
        <f t="shared" si="2980"/>
        <v>#NUM!</v>
      </c>
      <c r="AM1637" s="7" t="e">
        <f t="shared" si="2981"/>
        <v>#NUM!</v>
      </c>
      <c r="AN1637" s="37" t="str">
        <f>VLOOKUP(I1637,spp!A:L,10,FALSE)</f>
        <v>Diadematidae</v>
      </c>
    </row>
    <row r="1638" spans="1:40" x14ac:dyDescent="0.2">
      <c r="A1638" s="37">
        <v>12</v>
      </c>
      <c r="B1638" s="43" t="s">
        <v>243</v>
      </c>
      <c r="C1638" s="43">
        <v>6</v>
      </c>
      <c r="D1638" s="43" t="s">
        <v>249</v>
      </c>
      <c r="E1638" s="43">
        <v>1</v>
      </c>
      <c r="F1638" s="59">
        <v>41235</v>
      </c>
      <c r="G1638" s="43"/>
      <c r="H1638" s="43">
        <v>7</v>
      </c>
      <c r="I1638" s="43" t="s">
        <v>149</v>
      </c>
      <c r="J1638" s="37" t="str">
        <f>VLOOKUP(I1638,spp!A:B,2,FALSE)</f>
        <v>Pinctada mazatlanica</v>
      </c>
      <c r="K1638" s="43">
        <v>1</v>
      </c>
      <c r="L1638" s="43"/>
      <c r="M1638" s="43"/>
      <c r="N1638" s="43"/>
      <c r="O1638" s="43"/>
      <c r="P1638" s="43"/>
      <c r="Q1638" s="43"/>
      <c r="R1638" s="43"/>
      <c r="S1638" s="43"/>
      <c r="T1638" s="43"/>
      <c r="U1638" s="43"/>
      <c r="V1638" s="43"/>
      <c r="W1638" s="43"/>
      <c r="X1638" s="43"/>
      <c r="Y1638" s="43"/>
      <c r="Z1638" s="43"/>
      <c r="AA1638" s="43"/>
      <c r="AB1638" s="43"/>
      <c r="AC1638" s="43"/>
      <c r="AD1638" s="43"/>
      <c r="AE1638" s="37"/>
      <c r="AF1638" s="37">
        <f>VLOOKUP(I1638,spp!A:E,5,FALSE)</f>
        <v>33.238461538461536</v>
      </c>
      <c r="AG1638" s="43">
        <f t="shared" si="2986"/>
        <v>33.238461538461536</v>
      </c>
      <c r="AH1638" s="43">
        <f t="shared" si="2987"/>
        <v>0.02</v>
      </c>
      <c r="AI1638" s="43">
        <f t="shared" si="2988"/>
        <v>0.66476923076923067</v>
      </c>
      <c r="AJ1638" s="7">
        <f t="shared" si="2978"/>
        <v>3.5037076854763507</v>
      </c>
      <c r="AK1638" s="7" t="e">
        <f t="shared" si="2979"/>
        <v>#NUM!</v>
      </c>
      <c r="AL1638" s="7" t="e">
        <f t="shared" si="2980"/>
        <v>#NUM!</v>
      </c>
      <c r="AM1638" s="7" t="e">
        <f t="shared" si="2981"/>
        <v>#NUM!</v>
      </c>
      <c r="AN1638" s="37" t="str">
        <f>VLOOKUP(I1638,spp!A:L,10,FALSE)</f>
        <v>Pteriidae</v>
      </c>
    </row>
    <row r="1639" spans="1:40" x14ac:dyDescent="0.2">
      <c r="A1639" s="37">
        <v>12</v>
      </c>
      <c r="B1639" s="43" t="s">
        <v>243</v>
      </c>
      <c r="C1639" s="43">
        <v>6</v>
      </c>
      <c r="D1639" s="43" t="s">
        <v>249</v>
      </c>
      <c r="E1639" s="43">
        <v>1</v>
      </c>
      <c r="F1639" s="59">
        <v>41290</v>
      </c>
      <c r="G1639" s="43">
        <v>28</v>
      </c>
      <c r="H1639" s="43">
        <v>7</v>
      </c>
      <c r="I1639" s="43" t="s">
        <v>149</v>
      </c>
      <c r="J1639" s="37" t="str">
        <f>VLOOKUP(I1639,spp!A:B,2,FALSE)</f>
        <v>Pinctada mazatlanica</v>
      </c>
      <c r="K1639" s="43">
        <v>5</v>
      </c>
      <c r="L1639" s="43"/>
      <c r="M1639" s="43"/>
      <c r="N1639" s="43"/>
      <c r="O1639" s="43"/>
      <c r="P1639" s="43"/>
      <c r="Q1639" s="43"/>
      <c r="R1639" s="43"/>
      <c r="S1639" s="43"/>
      <c r="T1639" s="43"/>
      <c r="U1639" s="43"/>
      <c r="V1639" s="43"/>
      <c r="W1639" s="43"/>
      <c r="X1639" s="43"/>
      <c r="Y1639" s="43"/>
      <c r="Z1639" s="43"/>
      <c r="AA1639" s="43"/>
      <c r="AB1639" s="43"/>
      <c r="AC1639" s="43"/>
      <c r="AD1639" s="43"/>
      <c r="AE1639" s="37"/>
      <c r="AF1639" s="37">
        <f>VLOOKUP(I1639,spp!A:E,5,FALSE)</f>
        <v>33.238461538461536</v>
      </c>
      <c r="AG1639" s="43">
        <f t="shared" si="2986"/>
        <v>166.19230769230768</v>
      </c>
      <c r="AH1639" s="43">
        <f t="shared" si="2987"/>
        <v>0.1</v>
      </c>
      <c r="AI1639" s="43">
        <f t="shared" si="2988"/>
        <v>3.3238461538461537</v>
      </c>
      <c r="AJ1639" s="7">
        <f t="shared" si="2978"/>
        <v>5.1131455979104512</v>
      </c>
      <c r="AK1639" s="7" t="e">
        <f t="shared" si="2979"/>
        <v>#NUM!</v>
      </c>
      <c r="AL1639" s="7" t="e">
        <f t="shared" si="2980"/>
        <v>#NUM!</v>
      </c>
      <c r="AM1639" s="7" t="e">
        <f t="shared" si="2981"/>
        <v>#NUM!</v>
      </c>
      <c r="AN1639" s="37" t="str">
        <f>VLOOKUP(I1639,spp!A:L,10,FALSE)</f>
        <v>Pteriidae</v>
      </c>
    </row>
    <row r="1640" spans="1:40" x14ac:dyDescent="0.2">
      <c r="A1640" s="37">
        <v>12</v>
      </c>
      <c r="B1640" s="37" t="s">
        <v>243</v>
      </c>
      <c r="C1640" s="37">
        <v>6</v>
      </c>
      <c r="D1640" s="37" t="s">
        <v>249</v>
      </c>
      <c r="E1640" s="37">
        <v>2</v>
      </c>
      <c r="F1640" s="42">
        <v>41235</v>
      </c>
      <c r="G1640" s="37"/>
      <c r="H1640" s="37">
        <v>7</v>
      </c>
      <c r="I1640" s="62" t="s">
        <v>142</v>
      </c>
      <c r="J1640" s="37" t="str">
        <f>VLOOKUP(I1640,spp!A:B,2,FALSE)</f>
        <v>Holacanthus passer</v>
      </c>
      <c r="K1640" s="39">
        <f t="shared" ref="K1640:K1641" si="2989">+SUM(L1640:AB1640)</f>
        <v>2</v>
      </c>
      <c r="L1640" s="37"/>
      <c r="M1640" s="37"/>
      <c r="N1640" s="37">
        <v>1</v>
      </c>
      <c r="O1640" s="37"/>
      <c r="P1640" s="37">
        <v>1</v>
      </c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>
        <f>VLOOKUP(I1640,spp!A:C,3,FALSE)</f>
        <v>2.7130000000000001E-2</v>
      </c>
      <c r="AF1640" s="37">
        <f>VLOOKUP(I1640,spp!A:D,4,FALSE)</f>
        <v>3.0842299999999998</v>
      </c>
      <c r="AG1640" s="37">
        <f t="shared" ref="AG1640:AG1641" si="2990">((AE1640*$L$2^AF1640)*L1640)+((AE1640*$M$2^AF1640)*M1640)+((AE1640*$N$2^AF1640)*N1640)+((AE1640*$O$2^AF1640)*O1640)+((AE1640*$P$2^AF1640)*P1640)+((AE1640*$Q$2^AF1640)*Q1640)+((AE1640*$R$2^AF1640)*R1640)+((AE1640*$S$2^AF1640)*S1640)+((AE1640*$T$2^AF1640)*T1640)+((AE1640*$U$2^AF1640)*U1640)+((AE1640*$V$2^AF1640)*V1640)+((AE1640*$W$2^AF1640)*W1640)+((AE1640*$X$2^AF1640)*X1640)+((AE1640*$Y$2^AF1640)*Y1640)+ ((AE1640*$Z$2^AF1640)*Z1640)+((AE1640*$AA$2^AF1640)*AA1640)+((AE1640*$AB$2^AF1640)*AB1640)+((AE1640*$AC$2^AF1640)*AC1640+((AE1640*$AD$2^AF1640)*AD1640))</f>
        <v>621.47767060847013</v>
      </c>
      <c r="AH1640" s="37">
        <f t="shared" ref="AH1640:AH1641" si="2991">K1640/100</f>
        <v>0.02</v>
      </c>
      <c r="AI1640" s="37">
        <f t="shared" ref="AI1640:AI1641" si="2992">AG1640/100</f>
        <v>6.2147767060847015</v>
      </c>
      <c r="AJ1640" s="7">
        <f t="shared" si="2978"/>
        <v>6.4320999820808265</v>
      </c>
      <c r="AK1640" s="7">
        <f t="shared" si="2979"/>
        <v>-3.6071151523112968</v>
      </c>
      <c r="AL1640" s="7">
        <f t="shared" si="2980"/>
        <v>3.2550150716360724</v>
      </c>
      <c r="AM1640" s="7">
        <f t="shared" si="2981"/>
        <v>25.920005187940319</v>
      </c>
      <c r="AN1640" s="37" t="str">
        <f>VLOOKUP(I1640,spp!A:L,10,FALSE)</f>
        <v>Pomacanthidae</v>
      </c>
    </row>
    <row r="1641" spans="1:40" x14ac:dyDescent="0.2">
      <c r="A1641" s="37">
        <v>12</v>
      </c>
      <c r="B1641" s="37" t="s">
        <v>243</v>
      </c>
      <c r="C1641" s="37">
        <v>6</v>
      </c>
      <c r="D1641" s="37" t="s">
        <v>249</v>
      </c>
      <c r="E1641" s="37">
        <v>2</v>
      </c>
      <c r="F1641" s="42">
        <v>41290</v>
      </c>
      <c r="G1641" s="37">
        <v>28</v>
      </c>
      <c r="H1641" s="37">
        <v>5</v>
      </c>
      <c r="I1641" s="37" t="s">
        <v>150</v>
      </c>
      <c r="J1641" s="37" t="str">
        <f>VLOOKUP(I1641,spp!A:B,2,FALSE)</f>
        <v>Lutjanus argentiventris</v>
      </c>
      <c r="K1641" s="39">
        <f t="shared" si="2989"/>
        <v>15</v>
      </c>
      <c r="L1641" s="37"/>
      <c r="M1641" s="37"/>
      <c r="N1641" s="37"/>
      <c r="O1641" s="37"/>
      <c r="P1641" s="37">
        <v>8</v>
      </c>
      <c r="Q1641" s="37">
        <v>7</v>
      </c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>
        <f>VLOOKUP(I1641,spp!A:C,3,FALSE)</f>
        <v>1.7299999999999999E-2</v>
      </c>
      <c r="AF1641" s="37">
        <f>VLOOKUP(I1641,spp!A:D,4,FALSE)</f>
        <v>3</v>
      </c>
      <c r="AG1641" s="37">
        <f t="shared" si="2990"/>
        <v>7354.6624999999995</v>
      </c>
      <c r="AH1641" s="37">
        <f t="shared" si="2991"/>
        <v>0.15</v>
      </c>
      <c r="AI1641" s="37">
        <f t="shared" si="2992"/>
        <v>73.546624999999992</v>
      </c>
      <c r="AJ1641" s="7">
        <f t="shared" si="2978"/>
        <v>8.9030897448310924</v>
      </c>
      <c r="AK1641" s="7">
        <f t="shared" si="2979"/>
        <v>-4.0570487774784034</v>
      </c>
      <c r="AL1641" s="7">
        <f t="shared" si="2980"/>
        <v>4.3200461741031653</v>
      </c>
      <c r="AM1641" s="7">
        <f t="shared" si="2981"/>
        <v>75.192100139656802</v>
      </c>
      <c r="AN1641" s="37" t="str">
        <f>VLOOKUP(I1641,spp!A:L,10,FALSE)</f>
        <v>Lutjanidae</v>
      </c>
    </row>
    <row r="1642" spans="1:40" x14ac:dyDescent="0.2">
      <c r="A1642" s="37">
        <v>12</v>
      </c>
      <c r="B1642" s="43" t="s">
        <v>243</v>
      </c>
      <c r="C1642" s="43">
        <v>6</v>
      </c>
      <c r="D1642" s="43" t="s">
        <v>249</v>
      </c>
      <c r="E1642" s="43">
        <v>2</v>
      </c>
      <c r="F1642" s="59">
        <v>41235</v>
      </c>
      <c r="G1642" s="43"/>
      <c r="H1642" s="43">
        <v>7</v>
      </c>
      <c r="I1642" s="43" t="s">
        <v>148</v>
      </c>
      <c r="J1642" s="37" t="str">
        <f>VLOOKUP(I1642,spp!A:B,2,FALSE)</f>
        <v>Diadema mexicanum</v>
      </c>
      <c r="K1642" s="43">
        <v>3</v>
      </c>
      <c r="L1642" s="43"/>
      <c r="M1642" s="43"/>
      <c r="N1642" s="43"/>
      <c r="O1642" s="43"/>
      <c r="P1642" s="43"/>
      <c r="Q1642" s="43"/>
      <c r="R1642" s="43"/>
      <c r="S1642" s="43"/>
      <c r="T1642" s="43"/>
      <c r="U1642" s="43"/>
      <c r="V1642" s="43"/>
      <c r="W1642" s="43"/>
      <c r="X1642" s="43"/>
      <c r="Y1642" s="43"/>
      <c r="Z1642" s="43"/>
      <c r="AA1642" s="43"/>
      <c r="AB1642" s="43"/>
      <c r="AC1642" s="43"/>
      <c r="AD1642" s="43"/>
      <c r="AE1642" s="37"/>
      <c r="AF1642" s="37">
        <f>VLOOKUP(I1642,spp!A:E,5,FALSE)</f>
        <v>20.71</v>
      </c>
      <c r="AG1642" s="43">
        <f t="shared" ref="AG1642:AG1645" si="2993">AF1642*K1642</f>
        <v>62.13</v>
      </c>
      <c r="AH1642" s="43">
        <f t="shared" ref="AH1642:AH1645" si="2994">K1642/50</f>
        <v>0.06</v>
      </c>
      <c r="AI1642" s="43">
        <f t="shared" ref="AI1642:AI1645" si="2995">AG1642/50</f>
        <v>1.2426000000000001</v>
      </c>
      <c r="AJ1642" s="7">
        <f t="shared" ref="AJ1642:AJ1650" si="2996">LN(AG1642)</f>
        <v>4.1292289640756028</v>
      </c>
      <c r="AK1642" s="7" t="e">
        <f t="shared" ref="AK1642:AK1650" si="2997">LN(AE1642)</f>
        <v>#NUM!</v>
      </c>
      <c r="AL1642" s="7" t="e">
        <f t="shared" ref="AL1642:AL1650" si="2998">(AJ1642-AK1642)/AF1642</f>
        <v>#NUM!</v>
      </c>
      <c r="AM1642" s="7" t="e">
        <f t="shared" ref="AM1642:AM1650" si="2999">EXP(AL1642)</f>
        <v>#NUM!</v>
      </c>
      <c r="AN1642" s="37" t="str">
        <f>VLOOKUP(I1642,spp!A:L,10,FALSE)</f>
        <v>Diadematidae</v>
      </c>
    </row>
    <row r="1643" spans="1:40" x14ac:dyDescent="0.2">
      <c r="A1643" s="37">
        <v>12</v>
      </c>
      <c r="B1643" s="43" t="s">
        <v>243</v>
      </c>
      <c r="C1643" s="43">
        <v>6</v>
      </c>
      <c r="D1643" s="43" t="s">
        <v>249</v>
      </c>
      <c r="E1643" s="43">
        <v>2</v>
      </c>
      <c r="F1643" s="59">
        <v>41290</v>
      </c>
      <c r="G1643" s="43">
        <v>28</v>
      </c>
      <c r="H1643" s="43">
        <v>5</v>
      </c>
      <c r="I1643" s="43" t="s">
        <v>148</v>
      </c>
      <c r="J1643" s="37" t="str">
        <f>VLOOKUP(I1643,spp!A:B,2,FALSE)</f>
        <v>Diadema mexicanum</v>
      </c>
      <c r="K1643" s="43">
        <v>1</v>
      </c>
      <c r="L1643" s="43"/>
      <c r="M1643" s="43"/>
      <c r="N1643" s="43"/>
      <c r="O1643" s="43"/>
      <c r="P1643" s="43"/>
      <c r="Q1643" s="43"/>
      <c r="R1643" s="43"/>
      <c r="S1643" s="43"/>
      <c r="T1643" s="43"/>
      <c r="U1643" s="43"/>
      <c r="V1643" s="43"/>
      <c r="W1643" s="43"/>
      <c r="X1643" s="43"/>
      <c r="Y1643" s="43"/>
      <c r="Z1643" s="43"/>
      <c r="AA1643" s="43"/>
      <c r="AB1643" s="43"/>
      <c r="AC1643" s="43"/>
      <c r="AD1643" s="43"/>
      <c r="AE1643" s="37"/>
      <c r="AF1643" s="37">
        <f>VLOOKUP(I1643,spp!A:E,5,FALSE)</f>
        <v>20.71</v>
      </c>
      <c r="AG1643" s="43">
        <f t="shared" si="2993"/>
        <v>20.71</v>
      </c>
      <c r="AH1643" s="43">
        <f t="shared" si="2994"/>
        <v>0.02</v>
      </c>
      <c r="AI1643" s="43">
        <f t="shared" si="2995"/>
        <v>0.41420000000000001</v>
      </c>
      <c r="AJ1643" s="7">
        <f t="shared" si="2996"/>
        <v>3.0306166754074928</v>
      </c>
      <c r="AK1643" s="7" t="e">
        <f t="shared" si="2997"/>
        <v>#NUM!</v>
      </c>
      <c r="AL1643" s="7" t="e">
        <f t="shared" si="2998"/>
        <v>#NUM!</v>
      </c>
      <c r="AM1643" s="7" t="e">
        <f t="shared" si="2999"/>
        <v>#NUM!</v>
      </c>
      <c r="AN1643" s="37" t="str">
        <f>VLOOKUP(I1643,spp!A:L,10,FALSE)</f>
        <v>Diadematidae</v>
      </c>
    </row>
    <row r="1644" spans="1:40" x14ac:dyDescent="0.2">
      <c r="A1644" s="37">
        <v>12</v>
      </c>
      <c r="B1644" s="43" t="s">
        <v>243</v>
      </c>
      <c r="C1644" s="43">
        <v>6</v>
      </c>
      <c r="D1644" s="43" t="s">
        <v>249</v>
      </c>
      <c r="E1644" s="43">
        <v>2</v>
      </c>
      <c r="F1644" s="59">
        <v>41235</v>
      </c>
      <c r="G1644" s="43"/>
      <c r="H1644" s="43">
        <v>7</v>
      </c>
      <c r="I1644" s="43" t="s">
        <v>149</v>
      </c>
      <c r="J1644" s="37" t="str">
        <f>VLOOKUP(I1644,spp!A:B,2,FALSE)</f>
        <v>Pinctada mazatlanica</v>
      </c>
      <c r="K1644" s="43">
        <v>2</v>
      </c>
      <c r="L1644" s="43"/>
      <c r="M1644" s="43"/>
      <c r="N1644" s="43"/>
      <c r="O1644" s="43"/>
      <c r="P1644" s="43"/>
      <c r="Q1644" s="43"/>
      <c r="R1644" s="43"/>
      <c r="S1644" s="43"/>
      <c r="T1644" s="43"/>
      <c r="U1644" s="43"/>
      <c r="V1644" s="43"/>
      <c r="W1644" s="43"/>
      <c r="X1644" s="43"/>
      <c r="Y1644" s="43"/>
      <c r="Z1644" s="43"/>
      <c r="AA1644" s="43"/>
      <c r="AB1644" s="43"/>
      <c r="AC1644" s="43"/>
      <c r="AD1644" s="43"/>
      <c r="AE1644" s="37"/>
      <c r="AF1644" s="37">
        <f>VLOOKUP(I1644,spp!A:E,5,FALSE)</f>
        <v>33.238461538461536</v>
      </c>
      <c r="AG1644" s="43">
        <f t="shared" si="2993"/>
        <v>66.476923076923072</v>
      </c>
      <c r="AH1644" s="43">
        <f t="shared" si="2994"/>
        <v>0.04</v>
      </c>
      <c r="AI1644" s="43">
        <f t="shared" si="2995"/>
        <v>1.3295384615384613</v>
      </c>
      <c r="AJ1644" s="7">
        <f t="shared" si="2996"/>
        <v>4.1968548660362961</v>
      </c>
      <c r="AK1644" s="7" t="e">
        <f t="shared" si="2997"/>
        <v>#NUM!</v>
      </c>
      <c r="AL1644" s="7" t="e">
        <f t="shared" si="2998"/>
        <v>#NUM!</v>
      </c>
      <c r="AM1644" s="7" t="e">
        <f t="shared" si="2999"/>
        <v>#NUM!</v>
      </c>
      <c r="AN1644" s="37" t="str">
        <f>VLOOKUP(I1644,spp!A:L,10,FALSE)</f>
        <v>Pteriidae</v>
      </c>
    </row>
    <row r="1645" spans="1:40" x14ac:dyDescent="0.2">
      <c r="A1645" s="37">
        <v>12</v>
      </c>
      <c r="B1645" s="43" t="s">
        <v>243</v>
      </c>
      <c r="C1645" s="43">
        <v>6</v>
      </c>
      <c r="D1645" s="43" t="s">
        <v>249</v>
      </c>
      <c r="E1645" s="43">
        <v>2</v>
      </c>
      <c r="F1645" s="59">
        <v>41290</v>
      </c>
      <c r="G1645" s="43">
        <v>28</v>
      </c>
      <c r="H1645" s="43">
        <v>5</v>
      </c>
      <c r="I1645" s="43" t="s">
        <v>149</v>
      </c>
      <c r="J1645" s="37" t="str">
        <f>VLOOKUP(I1645,spp!A:B,2,FALSE)</f>
        <v>Pinctada mazatlanica</v>
      </c>
      <c r="K1645" s="43">
        <v>3</v>
      </c>
      <c r="L1645" s="43"/>
      <c r="M1645" s="43"/>
      <c r="N1645" s="43"/>
      <c r="O1645" s="43"/>
      <c r="P1645" s="43"/>
      <c r="Q1645" s="43"/>
      <c r="R1645" s="43"/>
      <c r="S1645" s="43"/>
      <c r="T1645" s="43"/>
      <c r="U1645" s="43"/>
      <c r="V1645" s="43"/>
      <c r="W1645" s="43"/>
      <c r="X1645" s="43"/>
      <c r="Y1645" s="43"/>
      <c r="Z1645" s="43"/>
      <c r="AA1645" s="43"/>
      <c r="AB1645" s="43"/>
      <c r="AC1645" s="43"/>
      <c r="AD1645" s="43"/>
      <c r="AE1645" s="37"/>
      <c r="AF1645" s="37">
        <f>VLOOKUP(I1645,spp!A:E,5,FALSE)</f>
        <v>33.238461538461536</v>
      </c>
      <c r="AG1645" s="43">
        <f t="shared" si="2993"/>
        <v>99.715384615384608</v>
      </c>
      <c r="AH1645" s="43">
        <f t="shared" si="2994"/>
        <v>0.06</v>
      </c>
      <c r="AI1645" s="43">
        <f t="shared" si="2995"/>
        <v>1.9943076923076921</v>
      </c>
      <c r="AJ1645" s="7">
        <f t="shared" si="2996"/>
        <v>4.6023199741444607</v>
      </c>
      <c r="AK1645" s="7" t="e">
        <f t="shared" si="2997"/>
        <v>#NUM!</v>
      </c>
      <c r="AL1645" s="7" t="e">
        <f t="shared" si="2998"/>
        <v>#NUM!</v>
      </c>
      <c r="AM1645" s="7" t="e">
        <f t="shared" si="2999"/>
        <v>#NUM!</v>
      </c>
      <c r="AN1645" s="37" t="str">
        <f>VLOOKUP(I1645,spp!A:L,10,FALSE)</f>
        <v>Pteriidae</v>
      </c>
    </row>
    <row r="1646" spans="1:40" x14ac:dyDescent="0.2">
      <c r="A1646" s="37">
        <v>12</v>
      </c>
      <c r="B1646" s="37" t="s">
        <v>243</v>
      </c>
      <c r="C1646" s="37">
        <v>6</v>
      </c>
      <c r="D1646" s="37" t="s">
        <v>249</v>
      </c>
      <c r="E1646" s="37">
        <v>3</v>
      </c>
      <c r="F1646" s="42">
        <v>41290</v>
      </c>
      <c r="G1646" s="37">
        <v>28</v>
      </c>
      <c r="H1646" s="37">
        <v>8</v>
      </c>
      <c r="I1646" s="37" t="s">
        <v>142</v>
      </c>
      <c r="J1646" s="37" t="str">
        <f>VLOOKUP(I1646,spp!A:B,2,FALSE)</f>
        <v>Holacanthus passer</v>
      </c>
      <c r="K1646" s="39">
        <f t="shared" ref="K1646" si="3000">+SUM(L1646:AB1646)</f>
        <v>1</v>
      </c>
      <c r="L1646" s="37"/>
      <c r="M1646" s="37"/>
      <c r="N1646" s="37"/>
      <c r="O1646" s="37"/>
      <c r="P1646" s="37">
        <v>1</v>
      </c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>
        <f>VLOOKUP(I1646,spp!A:C,3,FALSE)</f>
        <v>2.7130000000000001E-2</v>
      </c>
      <c r="AF1646" s="37">
        <f>VLOOKUP(I1646,spp!A:D,4,FALSE)</f>
        <v>3.0842299999999998</v>
      </c>
      <c r="AG1646" s="37">
        <f t="shared" ref="AG1646" si="3001">((AE1646*$L$2^AF1646)*L1646)+((AE1646*$M$2^AF1646)*M1646)+((AE1646*$N$2^AF1646)*N1646)+((AE1646*$O$2^AF1646)*O1646)+((AE1646*$P$2^AF1646)*P1646)+((AE1646*$Q$2^AF1646)*Q1646)+((AE1646*$R$2^AF1646)*R1646)+((AE1646*$S$2^AF1646)*S1646)+((AE1646*$T$2^AF1646)*T1646)+((AE1646*$U$2^AF1646)*U1646)+((AE1646*$V$2^AF1646)*V1646)+((AE1646*$W$2^AF1646)*W1646)+((AE1646*$X$2^AF1646)*X1646)+((AE1646*$Y$2^AF1646)*Y1646)+ ((AE1646*$Z$2^AF1646)*Z1646)+((AE1646*$AA$2^AF1646)*AA1646)+((AE1646*$AB$2^AF1646)*AB1646)+((AE1646*$AC$2^AF1646)*AC1646+((AE1646*$AD$2^AF1646)*AD1646))</f>
        <v>555.92769065930452</v>
      </c>
      <c r="AH1646" s="37">
        <f t="shared" ref="AH1646" si="3002">K1646/100</f>
        <v>0.01</v>
      </c>
      <c r="AI1646" s="37">
        <f t="shared" ref="AI1646" si="3003">AG1646/100</f>
        <v>5.5592769065930447</v>
      </c>
      <c r="AJ1646" s="7">
        <f t="shared" si="2996"/>
        <v>6.3206382330219526</v>
      </c>
      <c r="AK1646" s="7">
        <f t="shared" si="2997"/>
        <v>-3.6071151523112968</v>
      </c>
      <c r="AL1646" s="7">
        <f t="shared" si="2998"/>
        <v>3.2188758248682006</v>
      </c>
      <c r="AM1646" s="7">
        <f t="shared" si="2999"/>
        <v>24.999999999999996</v>
      </c>
      <c r="AN1646" s="37" t="str">
        <f>VLOOKUP(I1646,spp!A:L,10,FALSE)</f>
        <v>Pomacanthidae</v>
      </c>
    </row>
    <row r="1647" spans="1:40" x14ac:dyDescent="0.2">
      <c r="A1647" s="37">
        <v>12</v>
      </c>
      <c r="B1647" s="43" t="s">
        <v>243</v>
      </c>
      <c r="C1647" s="43">
        <v>6</v>
      </c>
      <c r="D1647" s="43" t="s">
        <v>249</v>
      </c>
      <c r="E1647" s="43">
        <v>3</v>
      </c>
      <c r="F1647" s="59">
        <v>41290</v>
      </c>
      <c r="G1647" s="43">
        <v>28</v>
      </c>
      <c r="H1647" s="43">
        <v>8</v>
      </c>
      <c r="I1647" s="43" t="s">
        <v>148</v>
      </c>
      <c r="J1647" s="37" t="str">
        <f>VLOOKUP(I1647,spp!A:B,2,FALSE)</f>
        <v>Diadema mexicanum</v>
      </c>
      <c r="K1647" s="43">
        <v>12</v>
      </c>
      <c r="L1647" s="43"/>
      <c r="M1647" s="43"/>
      <c r="N1647" s="43"/>
      <c r="O1647" s="43"/>
      <c r="P1647" s="43"/>
      <c r="Q1647" s="43"/>
      <c r="R1647" s="43"/>
      <c r="S1647" s="43"/>
      <c r="T1647" s="43"/>
      <c r="U1647" s="43"/>
      <c r="V1647" s="43"/>
      <c r="W1647" s="43"/>
      <c r="X1647" s="43"/>
      <c r="Y1647" s="43"/>
      <c r="Z1647" s="43"/>
      <c r="AA1647" s="43"/>
      <c r="AB1647" s="43"/>
      <c r="AC1647" s="43"/>
      <c r="AD1647" s="43"/>
      <c r="AE1647" s="37"/>
      <c r="AF1647" s="37">
        <f>VLOOKUP(I1647,spp!A:E,5,FALSE)</f>
        <v>20.71</v>
      </c>
      <c r="AG1647" s="43">
        <f t="shared" ref="AG1647:AG1648" si="3004">AF1647*K1647</f>
        <v>248.52</v>
      </c>
      <c r="AH1647" s="43">
        <f t="shared" ref="AH1647:AH1648" si="3005">K1647/50</f>
        <v>0.24</v>
      </c>
      <c r="AI1647" s="43">
        <f t="shared" ref="AI1647:AI1648" si="3006">AG1647/50</f>
        <v>4.9704000000000006</v>
      </c>
      <c r="AJ1647" s="7">
        <f t="shared" si="2996"/>
        <v>5.5155233251954927</v>
      </c>
      <c r="AK1647" s="7" t="e">
        <f t="shared" si="2997"/>
        <v>#NUM!</v>
      </c>
      <c r="AL1647" s="7" t="e">
        <f t="shared" si="2998"/>
        <v>#NUM!</v>
      </c>
      <c r="AM1647" s="7" t="e">
        <f t="shared" si="2999"/>
        <v>#NUM!</v>
      </c>
      <c r="AN1647" s="37" t="str">
        <f>VLOOKUP(I1647,spp!A:L,10,FALSE)</f>
        <v>Diadematidae</v>
      </c>
    </row>
    <row r="1648" spans="1:40" x14ac:dyDescent="0.2">
      <c r="A1648" s="37">
        <v>12</v>
      </c>
      <c r="B1648" s="43" t="s">
        <v>243</v>
      </c>
      <c r="C1648" s="43">
        <v>6</v>
      </c>
      <c r="D1648" s="43" t="s">
        <v>249</v>
      </c>
      <c r="E1648" s="43">
        <v>3</v>
      </c>
      <c r="F1648" s="59">
        <v>41290</v>
      </c>
      <c r="G1648" s="43">
        <v>28</v>
      </c>
      <c r="H1648" s="43">
        <v>8</v>
      </c>
      <c r="I1648" s="43" t="s">
        <v>149</v>
      </c>
      <c r="J1648" s="37" t="str">
        <f>VLOOKUP(I1648,spp!A:B,2,FALSE)</f>
        <v>Pinctada mazatlanica</v>
      </c>
      <c r="K1648" s="43">
        <v>9</v>
      </c>
      <c r="L1648" s="43"/>
      <c r="M1648" s="43"/>
      <c r="N1648" s="43"/>
      <c r="O1648" s="43"/>
      <c r="P1648" s="43"/>
      <c r="Q1648" s="43"/>
      <c r="R1648" s="43"/>
      <c r="S1648" s="43"/>
      <c r="T1648" s="43"/>
      <c r="U1648" s="43"/>
      <c r="V1648" s="43"/>
      <c r="W1648" s="43"/>
      <c r="X1648" s="43"/>
      <c r="Y1648" s="43"/>
      <c r="Z1648" s="43"/>
      <c r="AA1648" s="43"/>
      <c r="AB1648" s="43"/>
      <c r="AC1648" s="43"/>
      <c r="AD1648" s="43"/>
      <c r="AE1648" s="37"/>
      <c r="AF1648" s="37">
        <f>VLOOKUP(I1648,spp!A:E,5,FALSE)</f>
        <v>33.238461538461536</v>
      </c>
      <c r="AG1648" s="43">
        <f t="shared" si="3004"/>
        <v>299.14615384615382</v>
      </c>
      <c r="AH1648" s="43">
        <f t="shared" si="3005"/>
        <v>0.18</v>
      </c>
      <c r="AI1648" s="43">
        <f t="shared" si="3006"/>
        <v>5.9829230769230763</v>
      </c>
      <c r="AJ1648" s="7">
        <f t="shared" si="2996"/>
        <v>5.7009322628125698</v>
      </c>
      <c r="AK1648" s="7" t="e">
        <f t="shared" si="2997"/>
        <v>#NUM!</v>
      </c>
      <c r="AL1648" s="7" t="e">
        <f t="shared" si="2998"/>
        <v>#NUM!</v>
      </c>
      <c r="AM1648" s="7" t="e">
        <f t="shared" si="2999"/>
        <v>#NUM!</v>
      </c>
      <c r="AN1648" s="37" t="str">
        <f>VLOOKUP(I1648,spp!A:L,10,FALSE)</f>
        <v>Pteriidae</v>
      </c>
    </row>
    <row r="1649" spans="1:40" x14ac:dyDescent="0.2">
      <c r="A1649" s="37">
        <v>12</v>
      </c>
      <c r="B1649" s="43" t="s">
        <v>243</v>
      </c>
      <c r="C1649" s="43">
        <v>7</v>
      </c>
      <c r="D1649" s="43" t="s">
        <v>250</v>
      </c>
      <c r="E1649" s="43">
        <v>1</v>
      </c>
      <c r="F1649" s="59">
        <v>41257</v>
      </c>
      <c r="G1649" s="43"/>
      <c r="H1649" s="43">
        <v>3</v>
      </c>
      <c r="I1649" s="43" t="s">
        <v>148</v>
      </c>
      <c r="J1649" s="37" t="str">
        <f>VLOOKUP(I1649,spp!A:B,2,FALSE)</f>
        <v>Diadema mexicanum</v>
      </c>
      <c r="K1649" s="43">
        <v>8</v>
      </c>
      <c r="L1649" s="43"/>
      <c r="M1649" s="43"/>
      <c r="N1649" s="43"/>
      <c r="O1649" s="43"/>
      <c r="P1649" s="43"/>
      <c r="Q1649" s="43"/>
      <c r="R1649" s="43"/>
      <c r="S1649" s="43"/>
      <c r="T1649" s="43"/>
      <c r="U1649" s="43"/>
      <c r="V1649" s="43"/>
      <c r="W1649" s="43"/>
      <c r="X1649" s="43"/>
      <c r="Y1649" s="43"/>
      <c r="Z1649" s="43"/>
      <c r="AA1649" s="43"/>
      <c r="AB1649" s="43"/>
      <c r="AC1649" s="43"/>
      <c r="AD1649" s="43"/>
      <c r="AE1649" s="37"/>
      <c r="AF1649" s="37">
        <f>VLOOKUP(I1649,spp!A:E,5,FALSE)</f>
        <v>20.71</v>
      </c>
      <c r="AG1649" s="43">
        <f t="shared" ref="AG1649:AG1650" si="3007">AF1649*K1649</f>
        <v>165.68</v>
      </c>
      <c r="AH1649" s="43">
        <f t="shared" ref="AH1649:AH1650" si="3008">K1649/50</f>
        <v>0.16</v>
      </c>
      <c r="AI1649" s="43">
        <f t="shared" ref="AI1649:AI1650" si="3009">AG1649/50</f>
        <v>3.3136000000000001</v>
      </c>
      <c r="AJ1649" s="7">
        <f t="shared" si="2996"/>
        <v>5.110058217087329</v>
      </c>
      <c r="AK1649" s="7" t="e">
        <f t="shared" si="2997"/>
        <v>#NUM!</v>
      </c>
      <c r="AL1649" s="7" t="e">
        <f t="shared" si="2998"/>
        <v>#NUM!</v>
      </c>
      <c r="AM1649" s="7" t="e">
        <f t="shared" si="2999"/>
        <v>#NUM!</v>
      </c>
      <c r="AN1649" s="37" t="str">
        <f>VLOOKUP(I1649,spp!A:L,10,FALSE)</f>
        <v>Diadematidae</v>
      </c>
    </row>
    <row r="1650" spans="1:40" x14ac:dyDescent="0.2">
      <c r="A1650" s="37">
        <v>12</v>
      </c>
      <c r="B1650" s="43" t="s">
        <v>243</v>
      </c>
      <c r="C1650" s="43">
        <v>7</v>
      </c>
      <c r="D1650" s="43" t="s">
        <v>250</v>
      </c>
      <c r="E1650" s="43">
        <v>1</v>
      </c>
      <c r="F1650" s="59">
        <v>41257</v>
      </c>
      <c r="G1650" s="43"/>
      <c r="H1650" s="43">
        <v>3</v>
      </c>
      <c r="I1650" s="43" t="s">
        <v>149</v>
      </c>
      <c r="J1650" s="37" t="str">
        <f>VLOOKUP(I1650,spp!A:B,2,FALSE)</f>
        <v>Pinctada mazatlanica</v>
      </c>
      <c r="K1650" s="43">
        <v>7</v>
      </c>
      <c r="L1650" s="43"/>
      <c r="M1650" s="43"/>
      <c r="N1650" s="43"/>
      <c r="O1650" s="43"/>
      <c r="P1650" s="43"/>
      <c r="Q1650" s="43"/>
      <c r="R1650" s="43"/>
      <c r="S1650" s="43"/>
      <c r="T1650" s="43"/>
      <c r="U1650" s="43"/>
      <c r="V1650" s="43"/>
      <c r="W1650" s="43"/>
      <c r="X1650" s="43"/>
      <c r="Y1650" s="43"/>
      <c r="Z1650" s="43"/>
      <c r="AA1650" s="43"/>
      <c r="AB1650" s="43"/>
      <c r="AC1650" s="43"/>
      <c r="AD1650" s="43"/>
      <c r="AE1650" s="37"/>
      <c r="AF1650" s="37">
        <f>VLOOKUP(I1650,spp!A:E,5,FALSE)</f>
        <v>33.238461538461536</v>
      </c>
      <c r="AG1650" s="43">
        <f t="shared" si="3007"/>
        <v>232.66923076923075</v>
      </c>
      <c r="AH1650" s="43">
        <f t="shared" si="3008"/>
        <v>0.14000000000000001</v>
      </c>
      <c r="AI1650" s="43">
        <f t="shared" si="3009"/>
        <v>4.6533846153846152</v>
      </c>
      <c r="AJ1650" s="7">
        <f t="shared" si="2996"/>
        <v>5.4496178345316642</v>
      </c>
      <c r="AK1650" s="7" t="e">
        <f t="shared" si="2997"/>
        <v>#NUM!</v>
      </c>
      <c r="AL1650" s="7" t="e">
        <f t="shared" si="2998"/>
        <v>#NUM!</v>
      </c>
      <c r="AM1650" s="7" t="e">
        <f t="shared" si="2999"/>
        <v>#NUM!</v>
      </c>
      <c r="AN1650" s="37" t="str">
        <f>VLOOKUP(I1650,spp!A:L,10,FALSE)</f>
        <v>Pteriidae</v>
      </c>
    </row>
    <row r="1651" spans="1:40" x14ac:dyDescent="0.2">
      <c r="A1651" s="37">
        <v>12</v>
      </c>
      <c r="B1651" s="43" t="s">
        <v>243</v>
      </c>
      <c r="C1651" s="43">
        <v>7</v>
      </c>
      <c r="D1651" s="43" t="s">
        <v>250</v>
      </c>
      <c r="E1651" s="43">
        <v>2</v>
      </c>
      <c r="F1651" s="59">
        <v>40936</v>
      </c>
      <c r="G1651" s="43">
        <v>28</v>
      </c>
      <c r="H1651" s="43">
        <v>3.5</v>
      </c>
      <c r="I1651" s="43" t="s">
        <v>148</v>
      </c>
      <c r="J1651" s="37" t="str">
        <f>VLOOKUP(I1651,spp!A:B,2,FALSE)</f>
        <v>Diadema mexicanum</v>
      </c>
      <c r="K1651" s="43">
        <v>19</v>
      </c>
      <c r="L1651" s="43"/>
      <c r="M1651" s="43"/>
      <c r="N1651" s="43"/>
      <c r="O1651" s="43"/>
      <c r="P1651" s="43"/>
      <c r="Q1651" s="43"/>
      <c r="R1651" s="43"/>
      <c r="S1651" s="43"/>
      <c r="T1651" s="43"/>
      <c r="U1651" s="43"/>
      <c r="V1651" s="43"/>
      <c r="W1651" s="43"/>
      <c r="X1651" s="43"/>
      <c r="Y1651" s="43"/>
      <c r="Z1651" s="43"/>
      <c r="AA1651" s="43"/>
      <c r="AB1651" s="43"/>
      <c r="AC1651" s="43"/>
      <c r="AD1651" s="43"/>
      <c r="AE1651" s="37"/>
      <c r="AF1651" s="37">
        <f>VLOOKUP(I1651,spp!A:E,5,FALSE)</f>
        <v>20.71</v>
      </c>
      <c r="AG1651" s="43">
        <f t="shared" ref="AG1651:AG1652" si="3010">AF1651*K1651</f>
        <v>393.49</v>
      </c>
      <c r="AH1651" s="43">
        <f t="shared" ref="AH1651:AH1652" si="3011">K1651/50</f>
        <v>0.38</v>
      </c>
      <c r="AI1651" s="43">
        <f t="shared" ref="AI1651:AI1652" si="3012">AG1651/50</f>
        <v>7.8698000000000006</v>
      </c>
      <c r="AJ1651" s="7">
        <f t="shared" ref="AJ1651:AJ1657" si="3013">LN(AG1651)</f>
        <v>5.9750556545739331</v>
      </c>
      <c r="AK1651" s="7" t="e">
        <f t="shared" ref="AK1651:AK1657" si="3014">LN(AE1651)</f>
        <v>#NUM!</v>
      </c>
      <c r="AL1651" s="7" t="e">
        <f t="shared" ref="AL1651:AL1657" si="3015">(AJ1651-AK1651)/AF1651</f>
        <v>#NUM!</v>
      </c>
      <c r="AM1651" s="7" t="e">
        <f t="shared" ref="AM1651:AM1657" si="3016">EXP(AL1651)</f>
        <v>#NUM!</v>
      </c>
      <c r="AN1651" s="37" t="str">
        <f>VLOOKUP(I1651,spp!A:L,10,FALSE)</f>
        <v>Diadematidae</v>
      </c>
    </row>
    <row r="1652" spans="1:40" x14ac:dyDescent="0.2">
      <c r="A1652" s="37">
        <v>12</v>
      </c>
      <c r="B1652" s="43" t="s">
        <v>243</v>
      </c>
      <c r="C1652" s="43">
        <v>7</v>
      </c>
      <c r="D1652" s="43" t="s">
        <v>250</v>
      </c>
      <c r="E1652" s="43">
        <v>2</v>
      </c>
      <c r="F1652" s="59">
        <v>40936</v>
      </c>
      <c r="G1652" s="43">
        <v>28</v>
      </c>
      <c r="H1652" s="43">
        <v>3.5</v>
      </c>
      <c r="I1652" s="43" t="s">
        <v>149</v>
      </c>
      <c r="J1652" s="37" t="str">
        <f>VLOOKUP(I1652,spp!A:B,2,FALSE)</f>
        <v>Pinctada mazatlanica</v>
      </c>
      <c r="K1652" s="43">
        <v>5</v>
      </c>
      <c r="L1652" s="43"/>
      <c r="M1652" s="43"/>
      <c r="N1652" s="43"/>
      <c r="O1652" s="43"/>
      <c r="P1652" s="43"/>
      <c r="Q1652" s="43"/>
      <c r="R1652" s="43"/>
      <c r="S1652" s="43"/>
      <c r="T1652" s="43"/>
      <c r="U1652" s="43"/>
      <c r="V1652" s="43"/>
      <c r="W1652" s="43"/>
      <c r="X1652" s="43"/>
      <c r="Y1652" s="43"/>
      <c r="Z1652" s="43"/>
      <c r="AA1652" s="43"/>
      <c r="AB1652" s="43"/>
      <c r="AC1652" s="43"/>
      <c r="AD1652" s="43"/>
      <c r="AE1652" s="37"/>
      <c r="AF1652" s="37">
        <f>VLOOKUP(I1652,spp!A:E,5,FALSE)</f>
        <v>33.238461538461536</v>
      </c>
      <c r="AG1652" s="43">
        <f t="shared" si="3010"/>
        <v>166.19230769230768</v>
      </c>
      <c r="AH1652" s="43">
        <f t="shared" si="3011"/>
        <v>0.1</v>
      </c>
      <c r="AI1652" s="43">
        <f t="shared" si="3012"/>
        <v>3.3238461538461537</v>
      </c>
      <c r="AJ1652" s="7">
        <f t="shared" si="3013"/>
        <v>5.1131455979104512</v>
      </c>
      <c r="AK1652" s="7" t="e">
        <f t="shared" si="3014"/>
        <v>#NUM!</v>
      </c>
      <c r="AL1652" s="7" t="e">
        <f t="shared" si="3015"/>
        <v>#NUM!</v>
      </c>
      <c r="AM1652" s="7" t="e">
        <f t="shared" si="3016"/>
        <v>#NUM!</v>
      </c>
      <c r="AN1652" s="37" t="str">
        <f>VLOOKUP(I1652,spp!A:L,10,FALSE)</f>
        <v>Pteriidae</v>
      </c>
    </row>
    <row r="1653" spans="1:40" x14ac:dyDescent="0.2">
      <c r="A1653" s="37">
        <v>12</v>
      </c>
      <c r="B1653" s="37" t="s">
        <v>243</v>
      </c>
      <c r="C1653" s="37">
        <v>7</v>
      </c>
      <c r="D1653" s="37" t="s">
        <v>250</v>
      </c>
      <c r="E1653" s="63">
        <v>3</v>
      </c>
      <c r="F1653" s="55">
        <v>41291</v>
      </c>
      <c r="G1653" s="40"/>
      <c r="H1653" s="40">
        <v>4.5999999999999996</v>
      </c>
      <c r="I1653" s="40" t="s">
        <v>157</v>
      </c>
      <c r="J1653" s="37" t="str">
        <f>VLOOKUP(I1653,spp!A:B,2,FALSE)</f>
        <v>Zanclus cornutus</v>
      </c>
      <c r="K1653" s="39">
        <f t="shared" ref="K1653" si="3017">+SUM(L1653:AB1653)</f>
        <v>2</v>
      </c>
      <c r="L1653" s="37"/>
      <c r="M1653" s="37"/>
      <c r="N1653" s="37">
        <v>2</v>
      </c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>
        <f>VLOOKUP(I1653,spp!A:C,3,FALSE)</f>
        <v>1.47E-2</v>
      </c>
      <c r="AF1653" s="37">
        <f>VLOOKUP(I1653,spp!A:D,4,FALSE)</f>
        <v>3.3698999999999999</v>
      </c>
      <c r="AG1653" s="37">
        <f t="shared" ref="AG1653" si="3018">((AE1653*$L$2^AF1653)*L1653)+((AE1653*$M$2^AF1653)*M1653)+((AE1653*$N$2^AF1653)*N1653)+((AE1653*$O$2^AF1653)*O1653)+((AE1653*$P$2^AF1653)*P1653)+((AE1653*$Q$2^AF1653)*Q1653)+((AE1653*$R$2^AF1653)*R1653)+((AE1653*$S$2^AF1653)*S1653)+((AE1653*$T$2^AF1653)*T1653)+((AE1653*$U$2^AF1653)*U1653)+((AE1653*$V$2^AF1653)*V1653)+((AE1653*$W$2^AF1653)*W1653)+((AE1653*$X$2^AF1653)*X1653)+((AE1653*$Y$2^AF1653)*Y1653)+ ((AE1653*$Z$2^AF1653)*Z1653)+((AE1653*$AA$2^AF1653)*AA1653)+((AE1653*$AB$2^AF1653)*AB1653)+((AE1653*$AC$2^AF1653)*AC1653+((AE1653*$AD$2^AF1653)*AD1653))</f>
        <v>146.15860297243819</v>
      </c>
      <c r="AH1653" s="37">
        <f t="shared" ref="AH1653" si="3019">K1653/100</f>
        <v>0.02</v>
      </c>
      <c r="AI1653" s="37">
        <f t="shared" ref="AI1653" si="3020">AG1653/100</f>
        <v>1.4615860297243819</v>
      </c>
      <c r="AJ1653" s="7">
        <f t="shared" si="3013"/>
        <v>4.9846923538168886</v>
      </c>
      <c r="AK1653" s="7">
        <f t="shared" si="3014"/>
        <v>-4.2199077851974467</v>
      </c>
      <c r="AL1653" s="7">
        <f t="shared" si="3015"/>
        <v>2.731416403755107</v>
      </c>
      <c r="AM1653" s="7">
        <f t="shared" si="3016"/>
        <v>15.354619966338905</v>
      </c>
      <c r="AN1653" s="37" t="str">
        <f>VLOOKUP(I1653,spp!A:L,10,FALSE)</f>
        <v>Zanclidae</v>
      </c>
    </row>
    <row r="1654" spans="1:40" x14ac:dyDescent="0.2">
      <c r="A1654" s="37">
        <v>12</v>
      </c>
      <c r="B1654" s="43" t="s">
        <v>243</v>
      </c>
      <c r="C1654" s="43">
        <v>7</v>
      </c>
      <c r="D1654" s="43" t="s">
        <v>250</v>
      </c>
      <c r="E1654" s="43">
        <v>3</v>
      </c>
      <c r="F1654" s="59">
        <v>40936</v>
      </c>
      <c r="G1654" s="43">
        <v>28</v>
      </c>
      <c r="H1654" s="43">
        <v>4.3</v>
      </c>
      <c r="I1654" s="43" t="s">
        <v>148</v>
      </c>
      <c r="J1654" s="37" t="str">
        <f>VLOOKUP(I1654,spp!A:B,2,FALSE)</f>
        <v>Diadema mexicanum</v>
      </c>
      <c r="K1654" s="43">
        <v>1</v>
      </c>
      <c r="L1654" s="43"/>
      <c r="M1654" s="43"/>
      <c r="N1654" s="43"/>
      <c r="O1654" s="43"/>
      <c r="P1654" s="43"/>
      <c r="Q1654" s="43"/>
      <c r="R1654" s="43"/>
      <c r="S1654" s="43"/>
      <c r="T1654" s="43"/>
      <c r="U1654" s="43"/>
      <c r="V1654" s="43"/>
      <c r="W1654" s="43"/>
      <c r="X1654" s="43"/>
      <c r="Y1654" s="43"/>
      <c r="Z1654" s="43"/>
      <c r="AA1654" s="43"/>
      <c r="AB1654" s="43"/>
      <c r="AC1654" s="43"/>
      <c r="AD1654" s="43"/>
      <c r="AE1654" s="37"/>
      <c r="AF1654" s="37">
        <f>VLOOKUP(I1654,spp!A:E,5,FALSE)</f>
        <v>20.71</v>
      </c>
      <c r="AG1654" s="43">
        <f t="shared" ref="AG1654:AG1655" si="3021">AF1654*K1654</f>
        <v>20.71</v>
      </c>
      <c r="AH1654" s="43">
        <f t="shared" ref="AH1654:AH1655" si="3022">K1654/50</f>
        <v>0.02</v>
      </c>
      <c r="AI1654" s="43">
        <f t="shared" ref="AI1654:AI1655" si="3023">AG1654/50</f>
        <v>0.41420000000000001</v>
      </c>
      <c r="AJ1654" s="7">
        <f t="shared" si="3013"/>
        <v>3.0306166754074928</v>
      </c>
      <c r="AK1654" s="7" t="e">
        <f t="shared" si="3014"/>
        <v>#NUM!</v>
      </c>
      <c r="AL1654" s="7" t="e">
        <f t="shared" si="3015"/>
        <v>#NUM!</v>
      </c>
      <c r="AM1654" s="7" t="e">
        <f t="shared" si="3016"/>
        <v>#NUM!</v>
      </c>
      <c r="AN1654" s="37" t="str">
        <f>VLOOKUP(I1654,spp!A:L,10,FALSE)</f>
        <v>Diadematidae</v>
      </c>
    </row>
    <row r="1655" spans="1:40" x14ac:dyDescent="0.2">
      <c r="A1655" s="37">
        <v>12</v>
      </c>
      <c r="B1655" s="43" t="s">
        <v>243</v>
      </c>
      <c r="C1655" s="43">
        <v>7</v>
      </c>
      <c r="D1655" s="43" t="s">
        <v>250</v>
      </c>
      <c r="E1655" s="43">
        <v>3</v>
      </c>
      <c r="F1655" s="59">
        <v>40936</v>
      </c>
      <c r="G1655" s="43">
        <v>28</v>
      </c>
      <c r="H1655" s="43">
        <v>4.3</v>
      </c>
      <c r="I1655" s="43" t="s">
        <v>149</v>
      </c>
      <c r="J1655" s="37" t="str">
        <f>VLOOKUP(I1655,spp!A:B,2,FALSE)</f>
        <v>Pinctada mazatlanica</v>
      </c>
      <c r="K1655" s="43">
        <v>1</v>
      </c>
      <c r="L1655" s="43"/>
      <c r="M1655" s="43"/>
      <c r="N1655" s="43"/>
      <c r="O1655" s="43"/>
      <c r="P1655" s="43"/>
      <c r="Q1655" s="43"/>
      <c r="R1655" s="43"/>
      <c r="S1655" s="43"/>
      <c r="T1655" s="43"/>
      <c r="U1655" s="43"/>
      <c r="V1655" s="43"/>
      <c r="W1655" s="43"/>
      <c r="X1655" s="43"/>
      <c r="Y1655" s="43"/>
      <c r="Z1655" s="43"/>
      <c r="AA1655" s="43"/>
      <c r="AB1655" s="43"/>
      <c r="AC1655" s="43"/>
      <c r="AD1655" s="43"/>
      <c r="AE1655" s="37"/>
      <c r="AF1655" s="37">
        <f>VLOOKUP(I1655,spp!A:E,5,FALSE)</f>
        <v>33.238461538461536</v>
      </c>
      <c r="AG1655" s="43">
        <f t="shared" si="3021"/>
        <v>33.238461538461536</v>
      </c>
      <c r="AH1655" s="43">
        <f t="shared" si="3022"/>
        <v>0.02</v>
      </c>
      <c r="AI1655" s="43">
        <f t="shared" si="3023"/>
        <v>0.66476923076923067</v>
      </c>
      <c r="AJ1655" s="7">
        <f t="shared" si="3013"/>
        <v>3.5037076854763507</v>
      </c>
      <c r="AK1655" s="7" t="e">
        <f t="shared" si="3014"/>
        <v>#NUM!</v>
      </c>
      <c r="AL1655" s="7" t="e">
        <f t="shared" si="3015"/>
        <v>#NUM!</v>
      </c>
      <c r="AM1655" s="7" t="e">
        <f t="shared" si="3016"/>
        <v>#NUM!</v>
      </c>
      <c r="AN1655" s="37" t="str">
        <f>VLOOKUP(I1655,spp!A:L,10,FALSE)</f>
        <v>Pteriidae</v>
      </c>
    </row>
    <row r="1656" spans="1:40" x14ac:dyDescent="0.2">
      <c r="A1656" s="37">
        <v>12</v>
      </c>
      <c r="B1656" s="43" t="s">
        <v>243</v>
      </c>
      <c r="C1656" s="43">
        <v>7</v>
      </c>
      <c r="D1656" s="43" t="s">
        <v>250</v>
      </c>
      <c r="E1656" s="43">
        <v>4</v>
      </c>
      <c r="F1656" s="59">
        <v>40936</v>
      </c>
      <c r="G1656" s="43">
        <v>28</v>
      </c>
      <c r="H1656" s="43">
        <v>4.0999999999999996</v>
      </c>
      <c r="I1656" s="43" t="s">
        <v>148</v>
      </c>
      <c r="J1656" s="37" t="str">
        <f>VLOOKUP(I1656,spp!A:B,2,FALSE)</f>
        <v>Diadema mexicanum</v>
      </c>
      <c r="K1656" s="43">
        <v>6</v>
      </c>
      <c r="L1656" s="43"/>
      <c r="M1656" s="43"/>
      <c r="N1656" s="43"/>
      <c r="O1656" s="43"/>
      <c r="P1656" s="43"/>
      <c r="Q1656" s="43"/>
      <c r="R1656" s="43"/>
      <c r="S1656" s="43"/>
      <c r="T1656" s="43"/>
      <c r="U1656" s="43"/>
      <c r="V1656" s="43"/>
      <c r="W1656" s="43"/>
      <c r="X1656" s="43"/>
      <c r="Y1656" s="43"/>
      <c r="Z1656" s="43"/>
      <c r="AA1656" s="43"/>
      <c r="AB1656" s="43"/>
      <c r="AC1656" s="43"/>
      <c r="AD1656" s="43"/>
      <c r="AE1656" s="37"/>
      <c r="AF1656" s="37">
        <f>VLOOKUP(I1656,spp!A:E,5,FALSE)</f>
        <v>20.71</v>
      </c>
      <c r="AG1656" s="43">
        <f t="shared" ref="AG1656:AG1657" si="3024">AF1656*K1656</f>
        <v>124.26</v>
      </c>
      <c r="AH1656" s="43">
        <f t="shared" ref="AH1656:AH1657" si="3025">K1656/50</f>
        <v>0.12</v>
      </c>
      <c r="AI1656" s="43">
        <f t="shared" ref="AI1656:AI1657" si="3026">AG1656/50</f>
        <v>2.4852000000000003</v>
      </c>
      <c r="AJ1656" s="7">
        <f t="shared" si="3013"/>
        <v>4.8223761446355482</v>
      </c>
      <c r="AK1656" s="7" t="e">
        <f t="shared" si="3014"/>
        <v>#NUM!</v>
      </c>
      <c r="AL1656" s="7" t="e">
        <f t="shared" si="3015"/>
        <v>#NUM!</v>
      </c>
      <c r="AM1656" s="7" t="e">
        <f t="shared" si="3016"/>
        <v>#NUM!</v>
      </c>
      <c r="AN1656" s="37" t="str">
        <f>VLOOKUP(I1656,spp!A:L,10,FALSE)</f>
        <v>Diadematidae</v>
      </c>
    </row>
    <row r="1657" spans="1:40" x14ac:dyDescent="0.2">
      <c r="A1657" s="37">
        <v>12</v>
      </c>
      <c r="B1657" s="43" t="s">
        <v>243</v>
      </c>
      <c r="C1657" s="43">
        <v>7</v>
      </c>
      <c r="D1657" s="43" t="s">
        <v>250</v>
      </c>
      <c r="E1657" s="43">
        <v>4</v>
      </c>
      <c r="F1657" s="59">
        <v>40936</v>
      </c>
      <c r="G1657" s="43">
        <v>28</v>
      </c>
      <c r="H1657" s="43">
        <v>4.0999999999999996</v>
      </c>
      <c r="I1657" s="43" t="s">
        <v>149</v>
      </c>
      <c r="J1657" s="37" t="str">
        <f>VLOOKUP(I1657,spp!A:B,2,FALSE)</f>
        <v>Pinctada mazatlanica</v>
      </c>
      <c r="K1657" s="43">
        <v>3</v>
      </c>
      <c r="L1657" s="43"/>
      <c r="M1657" s="43"/>
      <c r="N1657" s="43"/>
      <c r="O1657" s="43"/>
      <c r="P1657" s="43"/>
      <c r="Q1657" s="43"/>
      <c r="R1657" s="43"/>
      <c r="S1657" s="43"/>
      <c r="T1657" s="43"/>
      <c r="U1657" s="43"/>
      <c r="V1657" s="43"/>
      <c r="W1657" s="43"/>
      <c r="X1657" s="43"/>
      <c r="Y1657" s="43"/>
      <c r="Z1657" s="43"/>
      <c r="AA1657" s="43"/>
      <c r="AB1657" s="43"/>
      <c r="AC1657" s="43"/>
      <c r="AD1657" s="43"/>
      <c r="AE1657" s="37"/>
      <c r="AF1657" s="37">
        <f>VLOOKUP(I1657,spp!A:E,5,FALSE)</f>
        <v>33.238461538461536</v>
      </c>
      <c r="AG1657" s="43">
        <f t="shared" si="3024"/>
        <v>99.715384615384608</v>
      </c>
      <c r="AH1657" s="43">
        <f t="shared" si="3025"/>
        <v>0.06</v>
      </c>
      <c r="AI1657" s="43">
        <f t="shared" si="3026"/>
        <v>1.9943076923076921</v>
      </c>
      <c r="AJ1657" s="7">
        <f t="shared" si="3013"/>
        <v>4.6023199741444607</v>
      </c>
      <c r="AK1657" s="7" t="e">
        <f t="shared" si="3014"/>
        <v>#NUM!</v>
      </c>
      <c r="AL1657" s="7" t="e">
        <f t="shared" si="3015"/>
        <v>#NUM!</v>
      </c>
      <c r="AM1657" s="7" t="e">
        <f t="shared" si="3016"/>
        <v>#NUM!</v>
      </c>
      <c r="AN1657" s="37" t="str">
        <f>VLOOKUP(I1657,spp!A:L,10,FALSE)</f>
        <v>Pteriidae</v>
      </c>
    </row>
    <row r="1658" spans="1:40" x14ac:dyDescent="0.2">
      <c r="A1658" s="37">
        <v>12</v>
      </c>
      <c r="B1658" s="37" t="s">
        <v>243</v>
      </c>
      <c r="C1658" s="37">
        <v>8</v>
      </c>
      <c r="D1658" s="37" t="s">
        <v>251</v>
      </c>
      <c r="E1658" s="40">
        <v>1</v>
      </c>
      <c r="F1658" s="55">
        <v>41291</v>
      </c>
      <c r="G1658" s="40"/>
      <c r="H1658" s="40">
        <v>10.7</v>
      </c>
      <c r="I1658" s="40" t="s">
        <v>142</v>
      </c>
      <c r="J1658" s="37" t="str">
        <f>VLOOKUP(I1658,spp!A:B,2,FALSE)</f>
        <v>Holacanthus passer</v>
      </c>
      <c r="K1658" s="39">
        <f t="shared" ref="K1658" si="3027">+SUM(L1658:AB1658)</f>
        <v>1</v>
      </c>
      <c r="L1658" s="37"/>
      <c r="M1658" s="37"/>
      <c r="N1658" s="37">
        <v>1</v>
      </c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>
        <f>VLOOKUP(I1658,spp!A:C,3,FALSE)</f>
        <v>2.7130000000000001E-2</v>
      </c>
      <c r="AF1658" s="37">
        <f>VLOOKUP(I1658,spp!A:D,4,FALSE)</f>
        <v>3.0842299999999998</v>
      </c>
      <c r="AG1658" s="37">
        <f t="shared" ref="AG1658" si="3028">((AE1658*$L$2^AF1658)*L1658)+((AE1658*$M$2^AF1658)*M1658)+((AE1658*$N$2^AF1658)*N1658)+((AE1658*$O$2^AF1658)*O1658)+((AE1658*$P$2^AF1658)*P1658)+((AE1658*$Q$2^AF1658)*Q1658)+((AE1658*$R$2^AF1658)*R1658)+((AE1658*$S$2^AF1658)*S1658)+((AE1658*$T$2^AF1658)*T1658)+((AE1658*$U$2^AF1658)*U1658)+((AE1658*$V$2^AF1658)*V1658)+((AE1658*$W$2^AF1658)*W1658)+((AE1658*$X$2^AF1658)*X1658)+((AE1658*$Y$2^AF1658)*Y1658)+ ((AE1658*$Z$2^AF1658)*Z1658)+((AE1658*$AA$2^AF1658)*AA1658)+((AE1658*$AB$2^AF1658)*AB1658)+((AE1658*$AC$2^AF1658)*AC1658+((AE1658*$AD$2^AF1658)*AD1658))</f>
        <v>65.549979949165603</v>
      </c>
      <c r="AH1658" s="37">
        <f t="shared" ref="AH1658" si="3029">K1658/100</f>
        <v>0.01</v>
      </c>
      <c r="AI1658" s="37">
        <f t="shared" ref="AI1658" si="3030">AG1658/100</f>
        <v>0.65549979949165604</v>
      </c>
      <c r="AJ1658" s="7">
        <f t="shared" ref="AJ1658:AJ1665" si="3031">LN(AG1658)</f>
        <v>4.182812904323554</v>
      </c>
      <c r="AK1658" s="7">
        <f t="shared" ref="AK1658:AK1665" si="3032">LN(AE1658)</f>
        <v>-3.6071151523112968</v>
      </c>
      <c r="AL1658" s="7">
        <f t="shared" ref="AL1658:AL1665" si="3033">(AJ1658-AK1658)/AF1658</f>
        <v>2.5257286443082556</v>
      </c>
      <c r="AM1658" s="7">
        <f t="shared" ref="AM1658:AM1665" si="3034">EXP(AL1658)</f>
        <v>12.500000000000002</v>
      </c>
      <c r="AN1658" s="37" t="str">
        <f>VLOOKUP(I1658,spp!A:L,10,FALSE)</f>
        <v>Pomacanthidae</v>
      </c>
    </row>
    <row r="1659" spans="1:40" x14ac:dyDescent="0.2">
      <c r="A1659" s="37">
        <v>12</v>
      </c>
      <c r="B1659" s="43" t="s">
        <v>243</v>
      </c>
      <c r="C1659" s="43">
        <v>8</v>
      </c>
      <c r="D1659" s="43" t="s">
        <v>251</v>
      </c>
      <c r="E1659" s="43">
        <v>1</v>
      </c>
      <c r="F1659" s="59">
        <v>40936</v>
      </c>
      <c r="G1659" s="43">
        <v>26</v>
      </c>
      <c r="H1659" s="43">
        <v>10.7</v>
      </c>
      <c r="I1659" s="43" t="s">
        <v>148</v>
      </c>
      <c r="J1659" s="37" t="str">
        <f>VLOOKUP(I1659,spp!A:B,2,FALSE)</f>
        <v>Diadema mexicanum</v>
      </c>
      <c r="K1659" s="43">
        <v>6</v>
      </c>
      <c r="L1659" s="43"/>
      <c r="M1659" s="43"/>
      <c r="N1659" s="43"/>
      <c r="O1659" s="43"/>
      <c r="P1659" s="43"/>
      <c r="Q1659" s="43"/>
      <c r="R1659" s="43"/>
      <c r="S1659" s="43"/>
      <c r="T1659" s="43"/>
      <c r="U1659" s="43"/>
      <c r="V1659" s="43"/>
      <c r="W1659" s="43"/>
      <c r="X1659" s="43"/>
      <c r="Y1659" s="43"/>
      <c r="Z1659" s="43"/>
      <c r="AA1659" s="43"/>
      <c r="AB1659" s="43"/>
      <c r="AC1659" s="43"/>
      <c r="AD1659" s="43"/>
      <c r="AE1659" s="37"/>
      <c r="AF1659" s="37">
        <f>VLOOKUP(I1659,spp!A:E,5,FALSE)</f>
        <v>20.71</v>
      </c>
      <c r="AG1659" s="43">
        <f t="shared" ref="AG1659:AG1660" si="3035">AF1659*K1659</f>
        <v>124.26</v>
      </c>
      <c r="AH1659" s="43">
        <f t="shared" ref="AH1659:AH1660" si="3036">K1659/50</f>
        <v>0.12</v>
      </c>
      <c r="AI1659" s="43">
        <f t="shared" ref="AI1659:AI1660" si="3037">AG1659/50</f>
        <v>2.4852000000000003</v>
      </c>
      <c r="AJ1659" s="7">
        <f t="shared" si="3031"/>
        <v>4.8223761446355482</v>
      </c>
      <c r="AK1659" s="7" t="e">
        <f t="shared" si="3032"/>
        <v>#NUM!</v>
      </c>
      <c r="AL1659" s="7" t="e">
        <f t="shared" si="3033"/>
        <v>#NUM!</v>
      </c>
      <c r="AM1659" s="7" t="e">
        <f t="shared" si="3034"/>
        <v>#NUM!</v>
      </c>
      <c r="AN1659" s="37" t="str">
        <f>VLOOKUP(I1659,spp!A:L,10,FALSE)</f>
        <v>Diadematidae</v>
      </c>
    </row>
    <row r="1660" spans="1:40" x14ac:dyDescent="0.2">
      <c r="A1660" s="37">
        <v>12</v>
      </c>
      <c r="B1660" s="43" t="s">
        <v>243</v>
      </c>
      <c r="C1660" s="43">
        <v>8</v>
      </c>
      <c r="D1660" s="43" t="s">
        <v>251</v>
      </c>
      <c r="E1660" s="43">
        <v>1</v>
      </c>
      <c r="F1660" s="59">
        <v>40936</v>
      </c>
      <c r="G1660" s="43">
        <v>26</v>
      </c>
      <c r="H1660" s="43">
        <v>10.7</v>
      </c>
      <c r="I1660" s="43" t="s">
        <v>149</v>
      </c>
      <c r="J1660" s="37" t="str">
        <f>VLOOKUP(I1660,spp!A:B,2,FALSE)</f>
        <v>Pinctada mazatlanica</v>
      </c>
      <c r="K1660" s="43">
        <v>21</v>
      </c>
      <c r="L1660" s="43"/>
      <c r="M1660" s="43"/>
      <c r="N1660" s="43"/>
      <c r="O1660" s="43"/>
      <c r="P1660" s="43"/>
      <c r="Q1660" s="43"/>
      <c r="R1660" s="43"/>
      <c r="S1660" s="43"/>
      <c r="T1660" s="43"/>
      <c r="U1660" s="43"/>
      <c r="V1660" s="43"/>
      <c r="W1660" s="43"/>
      <c r="X1660" s="43"/>
      <c r="Y1660" s="43"/>
      <c r="Z1660" s="43"/>
      <c r="AA1660" s="43"/>
      <c r="AB1660" s="43"/>
      <c r="AC1660" s="43"/>
      <c r="AD1660" s="43"/>
      <c r="AE1660" s="37"/>
      <c r="AF1660" s="37">
        <f>VLOOKUP(I1660,spp!A:E,5,FALSE)</f>
        <v>33.238461538461536</v>
      </c>
      <c r="AG1660" s="43">
        <f t="shared" si="3035"/>
        <v>698.0076923076922</v>
      </c>
      <c r="AH1660" s="43">
        <f t="shared" si="3036"/>
        <v>0.42</v>
      </c>
      <c r="AI1660" s="43">
        <f t="shared" si="3037"/>
        <v>13.960153846153844</v>
      </c>
      <c r="AJ1660" s="7">
        <f t="shared" si="3031"/>
        <v>6.5482301231997733</v>
      </c>
      <c r="AK1660" s="7" t="e">
        <f t="shared" si="3032"/>
        <v>#NUM!</v>
      </c>
      <c r="AL1660" s="7" t="e">
        <f t="shared" si="3033"/>
        <v>#NUM!</v>
      </c>
      <c r="AM1660" s="7" t="e">
        <f t="shared" si="3034"/>
        <v>#NUM!</v>
      </c>
      <c r="AN1660" s="37" t="str">
        <f>VLOOKUP(I1660,spp!A:L,10,FALSE)</f>
        <v>Pteriidae</v>
      </c>
    </row>
    <row r="1661" spans="1:40" x14ac:dyDescent="0.2">
      <c r="A1661" s="37">
        <v>12</v>
      </c>
      <c r="B1661" s="43" t="s">
        <v>243</v>
      </c>
      <c r="C1661" s="43">
        <v>8</v>
      </c>
      <c r="D1661" s="43" t="s">
        <v>251</v>
      </c>
      <c r="E1661" s="43">
        <v>2</v>
      </c>
      <c r="F1661" s="59">
        <v>40936</v>
      </c>
      <c r="G1661" s="43">
        <v>26</v>
      </c>
      <c r="H1661" s="43">
        <v>5.5</v>
      </c>
      <c r="I1661" s="43" t="s">
        <v>148</v>
      </c>
      <c r="J1661" s="37" t="str">
        <f>VLOOKUP(I1661,spp!A:B,2,FALSE)</f>
        <v>Diadema mexicanum</v>
      </c>
      <c r="K1661" s="43">
        <v>18</v>
      </c>
      <c r="L1661" s="43"/>
      <c r="M1661" s="43"/>
      <c r="N1661" s="43"/>
      <c r="O1661" s="43"/>
      <c r="P1661" s="43"/>
      <c r="Q1661" s="43"/>
      <c r="R1661" s="43"/>
      <c r="S1661" s="43"/>
      <c r="T1661" s="43"/>
      <c r="U1661" s="43"/>
      <c r="V1661" s="43"/>
      <c r="W1661" s="43"/>
      <c r="X1661" s="43"/>
      <c r="Y1661" s="43"/>
      <c r="Z1661" s="43"/>
      <c r="AA1661" s="43"/>
      <c r="AB1661" s="43"/>
      <c r="AC1661" s="43"/>
      <c r="AD1661" s="43"/>
      <c r="AE1661" s="37"/>
      <c r="AF1661" s="37">
        <f>VLOOKUP(I1661,spp!A:E,5,FALSE)</f>
        <v>20.71</v>
      </c>
      <c r="AG1661" s="43">
        <f t="shared" ref="AG1661:AG1663" si="3038">AF1661*K1661</f>
        <v>372.78000000000003</v>
      </c>
      <c r="AH1661" s="43">
        <f t="shared" ref="AH1661:AH1663" si="3039">K1661/50</f>
        <v>0.36</v>
      </c>
      <c r="AI1661" s="43">
        <f t="shared" ref="AI1661:AI1663" si="3040">AG1661/50</f>
        <v>7.4556000000000004</v>
      </c>
      <c r="AJ1661" s="7">
        <f t="shared" si="3031"/>
        <v>5.9209884333036573</v>
      </c>
      <c r="AK1661" s="7" t="e">
        <f t="shared" si="3032"/>
        <v>#NUM!</v>
      </c>
      <c r="AL1661" s="7" t="e">
        <f t="shared" si="3033"/>
        <v>#NUM!</v>
      </c>
      <c r="AM1661" s="7" t="e">
        <f t="shared" si="3034"/>
        <v>#NUM!</v>
      </c>
      <c r="AN1661" s="37" t="str">
        <f>VLOOKUP(I1661,spp!A:L,10,FALSE)</f>
        <v>Diadematidae</v>
      </c>
    </row>
    <row r="1662" spans="1:40" x14ac:dyDescent="0.2">
      <c r="A1662" s="37">
        <v>12</v>
      </c>
      <c r="B1662" s="43" t="s">
        <v>243</v>
      </c>
      <c r="C1662" s="43">
        <v>8</v>
      </c>
      <c r="D1662" s="43" t="s">
        <v>251</v>
      </c>
      <c r="E1662" s="43">
        <v>2</v>
      </c>
      <c r="F1662" s="59">
        <v>40936</v>
      </c>
      <c r="G1662" s="43">
        <v>26</v>
      </c>
      <c r="H1662" s="43">
        <v>5.5</v>
      </c>
      <c r="I1662" s="43" t="s">
        <v>145</v>
      </c>
      <c r="J1662" s="37" t="str">
        <f>VLOOKUP(I1662,spp!A:B,2,FALSE)</f>
        <v>Isostichopus fuscus</v>
      </c>
      <c r="K1662" s="43">
        <v>2</v>
      </c>
      <c r="L1662" s="43"/>
      <c r="M1662" s="43"/>
      <c r="N1662" s="43"/>
      <c r="O1662" s="43"/>
      <c r="P1662" s="43"/>
      <c r="Q1662" s="43"/>
      <c r="R1662" s="43"/>
      <c r="S1662" s="43"/>
      <c r="T1662" s="43"/>
      <c r="U1662" s="43"/>
      <c r="V1662" s="43"/>
      <c r="W1662" s="43"/>
      <c r="X1662" s="43"/>
      <c r="Y1662" s="43"/>
      <c r="Z1662" s="43"/>
      <c r="AA1662" s="43"/>
      <c r="AB1662" s="43"/>
      <c r="AC1662" s="43"/>
      <c r="AD1662" s="43"/>
      <c r="AE1662" s="37"/>
      <c r="AF1662" s="37">
        <f>VLOOKUP(I1662,spp!A:E,5,FALSE)</f>
        <v>375</v>
      </c>
      <c r="AG1662" s="43">
        <f t="shared" si="3038"/>
        <v>750</v>
      </c>
      <c r="AH1662" s="43">
        <f t="shared" si="3039"/>
        <v>0.04</v>
      </c>
      <c r="AI1662" s="43">
        <f t="shared" si="3040"/>
        <v>15</v>
      </c>
      <c r="AJ1662" s="7">
        <f t="shared" si="3031"/>
        <v>6.620073206530356</v>
      </c>
      <c r="AK1662" s="7" t="e">
        <f t="shared" si="3032"/>
        <v>#NUM!</v>
      </c>
      <c r="AL1662" s="7" t="e">
        <f t="shared" si="3033"/>
        <v>#NUM!</v>
      </c>
      <c r="AM1662" s="7" t="e">
        <f t="shared" si="3034"/>
        <v>#NUM!</v>
      </c>
      <c r="AN1662" s="37" t="str">
        <f>VLOOKUP(I1662,spp!A:L,10,FALSE)</f>
        <v>Stichopodidae</v>
      </c>
    </row>
    <row r="1663" spans="1:40" x14ac:dyDescent="0.2">
      <c r="A1663" s="37">
        <v>12</v>
      </c>
      <c r="B1663" s="43" t="s">
        <v>243</v>
      </c>
      <c r="C1663" s="43">
        <v>8</v>
      </c>
      <c r="D1663" s="43" t="s">
        <v>251</v>
      </c>
      <c r="E1663" s="43">
        <v>2</v>
      </c>
      <c r="F1663" s="59">
        <v>40936</v>
      </c>
      <c r="G1663" s="43">
        <v>26</v>
      </c>
      <c r="H1663" s="43">
        <v>5.5</v>
      </c>
      <c r="I1663" s="43" t="s">
        <v>149</v>
      </c>
      <c r="J1663" s="37" t="str">
        <f>VLOOKUP(I1663,spp!A:B,2,FALSE)</f>
        <v>Pinctada mazatlanica</v>
      </c>
      <c r="K1663" s="43">
        <v>7</v>
      </c>
      <c r="L1663" s="43"/>
      <c r="M1663" s="43"/>
      <c r="N1663" s="43"/>
      <c r="O1663" s="43"/>
      <c r="P1663" s="43"/>
      <c r="Q1663" s="43"/>
      <c r="R1663" s="43"/>
      <c r="S1663" s="43"/>
      <c r="T1663" s="43"/>
      <c r="U1663" s="43"/>
      <c r="V1663" s="43"/>
      <c r="W1663" s="43"/>
      <c r="X1663" s="43"/>
      <c r="Y1663" s="43"/>
      <c r="Z1663" s="43"/>
      <c r="AA1663" s="43"/>
      <c r="AB1663" s="43"/>
      <c r="AC1663" s="43"/>
      <c r="AD1663" s="43"/>
      <c r="AE1663" s="37"/>
      <c r="AF1663" s="37">
        <f>VLOOKUP(I1663,spp!A:E,5,FALSE)</f>
        <v>33.238461538461536</v>
      </c>
      <c r="AG1663" s="43">
        <f t="shared" si="3038"/>
        <v>232.66923076923075</v>
      </c>
      <c r="AH1663" s="43">
        <f t="shared" si="3039"/>
        <v>0.14000000000000001</v>
      </c>
      <c r="AI1663" s="43">
        <f t="shared" si="3040"/>
        <v>4.6533846153846152</v>
      </c>
      <c r="AJ1663" s="7">
        <f t="shared" si="3031"/>
        <v>5.4496178345316642</v>
      </c>
      <c r="AK1663" s="7" t="e">
        <f t="shared" si="3032"/>
        <v>#NUM!</v>
      </c>
      <c r="AL1663" s="7" t="e">
        <f t="shared" si="3033"/>
        <v>#NUM!</v>
      </c>
      <c r="AM1663" s="7" t="e">
        <f t="shared" si="3034"/>
        <v>#NUM!</v>
      </c>
      <c r="AN1663" s="37" t="str">
        <f>VLOOKUP(I1663,spp!A:L,10,FALSE)</f>
        <v>Pteriidae</v>
      </c>
    </row>
    <row r="1664" spans="1:40" x14ac:dyDescent="0.2">
      <c r="A1664" s="37">
        <v>12</v>
      </c>
      <c r="B1664" s="43" t="s">
        <v>243</v>
      </c>
      <c r="C1664" s="43">
        <v>8</v>
      </c>
      <c r="D1664" s="43" t="s">
        <v>251</v>
      </c>
      <c r="E1664" s="43">
        <v>3</v>
      </c>
      <c r="F1664" s="59">
        <v>40936</v>
      </c>
      <c r="G1664" s="43">
        <v>26</v>
      </c>
      <c r="H1664" s="43">
        <v>9.1999999999999993</v>
      </c>
      <c r="I1664" s="43" t="s">
        <v>148</v>
      </c>
      <c r="J1664" s="37" t="str">
        <f>VLOOKUP(I1664,spp!A:B,2,FALSE)</f>
        <v>Diadema mexicanum</v>
      </c>
      <c r="K1664" s="43">
        <v>15</v>
      </c>
      <c r="L1664" s="43"/>
      <c r="M1664" s="43"/>
      <c r="N1664" s="43"/>
      <c r="O1664" s="43"/>
      <c r="P1664" s="43"/>
      <c r="Q1664" s="43"/>
      <c r="R1664" s="43"/>
      <c r="S1664" s="43"/>
      <c r="T1664" s="43"/>
      <c r="U1664" s="43"/>
      <c r="V1664" s="43"/>
      <c r="W1664" s="43"/>
      <c r="X1664" s="43"/>
      <c r="Y1664" s="43"/>
      <c r="Z1664" s="43"/>
      <c r="AA1664" s="43"/>
      <c r="AB1664" s="43"/>
      <c r="AC1664" s="43"/>
      <c r="AD1664" s="43"/>
      <c r="AE1664" s="37"/>
      <c r="AF1664" s="37">
        <f>VLOOKUP(I1664,spp!A:E,5,FALSE)</f>
        <v>20.71</v>
      </c>
      <c r="AG1664" s="43">
        <f t="shared" ref="AG1664:AG1665" si="3041">AF1664*K1664</f>
        <v>310.65000000000003</v>
      </c>
      <c r="AH1664" s="43">
        <f t="shared" ref="AH1664:AH1665" si="3042">K1664/50</f>
        <v>0.3</v>
      </c>
      <c r="AI1664" s="43">
        <f t="shared" ref="AI1664:AI1665" si="3043">AG1664/50</f>
        <v>6.213000000000001</v>
      </c>
      <c r="AJ1664" s="7">
        <f t="shared" si="3031"/>
        <v>5.7386668765097033</v>
      </c>
      <c r="AK1664" s="7" t="e">
        <f t="shared" si="3032"/>
        <v>#NUM!</v>
      </c>
      <c r="AL1664" s="7" t="e">
        <f t="shared" si="3033"/>
        <v>#NUM!</v>
      </c>
      <c r="AM1664" s="7" t="e">
        <f t="shared" si="3034"/>
        <v>#NUM!</v>
      </c>
      <c r="AN1664" s="37" t="str">
        <f>VLOOKUP(I1664,spp!A:L,10,FALSE)</f>
        <v>Diadematidae</v>
      </c>
    </row>
    <row r="1665" spans="1:40" x14ac:dyDescent="0.2">
      <c r="A1665" s="37">
        <v>12</v>
      </c>
      <c r="B1665" s="43" t="s">
        <v>243</v>
      </c>
      <c r="C1665" s="43">
        <v>8</v>
      </c>
      <c r="D1665" s="43" t="s">
        <v>251</v>
      </c>
      <c r="E1665" s="43">
        <v>3</v>
      </c>
      <c r="F1665" s="59">
        <v>40936</v>
      </c>
      <c r="G1665" s="43">
        <v>26</v>
      </c>
      <c r="H1665" s="43">
        <v>9.1999999999999993</v>
      </c>
      <c r="I1665" s="43" t="s">
        <v>149</v>
      </c>
      <c r="J1665" s="37" t="str">
        <f>VLOOKUP(I1665,spp!A:B,2,FALSE)</f>
        <v>Pinctada mazatlanica</v>
      </c>
      <c r="K1665" s="43">
        <v>4</v>
      </c>
      <c r="L1665" s="43"/>
      <c r="M1665" s="43"/>
      <c r="N1665" s="43"/>
      <c r="O1665" s="43"/>
      <c r="P1665" s="43"/>
      <c r="Q1665" s="43"/>
      <c r="R1665" s="43"/>
      <c r="S1665" s="43"/>
      <c r="T1665" s="43"/>
      <c r="U1665" s="43"/>
      <c r="V1665" s="43"/>
      <c r="W1665" s="43"/>
      <c r="X1665" s="43"/>
      <c r="Y1665" s="43"/>
      <c r="Z1665" s="43"/>
      <c r="AA1665" s="43"/>
      <c r="AB1665" s="43"/>
      <c r="AC1665" s="43"/>
      <c r="AD1665" s="43"/>
      <c r="AE1665" s="37"/>
      <c r="AF1665" s="37">
        <f>VLOOKUP(I1665,spp!A:E,5,FALSE)</f>
        <v>33.238461538461536</v>
      </c>
      <c r="AG1665" s="43">
        <f t="shared" si="3041"/>
        <v>132.95384615384614</v>
      </c>
      <c r="AH1665" s="43">
        <f t="shared" si="3042"/>
        <v>0.08</v>
      </c>
      <c r="AI1665" s="43">
        <f t="shared" si="3043"/>
        <v>2.6590769230769227</v>
      </c>
      <c r="AJ1665" s="7">
        <f t="shared" si="3031"/>
        <v>4.8900020465962415</v>
      </c>
      <c r="AK1665" s="7" t="e">
        <f t="shared" si="3032"/>
        <v>#NUM!</v>
      </c>
      <c r="AL1665" s="7" t="e">
        <f t="shared" si="3033"/>
        <v>#NUM!</v>
      </c>
      <c r="AM1665" s="7" t="e">
        <f t="shared" si="3034"/>
        <v>#NUM!</v>
      </c>
      <c r="AN1665" s="37" t="str">
        <f>VLOOKUP(I1665,spp!A:L,10,FALSE)</f>
        <v>Pteriidae</v>
      </c>
    </row>
    <row r="1666" spans="1:40" x14ac:dyDescent="0.2">
      <c r="A1666" s="40"/>
      <c r="B1666" s="40"/>
      <c r="C1666" s="40"/>
      <c r="D1666" s="40"/>
      <c r="E1666" s="40"/>
      <c r="F1666" s="55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0"/>
      <c r="AN1666" s="40"/>
    </row>
    <row r="1667" spans="1:40" x14ac:dyDescent="0.2">
      <c r="A1667" s="40"/>
      <c r="B1667" s="40"/>
      <c r="C1667" s="40"/>
      <c r="D1667" s="40"/>
      <c r="E1667" s="40"/>
      <c r="F1667" s="55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0"/>
      <c r="AN1667" s="40"/>
    </row>
    <row r="1668" spans="1:40" x14ac:dyDescent="0.2">
      <c r="A1668" s="40"/>
      <c r="B1668" s="40"/>
      <c r="C1668" s="40"/>
      <c r="D1668" s="40"/>
      <c r="E1668" s="40"/>
      <c r="F1668" s="55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0"/>
      <c r="AN1668" s="40"/>
    </row>
    <row r="1669" spans="1:40" x14ac:dyDescent="0.2">
      <c r="A1669" s="40"/>
      <c r="B1669" s="40"/>
      <c r="C1669" s="40"/>
      <c r="D1669" s="40"/>
      <c r="E1669" s="40"/>
      <c r="F1669" s="55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0"/>
      <c r="AN1669" s="40"/>
    </row>
    <row r="1670" spans="1:40" x14ac:dyDescent="0.2">
      <c r="A1670" s="40"/>
      <c r="B1670" s="40"/>
      <c r="C1670" s="40"/>
      <c r="D1670" s="40"/>
      <c r="E1670" s="40"/>
      <c r="F1670" s="55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0"/>
      <c r="AN1670" s="40"/>
    </row>
    <row r="1671" spans="1:40" x14ac:dyDescent="0.2">
      <c r="A1671" s="40"/>
      <c r="B1671" s="40"/>
      <c r="C1671" s="40"/>
      <c r="D1671" s="40"/>
      <c r="E1671" s="40"/>
      <c r="F1671" s="55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0"/>
      <c r="AN1671" s="40"/>
    </row>
    <row r="1672" spans="1:40" x14ac:dyDescent="0.2">
      <c r="A1672" s="40"/>
      <c r="B1672" s="40"/>
      <c r="C1672" s="40"/>
      <c r="D1672" s="40"/>
      <c r="E1672" s="40"/>
      <c r="F1672" s="55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0"/>
      <c r="AN1672" s="40"/>
    </row>
    <row r="1673" spans="1:40" x14ac:dyDescent="0.2">
      <c r="A1673" s="40"/>
      <c r="B1673" s="40"/>
      <c r="C1673" s="40"/>
      <c r="D1673" s="40"/>
      <c r="E1673" s="40"/>
      <c r="F1673" s="55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0"/>
      <c r="AN1673" s="40"/>
    </row>
    <row r="1674" spans="1:40" x14ac:dyDescent="0.2">
      <c r="A1674" s="40"/>
      <c r="B1674" s="40"/>
      <c r="C1674" s="40"/>
      <c r="D1674" s="40"/>
      <c r="E1674" s="40"/>
      <c r="F1674" s="55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0"/>
      <c r="AN1674" s="40"/>
    </row>
    <row r="1675" spans="1:40" x14ac:dyDescent="0.2">
      <c r="A1675" s="40"/>
      <c r="B1675" s="40"/>
      <c r="C1675" s="40"/>
      <c r="D1675" s="40"/>
      <c r="E1675" s="40"/>
      <c r="F1675" s="55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0"/>
      <c r="AN1675" s="40"/>
    </row>
    <row r="1676" spans="1:40" x14ac:dyDescent="0.2">
      <c r="A1676" s="40"/>
      <c r="B1676" s="40"/>
      <c r="C1676" s="40"/>
      <c r="D1676" s="40"/>
      <c r="E1676" s="40"/>
      <c r="F1676" s="55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0"/>
      <c r="AN1676" s="40"/>
    </row>
    <row r="1677" spans="1:40" x14ac:dyDescent="0.2">
      <c r="A1677" s="40"/>
      <c r="B1677" s="40"/>
      <c r="C1677" s="40"/>
      <c r="D1677" s="40"/>
      <c r="E1677" s="40"/>
      <c r="F1677" s="55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0"/>
      <c r="AN1677" s="40"/>
    </row>
    <row r="1678" spans="1:40" x14ac:dyDescent="0.2">
      <c r="A1678" s="40"/>
      <c r="B1678" s="40"/>
      <c r="C1678" s="40"/>
      <c r="D1678" s="40"/>
      <c r="E1678" s="40"/>
      <c r="F1678" s="55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0"/>
      <c r="AN1678" s="40"/>
    </row>
    <row r="1679" spans="1:40" x14ac:dyDescent="0.2">
      <c r="A1679" s="40"/>
      <c r="B1679" s="40"/>
      <c r="C1679" s="40"/>
      <c r="D1679" s="40"/>
      <c r="E1679" s="40"/>
      <c r="F1679" s="55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0"/>
      <c r="AN1679" s="40"/>
    </row>
    <row r="1680" spans="1:40" x14ac:dyDescent="0.2">
      <c r="A1680" s="40"/>
      <c r="B1680" s="40"/>
      <c r="C1680" s="40"/>
      <c r="D1680" s="40"/>
      <c r="E1680" s="40"/>
      <c r="F1680" s="55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0"/>
      <c r="AN1680" s="40"/>
    </row>
    <row r="1681" spans="1:40" x14ac:dyDescent="0.2">
      <c r="A1681" s="40"/>
      <c r="B1681" s="40"/>
      <c r="C1681" s="40"/>
      <c r="D1681" s="40"/>
      <c r="E1681" s="40"/>
      <c r="F1681" s="55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0"/>
      <c r="AN1681" s="40"/>
    </row>
    <row r="1682" spans="1:40" x14ac:dyDescent="0.2">
      <c r="A1682" s="40"/>
      <c r="B1682" s="40"/>
      <c r="C1682" s="40"/>
      <c r="D1682" s="40"/>
      <c r="E1682" s="40"/>
      <c r="F1682" s="55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0"/>
      <c r="AN1682" s="40"/>
    </row>
    <row r="1683" spans="1:40" x14ac:dyDescent="0.2">
      <c r="A1683" s="40"/>
      <c r="B1683" s="40"/>
      <c r="C1683" s="40"/>
      <c r="D1683" s="40"/>
      <c r="E1683" s="40"/>
      <c r="F1683" s="55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0"/>
      <c r="AN1683" s="40"/>
    </row>
    <row r="1684" spans="1:40" x14ac:dyDescent="0.2">
      <c r="A1684" s="40"/>
      <c r="B1684" s="40"/>
      <c r="C1684" s="40"/>
      <c r="D1684" s="40"/>
      <c r="E1684" s="40"/>
      <c r="F1684" s="55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0"/>
      <c r="AN1684" s="40"/>
    </row>
    <row r="1685" spans="1:40" x14ac:dyDescent="0.2">
      <c r="A1685" s="40"/>
      <c r="B1685" s="40"/>
      <c r="C1685" s="40"/>
      <c r="D1685" s="40"/>
      <c r="E1685" s="40"/>
      <c r="F1685" s="55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0"/>
      <c r="AN1685" s="40"/>
    </row>
    <row r="1686" spans="1:40" x14ac:dyDescent="0.2">
      <c r="A1686" s="40"/>
      <c r="B1686" s="40"/>
      <c r="C1686" s="40"/>
      <c r="D1686" s="40"/>
      <c r="E1686" s="40"/>
      <c r="F1686" s="55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0"/>
      <c r="AN1686" s="40"/>
    </row>
    <row r="1687" spans="1:40" x14ac:dyDescent="0.2">
      <c r="A1687" s="40"/>
      <c r="B1687" s="40"/>
      <c r="C1687" s="40"/>
      <c r="D1687" s="40"/>
      <c r="E1687" s="40"/>
      <c r="F1687" s="55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0"/>
      <c r="AN1687" s="40"/>
    </row>
    <row r="1688" spans="1:40" x14ac:dyDescent="0.2">
      <c r="A1688" s="40"/>
      <c r="B1688" s="40"/>
      <c r="C1688" s="40"/>
      <c r="D1688" s="40"/>
      <c r="E1688" s="40"/>
      <c r="F1688" s="55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0"/>
      <c r="AN1688" s="40"/>
    </row>
    <row r="1689" spans="1:40" x14ac:dyDescent="0.2">
      <c r="A1689" s="40"/>
      <c r="B1689" s="40"/>
      <c r="C1689" s="40"/>
      <c r="D1689" s="40"/>
      <c r="E1689" s="40"/>
      <c r="F1689" s="55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0"/>
      <c r="AN1689" s="40"/>
    </row>
    <row r="1690" spans="1:40" x14ac:dyDescent="0.2">
      <c r="A1690" s="40"/>
      <c r="B1690" s="40"/>
      <c r="C1690" s="40"/>
      <c r="D1690" s="40"/>
      <c r="E1690" s="40"/>
      <c r="F1690" s="55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0"/>
      <c r="AN1690" s="40"/>
    </row>
    <row r="1691" spans="1:40" x14ac:dyDescent="0.2">
      <c r="A1691" s="40"/>
      <c r="B1691" s="40"/>
      <c r="C1691" s="40"/>
      <c r="D1691" s="40"/>
      <c r="E1691" s="40"/>
      <c r="F1691" s="55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0"/>
      <c r="AN1691" s="40"/>
    </row>
    <row r="1692" spans="1:40" x14ac:dyDescent="0.2">
      <c r="A1692" s="40"/>
      <c r="B1692" s="40"/>
      <c r="C1692" s="40"/>
      <c r="D1692" s="40"/>
      <c r="E1692" s="40"/>
      <c r="F1692" s="55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0"/>
      <c r="AN1692" s="40"/>
    </row>
    <row r="1693" spans="1:40" x14ac:dyDescent="0.2">
      <c r="A1693" s="40"/>
      <c r="B1693" s="40"/>
      <c r="C1693" s="40"/>
      <c r="D1693" s="40"/>
      <c r="E1693" s="40"/>
      <c r="F1693" s="55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0"/>
      <c r="AN1693" s="40"/>
    </row>
    <row r="1694" spans="1:40" x14ac:dyDescent="0.2">
      <c r="A1694" s="40"/>
      <c r="B1694" s="40"/>
      <c r="C1694" s="40"/>
      <c r="D1694" s="40"/>
      <c r="E1694" s="40"/>
      <c r="F1694" s="55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0"/>
      <c r="AN1694" s="40"/>
    </row>
    <row r="1695" spans="1:40" x14ac:dyDescent="0.2">
      <c r="A1695" s="40"/>
      <c r="B1695" s="40"/>
      <c r="C1695" s="40"/>
      <c r="D1695" s="40"/>
      <c r="E1695" s="40"/>
      <c r="F1695" s="55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0"/>
      <c r="AN1695" s="40"/>
    </row>
    <row r="1696" spans="1:40" x14ac:dyDescent="0.2">
      <c r="A1696" s="40"/>
      <c r="B1696" s="40"/>
      <c r="C1696" s="40"/>
      <c r="D1696" s="40"/>
      <c r="E1696" s="40"/>
      <c r="F1696" s="55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0"/>
      <c r="AN1696" s="40"/>
    </row>
    <row r="1697" spans="1:40" x14ac:dyDescent="0.2">
      <c r="A1697" s="40"/>
      <c r="B1697" s="40"/>
      <c r="C1697" s="40"/>
      <c r="D1697" s="40"/>
      <c r="E1697" s="40"/>
      <c r="F1697" s="55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0"/>
      <c r="AN1697" s="40"/>
    </row>
    <row r="1698" spans="1:40" x14ac:dyDescent="0.2">
      <c r="A1698" s="40"/>
      <c r="B1698" s="40"/>
      <c r="C1698" s="40"/>
      <c r="D1698" s="40"/>
      <c r="E1698" s="40"/>
      <c r="F1698" s="55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0"/>
      <c r="AN1698" s="40"/>
    </row>
    <row r="1699" spans="1:40" x14ac:dyDescent="0.2">
      <c r="A1699" s="40"/>
      <c r="B1699" s="40"/>
      <c r="C1699" s="40"/>
      <c r="D1699" s="40"/>
      <c r="E1699" s="40"/>
      <c r="F1699" s="55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0"/>
      <c r="AN1699" s="40"/>
    </row>
    <row r="1700" spans="1:40" x14ac:dyDescent="0.2">
      <c r="A1700" s="40"/>
      <c r="B1700" s="40"/>
      <c r="C1700" s="40"/>
      <c r="D1700" s="40"/>
      <c r="E1700" s="40"/>
      <c r="F1700" s="55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0"/>
      <c r="AN1700" s="40"/>
    </row>
    <row r="1701" spans="1:40" x14ac:dyDescent="0.2">
      <c r="A1701" s="40"/>
      <c r="B1701" s="40"/>
      <c r="C1701" s="40"/>
      <c r="D1701" s="40"/>
      <c r="E1701" s="40"/>
      <c r="F1701" s="55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0"/>
      <c r="AN1701" s="40"/>
    </row>
    <row r="1702" spans="1:40" x14ac:dyDescent="0.2">
      <c r="A1702" s="40"/>
      <c r="B1702" s="40"/>
      <c r="C1702" s="40"/>
      <c r="D1702" s="40"/>
      <c r="E1702" s="40"/>
      <c r="F1702" s="55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0"/>
      <c r="AN1702" s="40"/>
    </row>
    <row r="1703" spans="1:40" x14ac:dyDescent="0.2">
      <c r="A1703" s="40"/>
      <c r="B1703" s="40"/>
      <c r="C1703" s="40"/>
      <c r="D1703" s="40"/>
      <c r="E1703" s="40"/>
      <c r="F1703" s="55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0"/>
      <c r="AN1703" s="40"/>
    </row>
    <row r="1704" spans="1:40" x14ac:dyDescent="0.2">
      <c r="A1704" s="40"/>
      <c r="B1704" s="40"/>
      <c r="C1704" s="40"/>
      <c r="D1704" s="40"/>
      <c r="E1704" s="40"/>
      <c r="F1704" s="55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0"/>
      <c r="AN1704" s="40"/>
    </row>
    <row r="1705" spans="1:40" x14ac:dyDescent="0.2">
      <c r="A1705" s="40"/>
      <c r="B1705" s="40"/>
      <c r="C1705" s="40"/>
      <c r="D1705" s="40"/>
      <c r="E1705" s="40"/>
      <c r="F1705" s="55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0"/>
      <c r="AN1705" s="40"/>
    </row>
    <row r="1706" spans="1:40" x14ac:dyDescent="0.2">
      <c r="A1706" s="40"/>
      <c r="B1706" s="40"/>
      <c r="C1706" s="40"/>
      <c r="D1706" s="40"/>
      <c r="E1706" s="40"/>
      <c r="F1706" s="55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0"/>
      <c r="AN1706" s="40"/>
    </row>
    <row r="1707" spans="1:40" x14ac:dyDescent="0.2">
      <c r="A1707" s="40"/>
      <c r="B1707" s="40"/>
      <c r="C1707" s="40"/>
      <c r="D1707" s="40"/>
      <c r="E1707" s="40"/>
      <c r="F1707" s="55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0"/>
      <c r="AN1707" s="40"/>
    </row>
    <row r="1708" spans="1:40" x14ac:dyDescent="0.2">
      <c r="A1708" s="40"/>
      <c r="B1708" s="40"/>
      <c r="C1708" s="40"/>
      <c r="D1708" s="40"/>
      <c r="E1708" s="40"/>
      <c r="F1708" s="55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0"/>
      <c r="AN1708" s="40"/>
    </row>
    <row r="1709" spans="1:40" x14ac:dyDescent="0.2">
      <c r="A1709" s="40"/>
      <c r="B1709" s="40"/>
      <c r="C1709" s="40"/>
      <c r="D1709" s="40"/>
      <c r="E1709" s="40"/>
      <c r="F1709" s="55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0"/>
      <c r="AN1709" s="40"/>
    </row>
    <row r="1710" spans="1:40" x14ac:dyDescent="0.2">
      <c r="A1710" s="40"/>
      <c r="B1710" s="40"/>
      <c r="C1710" s="40"/>
      <c r="D1710" s="40"/>
      <c r="E1710" s="40"/>
      <c r="F1710" s="55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0"/>
      <c r="AN1710" s="40"/>
    </row>
    <row r="1711" spans="1:40" x14ac:dyDescent="0.2">
      <c r="A1711" s="40"/>
      <c r="B1711" s="40"/>
      <c r="C1711" s="40"/>
      <c r="D1711" s="40"/>
      <c r="E1711" s="40"/>
      <c r="F1711" s="55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0"/>
      <c r="AN1711" s="40"/>
    </row>
    <row r="1712" spans="1:40" x14ac:dyDescent="0.2">
      <c r="A1712" s="40"/>
      <c r="B1712" s="40"/>
      <c r="C1712" s="40"/>
      <c r="D1712" s="40"/>
      <c r="E1712" s="40"/>
      <c r="F1712" s="55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0"/>
      <c r="AN1712" s="40"/>
    </row>
    <row r="1713" spans="1:40" x14ac:dyDescent="0.2">
      <c r="A1713" s="40"/>
      <c r="B1713" s="40"/>
      <c r="C1713" s="40"/>
      <c r="D1713" s="40"/>
      <c r="E1713" s="40"/>
      <c r="F1713" s="55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0"/>
      <c r="AN1713" s="40"/>
    </row>
    <row r="1714" spans="1:40" x14ac:dyDescent="0.2">
      <c r="A1714" s="40"/>
      <c r="B1714" s="40"/>
      <c r="C1714" s="40"/>
      <c r="D1714" s="40"/>
      <c r="E1714" s="40"/>
      <c r="F1714" s="55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0"/>
      <c r="AN1714" s="40"/>
    </row>
    <row r="1715" spans="1:40" x14ac:dyDescent="0.2">
      <c r="A1715" s="40"/>
      <c r="B1715" s="40"/>
      <c r="C1715" s="40"/>
      <c r="D1715" s="40"/>
      <c r="E1715" s="40"/>
      <c r="F1715" s="55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0"/>
      <c r="AN1715" s="40"/>
    </row>
    <row r="1716" spans="1:40" x14ac:dyDescent="0.2">
      <c r="A1716" s="40"/>
      <c r="B1716" s="40"/>
      <c r="C1716" s="40"/>
      <c r="D1716" s="40"/>
      <c r="E1716" s="40"/>
      <c r="F1716" s="55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0"/>
      <c r="AN1716" s="40"/>
    </row>
    <row r="1717" spans="1:40" x14ac:dyDescent="0.2">
      <c r="A1717" s="40"/>
      <c r="B1717" s="40"/>
      <c r="C1717" s="40"/>
      <c r="D1717" s="40"/>
      <c r="E1717" s="40"/>
      <c r="F1717" s="55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0"/>
      <c r="AN1717" s="40"/>
    </row>
    <row r="1718" spans="1:40" x14ac:dyDescent="0.2">
      <c r="A1718" s="40"/>
      <c r="B1718" s="40"/>
      <c r="C1718" s="40"/>
      <c r="D1718" s="40"/>
      <c r="E1718" s="40"/>
      <c r="F1718" s="55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0"/>
      <c r="AN1718" s="40"/>
    </row>
    <row r="1719" spans="1:40" x14ac:dyDescent="0.2">
      <c r="A1719" s="40"/>
      <c r="B1719" s="40"/>
      <c r="C1719" s="40"/>
      <c r="D1719" s="40"/>
      <c r="E1719" s="40"/>
      <c r="F1719" s="55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0"/>
      <c r="AN1719" s="40"/>
    </row>
    <row r="1720" spans="1:40" x14ac:dyDescent="0.2">
      <c r="A1720" s="40"/>
      <c r="B1720" s="40"/>
      <c r="C1720" s="40"/>
      <c r="D1720" s="40"/>
      <c r="E1720" s="40"/>
      <c r="F1720" s="55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0"/>
      <c r="AN1720" s="40"/>
    </row>
    <row r="1721" spans="1:40" x14ac:dyDescent="0.2">
      <c r="A1721" s="40"/>
      <c r="B1721" s="40"/>
      <c r="C1721" s="40"/>
      <c r="D1721" s="40"/>
      <c r="E1721" s="40"/>
      <c r="F1721" s="55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0"/>
      <c r="AN1721" s="40"/>
    </row>
    <row r="1722" spans="1:40" x14ac:dyDescent="0.2">
      <c r="A1722" s="40"/>
      <c r="B1722" s="40"/>
      <c r="C1722" s="40"/>
      <c r="D1722" s="40"/>
      <c r="E1722" s="40"/>
      <c r="F1722" s="55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0"/>
      <c r="AN1722" s="40"/>
    </row>
    <row r="1723" spans="1:40" x14ac:dyDescent="0.2">
      <c r="A1723" s="40"/>
      <c r="B1723" s="40"/>
      <c r="C1723" s="40"/>
      <c r="D1723" s="40"/>
      <c r="E1723" s="40"/>
      <c r="F1723" s="55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0"/>
      <c r="AN1723" s="40"/>
    </row>
    <row r="1724" spans="1:40" x14ac:dyDescent="0.2">
      <c r="A1724" s="40"/>
      <c r="B1724" s="40"/>
      <c r="C1724" s="40"/>
      <c r="D1724" s="40"/>
      <c r="E1724" s="40"/>
      <c r="F1724" s="55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0"/>
      <c r="AN1724" s="40"/>
    </row>
    <row r="1725" spans="1:40" x14ac:dyDescent="0.2">
      <c r="A1725" s="40"/>
      <c r="B1725" s="40"/>
      <c r="C1725" s="40"/>
      <c r="D1725" s="40"/>
      <c r="E1725" s="40"/>
      <c r="F1725" s="55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0"/>
      <c r="AN1725" s="40"/>
    </row>
    <row r="1726" spans="1:40" x14ac:dyDescent="0.2">
      <c r="A1726" s="40"/>
      <c r="B1726" s="40"/>
      <c r="C1726" s="40"/>
      <c r="D1726" s="40"/>
      <c r="E1726" s="40"/>
      <c r="F1726" s="55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0"/>
      <c r="AN1726" s="40"/>
    </row>
    <row r="1727" spans="1:40" x14ac:dyDescent="0.2">
      <c r="A1727" s="40"/>
      <c r="B1727" s="40"/>
      <c r="C1727" s="40"/>
      <c r="D1727" s="40"/>
      <c r="E1727" s="40"/>
      <c r="F1727" s="55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0"/>
      <c r="AN1727" s="40"/>
    </row>
    <row r="1728" spans="1:40" x14ac:dyDescent="0.2">
      <c r="A1728" s="40"/>
      <c r="B1728" s="40"/>
      <c r="C1728" s="40"/>
      <c r="D1728" s="40"/>
      <c r="E1728" s="40"/>
      <c r="F1728" s="55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0"/>
      <c r="AN1728" s="40"/>
    </row>
    <row r="1729" spans="1:40" x14ac:dyDescent="0.2">
      <c r="A1729" s="40"/>
      <c r="B1729" s="40"/>
      <c r="C1729" s="40"/>
      <c r="D1729" s="40"/>
      <c r="E1729" s="40"/>
      <c r="F1729" s="55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0"/>
      <c r="AN1729" s="40"/>
    </row>
    <row r="1730" spans="1:40" x14ac:dyDescent="0.2">
      <c r="A1730" s="40"/>
      <c r="B1730" s="40"/>
      <c r="C1730" s="40"/>
      <c r="D1730" s="40"/>
      <c r="E1730" s="40"/>
      <c r="F1730" s="55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0"/>
      <c r="AN1730" s="40"/>
    </row>
    <row r="1731" spans="1:40" x14ac:dyDescent="0.2">
      <c r="A1731" s="40"/>
      <c r="B1731" s="40"/>
      <c r="C1731" s="40"/>
      <c r="D1731" s="40"/>
      <c r="E1731" s="40"/>
      <c r="F1731" s="55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0"/>
      <c r="AN1731" s="40"/>
    </row>
    <row r="1732" spans="1:40" x14ac:dyDescent="0.2">
      <c r="A1732" s="40"/>
      <c r="B1732" s="40"/>
      <c r="C1732" s="40"/>
      <c r="D1732" s="40"/>
      <c r="E1732" s="40"/>
      <c r="F1732" s="55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0"/>
      <c r="AN1732" s="40"/>
    </row>
    <row r="1733" spans="1:40" x14ac:dyDescent="0.2">
      <c r="A1733" s="40"/>
      <c r="B1733" s="40"/>
      <c r="C1733" s="40"/>
      <c r="D1733" s="40"/>
      <c r="E1733" s="40"/>
      <c r="F1733" s="55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0"/>
      <c r="AN1733" s="40"/>
    </row>
    <row r="1734" spans="1:40" x14ac:dyDescent="0.2">
      <c r="A1734" s="40"/>
      <c r="B1734" s="40"/>
      <c r="C1734" s="40"/>
      <c r="D1734" s="40"/>
      <c r="E1734" s="40"/>
      <c r="F1734" s="55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0"/>
      <c r="AN1734" s="40"/>
    </row>
    <row r="1735" spans="1:40" x14ac:dyDescent="0.2">
      <c r="A1735" s="40"/>
      <c r="B1735" s="40"/>
      <c r="C1735" s="40"/>
      <c r="D1735" s="40"/>
      <c r="E1735" s="40"/>
      <c r="F1735" s="55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0"/>
      <c r="AN1735" s="40"/>
    </row>
    <row r="1736" spans="1:40" x14ac:dyDescent="0.2">
      <c r="A1736" s="40"/>
      <c r="B1736" s="40"/>
      <c r="C1736" s="40"/>
      <c r="D1736" s="40"/>
      <c r="E1736" s="40"/>
      <c r="F1736" s="55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0"/>
      <c r="AN1736" s="40"/>
    </row>
    <row r="1737" spans="1:40" x14ac:dyDescent="0.2">
      <c r="A1737" s="40"/>
      <c r="B1737" s="40"/>
      <c r="C1737" s="40"/>
      <c r="D1737" s="40"/>
      <c r="E1737" s="40"/>
      <c r="F1737" s="55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0"/>
      <c r="AN1737" s="40"/>
    </row>
    <row r="1738" spans="1:40" x14ac:dyDescent="0.2">
      <c r="A1738" s="40"/>
      <c r="B1738" s="40"/>
      <c r="C1738" s="40"/>
      <c r="D1738" s="40"/>
      <c r="E1738" s="40"/>
      <c r="F1738" s="55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0"/>
      <c r="AN1738" s="40"/>
    </row>
    <row r="1739" spans="1:40" x14ac:dyDescent="0.2">
      <c r="A1739" s="40"/>
      <c r="B1739" s="40"/>
      <c r="C1739" s="40"/>
      <c r="D1739" s="40"/>
      <c r="E1739" s="40"/>
      <c r="F1739" s="55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0"/>
      <c r="AN1739" s="40"/>
    </row>
    <row r="1740" spans="1:40" x14ac:dyDescent="0.2">
      <c r="A1740" s="40"/>
      <c r="B1740" s="40"/>
      <c r="C1740" s="40"/>
      <c r="D1740" s="40"/>
      <c r="E1740" s="40"/>
      <c r="F1740" s="55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0"/>
      <c r="AN1740" s="40"/>
    </row>
    <row r="1741" spans="1:40" x14ac:dyDescent="0.2">
      <c r="A1741" s="40"/>
      <c r="B1741" s="40"/>
      <c r="C1741" s="40"/>
      <c r="D1741" s="40"/>
      <c r="E1741" s="40"/>
      <c r="F1741" s="55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0"/>
      <c r="AN1741" s="40"/>
    </row>
    <row r="1742" spans="1:40" x14ac:dyDescent="0.2">
      <c r="A1742" s="40"/>
      <c r="B1742" s="40"/>
      <c r="C1742" s="40"/>
      <c r="D1742" s="40"/>
      <c r="E1742" s="40"/>
      <c r="F1742" s="55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0"/>
      <c r="AN1742" s="40"/>
    </row>
    <row r="1743" spans="1:40" x14ac:dyDescent="0.2">
      <c r="A1743" s="40"/>
      <c r="B1743" s="40"/>
      <c r="C1743" s="40"/>
      <c r="D1743" s="40"/>
      <c r="E1743" s="40"/>
      <c r="F1743" s="55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0"/>
      <c r="AN1743" s="40"/>
    </row>
    <row r="1744" spans="1:40" x14ac:dyDescent="0.2">
      <c r="A1744" s="40"/>
      <c r="B1744" s="40"/>
      <c r="C1744" s="40"/>
      <c r="D1744" s="40"/>
      <c r="E1744" s="40"/>
      <c r="F1744" s="55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0"/>
      <c r="AN1744" s="40"/>
    </row>
    <row r="1745" spans="1:40" x14ac:dyDescent="0.2">
      <c r="A1745" s="40"/>
      <c r="B1745" s="40"/>
      <c r="C1745" s="40"/>
      <c r="D1745" s="40"/>
      <c r="E1745" s="40"/>
      <c r="F1745" s="55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0"/>
      <c r="AN1745" s="40"/>
    </row>
    <row r="1746" spans="1:40" x14ac:dyDescent="0.2">
      <c r="A1746" s="40"/>
      <c r="B1746" s="40"/>
      <c r="C1746" s="40"/>
      <c r="D1746" s="40"/>
      <c r="E1746" s="40"/>
      <c r="F1746" s="55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0"/>
      <c r="AN1746" s="40"/>
    </row>
    <row r="1747" spans="1:40" x14ac:dyDescent="0.2">
      <c r="A1747" s="40"/>
      <c r="B1747" s="40"/>
      <c r="C1747" s="40"/>
      <c r="D1747" s="40"/>
      <c r="E1747" s="40"/>
      <c r="F1747" s="55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0"/>
      <c r="AN1747" s="40"/>
    </row>
    <row r="1748" spans="1:40" x14ac:dyDescent="0.2">
      <c r="A1748" s="40"/>
      <c r="B1748" s="40"/>
      <c r="C1748" s="40"/>
      <c r="D1748" s="40"/>
      <c r="E1748" s="40"/>
      <c r="F1748" s="55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0"/>
      <c r="AN1748" s="40"/>
    </row>
    <row r="1749" spans="1:40" x14ac:dyDescent="0.2">
      <c r="A1749" s="40"/>
      <c r="B1749" s="40"/>
      <c r="C1749" s="40"/>
      <c r="D1749" s="40"/>
      <c r="E1749" s="40"/>
      <c r="F1749" s="55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0"/>
      <c r="AN1749" s="40"/>
    </row>
    <row r="1750" spans="1:40" x14ac:dyDescent="0.2">
      <c r="A1750" s="40"/>
      <c r="B1750" s="40"/>
      <c r="C1750" s="40"/>
      <c r="D1750" s="40"/>
      <c r="E1750" s="40"/>
      <c r="F1750" s="55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0"/>
      <c r="AN1750" s="40"/>
    </row>
    <row r="1751" spans="1:40" x14ac:dyDescent="0.2">
      <c r="A1751" s="40"/>
      <c r="B1751" s="40"/>
      <c r="C1751" s="40"/>
      <c r="D1751" s="40"/>
      <c r="E1751" s="40"/>
      <c r="F1751" s="55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0"/>
      <c r="AN1751" s="40"/>
    </row>
    <row r="1752" spans="1:40" x14ac:dyDescent="0.2">
      <c r="A1752" s="40"/>
      <c r="B1752" s="40"/>
      <c r="C1752" s="40"/>
      <c r="D1752" s="40"/>
      <c r="E1752" s="40"/>
      <c r="F1752" s="55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0"/>
      <c r="AN1752" s="40"/>
    </row>
    <row r="1753" spans="1:40" x14ac:dyDescent="0.2">
      <c r="A1753" s="40"/>
      <c r="B1753" s="40"/>
      <c r="C1753" s="40"/>
      <c r="D1753" s="40"/>
      <c r="E1753" s="40"/>
      <c r="F1753" s="55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0"/>
      <c r="AN1753" s="40"/>
    </row>
    <row r="1754" spans="1:40" x14ac:dyDescent="0.2">
      <c r="A1754" s="40"/>
      <c r="B1754" s="40"/>
      <c r="C1754" s="40"/>
      <c r="D1754" s="40"/>
      <c r="E1754" s="40"/>
      <c r="F1754" s="55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0"/>
      <c r="AN1754" s="40"/>
    </row>
    <row r="1755" spans="1:40" x14ac:dyDescent="0.2">
      <c r="A1755" s="40"/>
      <c r="B1755" s="40"/>
      <c r="C1755" s="40"/>
      <c r="D1755" s="40"/>
      <c r="E1755" s="40"/>
      <c r="F1755" s="55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0"/>
      <c r="AN1755" s="40"/>
    </row>
    <row r="1756" spans="1:40" x14ac:dyDescent="0.2">
      <c r="A1756" s="40"/>
      <c r="B1756" s="40"/>
      <c r="C1756" s="40"/>
      <c r="D1756" s="40"/>
      <c r="E1756" s="40"/>
      <c r="F1756" s="55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0"/>
      <c r="AN1756" s="40"/>
    </row>
    <row r="1757" spans="1:40" x14ac:dyDescent="0.2">
      <c r="A1757" s="40"/>
      <c r="B1757" s="40"/>
      <c r="C1757" s="40"/>
      <c r="D1757" s="40"/>
      <c r="E1757" s="40"/>
      <c r="F1757" s="55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0"/>
      <c r="AN1757" s="40"/>
    </row>
    <row r="1758" spans="1:40" x14ac:dyDescent="0.2">
      <c r="A1758" s="40"/>
      <c r="B1758" s="40"/>
      <c r="C1758" s="40"/>
      <c r="D1758" s="40"/>
      <c r="E1758" s="40"/>
      <c r="F1758" s="55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0"/>
      <c r="AN1758" s="40"/>
    </row>
    <row r="1759" spans="1:40" x14ac:dyDescent="0.2">
      <c r="A1759" s="40"/>
      <c r="B1759" s="40"/>
      <c r="C1759" s="40"/>
      <c r="D1759" s="40"/>
      <c r="E1759" s="40"/>
      <c r="F1759" s="55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0"/>
      <c r="AN1759" s="40"/>
    </row>
    <row r="1760" spans="1:40" x14ac:dyDescent="0.2">
      <c r="A1760" s="40"/>
      <c r="B1760" s="40"/>
      <c r="C1760" s="40"/>
      <c r="D1760" s="40"/>
      <c r="E1760" s="40"/>
      <c r="F1760" s="55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0"/>
      <c r="AN1760" s="40"/>
    </row>
    <row r="1761" spans="1:40" x14ac:dyDescent="0.2">
      <c r="A1761" s="40"/>
      <c r="B1761" s="40"/>
      <c r="C1761" s="40"/>
      <c r="D1761" s="40"/>
      <c r="E1761" s="40"/>
      <c r="F1761" s="55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0"/>
      <c r="AN1761" s="40"/>
    </row>
    <row r="1762" spans="1:40" x14ac:dyDescent="0.2">
      <c r="A1762" s="40"/>
      <c r="B1762" s="40"/>
      <c r="C1762" s="40"/>
      <c r="D1762" s="40"/>
      <c r="E1762" s="40"/>
      <c r="F1762" s="55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0"/>
      <c r="AN1762" s="40"/>
    </row>
    <row r="1763" spans="1:40" x14ac:dyDescent="0.2">
      <c r="A1763" s="40"/>
      <c r="B1763" s="40"/>
      <c r="C1763" s="40"/>
      <c r="D1763" s="40"/>
      <c r="E1763" s="40"/>
      <c r="F1763" s="55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0"/>
      <c r="AN1763" s="40"/>
    </row>
    <row r="1764" spans="1:40" x14ac:dyDescent="0.2">
      <c r="A1764" s="40"/>
      <c r="B1764" s="40"/>
      <c r="C1764" s="40"/>
      <c r="D1764" s="40"/>
      <c r="E1764" s="40"/>
      <c r="F1764" s="55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0"/>
      <c r="AN1764" s="40"/>
    </row>
    <row r="1765" spans="1:40" x14ac:dyDescent="0.2">
      <c r="A1765" s="40"/>
      <c r="B1765" s="40"/>
      <c r="C1765" s="40"/>
      <c r="D1765" s="40"/>
      <c r="E1765" s="40"/>
      <c r="F1765" s="55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0"/>
      <c r="AN1765" s="40"/>
    </row>
    <row r="1766" spans="1:40" x14ac:dyDescent="0.2">
      <c r="A1766" s="40"/>
      <c r="B1766" s="40"/>
      <c r="C1766" s="40"/>
      <c r="D1766" s="40"/>
      <c r="E1766" s="40"/>
      <c r="F1766" s="55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0"/>
      <c r="AN1766" s="40"/>
    </row>
    <row r="1767" spans="1:40" x14ac:dyDescent="0.2">
      <c r="A1767" s="40"/>
      <c r="B1767" s="40"/>
      <c r="C1767" s="40"/>
      <c r="D1767" s="40"/>
      <c r="E1767" s="40"/>
      <c r="F1767" s="55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0"/>
      <c r="AN1767" s="40"/>
    </row>
    <row r="1768" spans="1:40" x14ac:dyDescent="0.2">
      <c r="A1768" s="40"/>
      <c r="B1768" s="40"/>
      <c r="C1768" s="40"/>
      <c r="D1768" s="40"/>
      <c r="E1768" s="40"/>
      <c r="F1768" s="55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0"/>
      <c r="AN1768" s="40"/>
    </row>
    <row r="1769" spans="1:40" x14ac:dyDescent="0.2">
      <c r="A1769" s="40"/>
      <c r="B1769" s="40"/>
      <c r="C1769" s="40"/>
      <c r="D1769" s="40"/>
      <c r="E1769" s="40"/>
      <c r="F1769" s="55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0"/>
      <c r="AN1769" s="40"/>
    </row>
    <row r="1770" spans="1:40" x14ac:dyDescent="0.2">
      <c r="A1770" s="40"/>
      <c r="B1770" s="40"/>
      <c r="C1770" s="40"/>
      <c r="D1770" s="40"/>
      <c r="E1770" s="40"/>
      <c r="F1770" s="55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0"/>
      <c r="AN1770" s="40"/>
    </row>
    <row r="1771" spans="1:40" x14ac:dyDescent="0.2">
      <c r="A1771" s="40"/>
      <c r="B1771" s="40"/>
      <c r="C1771" s="40"/>
      <c r="D1771" s="40"/>
      <c r="E1771" s="40"/>
      <c r="F1771" s="55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0"/>
      <c r="AN1771" s="40"/>
    </row>
    <row r="1772" spans="1:40" x14ac:dyDescent="0.2">
      <c r="A1772" s="40"/>
      <c r="B1772" s="40"/>
      <c r="C1772" s="40"/>
      <c r="D1772" s="40"/>
      <c r="E1772" s="40"/>
      <c r="F1772" s="55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0"/>
      <c r="AN1772" s="40"/>
    </row>
    <row r="1773" spans="1:40" x14ac:dyDescent="0.2">
      <c r="A1773" s="40"/>
      <c r="B1773" s="40"/>
      <c r="C1773" s="40"/>
      <c r="D1773" s="40"/>
      <c r="E1773" s="40"/>
      <c r="F1773" s="55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0"/>
      <c r="AN1773" s="40"/>
    </row>
    <row r="1774" spans="1:40" x14ac:dyDescent="0.2">
      <c r="A1774" s="40"/>
      <c r="B1774" s="40"/>
      <c r="C1774" s="40"/>
      <c r="D1774" s="40"/>
      <c r="E1774" s="40"/>
      <c r="F1774" s="55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0"/>
      <c r="AN1774" s="40"/>
    </row>
    <row r="1775" spans="1:40" x14ac:dyDescent="0.2">
      <c r="A1775" s="40"/>
      <c r="B1775" s="40"/>
      <c r="C1775" s="40"/>
      <c r="D1775" s="40"/>
      <c r="E1775" s="40"/>
      <c r="F1775" s="55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0"/>
      <c r="AN1775" s="40"/>
    </row>
    <row r="1776" spans="1:40" x14ac:dyDescent="0.2">
      <c r="A1776" s="40"/>
      <c r="B1776" s="40"/>
      <c r="C1776" s="40"/>
      <c r="D1776" s="40"/>
      <c r="E1776" s="40"/>
      <c r="F1776" s="55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0"/>
      <c r="AN1776" s="40"/>
    </row>
    <row r="1777" spans="1:40" x14ac:dyDescent="0.2">
      <c r="A1777" s="40"/>
      <c r="B1777" s="40"/>
      <c r="C1777" s="40"/>
      <c r="D1777" s="40"/>
      <c r="E1777" s="40"/>
      <c r="F1777" s="55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0"/>
      <c r="AN1777" s="40"/>
    </row>
    <row r="1778" spans="1:40" x14ac:dyDescent="0.2">
      <c r="A1778" s="40"/>
      <c r="B1778" s="40"/>
      <c r="C1778" s="40"/>
      <c r="D1778" s="40"/>
      <c r="E1778" s="40"/>
      <c r="F1778" s="55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0"/>
      <c r="AN1778" s="40"/>
    </row>
    <row r="1779" spans="1:40" x14ac:dyDescent="0.2">
      <c r="A1779" s="40"/>
      <c r="B1779" s="40"/>
      <c r="C1779" s="40"/>
      <c r="D1779" s="40"/>
      <c r="E1779" s="40"/>
      <c r="F1779" s="55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0"/>
      <c r="AN1779" s="40"/>
    </row>
    <row r="1780" spans="1:40" x14ac:dyDescent="0.2">
      <c r="A1780" s="40"/>
      <c r="B1780" s="40"/>
      <c r="C1780" s="40"/>
      <c r="D1780" s="40"/>
      <c r="E1780" s="40"/>
      <c r="F1780" s="55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0"/>
      <c r="AN1780" s="40"/>
    </row>
    <row r="1781" spans="1:40" x14ac:dyDescent="0.2">
      <c r="A1781" s="40"/>
      <c r="B1781" s="40"/>
      <c r="C1781" s="40"/>
      <c r="D1781" s="40"/>
      <c r="E1781" s="40"/>
      <c r="F1781" s="55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0"/>
      <c r="AN1781" s="40"/>
    </row>
    <row r="1782" spans="1:40" x14ac:dyDescent="0.2">
      <c r="A1782" s="40"/>
      <c r="B1782" s="40"/>
      <c r="C1782" s="40"/>
      <c r="D1782" s="40"/>
      <c r="E1782" s="40"/>
      <c r="F1782" s="55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0"/>
      <c r="AN1782" s="40"/>
    </row>
    <row r="1783" spans="1:40" x14ac:dyDescent="0.2">
      <c r="A1783" s="40"/>
      <c r="B1783" s="40"/>
      <c r="C1783" s="40"/>
      <c r="D1783" s="40"/>
      <c r="E1783" s="40"/>
      <c r="F1783" s="55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0"/>
      <c r="AN1783" s="40"/>
    </row>
    <row r="1784" spans="1:40" x14ac:dyDescent="0.2">
      <c r="A1784" s="40"/>
      <c r="B1784" s="40"/>
      <c r="C1784" s="40"/>
      <c r="D1784" s="40"/>
      <c r="E1784" s="40"/>
      <c r="F1784" s="55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0"/>
      <c r="AN1784" s="40"/>
    </row>
    <row r="1785" spans="1:40" x14ac:dyDescent="0.2">
      <c r="A1785" s="40"/>
      <c r="B1785" s="40"/>
      <c r="C1785" s="40"/>
      <c r="D1785" s="40"/>
      <c r="E1785" s="40"/>
      <c r="F1785" s="55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0"/>
      <c r="AN1785" s="40"/>
    </row>
    <row r="1786" spans="1:40" x14ac:dyDescent="0.2">
      <c r="A1786" s="40"/>
      <c r="B1786" s="40"/>
      <c r="C1786" s="40"/>
      <c r="D1786" s="40"/>
      <c r="E1786" s="40"/>
      <c r="F1786" s="55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0"/>
      <c r="AN1786" s="40"/>
    </row>
    <row r="1787" spans="1:40" x14ac:dyDescent="0.2">
      <c r="A1787" s="40"/>
      <c r="B1787" s="40"/>
      <c r="C1787" s="40"/>
      <c r="D1787" s="40"/>
      <c r="E1787" s="40"/>
      <c r="F1787" s="55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0"/>
      <c r="AN1787" s="40"/>
    </row>
    <row r="1788" spans="1:40" x14ac:dyDescent="0.2">
      <c r="A1788" s="40"/>
      <c r="B1788" s="40"/>
      <c r="C1788" s="40"/>
      <c r="D1788" s="40"/>
      <c r="E1788" s="40"/>
      <c r="F1788" s="55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0"/>
      <c r="AN1788" s="40"/>
    </row>
    <row r="1789" spans="1:40" x14ac:dyDescent="0.2">
      <c r="A1789" s="40"/>
      <c r="B1789" s="40"/>
      <c r="C1789" s="40"/>
      <c r="D1789" s="40"/>
      <c r="E1789" s="40"/>
      <c r="F1789" s="55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0"/>
      <c r="AN1789" s="40"/>
    </row>
    <row r="1790" spans="1:40" x14ac:dyDescent="0.2">
      <c r="A1790" s="40"/>
      <c r="B1790" s="40"/>
      <c r="C1790" s="40"/>
      <c r="D1790" s="40"/>
      <c r="E1790" s="40"/>
      <c r="F1790" s="55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0"/>
      <c r="AN1790" s="40"/>
    </row>
    <row r="1791" spans="1:40" x14ac:dyDescent="0.2">
      <c r="A1791" s="40"/>
      <c r="B1791" s="40"/>
      <c r="C1791" s="40"/>
      <c r="D1791" s="40"/>
      <c r="E1791" s="40"/>
      <c r="F1791" s="55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0"/>
      <c r="AN1791" s="40"/>
    </row>
    <row r="1792" spans="1:40" x14ac:dyDescent="0.2">
      <c r="A1792" s="40"/>
      <c r="B1792" s="40"/>
      <c r="C1792" s="40"/>
      <c r="D1792" s="40"/>
      <c r="E1792" s="40"/>
      <c r="F1792" s="55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0"/>
      <c r="AN1792" s="40"/>
    </row>
    <row r="1793" spans="1:40" x14ac:dyDescent="0.2">
      <c r="A1793" s="40"/>
      <c r="B1793" s="40"/>
      <c r="C1793" s="40"/>
      <c r="D1793" s="40"/>
      <c r="E1793" s="40"/>
      <c r="F1793" s="55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0"/>
      <c r="AN1793" s="40"/>
    </row>
    <row r="1794" spans="1:40" x14ac:dyDescent="0.2">
      <c r="A1794" s="40"/>
      <c r="B1794" s="40"/>
      <c r="C1794" s="40"/>
      <c r="D1794" s="40"/>
      <c r="E1794" s="40"/>
      <c r="F1794" s="55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0"/>
      <c r="AN1794" s="40"/>
    </row>
    <row r="1795" spans="1:40" x14ac:dyDescent="0.2">
      <c r="A1795" s="40"/>
      <c r="B1795" s="40"/>
      <c r="C1795" s="40"/>
      <c r="D1795" s="40"/>
      <c r="E1795" s="40"/>
      <c r="F1795" s="55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0"/>
      <c r="AN1795" s="40"/>
    </row>
    <row r="1796" spans="1:40" x14ac:dyDescent="0.2">
      <c r="A1796" s="40"/>
      <c r="B1796" s="40"/>
      <c r="C1796" s="40"/>
      <c r="D1796" s="40"/>
      <c r="E1796" s="40"/>
      <c r="F1796" s="55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0"/>
      <c r="AN1796" s="40"/>
    </row>
    <row r="1797" spans="1:40" x14ac:dyDescent="0.2">
      <c r="A1797" s="40"/>
      <c r="B1797" s="40"/>
      <c r="C1797" s="40"/>
      <c r="D1797" s="40"/>
      <c r="E1797" s="40"/>
      <c r="F1797" s="55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0"/>
      <c r="AN1797" s="40"/>
    </row>
    <row r="1798" spans="1:40" x14ac:dyDescent="0.2">
      <c r="A1798" s="40"/>
      <c r="B1798" s="40"/>
      <c r="C1798" s="40"/>
      <c r="D1798" s="40"/>
      <c r="E1798" s="40"/>
      <c r="F1798" s="55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0"/>
      <c r="AN1798" s="40"/>
    </row>
    <row r="1799" spans="1:40" x14ac:dyDescent="0.2">
      <c r="A1799" s="40"/>
      <c r="B1799" s="40"/>
      <c r="C1799" s="40"/>
      <c r="D1799" s="40"/>
      <c r="E1799" s="40"/>
      <c r="F1799" s="55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0"/>
      <c r="AN1799" s="40"/>
    </row>
    <row r="1800" spans="1:40" x14ac:dyDescent="0.2">
      <c r="A1800" s="40"/>
      <c r="B1800" s="40"/>
      <c r="C1800" s="40"/>
      <c r="D1800" s="40"/>
      <c r="E1800" s="40"/>
      <c r="F1800" s="55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0"/>
      <c r="AN1800" s="40"/>
    </row>
    <row r="1801" spans="1:40" x14ac:dyDescent="0.2">
      <c r="A1801" s="40"/>
      <c r="B1801" s="40"/>
      <c r="C1801" s="40"/>
      <c r="D1801" s="40"/>
      <c r="E1801" s="40"/>
      <c r="F1801" s="55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0"/>
      <c r="AN1801" s="40"/>
    </row>
    <row r="1802" spans="1:40" x14ac:dyDescent="0.2">
      <c r="A1802" s="40"/>
      <c r="B1802" s="40"/>
      <c r="C1802" s="40"/>
      <c r="D1802" s="40"/>
      <c r="E1802" s="40"/>
      <c r="F1802" s="55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0"/>
      <c r="AN1802" s="40"/>
    </row>
    <row r="1803" spans="1:40" x14ac:dyDescent="0.2">
      <c r="A1803" s="40"/>
      <c r="B1803" s="40"/>
      <c r="C1803" s="40"/>
      <c r="D1803" s="40"/>
      <c r="E1803" s="40"/>
      <c r="F1803" s="55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0"/>
      <c r="AN1803" s="40"/>
    </row>
    <row r="1804" spans="1:40" x14ac:dyDescent="0.2">
      <c r="A1804" s="40"/>
      <c r="B1804" s="40"/>
      <c r="C1804" s="40"/>
      <c r="D1804" s="40"/>
      <c r="E1804" s="40"/>
      <c r="F1804" s="55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0"/>
      <c r="AN1804" s="40"/>
    </row>
    <row r="1805" spans="1:40" x14ac:dyDescent="0.2">
      <c r="A1805" s="40"/>
      <c r="B1805" s="40"/>
      <c r="C1805" s="40"/>
      <c r="D1805" s="40"/>
      <c r="E1805" s="40"/>
      <c r="F1805" s="55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0"/>
      <c r="AN1805" s="40"/>
    </row>
    <row r="1806" spans="1:40" x14ac:dyDescent="0.2">
      <c r="A1806" s="40"/>
      <c r="B1806" s="40"/>
      <c r="C1806" s="40"/>
      <c r="D1806" s="40"/>
      <c r="E1806" s="40"/>
      <c r="F1806" s="55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0"/>
      <c r="AN1806" s="40"/>
    </row>
    <row r="1807" spans="1:40" x14ac:dyDescent="0.2">
      <c r="A1807" s="40"/>
      <c r="B1807" s="40"/>
      <c r="C1807" s="40"/>
      <c r="D1807" s="40"/>
      <c r="E1807" s="40"/>
      <c r="F1807" s="55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0"/>
      <c r="AN1807" s="40"/>
    </row>
    <row r="1808" spans="1:40" x14ac:dyDescent="0.2">
      <c r="A1808" s="40"/>
      <c r="B1808" s="40"/>
      <c r="C1808" s="40"/>
      <c r="D1808" s="40"/>
      <c r="E1808" s="40"/>
      <c r="F1808" s="55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0"/>
      <c r="AN1808" s="40"/>
    </row>
    <row r="1809" spans="1:40" x14ac:dyDescent="0.2">
      <c r="A1809" s="40"/>
      <c r="B1809" s="40"/>
      <c r="C1809" s="40"/>
      <c r="D1809" s="40"/>
      <c r="E1809" s="40"/>
      <c r="F1809" s="55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0"/>
      <c r="AN1809" s="40"/>
    </row>
    <row r="1810" spans="1:40" x14ac:dyDescent="0.2">
      <c r="A1810" s="40"/>
      <c r="B1810" s="40"/>
      <c r="C1810" s="40"/>
      <c r="D1810" s="40"/>
      <c r="E1810" s="40"/>
      <c r="F1810" s="55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0"/>
      <c r="AN1810" s="40"/>
    </row>
    <row r="1811" spans="1:40" x14ac:dyDescent="0.2">
      <c r="A1811" s="40"/>
      <c r="B1811" s="40"/>
      <c r="C1811" s="40"/>
      <c r="D1811" s="40"/>
      <c r="E1811" s="40"/>
      <c r="F1811" s="55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0"/>
      <c r="AN1811" s="40"/>
    </row>
    <row r="1812" spans="1:40" x14ac:dyDescent="0.2">
      <c r="A1812" s="40"/>
      <c r="B1812" s="40"/>
      <c r="C1812" s="40"/>
      <c r="D1812" s="40"/>
      <c r="E1812" s="40"/>
      <c r="F1812" s="55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0"/>
      <c r="AN1812" s="40"/>
    </row>
    <row r="1813" spans="1:40" x14ac:dyDescent="0.2">
      <c r="A1813" s="40"/>
      <c r="B1813" s="40"/>
      <c r="C1813" s="40"/>
      <c r="D1813" s="40"/>
      <c r="E1813" s="40"/>
      <c r="F1813" s="55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0"/>
      <c r="AN1813" s="40"/>
    </row>
    <row r="1814" spans="1:40" x14ac:dyDescent="0.2">
      <c r="A1814" s="40"/>
      <c r="B1814" s="40"/>
      <c r="C1814" s="40"/>
      <c r="D1814" s="40"/>
      <c r="E1814" s="40"/>
      <c r="F1814" s="55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0"/>
      <c r="AN1814" s="40"/>
    </row>
    <row r="1815" spans="1:40" x14ac:dyDescent="0.2">
      <c r="A1815" s="40"/>
      <c r="B1815" s="40"/>
      <c r="C1815" s="40"/>
      <c r="D1815" s="40"/>
      <c r="E1815" s="40"/>
      <c r="F1815" s="55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0"/>
      <c r="AN1815" s="40"/>
    </row>
    <row r="1816" spans="1:40" x14ac:dyDescent="0.2">
      <c r="A1816" s="40"/>
      <c r="B1816" s="40"/>
      <c r="C1816" s="40"/>
      <c r="D1816" s="40"/>
      <c r="E1816" s="40"/>
      <c r="F1816" s="55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0"/>
      <c r="AN1816" s="40"/>
    </row>
    <row r="1817" spans="1:40" x14ac:dyDescent="0.2">
      <c r="A1817" s="40"/>
      <c r="B1817" s="40"/>
      <c r="C1817" s="40"/>
      <c r="D1817" s="40"/>
      <c r="E1817" s="40"/>
      <c r="F1817" s="55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0"/>
      <c r="AN1817" s="40"/>
    </row>
    <row r="1818" spans="1:40" x14ac:dyDescent="0.2">
      <c r="A1818" s="40"/>
      <c r="B1818" s="40"/>
      <c r="C1818" s="40"/>
      <c r="D1818" s="40"/>
      <c r="E1818" s="40"/>
      <c r="F1818" s="55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0"/>
      <c r="AN1818" s="40"/>
    </row>
    <row r="1819" spans="1:40" x14ac:dyDescent="0.2">
      <c r="A1819" s="40"/>
      <c r="B1819" s="40"/>
      <c r="C1819" s="40"/>
      <c r="D1819" s="40"/>
      <c r="E1819" s="40"/>
      <c r="F1819" s="55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0"/>
      <c r="AN1819" s="40"/>
    </row>
    <row r="1820" spans="1:40" x14ac:dyDescent="0.2">
      <c r="A1820" s="40"/>
      <c r="B1820" s="40"/>
      <c r="C1820" s="40"/>
      <c r="D1820" s="40"/>
      <c r="E1820" s="40"/>
      <c r="F1820" s="55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0"/>
      <c r="AN1820" s="40"/>
    </row>
    <row r="1821" spans="1:40" x14ac:dyDescent="0.2">
      <c r="A1821" s="40"/>
      <c r="B1821" s="40"/>
      <c r="C1821" s="40"/>
      <c r="D1821" s="40"/>
      <c r="E1821" s="40"/>
      <c r="F1821" s="55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0"/>
      <c r="AN1821" s="40"/>
    </row>
    <row r="1822" spans="1:40" x14ac:dyDescent="0.2">
      <c r="A1822" s="40"/>
      <c r="B1822" s="40"/>
      <c r="C1822" s="40"/>
      <c r="D1822" s="40"/>
      <c r="E1822" s="40"/>
      <c r="F1822" s="55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0"/>
      <c r="AN1822" s="40"/>
    </row>
    <row r="1823" spans="1:40" x14ac:dyDescent="0.2">
      <c r="A1823" s="40"/>
      <c r="B1823" s="40"/>
      <c r="C1823" s="40"/>
      <c r="D1823" s="40"/>
      <c r="E1823" s="40"/>
      <c r="F1823" s="55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0"/>
      <c r="AN1823" s="40"/>
    </row>
    <row r="1824" spans="1:40" x14ac:dyDescent="0.2">
      <c r="A1824" s="40"/>
      <c r="B1824" s="40"/>
      <c r="C1824" s="40"/>
      <c r="D1824" s="40"/>
      <c r="E1824" s="40"/>
      <c r="F1824" s="55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0"/>
      <c r="AN1824" s="40"/>
    </row>
    <row r="1825" spans="1:40" x14ac:dyDescent="0.2">
      <c r="A1825" s="40"/>
      <c r="B1825" s="40"/>
      <c r="C1825" s="40"/>
      <c r="D1825" s="40"/>
      <c r="E1825" s="40"/>
      <c r="F1825" s="55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0"/>
      <c r="AN1825" s="40"/>
    </row>
    <row r="1826" spans="1:40" x14ac:dyDescent="0.2">
      <c r="A1826" s="40"/>
      <c r="B1826" s="40"/>
      <c r="C1826" s="40"/>
      <c r="D1826" s="40"/>
      <c r="E1826" s="40"/>
      <c r="F1826" s="55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0"/>
      <c r="AN1826" s="40"/>
    </row>
    <row r="1827" spans="1:40" x14ac:dyDescent="0.2">
      <c r="A1827" s="40"/>
      <c r="B1827" s="40"/>
      <c r="C1827" s="40"/>
      <c r="D1827" s="40"/>
      <c r="E1827" s="40"/>
      <c r="F1827" s="55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0"/>
      <c r="AN1827" s="40"/>
    </row>
    <row r="1828" spans="1:40" x14ac:dyDescent="0.2">
      <c r="A1828" s="40"/>
      <c r="B1828" s="40"/>
      <c r="C1828" s="40"/>
      <c r="D1828" s="40"/>
      <c r="E1828" s="40"/>
      <c r="F1828" s="55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0"/>
      <c r="AN1828" s="40"/>
    </row>
    <row r="1829" spans="1:40" x14ac:dyDescent="0.2">
      <c r="A1829" s="40"/>
      <c r="B1829" s="40"/>
      <c r="C1829" s="40"/>
      <c r="D1829" s="40"/>
      <c r="E1829" s="40"/>
      <c r="F1829" s="55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0"/>
      <c r="AN1829" s="40"/>
    </row>
    <row r="1830" spans="1:40" x14ac:dyDescent="0.2">
      <c r="A1830" s="40"/>
      <c r="B1830" s="40"/>
      <c r="C1830" s="40"/>
      <c r="D1830" s="40"/>
      <c r="E1830" s="40"/>
      <c r="F1830" s="55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0"/>
      <c r="AN1830" s="40"/>
    </row>
    <row r="1831" spans="1:40" x14ac:dyDescent="0.2">
      <c r="A1831" s="40"/>
      <c r="B1831" s="40"/>
      <c r="C1831" s="40"/>
      <c r="D1831" s="40"/>
      <c r="E1831" s="40"/>
      <c r="F1831" s="55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0"/>
      <c r="AN1831" s="40"/>
    </row>
    <row r="1832" spans="1:40" x14ac:dyDescent="0.2">
      <c r="A1832" s="40"/>
      <c r="B1832" s="40"/>
      <c r="C1832" s="40"/>
      <c r="D1832" s="40"/>
      <c r="E1832" s="40"/>
      <c r="F1832" s="55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0"/>
      <c r="AN1832" s="40"/>
    </row>
    <row r="1833" spans="1:40" x14ac:dyDescent="0.2">
      <c r="A1833" s="40"/>
      <c r="B1833" s="40"/>
      <c r="C1833" s="40"/>
      <c r="D1833" s="40"/>
      <c r="E1833" s="40"/>
      <c r="F1833" s="55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0"/>
      <c r="AN1833" s="40"/>
    </row>
    <row r="1834" spans="1:40" x14ac:dyDescent="0.2">
      <c r="A1834" s="40"/>
      <c r="B1834" s="40"/>
      <c r="C1834" s="40"/>
      <c r="D1834" s="40"/>
      <c r="E1834" s="40"/>
      <c r="F1834" s="55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0"/>
      <c r="AN1834" s="40"/>
    </row>
    <row r="1835" spans="1:40" x14ac:dyDescent="0.2">
      <c r="A1835" s="40"/>
      <c r="B1835" s="40"/>
      <c r="C1835" s="40"/>
      <c r="D1835" s="40"/>
      <c r="E1835" s="40"/>
      <c r="F1835" s="55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0"/>
      <c r="AN1835" s="40"/>
    </row>
    <row r="1836" spans="1:40" x14ac:dyDescent="0.2">
      <c r="A1836" s="40"/>
      <c r="B1836" s="40"/>
      <c r="C1836" s="40"/>
      <c r="D1836" s="40"/>
      <c r="E1836" s="40"/>
      <c r="F1836" s="55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0"/>
      <c r="AN1836" s="40"/>
    </row>
    <row r="1837" spans="1:40" x14ac:dyDescent="0.2">
      <c r="A1837" s="40"/>
      <c r="B1837" s="40"/>
      <c r="C1837" s="40"/>
      <c r="D1837" s="40"/>
      <c r="E1837" s="40"/>
      <c r="F1837" s="55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0"/>
      <c r="AN1837" s="40"/>
    </row>
    <row r="1838" spans="1:40" x14ac:dyDescent="0.2">
      <c r="A1838" s="40"/>
      <c r="B1838" s="40"/>
      <c r="C1838" s="40"/>
      <c r="D1838" s="40"/>
      <c r="E1838" s="40"/>
      <c r="F1838" s="55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0"/>
      <c r="AN1838" s="40"/>
    </row>
    <row r="1839" spans="1:40" x14ac:dyDescent="0.2">
      <c r="A1839" s="40"/>
      <c r="B1839" s="40"/>
      <c r="C1839" s="40"/>
      <c r="D1839" s="40"/>
      <c r="E1839" s="40"/>
      <c r="F1839" s="55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0"/>
      <c r="AN1839" s="40"/>
    </row>
    <row r="1840" spans="1:40" x14ac:dyDescent="0.2">
      <c r="A1840" s="40"/>
      <c r="B1840" s="40"/>
      <c r="C1840" s="40"/>
      <c r="D1840" s="40"/>
      <c r="E1840" s="40"/>
      <c r="F1840" s="55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0"/>
      <c r="AN1840" s="40"/>
    </row>
    <row r="1841" spans="1:40" x14ac:dyDescent="0.2">
      <c r="A1841" s="40"/>
      <c r="B1841" s="40"/>
      <c r="C1841" s="40"/>
      <c r="D1841" s="40"/>
      <c r="E1841" s="40"/>
      <c r="F1841" s="55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0"/>
      <c r="AN1841" s="40"/>
    </row>
    <row r="1842" spans="1:40" x14ac:dyDescent="0.2">
      <c r="A1842" s="40"/>
      <c r="B1842" s="40"/>
      <c r="C1842" s="40"/>
      <c r="D1842" s="40"/>
      <c r="E1842" s="40"/>
      <c r="F1842" s="55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0"/>
      <c r="AN1842" s="40"/>
    </row>
    <row r="1843" spans="1:40" x14ac:dyDescent="0.2">
      <c r="A1843" s="40"/>
      <c r="B1843" s="40"/>
      <c r="C1843" s="40"/>
      <c r="D1843" s="40"/>
      <c r="E1843" s="40"/>
      <c r="F1843" s="55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0"/>
      <c r="AN1843" s="40"/>
    </row>
    <row r="1844" spans="1:40" x14ac:dyDescent="0.2">
      <c r="A1844" s="40"/>
      <c r="B1844" s="40"/>
      <c r="C1844" s="40"/>
      <c r="D1844" s="40"/>
      <c r="E1844" s="40"/>
      <c r="F1844" s="55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0"/>
      <c r="AN1844" s="40"/>
    </row>
    <row r="1845" spans="1:40" x14ac:dyDescent="0.2">
      <c r="A1845" s="40"/>
      <c r="B1845" s="40"/>
      <c r="C1845" s="40"/>
      <c r="D1845" s="40"/>
      <c r="E1845" s="40"/>
      <c r="F1845" s="55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0"/>
      <c r="AN1845" s="40"/>
    </row>
    <row r="1846" spans="1:40" x14ac:dyDescent="0.2">
      <c r="A1846" s="40"/>
      <c r="B1846" s="40"/>
      <c r="C1846" s="40"/>
      <c r="D1846" s="40"/>
      <c r="E1846" s="40"/>
      <c r="F1846" s="55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0"/>
      <c r="AN1846" s="40"/>
    </row>
    <row r="1847" spans="1:40" x14ac:dyDescent="0.2">
      <c r="A1847" s="40"/>
      <c r="B1847" s="40"/>
      <c r="C1847" s="40"/>
      <c r="D1847" s="40"/>
      <c r="E1847" s="40"/>
      <c r="F1847" s="55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0"/>
      <c r="AN1847" s="40"/>
    </row>
    <row r="1848" spans="1:40" x14ac:dyDescent="0.2">
      <c r="A1848" s="40"/>
      <c r="B1848" s="40"/>
      <c r="C1848" s="40"/>
      <c r="D1848" s="40"/>
      <c r="E1848" s="40"/>
      <c r="F1848" s="55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0"/>
      <c r="AN1848" s="40"/>
    </row>
    <row r="1849" spans="1:40" x14ac:dyDescent="0.2">
      <c r="A1849" s="40"/>
      <c r="B1849" s="40"/>
      <c r="C1849" s="40"/>
      <c r="D1849" s="40"/>
      <c r="E1849" s="40"/>
      <c r="F1849" s="55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0"/>
      <c r="AN1849" s="40"/>
    </row>
    <row r="1850" spans="1:40" x14ac:dyDescent="0.2">
      <c r="A1850" s="40"/>
      <c r="B1850" s="40"/>
      <c r="C1850" s="40"/>
      <c r="D1850" s="40"/>
      <c r="E1850" s="40"/>
      <c r="F1850" s="55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0"/>
      <c r="AN1850" s="40"/>
    </row>
    <row r="1851" spans="1:40" x14ac:dyDescent="0.2">
      <c r="A1851" s="40"/>
      <c r="B1851" s="40"/>
      <c r="C1851" s="40"/>
      <c r="D1851" s="40"/>
      <c r="E1851" s="40"/>
      <c r="F1851" s="55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0"/>
      <c r="AN1851" s="40"/>
    </row>
    <row r="1852" spans="1:40" x14ac:dyDescent="0.2">
      <c r="A1852" s="40"/>
      <c r="B1852" s="40"/>
      <c r="C1852" s="40"/>
      <c r="D1852" s="40"/>
      <c r="E1852" s="40"/>
      <c r="F1852" s="55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0"/>
      <c r="AN1852" s="40"/>
    </row>
    <row r="1853" spans="1:40" x14ac:dyDescent="0.2">
      <c r="A1853" s="40"/>
      <c r="B1853" s="40"/>
      <c r="C1853" s="40"/>
      <c r="D1853" s="40"/>
      <c r="E1853" s="40"/>
      <c r="F1853" s="55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0"/>
      <c r="AN1853" s="40"/>
    </row>
    <row r="1854" spans="1:40" x14ac:dyDescent="0.2">
      <c r="A1854" s="40"/>
      <c r="B1854" s="40"/>
      <c r="C1854" s="40"/>
      <c r="D1854" s="40"/>
      <c r="E1854" s="40"/>
      <c r="F1854" s="55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0"/>
      <c r="AN1854" s="40"/>
    </row>
    <row r="1855" spans="1:40" x14ac:dyDescent="0.2">
      <c r="A1855" s="40"/>
      <c r="B1855" s="40"/>
      <c r="C1855" s="40"/>
      <c r="D1855" s="40"/>
      <c r="E1855" s="40"/>
      <c r="F1855" s="55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0"/>
      <c r="AN1855" s="40"/>
    </row>
    <row r="1856" spans="1:40" x14ac:dyDescent="0.2">
      <c r="A1856" s="40"/>
      <c r="B1856" s="40"/>
      <c r="C1856" s="40"/>
      <c r="D1856" s="40"/>
      <c r="E1856" s="40"/>
      <c r="F1856" s="55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0"/>
      <c r="AN1856" s="40"/>
    </row>
    <row r="1857" spans="1:40" x14ac:dyDescent="0.2">
      <c r="A1857" s="40"/>
      <c r="B1857" s="40"/>
      <c r="C1857" s="40"/>
      <c r="D1857" s="40"/>
      <c r="E1857" s="40"/>
      <c r="F1857" s="55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0"/>
      <c r="AN1857" s="40"/>
    </row>
    <row r="1858" spans="1:40" x14ac:dyDescent="0.2">
      <c r="A1858" s="40"/>
      <c r="B1858" s="40"/>
      <c r="C1858" s="40"/>
      <c r="D1858" s="40"/>
      <c r="E1858" s="40"/>
      <c r="F1858" s="55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0"/>
      <c r="AN1858" s="40"/>
    </row>
    <row r="1859" spans="1:40" x14ac:dyDescent="0.2">
      <c r="A1859" s="40"/>
      <c r="B1859" s="40"/>
      <c r="C1859" s="40"/>
      <c r="D1859" s="40"/>
      <c r="E1859" s="40"/>
      <c r="F1859" s="55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0"/>
      <c r="AN1859" s="40"/>
    </row>
    <row r="1860" spans="1:40" x14ac:dyDescent="0.2">
      <c r="A1860" s="40"/>
      <c r="B1860" s="40"/>
      <c r="C1860" s="40"/>
      <c r="D1860" s="40"/>
      <c r="E1860" s="40"/>
      <c r="F1860" s="55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0"/>
      <c r="AN1860" s="40"/>
    </row>
    <row r="1861" spans="1:40" x14ac:dyDescent="0.2">
      <c r="A1861" s="40"/>
      <c r="B1861" s="40"/>
      <c r="C1861" s="40"/>
      <c r="D1861" s="40"/>
      <c r="E1861" s="40"/>
      <c r="F1861" s="55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0"/>
      <c r="AN1861" s="40"/>
    </row>
    <row r="1862" spans="1:40" x14ac:dyDescent="0.2">
      <c r="A1862" s="40"/>
      <c r="B1862" s="40"/>
      <c r="C1862" s="40"/>
      <c r="D1862" s="40"/>
      <c r="E1862" s="40"/>
      <c r="F1862" s="55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0"/>
      <c r="AN1862" s="40"/>
    </row>
    <row r="1863" spans="1:40" x14ac:dyDescent="0.2">
      <c r="A1863" s="40"/>
      <c r="B1863" s="40"/>
      <c r="C1863" s="40"/>
      <c r="D1863" s="40"/>
      <c r="E1863" s="40"/>
      <c r="F1863" s="55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0"/>
      <c r="AN1863" s="40"/>
    </row>
    <row r="1864" spans="1:40" x14ac:dyDescent="0.2">
      <c r="A1864" s="40"/>
      <c r="B1864" s="40"/>
      <c r="C1864" s="40"/>
      <c r="D1864" s="40"/>
      <c r="E1864" s="40"/>
      <c r="F1864" s="55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0"/>
      <c r="AN1864" s="40"/>
    </row>
    <row r="1865" spans="1:40" x14ac:dyDescent="0.2">
      <c r="A1865" s="40"/>
      <c r="B1865" s="40"/>
      <c r="C1865" s="40"/>
      <c r="D1865" s="40"/>
      <c r="E1865" s="40"/>
      <c r="F1865" s="55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0"/>
      <c r="AN1865" s="40"/>
    </row>
    <row r="1866" spans="1:40" x14ac:dyDescent="0.2">
      <c r="A1866" s="40"/>
      <c r="B1866" s="40"/>
      <c r="C1866" s="40"/>
      <c r="D1866" s="40"/>
      <c r="E1866" s="40"/>
      <c r="F1866" s="55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0"/>
      <c r="AN1866" s="40"/>
    </row>
    <row r="1867" spans="1:40" x14ac:dyDescent="0.2">
      <c r="A1867" s="40"/>
      <c r="B1867" s="40"/>
      <c r="C1867" s="40"/>
      <c r="D1867" s="40"/>
      <c r="E1867" s="40"/>
      <c r="F1867" s="55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0"/>
      <c r="AN1867" s="40"/>
    </row>
    <row r="1868" spans="1:40" x14ac:dyDescent="0.2">
      <c r="A1868" s="40"/>
      <c r="B1868" s="40"/>
      <c r="C1868" s="40"/>
      <c r="D1868" s="40"/>
      <c r="E1868" s="40"/>
      <c r="F1868" s="55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0"/>
      <c r="AN1868" s="40"/>
    </row>
    <row r="1869" spans="1:40" x14ac:dyDescent="0.2">
      <c r="A1869" s="40"/>
      <c r="B1869" s="40"/>
      <c r="C1869" s="40"/>
      <c r="D1869" s="40"/>
      <c r="E1869" s="40"/>
      <c r="F1869" s="55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0"/>
      <c r="AN1869" s="40"/>
    </row>
    <row r="1870" spans="1:40" x14ac:dyDescent="0.2">
      <c r="A1870" s="40"/>
      <c r="B1870" s="40"/>
      <c r="C1870" s="40"/>
      <c r="D1870" s="40"/>
      <c r="E1870" s="40"/>
      <c r="F1870" s="55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0"/>
      <c r="AN1870" s="40"/>
    </row>
    <row r="1871" spans="1:40" x14ac:dyDescent="0.2">
      <c r="A1871" s="40"/>
      <c r="B1871" s="40"/>
      <c r="C1871" s="40"/>
      <c r="D1871" s="40"/>
      <c r="E1871" s="40"/>
      <c r="F1871" s="55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0"/>
      <c r="AN1871" s="40"/>
    </row>
    <row r="1872" spans="1:40" x14ac:dyDescent="0.2">
      <c r="A1872" s="40"/>
      <c r="B1872" s="40"/>
      <c r="C1872" s="40"/>
      <c r="D1872" s="40"/>
      <c r="E1872" s="40"/>
      <c r="F1872" s="55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0"/>
      <c r="AN1872" s="40"/>
    </row>
    <row r="1873" spans="1:40" x14ac:dyDescent="0.2">
      <c r="A1873" s="40"/>
      <c r="B1873" s="40"/>
      <c r="C1873" s="40"/>
      <c r="D1873" s="40"/>
      <c r="E1873" s="40"/>
      <c r="F1873" s="55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0"/>
      <c r="AN1873" s="40"/>
    </row>
    <row r="1874" spans="1:40" x14ac:dyDescent="0.2">
      <c r="A1874" s="40"/>
      <c r="B1874" s="40"/>
      <c r="C1874" s="40"/>
      <c r="D1874" s="40"/>
      <c r="E1874" s="40"/>
      <c r="F1874" s="55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0"/>
      <c r="AN1874" s="40"/>
    </row>
    <row r="1875" spans="1:40" x14ac:dyDescent="0.2">
      <c r="A1875" s="40"/>
      <c r="B1875" s="40"/>
      <c r="C1875" s="40"/>
      <c r="D1875" s="40"/>
      <c r="E1875" s="40"/>
      <c r="F1875" s="55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0"/>
      <c r="AN1875" s="40"/>
    </row>
    <row r="1876" spans="1:40" x14ac:dyDescent="0.2">
      <c r="A1876" s="40"/>
      <c r="B1876" s="40"/>
      <c r="C1876" s="40"/>
      <c r="D1876" s="40"/>
      <c r="E1876" s="40"/>
      <c r="F1876" s="55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0"/>
      <c r="AN1876" s="40"/>
    </row>
    <row r="1877" spans="1:40" x14ac:dyDescent="0.2">
      <c r="A1877" s="40"/>
      <c r="B1877" s="40"/>
      <c r="C1877" s="40"/>
      <c r="D1877" s="40"/>
      <c r="E1877" s="40"/>
      <c r="F1877" s="55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0"/>
      <c r="AN1877" s="40"/>
    </row>
    <row r="1878" spans="1:40" x14ac:dyDescent="0.2">
      <c r="A1878" s="40"/>
      <c r="B1878" s="40"/>
      <c r="C1878" s="40"/>
      <c r="D1878" s="40"/>
      <c r="E1878" s="40"/>
      <c r="F1878" s="55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0"/>
      <c r="AN1878" s="40"/>
    </row>
    <row r="1879" spans="1:40" x14ac:dyDescent="0.2">
      <c r="A1879" s="40"/>
      <c r="B1879" s="40"/>
      <c r="C1879" s="40"/>
      <c r="D1879" s="40"/>
      <c r="E1879" s="40"/>
      <c r="F1879" s="55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0"/>
      <c r="AN1879" s="40"/>
    </row>
    <row r="1880" spans="1:40" x14ac:dyDescent="0.2">
      <c r="A1880" s="40"/>
      <c r="B1880" s="40"/>
      <c r="C1880" s="40"/>
      <c r="D1880" s="40"/>
      <c r="E1880" s="40"/>
      <c r="F1880" s="55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0"/>
      <c r="AN1880" s="40"/>
    </row>
    <row r="1881" spans="1:40" x14ac:dyDescent="0.2">
      <c r="A1881" s="40"/>
      <c r="B1881" s="40"/>
      <c r="C1881" s="40"/>
      <c r="D1881" s="40"/>
      <c r="E1881" s="40"/>
      <c r="F1881" s="55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0"/>
      <c r="AN1881" s="40"/>
    </row>
    <row r="1882" spans="1:40" x14ac:dyDescent="0.2">
      <c r="A1882" s="40"/>
      <c r="B1882" s="40"/>
      <c r="C1882" s="40"/>
      <c r="D1882" s="40"/>
      <c r="E1882" s="40"/>
      <c r="F1882" s="55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0"/>
      <c r="AN1882" s="40"/>
    </row>
    <row r="1883" spans="1:40" x14ac:dyDescent="0.2">
      <c r="A1883" s="40"/>
      <c r="B1883" s="40"/>
      <c r="C1883" s="40"/>
      <c r="D1883" s="40"/>
      <c r="E1883" s="40"/>
      <c r="F1883" s="55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0"/>
      <c r="AN1883" s="40"/>
    </row>
    <row r="1884" spans="1:40" x14ac:dyDescent="0.2">
      <c r="A1884" s="40"/>
      <c r="B1884" s="40"/>
      <c r="C1884" s="40"/>
      <c r="D1884" s="40"/>
      <c r="E1884" s="40"/>
      <c r="F1884" s="55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0"/>
      <c r="AN1884" s="40"/>
    </row>
    <row r="1885" spans="1:40" x14ac:dyDescent="0.2">
      <c r="A1885" s="40"/>
      <c r="B1885" s="40"/>
      <c r="C1885" s="40"/>
      <c r="D1885" s="40"/>
      <c r="E1885" s="40"/>
      <c r="F1885" s="55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0"/>
      <c r="AN1885" s="40"/>
    </row>
    <row r="1886" spans="1:40" x14ac:dyDescent="0.2">
      <c r="A1886" s="40"/>
      <c r="B1886" s="40"/>
      <c r="C1886" s="40"/>
      <c r="D1886" s="40"/>
      <c r="E1886" s="40"/>
      <c r="F1886" s="55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0"/>
      <c r="AN1886" s="40"/>
    </row>
    <row r="1887" spans="1:40" x14ac:dyDescent="0.2">
      <c r="A1887" s="40"/>
      <c r="B1887" s="40"/>
      <c r="C1887" s="40"/>
      <c r="D1887" s="40"/>
      <c r="E1887" s="40"/>
      <c r="F1887" s="55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0"/>
      <c r="AN1887" s="40"/>
    </row>
    <row r="1888" spans="1:40" x14ac:dyDescent="0.2">
      <c r="A1888" s="40"/>
      <c r="B1888" s="40"/>
      <c r="C1888" s="40"/>
      <c r="D1888" s="40"/>
      <c r="E1888" s="40"/>
      <c r="F1888" s="55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0"/>
      <c r="AN1888" s="40"/>
    </row>
    <row r="1889" spans="1:40" x14ac:dyDescent="0.2">
      <c r="A1889" s="40"/>
      <c r="B1889" s="40"/>
      <c r="C1889" s="40"/>
      <c r="D1889" s="40"/>
      <c r="E1889" s="40"/>
      <c r="F1889" s="55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0"/>
      <c r="AN1889" s="40"/>
    </row>
    <row r="1890" spans="1:40" x14ac:dyDescent="0.2">
      <c r="A1890" s="40"/>
      <c r="B1890" s="40"/>
      <c r="C1890" s="40"/>
      <c r="D1890" s="40"/>
      <c r="E1890" s="40"/>
      <c r="F1890" s="55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0"/>
      <c r="AN1890" s="40"/>
    </row>
    <row r="1891" spans="1:40" x14ac:dyDescent="0.2">
      <c r="A1891" s="40"/>
      <c r="B1891" s="40"/>
      <c r="C1891" s="40"/>
      <c r="D1891" s="40"/>
      <c r="E1891" s="40"/>
      <c r="F1891" s="55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0"/>
      <c r="AN1891" s="40"/>
    </row>
    <row r="1892" spans="1:40" x14ac:dyDescent="0.2">
      <c r="A1892" s="40"/>
      <c r="B1892" s="40"/>
      <c r="C1892" s="40"/>
      <c r="D1892" s="40"/>
      <c r="E1892" s="40"/>
      <c r="F1892" s="55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0"/>
      <c r="AN1892" s="40"/>
    </row>
    <row r="1893" spans="1:40" x14ac:dyDescent="0.2">
      <c r="A1893" s="40"/>
      <c r="B1893" s="40"/>
      <c r="C1893" s="40"/>
      <c r="D1893" s="40"/>
      <c r="E1893" s="40"/>
      <c r="F1893" s="55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0"/>
      <c r="AN1893" s="40"/>
    </row>
    <row r="1894" spans="1:40" x14ac:dyDescent="0.2">
      <c r="A1894" s="40"/>
      <c r="B1894" s="40"/>
      <c r="C1894" s="40"/>
      <c r="D1894" s="40"/>
      <c r="E1894" s="40"/>
      <c r="F1894" s="55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0"/>
      <c r="AN1894" s="40"/>
    </row>
    <row r="1895" spans="1:40" x14ac:dyDescent="0.2">
      <c r="A1895" s="40"/>
      <c r="B1895" s="40"/>
      <c r="C1895" s="40"/>
      <c r="D1895" s="40"/>
      <c r="E1895" s="40"/>
      <c r="F1895" s="55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0"/>
      <c r="AN1895" s="40"/>
    </row>
    <row r="1896" spans="1:40" x14ac:dyDescent="0.2">
      <c r="A1896" s="40"/>
      <c r="B1896" s="40"/>
      <c r="C1896" s="40"/>
      <c r="D1896" s="40"/>
      <c r="E1896" s="40"/>
      <c r="F1896" s="55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0"/>
      <c r="AN1896" s="40"/>
    </row>
    <row r="1897" spans="1:40" x14ac:dyDescent="0.2">
      <c r="A1897" s="40"/>
      <c r="B1897" s="40"/>
      <c r="C1897" s="40"/>
      <c r="D1897" s="40"/>
      <c r="E1897" s="40"/>
      <c r="F1897" s="55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0"/>
      <c r="AN1897" s="40"/>
    </row>
    <row r="1898" spans="1:40" x14ac:dyDescent="0.2">
      <c r="A1898" s="40"/>
      <c r="B1898" s="40"/>
      <c r="C1898" s="40"/>
      <c r="D1898" s="40"/>
      <c r="E1898" s="40"/>
      <c r="F1898" s="55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0"/>
      <c r="AN1898" s="40"/>
    </row>
    <row r="1899" spans="1:40" x14ac:dyDescent="0.2">
      <c r="A1899" s="40"/>
      <c r="B1899" s="40"/>
      <c r="C1899" s="40"/>
      <c r="D1899" s="40"/>
      <c r="E1899" s="40"/>
      <c r="F1899" s="55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0"/>
      <c r="AN1899" s="40"/>
    </row>
    <row r="1900" spans="1:40" x14ac:dyDescent="0.2">
      <c r="A1900" s="40"/>
      <c r="B1900" s="40"/>
      <c r="C1900" s="40"/>
      <c r="D1900" s="40"/>
      <c r="E1900" s="40"/>
      <c r="F1900" s="55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0"/>
      <c r="AN1900" s="40"/>
    </row>
    <row r="1901" spans="1:40" x14ac:dyDescent="0.2">
      <c r="A1901" s="40"/>
      <c r="B1901" s="40"/>
      <c r="C1901" s="40"/>
      <c r="D1901" s="40"/>
      <c r="E1901" s="40"/>
      <c r="F1901" s="55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0"/>
      <c r="AN1901" s="40"/>
    </row>
    <row r="1902" spans="1:40" x14ac:dyDescent="0.2">
      <c r="A1902" s="40"/>
      <c r="B1902" s="40"/>
      <c r="C1902" s="40"/>
      <c r="D1902" s="40"/>
      <c r="E1902" s="40"/>
      <c r="F1902" s="55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0"/>
      <c r="AN1902" s="40"/>
    </row>
    <row r="1903" spans="1:40" x14ac:dyDescent="0.2">
      <c r="A1903" s="40"/>
      <c r="B1903" s="40"/>
      <c r="C1903" s="40"/>
      <c r="D1903" s="40"/>
      <c r="E1903" s="40"/>
      <c r="F1903" s="55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0"/>
      <c r="AN1903" s="40"/>
    </row>
    <row r="1904" spans="1:40" x14ac:dyDescent="0.2">
      <c r="A1904" s="40"/>
      <c r="B1904" s="40"/>
      <c r="C1904" s="40"/>
      <c r="D1904" s="40"/>
      <c r="E1904" s="40"/>
      <c r="F1904" s="55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0"/>
      <c r="AN1904" s="40"/>
    </row>
    <row r="1905" spans="1:40" x14ac:dyDescent="0.2">
      <c r="A1905" s="40"/>
      <c r="B1905" s="40"/>
      <c r="C1905" s="40"/>
      <c r="D1905" s="40"/>
      <c r="E1905" s="40"/>
      <c r="F1905" s="55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0"/>
      <c r="AN1905" s="40"/>
    </row>
    <row r="1906" spans="1:40" x14ac:dyDescent="0.2">
      <c r="A1906" s="40"/>
      <c r="B1906" s="40"/>
      <c r="C1906" s="40"/>
      <c r="D1906" s="40"/>
      <c r="E1906" s="40"/>
      <c r="F1906" s="55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0"/>
      <c r="AN1906" s="40"/>
    </row>
    <row r="1907" spans="1:40" x14ac:dyDescent="0.2">
      <c r="A1907" s="40"/>
      <c r="B1907" s="40"/>
      <c r="C1907" s="40"/>
      <c r="D1907" s="40"/>
      <c r="E1907" s="40"/>
      <c r="F1907" s="55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0"/>
      <c r="AN1907" s="40"/>
    </row>
    <row r="1908" spans="1:40" x14ac:dyDescent="0.2">
      <c r="A1908" s="40"/>
      <c r="B1908" s="40"/>
      <c r="C1908" s="40"/>
      <c r="D1908" s="40"/>
      <c r="E1908" s="40"/>
      <c r="F1908" s="55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0"/>
      <c r="AN1908" s="40"/>
    </row>
    <row r="1909" spans="1:40" x14ac:dyDescent="0.2">
      <c r="A1909" s="40"/>
      <c r="B1909" s="40"/>
      <c r="C1909" s="40"/>
      <c r="D1909" s="40"/>
      <c r="E1909" s="40"/>
      <c r="F1909" s="55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0"/>
      <c r="AN1909" s="40"/>
    </row>
    <row r="1910" spans="1:40" x14ac:dyDescent="0.2">
      <c r="A1910" s="40"/>
      <c r="B1910" s="40"/>
      <c r="C1910" s="40"/>
      <c r="D1910" s="40"/>
      <c r="E1910" s="40"/>
      <c r="F1910" s="55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0"/>
      <c r="AN1910" s="40"/>
    </row>
    <row r="1911" spans="1:40" x14ac:dyDescent="0.2">
      <c r="A1911" s="40"/>
      <c r="B1911" s="40"/>
      <c r="C1911" s="40"/>
      <c r="D1911" s="40"/>
      <c r="E1911" s="40"/>
      <c r="F1911" s="55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0"/>
      <c r="AN1911" s="40"/>
    </row>
    <row r="1912" spans="1:40" x14ac:dyDescent="0.2">
      <c r="A1912" s="40"/>
      <c r="B1912" s="40"/>
      <c r="C1912" s="40"/>
      <c r="D1912" s="40"/>
      <c r="E1912" s="40"/>
      <c r="F1912" s="55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0"/>
      <c r="AN1912" s="40"/>
    </row>
    <row r="1913" spans="1:40" x14ac:dyDescent="0.2">
      <c r="A1913" s="40"/>
      <c r="B1913" s="40"/>
      <c r="C1913" s="40"/>
      <c r="D1913" s="40"/>
      <c r="E1913" s="40"/>
      <c r="F1913" s="55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0"/>
      <c r="AN1913" s="40"/>
    </row>
    <row r="1914" spans="1:40" x14ac:dyDescent="0.2">
      <c r="A1914" s="40"/>
      <c r="B1914" s="40"/>
      <c r="C1914" s="40"/>
      <c r="D1914" s="40"/>
      <c r="E1914" s="40"/>
      <c r="F1914" s="55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0"/>
      <c r="AN1914" s="40"/>
    </row>
    <row r="1915" spans="1:40" x14ac:dyDescent="0.2">
      <c r="A1915" s="40"/>
      <c r="B1915" s="40"/>
      <c r="C1915" s="40"/>
      <c r="D1915" s="40"/>
      <c r="E1915" s="40"/>
      <c r="F1915" s="55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0"/>
      <c r="AN1915" s="40"/>
    </row>
    <row r="1916" spans="1:40" x14ac:dyDescent="0.2">
      <c r="A1916" s="40"/>
      <c r="B1916" s="40"/>
      <c r="C1916" s="40"/>
      <c r="D1916" s="40"/>
      <c r="E1916" s="40"/>
      <c r="F1916" s="55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0"/>
      <c r="AN1916" s="40"/>
    </row>
    <row r="1917" spans="1:40" x14ac:dyDescent="0.2">
      <c r="A1917" s="40"/>
      <c r="B1917" s="40"/>
      <c r="C1917" s="40"/>
      <c r="D1917" s="40"/>
      <c r="E1917" s="40"/>
      <c r="F1917" s="55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0"/>
      <c r="AN1917" s="40"/>
    </row>
    <row r="1918" spans="1:40" x14ac:dyDescent="0.2">
      <c r="A1918" s="40"/>
      <c r="B1918" s="40"/>
      <c r="C1918" s="40"/>
      <c r="D1918" s="40"/>
      <c r="E1918" s="40"/>
      <c r="F1918" s="55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0"/>
      <c r="AN1918" s="40"/>
    </row>
    <row r="1919" spans="1:40" x14ac:dyDescent="0.2">
      <c r="A1919" s="40"/>
      <c r="B1919" s="40"/>
      <c r="C1919" s="40"/>
      <c r="D1919" s="40"/>
      <c r="E1919" s="40"/>
      <c r="F1919" s="55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0"/>
      <c r="AN1919" s="40"/>
    </row>
    <row r="1920" spans="1:40" x14ac:dyDescent="0.2">
      <c r="A1920" s="40"/>
      <c r="B1920" s="40"/>
      <c r="C1920" s="40"/>
      <c r="D1920" s="40"/>
      <c r="E1920" s="40"/>
      <c r="F1920" s="55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0"/>
      <c r="AN1920" s="40"/>
    </row>
    <row r="1921" spans="1:40" x14ac:dyDescent="0.2">
      <c r="A1921" s="40"/>
      <c r="B1921" s="40"/>
      <c r="C1921" s="40"/>
      <c r="D1921" s="40"/>
      <c r="E1921" s="40"/>
      <c r="F1921" s="55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0"/>
      <c r="AN1921" s="40"/>
    </row>
    <row r="1922" spans="1:40" x14ac:dyDescent="0.2">
      <c r="A1922" s="40"/>
      <c r="B1922" s="40"/>
      <c r="C1922" s="40"/>
      <c r="D1922" s="40"/>
      <c r="E1922" s="40"/>
      <c r="F1922" s="55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0"/>
      <c r="AN1922" s="40"/>
    </row>
    <row r="1923" spans="1:40" x14ac:dyDescent="0.2">
      <c r="A1923" s="40"/>
      <c r="B1923" s="40"/>
      <c r="C1923" s="40"/>
      <c r="D1923" s="40"/>
      <c r="E1923" s="40"/>
      <c r="F1923" s="55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0"/>
      <c r="AN1923" s="40"/>
    </row>
    <row r="1924" spans="1:40" x14ac:dyDescent="0.2">
      <c r="A1924" s="40"/>
      <c r="B1924" s="40"/>
      <c r="C1924" s="40"/>
      <c r="D1924" s="40"/>
      <c r="E1924" s="40"/>
      <c r="F1924" s="55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0"/>
      <c r="AN1924" s="40"/>
    </row>
    <row r="1925" spans="1:40" x14ac:dyDescent="0.2">
      <c r="A1925" s="40"/>
      <c r="B1925" s="40"/>
      <c r="C1925" s="40"/>
      <c r="D1925" s="40"/>
      <c r="E1925" s="40"/>
      <c r="F1925" s="55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0"/>
      <c r="AN1925" s="40"/>
    </row>
    <row r="1926" spans="1:40" x14ac:dyDescent="0.2">
      <c r="A1926" s="40"/>
      <c r="B1926" s="40"/>
      <c r="C1926" s="40"/>
      <c r="D1926" s="40"/>
      <c r="E1926" s="40"/>
      <c r="F1926" s="55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0"/>
      <c r="AN1926" s="40"/>
    </row>
    <row r="1927" spans="1:40" x14ac:dyDescent="0.2">
      <c r="A1927" s="40"/>
      <c r="B1927" s="40"/>
      <c r="C1927" s="40"/>
      <c r="D1927" s="40"/>
      <c r="E1927" s="40"/>
      <c r="F1927" s="55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0"/>
      <c r="AN1927" s="40"/>
    </row>
    <row r="1928" spans="1:40" x14ac:dyDescent="0.2">
      <c r="A1928" s="40"/>
      <c r="B1928" s="40"/>
      <c r="C1928" s="40"/>
      <c r="D1928" s="40"/>
      <c r="E1928" s="40"/>
      <c r="F1928" s="55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0"/>
      <c r="AN1928" s="40"/>
    </row>
    <row r="1929" spans="1:40" x14ac:dyDescent="0.2">
      <c r="A1929" s="40"/>
      <c r="B1929" s="40"/>
      <c r="C1929" s="40"/>
      <c r="D1929" s="40"/>
      <c r="E1929" s="40"/>
      <c r="F1929" s="55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0"/>
      <c r="AN1929" s="40"/>
    </row>
    <row r="1930" spans="1:40" x14ac:dyDescent="0.2">
      <c r="A1930" s="40"/>
      <c r="B1930" s="40"/>
      <c r="C1930" s="40"/>
      <c r="D1930" s="40"/>
      <c r="E1930" s="40"/>
      <c r="F1930" s="55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0"/>
      <c r="AN1930" s="40"/>
    </row>
    <row r="1931" spans="1:40" x14ac:dyDescent="0.2">
      <c r="A1931" s="40"/>
      <c r="B1931" s="40"/>
      <c r="C1931" s="40"/>
      <c r="D1931" s="40"/>
      <c r="E1931" s="40"/>
      <c r="F1931" s="55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0"/>
      <c r="AN1931" s="40"/>
    </row>
    <row r="1932" spans="1:40" x14ac:dyDescent="0.2">
      <c r="A1932" s="40"/>
      <c r="B1932" s="40"/>
      <c r="C1932" s="40"/>
      <c r="D1932" s="40"/>
      <c r="E1932" s="40"/>
      <c r="F1932" s="55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0"/>
      <c r="AN1932" s="40"/>
    </row>
    <row r="1933" spans="1:40" x14ac:dyDescent="0.2">
      <c r="A1933" s="40"/>
      <c r="B1933" s="40"/>
      <c r="C1933" s="40"/>
      <c r="D1933" s="40"/>
      <c r="E1933" s="40"/>
      <c r="F1933" s="55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0"/>
      <c r="AN1933" s="40"/>
    </row>
    <row r="1934" spans="1:40" x14ac:dyDescent="0.2">
      <c r="A1934" s="40"/>
      <c r="B1934" s="40"/>
      <c r="C1934" s="40"/>
      <c r="D1934" s="40"/>
      <c r="E1934" s="40"/>
      <c r="F1934" s="55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0"/>
      <c r="AN1934" s="40"/>
    </row>
    <row r="1935" spans="1:40" x14ac:dyDescent="0.2">
      <c r="A1935" s="40"/>
      <c r="B1935" s="40"/>
      <c r="C1935" s="40"/>
      <c r="D1935" s="40"/>
      <c r="E1935" s="40"/>
      <c r="F1935" s="55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0"/>
      <c r="AN1935" s="40"/>
    </row>
    <row r="1936" spans="1:40" x14ac:dyDescent="0.2">
      <c r="A1936" s="40"/>
      <c r="B1936" s="40"/>
      <c r="C1936" s="40"/>
      <c r="D1936" s="40"/>
      <c r="E1936" s="40"/>
      <c r="F1936" s="55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0"/>
      <c r="AN1936" s="40"/>
    </row>
    <row r="1937" spans="1:40" x14ac:dyDescent="0.2">
      <c r="A1937" s="40"/>
      <c r="B1937" s="40"/>
      <c r="C1937" s="40"/>
      <c r="D1937" s="40"/>
      <c r="E1937" s="40"/>
      <c r="F1937" s="55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0"/>
      <c r="AN1937" s="40"/>
    </row>
    <row r="1938" spans="1:40" x14ac:dyDescent="0.2">
      <c r="A1938" s="40"/>
      <c r="B1938" s="40"/>
      <c r="C1938" s="40"/>
      <c r="D1938" s="40"/>
      <c r="E1938" s="40"/>
      <c r="F1938" s="55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0"/>
      <c r="AN1938" s="40"/>
    </row>
    <row r="1939" spans="1:40" x14ac:dyDescent="0.2">
      <c r="A1939" s="40"/>
      <c r="B1939" s="40"/>
      <c r="C1939" s="40"/>
      <c r="D1939" s="40"/>
      <c r="E1939" s="40"/>
      <c r="F1939" s="55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0"/>
      <c r="AN1939" s="40"/>
    </row>
    <row r="1940" spans="1:40" x14ac:dyDescent="0.2">
      <c r="A1940" s="40"/>
      <c r="B1940" s="40"/>
      <c r="C1940" s="40"/>
      <c r="D1940" s="40"/>
      <c r="E1940" s="40"/>
      <c r="F1940" s="55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0"/>
      <c r="AN1940" s="40"/>
    </row>
    <row r="1941" spans="1:40" x14ac:dyDescent="0.2">
      <c r="A1941" s="40"/>
      <c r="B1941" s="40"/>
      <c r="C1941" s="40"/>
      <c r="D1941" s="40"/>
      <c r="E1941" s="40"/>
      <c r="F1941" s="55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0"/>
      <c r="AN1941" s="40"/>
    </row>
    <row r="1942" spans="1:40" x14ac:dyDescent="0.2">
      <c r="A1942" s="40"/>
      <c r="B1942" s="40"/>
      <c r="C1942" s="40"/>
      <c r="D1942" s="40"/>
      <c r="E1942" s="40"/>
      <c r="F1942" s="55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0"/>
      <c r="AN1942" s="40"/>
    </row>
    <row r="1943" spans="1:40" x14ac:dyDescent="0.2">
      <c r="A1943" s="40"/>
      <c r="B1943" s="40"/>
      <c r="C1943" s="40"/>
      <c r="D1943" s="40"/>
      <c r="E1943" s="40"/>
      <c r="F1943" s="55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0"/>
      <c r="AN1943" s="40"/>
    </row>
    <row r="1944" spans="1:40" x14ac:dyDescent="0.2">
      <c r="A1944" s="40"/>
      <c r="B1944" s="40"/>
      <c r="C1944" s="40"/>
      <c r="D1944" s="40"/>
      <c r="E1944" s="40"/>
      <c r="F1944" s="55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0"/>
      <c r="AN1944" s="40"/>
    </row>
    <row r="1945" spans="1:40" x14ac:dyDescent="0.2">
      <c r="A1945" s="40"/>
      <c r="B1945" s="40"/>
      <c r="C1945" s="40"/>
      <c r="D1945" s="40"/>
      <c r="E1945" s="40"/>
      <c r="F1945" s="55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0"/>
      <c r="AN1945" s="40"/>
    </row>
    <row r="1946" spans="1:40" x14ac:dyDescent="0.2">
      <c r="A1946" s="40"/>
      <c r="B1946" s="40"/>
      <c r="C1946" s="40"/>
      <c r="D1946" s="40"/>
      <c r="E1946" s="40"/>
      <c r="F1946" s="55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0"/>
      <c r="AN1946" s="40"/>
    </row>
    <row r="1947" spans="1:40" x14ac:dyDescent="0.2">
      <c r="A1947" s="40"/>
      <c r="B1947" s="40"/>
      <c r="C1947" s="40"/>
      <c r="D1947" s="40"/>
      <c r="E1947" s="40"/>
      <c r="F1947" s="55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0"/>
      <c r="AN1947" s="40"/>
    </row>
    <row r="1948" spans="1:40" x14ac:dyDescent="0.2">
      <c r="A1948" s="40"/>
      <c r="B1948" s="40"/>
      <c r="C1948" s="40"/>
      <c r="D1948" s="40"/>
      <c r="E1948" s="40"/>
      <c r="F1948" s="55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0"/>
      <c r="AN1948" s="40"/>
    </row>
    <row r="1949" spans="1:40" x14ac:dyDescent="0.2">
      <c r="A1949" s="40"/>
      <c r="B1949" s="40"/>
      <c r="C1949" s="40"/>
      <c r="D1949" s="40"/>
      <c r="E1949" s="40"/>
      <c r="F1949" s="55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0"/>
      <c r="AN1949" s="40"/>
    </row>
    <row r="1950" spans="1:40" x14ac:dyDescent="0.2">
      <c r="A1950" s="40"/>
      <c r="B1950" s="40"/>
      <c r="C1950" s="40"/>
      <c r="D1950" s="40"/>
      <c r="E1950" s="40"/>
      <c r="F1950" s="55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0"/>
      <c r="AN1950" s="40"/>
    </row>
    <row r="1951" spans="1:40" x14ac:dyDescent="0.2">
      <c r="A1951" s="40"/>
      <c r="B1951" s="40"/>
      <c r="C1951" s="40"/>
      <c r="D1951" s="40"/>
      <c r="E1951" s="40"/>
      <c r="F1951" s="55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0"/>
      <c r="AN1951" s="40"/>
    </row>
    <row r="1952" spans="1:40" x14ac:dyDescent="0.2">
      <c r="A1952" s="40"/>
      <c r="B1952" s="40"/>
      <c r="C1952" s="40"/>
      <c r="D1952" s="40"/>
      <c r="E1952" s="40"/>
      <c r="F1952" s="55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0"/>
      <c r="AN1952" s="40"/>
    </row>
    <row r="1953" spans="1:40" x14ac:dyDescent="0.2">
      <c r="A1953" s="40"/>
      <c r="B1953" s="40"/>
      <c r="C1953" s="40"/>
      <c r="D1953" s="40"/>
      <c r="E1953" s="40"/>
      <c r="F1953" s="55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0"/>
      <c r="AN1953" s="40"/>
    </row>
    <row r="1954" spans="1:40" x14ac:dyDescent="0.2">
      <c r="A1954" s="40"/>
      <c r="B1954" s="40"/>
      <c r="C1954" s="40"/>
      <c r="D1954" s="40"/>
      <c r="E1954" s="40"/>
      <c r="F1954" s="55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0"/>
      <c r="AN1954" s="40"/>
    </row>
    <row r="1955" spans="1:40" x14ac:dyDescent="0.2">
      <c r="A1955" s="40"/>
      <c r="B1955" s="40"/>
      <c r="C1955" s="40"/>
      <c r="D1955" s="40"/>
      <c r="E1955" s="40"/>
      <c r="F1955" s="55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0"/>
      <c r="AN1955" s="40"/>
    </row>
    <row r="1956" spans="1:40" x14ac:dyDescent="0.2">
      <c r="A1956" s="40"/>
      <c r="B1956" s="40"/>
      <c r="C1956" s="40"/>
      <c r="D1956" s="40"/>
      <c r="E1956" s="40"/>
      <c r="F1956" s="55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0"/>
      <c r="AN1956" s="40"/>
    </row>
    <row r="1957" spans="1:40" x14ac:dyDescent="0.2">
      <c r="A1957" s="40"/>
      <c r="B1957" s="40"/>
      <c r="C1957" s="40"/>
      <c r="D1957" s="40"/>
      <c r="E1957" s="40"/>
      <c r="F1957" s="55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0"/>
      <c r="AN1957" s="40"/>
    </row>
    <row r="1958" spans="1:40" x14ac:dyDescent="0.2">
      <c r="A1958" s="40"/>
      <c r="B1958" s="40"/>
      <c r="C1958" s="40"/>
      <c r="D1958" s="40"/>
      <c r="E1958" s="40"/>
      <c r="F1958" s="55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0"/>
      <c r="AN1958" s="40"/>
    </row>
    <row r="1959" spans="1:40" x14ac:dyDescent="0.2">
      <c r="A1959" s="40"/>
      <c r="B1959" s="40"/>
      <c r="C1959" s="40"/>
      <c r="D1959" s="40"/>
      <c r="E1959" s="40"/>
      <c r="F1959" s="55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0"/>
      <c r="AN1959" s="40"/>
    </row>
    <row r="1960" spans="1:40" x14ac:dyDescent="0.2">
      <c r="A1960" s="40"/>
      <c r="B1960" s="40"/>
      <c r="C1960" s="40"/>
      <c r="D1960" s="40"/>
      <c r="E1960" s="40"/>
      <c r="F1960" s="55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0"/>
      <c r="AN1960" s="40"/>
    </row>
    <row r="1961" spans="1:40" x14ac:dyDescent="0.2">
      <c r="A1961" s="40"/>
      <c r="B1961" s="40"/>
      <c r="C1961" s="40"/>
      <c r="D1961" s="40"/>
      <c r="E1961" s="40"/>
      <c r="F1961" s="55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0"/>
      <c r="AN1961" s="40"/>
    </row>
    <row r="1962" spans="1:40" x14ac:dyDescent="0.2">
      <c r="A1962" s="40"/>
      <c r="B1962" s="40"/>
      <c r="C1962" s="40"/>
      <c r="D1962" s="40"/>
      <c r="E1962" s="40"/>
      <c r="F1962" s="55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0"/>
      <c r="AN1962" s="40"/>
    </row>
    <row r="1963" spans="1:40" x14ac:dyDescent="0.2">
      <c r="A1963" s="40"/>
      <c r="B1963" s="40"/>
      <c r="C1963" s="40"/>
      <c r="D1963" s="40"/>
      <c r="E1963" s="40"/>
      <c r="F1963" s="55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0"/>
      <c r="AN1963" s="40"/>
    </row>
    <row r="1964" spans="1:40" x14ac:dyDescent="0.2">
      <c r="A1964" s="40"/>
      <c r="B1964" s="40"/>
      <c r="C1964" s="40"/>
      <c r="D1964" s="40"/>
      <c r="E1964" s="40"/>
      <c r="F1964" s="55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0"/>
      <c r="AN1964" s="40"/>
    </row>
    <row r="1965" spans="1:40" x14ac:dyDescent="0.2">
      <c r="A1965" s="40"/>
      <c r="B1965" s="40"/>
      <c r="C1965" s="40"/>
      <c r="D1965" s="40"/>
      <c r="E1965" s="40"/>
      <c r="F1965" s="55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0"/>
      <c r="AN1965" s="40"/>
    </row>
    <row r="1966" spans="1:40" x14ac:dyDescent="0.2">
      <c r="A1966" s="40"/>
      <c r="B1966" s="40"/>
      <c r="C1966" s="40"/>
      <c r="D1966" s="40"/>
      <c r="E1966" s="40"/>
      <c r="F1966" s="55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0"/>
      <c r="AN1966" s="40"/>
    </row>
    <row r="1967" spans="1:40" x14ac:dyDescent="0.2">
      <c r="A1967" s="40"/>
      <c r="B1967" s="40"/>
      <c r="C1967" s="40"/>
      <c r="D1967" s="40"/>
      <c r="E1967" s="40"/>
      <c r="F1967" s="55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0"/>
      <c r="AN1967" s="40"/>
    </row>
    <row r="1968" spans="1:40" x14ac:dyDescent="0.2">
      <c r="A1968" s="40"/>
      <c r="B1968" s="40"/>
      <c r="C1968" s="40"/>
      <c r="D1968" s="40"/>
      <c r="E1968" s="40"/>
      <c r="F1968" s="55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0"/>
      <c r="AN1968" s="40"/>
    </row>
    <row r="1969" spans="1:40" x14ac:dyDescent="0.2">
      <c r="A1969" s="40"/>
      <c r="B1969" s="40"/>
      <c r="C1969" s="40"/>
      <c r="D1969" s="40"/>
      <c r="E1969" s="40"/>
      <c r="F1969" s="55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0"/>
      <c r="AN1969" s="40"/>
    </row>
    <row r="1970" spans="1:40" x14ac:dyDescent="0.2">
      <c r="A1970" s="40"/>
      <c r="B1970" s="40"/>
      <c r="C1970" s="40"/>
      <c r="D1970" s="40"/>
      <c r="E1970" s="40"/>
      <c r="F1970" s="55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0"/>
      <c r="AN1970" s="40"/>
    </row>
    <row r="1971" spans="1:40" x14ac:dyDescent="0.2">
      <c r="A1971" s="40"/>
      <c r="B1971" s="40"/>
      <c r="C1971" s="40"/>
      <c r="D1971" s="40"/>
      <c r="E1971" s="40"/>
      <c r="F1971" s="55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0"/>
      <c r="AN1971" s="40"/>
    </row>
    <row r="1972" spans="1:40" x14ac:dyDescent="0.2">
      <c r="A1972" s="40"/>
      <c r="B1972" s="40"/>
      <c r="C1972" s="40"/>
      <c r="D1972" s="40"/>
      <c r="E1972" s="40"/>
      <c r="F1972" s="55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0"/>
      <c r="AN1972" s="40"/>
    </row>
    <row r="1973" spans="1:40" x14ac:dyDescent="0.2">
      <c r="A1973" s="40"/>
      <c r="B1973" s="40"/>
      <c r="C1973" s="40"/>
      <c r="D1973" s="40"/>
      <c r="E1973" s="40"/>
      <c r="F1973" s="55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0"/>
      <c r="AN1973" s="40"/>
    </row>
    <row r="1974" spans="1:40" x14ac:dyDescent="0.2">
      <c r="A1974" s="40"/>
      <c r="B1974" s="40"/>
      <c r="C1974" s="40"/>
      <c r="D1974" s="40"/>
      <c r="E1974" s="40"/>
      <c r="F1974" s="55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0"/>
      <c r="AN1974" s="40"/>
    </row>
    <row r="1975" spans="1:40" x14ac:dyDescent="0.2">
      <c r="A1975" s="40"/>
      <c r="B1975" s="40"/>
      <c r="C1975" s="40"/>
      <c r="D1975" s="40"/>
      <c r="E1975" s="40"/>
      <c r="F1975" s="55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0"/>
      <c r="AN1975" s="40"/>
    </row>
    <row r="1976" spans="1:40" x14ac:dyDescent="0.2">
      <c r="A1976" s="40"/>
      <c r="B1976" s="40"/>
      <c r="C1976" s="40"/>
      <c r="D1976" s="40"/>
      <c r="E1976" s="40"/>
      <c r="F1976" s="55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0"/>
      <c r="AN1976" s="40"/>
    </row>
    <row r="1977" spans="1:40" x14ac:dyDescent="0.2">
      <c r="A1977" s="40"/>
      <c r="B1977" s="40"/>
      <c r="C1977" s="40"/>
      <c r="D1977" s="40"/>
      <c r="E1977" s="40"/>
      <c r="F1977" s="55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0"/>
      <c r="AN1977" s="40"/>
    </row>
    <row r="1978" spans="1:40" x14ac:dyDescent="0.2">
      <c r="A1978" s="40"/>
      <c r="B1978" s="40"/>
      <c r="C1978" s="40"/>
      <c r="D1978" s="40"/>
      <c r="E1978" s="40"/>
      <c r="F1978" s="55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0"/>
      <c r="AN1978" s="40"/>
    </row>
    <row r="1979" spans="1:40" x14ac:dyDescent="0.2">
      <c r="A1979" s="40"/>
      <c r="B1979" s="40"/>
      <c r="C1979" s="40"/>
      <c r="D1979" s="40"/>
      <c r="E1979" s="40"/>
      <c r="F1979" s="55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0"/>
      <c r="AN1979" s="40"/>
    </row>
    <row r="1980" spans="1:40" x14ac:dyDescent="0.2">
      <c r="A1980" s="40"/>
      <c r="B1980" s="40"/>
      <c r="C1980" s="40"/>
      <c r="D1980" s="40"/>
      <c r="E1980" s="40"/>
      <c r="F1980" s="55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0"/>
      <c r="AN1980" s="40"/>
    </row>
    <row r="1981" spans="1:40" x14ac:dyDescent="0.2">
      <c r="A1981" s="40"/>
      <c r="B1981" s="40"/>
      <c r="C1981" s="40"/>
      <c r="D1981" s="40"/>
      <c r="E1981" s="40"/>
      <c r="F1981" s="55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0"/>
      <c r="AN1981" s="40"/>
    </row>
    <row r="1982" spans="1:40" x14ac:dyDescent="0.2">
      <c r="A1982" s="40"/>
      <c r="B1982" s="40"/>
      <c r="C1982" s="40"/>
      <c r="D1982" s="40"/>
      <c r="E1982" s="40"/>
      <c r="F1982" s="55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0"/>
      <c r="AN1982" s="40"/>
    </row>
    <row r="1983" spans="1:40" x14ac:dyDescent="0.2">
      <c r="A1983" s="40"/>
      <c r="B1983" s="40"/>
      <c r="C1983" s="40"/>
      <c r="D1983" s="40"/>
      <c r="E1983" s="40"/>
      <c r="F1983" s="55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0"/>
      <c r="AN1983" s="40"/>
    </row>
    <row r="1984" spans="1:40" x14ac:dyDescent="0.2">
      <c r="A1984" s="40"/>
      <c r="B1984" s="40"/>
      <c r="C1984" s="40"/>
      <c r="D1984" s="40"/>
      <c r="E1984" s="40"/>
      <c r="F1984" s="55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0"/>
      <c r="AN1984" s="40"/>
    </row>
    <row r="1985" spans="1:40" x14ac:dyDescent="0.2">
      <c r="A1985" s="40"/>
      <c r="B1985" s="40"/>
      <c r="C1985" s="40"/>
      <c r="D1985" s="40"/>
      <c r="E1985" s="40"/>
      <c r="F1985" s="55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0"/>
      <c r="AN1985" s="40"/>
    </row>
    <row r="1986" spans="1:40" x14ac:dyDescent="0.2">
      <c r="A1986" s="40"/>
      <c r="B1986" s="40"/>
      <c r="C1986" s="40"/>
      <c r="D1986" s="40"/>
      <c r="E1986" s="40"/>
      <c r="F1986" s="55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0"/>
      <c r="AN1986" s="40"/>
    </row>
    <row r="1987" spans="1:40" x14ac:dyDescent="0.2">
      <c r="A1987" s="40"/>
      <c r="B1987" s="40"/>
      <c r="C1987" s="40"/>
      <c r="D1987" s="40"/>
      <c r="E1987" s="40"/>
      <c r="F1987" s="55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0"/>
      <c r="AN1987" s="40"/>
    </row>
    <row r="1988" spans="1:40" x14ac:dyDescent="0.2">
      <c r="A1988" s="40"/>
      <c r="B1988" s="40"/>
      <c r="C1988" s="40"/>
      <c r="D1988" s="40"/>
      <c r="E1988" s="40"/>
      <c r="F1988" s="55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0"/>
      <c r="AN1988" s="40"/>
    </row>
    <row r="1989" spans="1:40" x14ac:dyDescent="0.2">
      <c r="A1989" s="40"/>
      <c r="B1989" s="40"/>
      <c r="C1989" s="40"/>
      <c r="D1989" s="40"/>
      <c r="E1989" s="40"/>
      <c r="F1989" s="55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0"/>
      <c r="AN1989" s="40"/>
    </row>
    <row r="1990" spans="1:40" x14ac:dyDescent="0.2">
      <c r="A1990" s="40"/>
      <c r="B1990" s="40"/>
      <c r="C1990" s="40"/>
      <c r="D1990" s="40"/>
      <c r="E1990" s="40"/>
      <c r="F1990" s="55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0"/>
      <c r="AN1990" s="40"/>
    </row>
    <row r="1991" spans="1:40" x14ac:dyDescent="0.2">
      <c r="A1991" s="40"/>
      <c r="B1991" s="40"/>
      <c r="C1991" s="40"/>
      <c r="D1991" s="40"/>
      <c r="E1991" s="40"/>
      <c r="F1991" s="55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0"/>
      <c r="AN1991" s="40"/>
    </row>
    <row r="1992" spans="1:40" x14ac:dyDescent="0.2">
      <c r="A1992" s="40"/>
      <c r="B1992" s="40"/>
      <c r="C1992" s="40"/>
      <c r="D1992" s="40"/>
      <c r="E1992" s="40"/>
      <c r="F1992" s="55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0"/>
      <c r="AN1992" s="40"/>
    </row>
    <row r="1993" spans="1:40" x14ac:dyDescent="0.2">
      <c r="A1993" s="40"/>
      <c r="B1993" s="40"/>
      <c r="C1993" s="40"/>
      <c r="D1993" s="40"/>
      <c r="E1993" s="40"/>
      <c r="F1993" s="55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0"/>
      <c r="AN1993" s="40"/>
    </row>
    <row r="1994" spans="1:40" x14ac:dyDescent="0.2">
      <c r="A1994" s="40"/>
      <c r="B1994" s="40"/>
      <c r="C1994" s="40"/>
      <c r="D1994" s="40"/>
      <c r="E1994" s="40"/>
      <c r="F1994" s="55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0"/>
      <c r="AN1994" s="40"/>
    </row>
    <row r="1995" spans="1:40" x14ac:dyDescent="0.2">
      <c r="A1995" s="40"/>
      <c r="B1995" s="40"/>
      <c r="C1995" s="40"/>
      <c r="D1995" s="40"/>
      <c r="E1995" s="40"/>
      <c r="F1995" s="55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0"/>
      <c r="AN1995" s="40"/>
    </row>
    <row r="1996" spans="1:40" x14ac:dyDescent="0.2">
      <c r="A1996" s="40"/>
      <c r="B1996" s="40"/>
      <c r="C1996" s="40"/>
      <c r="D1996" s="40"/>
      <c r="E1996" s="40"/>
      <c r="F1996" s="55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0"/>
      <c r="AN1996" s="40"/>
    </row>
    <row r="1997" spans="1:40" x14ac:dyDescent="0.2">
      <c r="A1997" s="40"/>
      <c r="B1997" s="40"/>
      <c r="C1997" s="40"/>
      <c r="D1997" s="40"/>
      <c r="E1997" s="40"/>
      <c r="F1997" s="55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0"/>
      <c r="AN1997" s="40"/>
    </row>
    <row r="1998" spans="1:40" x14ac:dyDescent="0.2">
      <c r="A1998" s="40"/>
      <c r="B1998" s="40"/>
      <c r="C1998" s="40"/>
      <c r="D1998" s="40"/>
      <c r="E1998" s="40"/>
      <c r="F1998" s="55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0"/>
      <c r="AN1998" s="40"/>
    </row>
    <row r="1999" spans="1:40" x14ac:dyDescent="0.2">
      <c r="A1999" s="40"/>
      <c r="B1999" s="40"/>
      <c r="C1999" s="40"/>
      <c r="D1999" s="40"/>
      <c r="E1999" s="40"/>
      <c r="F1999" s="55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0"/>
      <c r="AN1999" s="40"/>
    </row>
    <row r="2000" spans="1:40" x14ac:dyDescent="0.2">
      <c r="A2000" s="40"/>
      <c r="B2000" s="40"/>
      <c r="C2000" s="40"/>
      <c r="D2000" s="40"/>
      <c r="E2000" s="40"/>
      <c r="F2000" s="55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0"/>
      <c r="AN2000" s="40"/>
    </row>
    <row r="2001" spans="1:40" x14ac:dyDescent="0.2">
      <c r="A2001" s="40"/>
      <c r="B2001" s="40"/>
      <c r="C2001" s="40"/>
      <c r="D2001" s="40"/>
      <c r="E2001" s="40"/>
      <c r="F2001" s="55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0"/>
      <c r="AN2001" s="40"/>
    </row>
    <row r="2002" spans="1:40" x14ac:dyDescent="0.2">
      <c r="A2002" s="40"/>
      <c r="B2002" s="40"/>
      <c r="C2002" s="40"/>
      <c r="D2002" s="40"/>
      <c r="E2002" s="40"/>
      <c r="F2002" s="55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0"/>
      <c r="AN2002" s="40"/>
    </row>
    <row r="2003" spans="1:40" x14ac:dyDescent="0.2">
      <c r="A2003" s="40"/>
      <c r="B2003" s="40"/>
      <c r="C2003" s="40"/>
      <c r="D2003" s="40"/>
      <c r="E2003" s="40"/>
      <c r="F2003" s="55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0"/>
      <c r="AN2003" s="40"/>
    </row>
    <row r="2004" spans="1:40" x14ac:dyDescent="0.2">
      <c r="A2004" s="40"/>
      <c r="B2004" s="40"/>
      <c r="C2004" s="40"/>
      <c r="D2004" s="40"/>
      <c r="E2004" s="40"/>
      <c r="F2004" s="55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0"/>
      <c r="AN2004" s="40"/>
    </row>
    <row r="2005" spans="1:40" x14ac:dyDescent="0.2">
      <c r="A2005" s="40"/>
      <c r="B2005" s="40"/>
      <c r="C2005" s="40"/>
      <c r="D2005" s="40"/>
      <c r="E2005" s="40"/>
      <c r="F2005" s="55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0"/>
      <c r="AN2005" s="40"/>
    </row>
    <row r="2006" spans="1:40" x14ac:dyDescent="0.2">
      <c r="A2006" s="40"/>
      <c r="B2006" s="40"/>
      <c r="C2006" s="40"/>
      <c r="D2006" s="40"/>
      <c r="E2006" s="40"/>
      <c r="F2006" s="55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0"/>
      <c r="AN2006" s="40"/>
    </row>
    <row r="2007" spans="1:40" x14ac:dyDescent="0.2">
      <c r="A2007" s="40"/>
      <c r="B2007" s="40"/>
      <c r="C2007" s="40"/>
      <c r="D2007" s="40"/>
      <c r="E2007" s="40"/>
      <c r="F2007" s="55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0"/>
      <c r="AN2007" s="40"/>
    </row>
    <row r="2008" spans="1:40" x14ac:dyDescent="0.2">
      <c r="A2008" s="40"/>
      <c r="B2008" s="40"/>
      <c r="C2008" s="40"/>
      <c r="D2008" s="40"/>
      <c r="E2008" s="40"/>
      <c r="F2008" s="55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0"/>
      <c r="AN2008" s="40"/>
    </row>
    <row r="2009" spans="1:40" x14ac:dyDescent="0.2">
      <c r="A2009" s="40"/>
      <c r="B2009" s="40"/>
      <c r="C2009" s="40"/>
      <c r="D2009" s="40"/>
      <c r="E2009" s="40"/>
      <c r="F2009" s="55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0"/>
      <c r="AN2009" s="40"/>
    </row>
    <row r="2010" spans="1:40" x14ac:dyDescent="0.2">
      <c r="A2010" s="40"/>
      <c r="B2010" s="40"/>
      <c r="C2010" s="40"/>
      <c r="D2010" s="40"/>
      <c r="E2010" s="40"/>
      <c r="F2010" s="55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0"/>
      <c r="AN2010" s="40"/>
    </row>
    <row r="2011" spans="1:40" x14ac:dyDescent="0.2">
      <c r="A2011" s="40"/>
      <c r="B2011" s="40"/>
      <c r="C2011" s="40"/>
      <c r="D2011" s="40"/>
      <c r="E2011" s="40"/>
      <c r="F2011" s="55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0"/>
      <c r="AN2011" s="40"/>
    </row>
    <row r="2012" spans="1:40" x14ac:dyDescent="0.2">
      <c r="A2012" s="40"/>
      <c r="B2012" s="40"/>
      <c r="C2012" s="40"/>
      <c r="D2012" s="40"/>
      <c r="E2012" s="40"/>
      <c r="F2012" s="55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0"/>
      <c r="AN2012" s="40"/>
    </row>
    <row r="2013" spans="1:40" x14ac:dyDescent="0.2">
      <c r="A2013" s="40"/>
      <c r="B2013" s="40"/>
      <c r="C2013" s="40"/>
      <c r="D2013" s="40"/>
      <c r="E2013" s="40"/>
      <c r="F2013" s="55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0"/>
      <c r="AN2013" s="40"/>
    </row>
    <row r="2014" spans="1:40" x14ac:dyDescent="0.2">
      <c r="A2014" s="40"/>
      <c r="B2014" s="40"/>
      <c r="C2014" s="40"/>
      <c r="D2014" s="40"/>
      <c r="E2014" s="40"/>
      <c r="F2014" s="55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0"/>
      <c r="AN2014" s="40"/>
    </row>
    <row r="2015" spans="1:40" x14ac:dyDescent="0.2">
      <c r="A2015" s="40"/>
      <c r="B2015" s="40"/>
      <c r="C2015" s="40"/>
      <c r="D2015" s="40"/>
      <c r="E2015" s="40"/>
      <c r="F2015" s="55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0"/>
      <c r="AN2015" s="40"/>
    </row>
    <row r="2016" spans="1:40" x14ac:dyDescent="0.2">
      <c r="A2016" s="40"/>
      <c r="B2016" s="40"/>
      <c r="C2016" s="40"/>
      <c r="D2016" s="40"/>
      <c r="E2016" s="40"/>
      <c r="F2016" s="55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0"/>
      <c r="AN2016" s="40"/>
    </row>
    <row r="2017" spans="1:40" x14ac:dyDescent="0.2">
      <c r="A2017" s="40"/>
      <c r="B2017" s="40"/>
      <c r="C2017" s="40"/>
      <c r="D2017" s="40"/>
      <c r="E2017" s="40"/>
      <c r="F2017" s="55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0"/>
      <c r="AN2017" s="40"/>
    </row>
    <row r="2018" spans="1:40" x14ac:dyDescent="0.2">
      <c r="A2018" s="40"/>
      <c r="B2018" s="40"/>
      <c r="C2018" s="40"/>
      <c r="D2018" s="40"/>
      <c r="E2018" s="40"/>
      <c r="F2018" s="55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0"/>
      <c r="AN2018" s="40"/>
    </row>
    <row r="2019" spans="1:40" x14ac:dyDescent="0.2">
      <c r="A2019" s="40"/>
      <c r="B2019" s="40"/>
      <c r="C2019" s="40"/>
      <c r="D2019" s="40"/>
      <c r="E2019" s="40"/>
      <c r="F2019" s="55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0"/>
      <c r="AN2019" s="40"/>
    </row>
    <row r="2020" spans="1:40" x14ac:dyDescent="0.2">
      <c r="A2020" s="40"/>
      <c r="B2020" s="40"/>
      <c r="C2020" s="40"/>
      <c r="D2020" s="40"/>
      <c r="E2020" s="40"/>
      <c r="F2020" s="55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0"/>
      <c r="AN2020" s="40"/>
    </row>
    <row r="2021" spans="1:40" x14ac:dyDescent="0.2">
      <c r="A2021" s="40"/>
      <c r="B2021" s="40"/>
      <c r="C2021" s="40"/>
      <c r="D2021" s="40"/>
      <c r="E2021" s="40"/>
      <c r="F2021" s="55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0"/>
      <c r="AN2021" s="40"/>
    </row>
    <row r="2022" spans="1:40" x14ac:dyDescent="0.2">
      <c r="A2022" s="40"/>
      <c r="B2022" s="40"/>
      <c r="C2022" s="40"/>
      <c r="D2022" s="40"/>
      <c r="E2022" s="40"/>
      <c r="F2022" s="55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0"/>
      <c r="AN2022" s="40"/>
    </row>
    <row r="2023" spans="1:40" x14ac:dyDescent="0.2">
      <c r="A2023" s="40"/>
      <c r="B2023" s="40"/>
      <c r="C2023" s="40"/>
      <c r="D2023" s="40"/>
      <c r="E2023" s="40"/>
      <c r="F2023" s="55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0"/>
      <c r="AN2023" s="40"/>
    </row>
    <row r="2024" spans="1:40" x14ac:dyDescent="0.2">
      <c r="A2024" s="40"/>
      <c r="B2024" s="40"/>
      <c r="C2024" s="40"/>
      <c r="D2024" s="40"/>
      <c r="E2024" s="40"/>
      <c r="F2024" s="55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0"/>
      <c r="AN2024" s="40"/>
    </row>
    <row r="2025" spans="1:40" x14ac:dyDescent="0.2">
      <c r="A2025" s="40"/>
      <c r="B2025" s="40"/>
      <c r="C2025" s="40"/>
      <c r="D2025" s="40"/>
      <c r="E2025" s="40"/>
      <c r="F2025" s="55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0"/>
      <c r="AN2025" s="40"/>
    </row>
    <row r="2026" spans="1:40" x14ac:dyDescent="0.2">
      <c r="A2026" s="40"/>
      <c r="B2026" s="40"/>
      <c r="C2026" s="40"/>
      <c r="D2026" s="40"/>
      <c r="E2026" s="40"/>
      <c r="F2026" s="55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0"/>
      <c r="AN2026" s="40"/>
    </row>
    <row r="2027" spans="1:40" x14ac:dyDescent="0.2">
      <c r="A2027" s="40"/>
      <c r="B2027" s="40"/>
      <c r="C2027" s="40"/>
      <c r="D2027" s="40"/>
      <c r="E2027" s="40"/>
      <c r="F2027" s="55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0"/>
      <c r="AN2027" s="40"/>
    </row>
    <row r="2028" spans="1:40" x14ac:dyDescent="0.2">
      <c r="A2028" s="40"/>
      <c r="B2028" s="40"/>
      <c r="C2028" s="40"/>
      <c r="D2028" s="40"/>
      <c r="E2028" s="40"/>
      <c r="F2028" s="55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0"/>
      <c r="AN2028" s="40"/>
    </row>
    <row r="2029" spans="1:40" x14ac:dyDescent="0.2">
      <c r="A2029" s="40"/>
      <c r="B2029" s="40"/>
      <c r="C2029" s="40"/>
      <c r="D2029" s="40"/>
      <c r="E2029" s="40"/>
      <c r="F2029" s="55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0"/>
      <c r="AN2029" s="40"/>
    </row>
    <row r="2030" spans="1:40" x14ac:dyDescent="0.2">
      <c r="A2030" s="40"/>
      <c r="B2030" s="40"/>
      <c r="C2030" s="40"/>
      <c r="D2030" s="40"/>
      <c r="E2030" s="40"/>
      <c r="F2030" s="55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0"/>
      <c r="AN2030" s="40"/>
    </row>
    <row r="2031" spans="1:40" x14ac:dyDescent="0.2">
      <c r="A2031" s="40"/>
      <c r="B2031" s="40"/>
      <c r="C2031" s="40"/>
      <c r="D2031" s="40"/>
      <c r="E2031" s="40"/>
      <c r="F2031" s="55"/>
      <c r="G2031" s="56"/>
      <c r="H2031" s="61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0"/>
      <c r="AN2031" s="40"/>
    </row>
    <row r="2032" spans="1:40" x14ac:dyDescent="0.2">
      <c r="A2032" s="40"/>
      <c r="B2032" s="40"/>
      <c r="C2032" s="40"/>
      <c r="D2032" s="40"/>
      <c r="E2032" s="40"/>
      <c r="F2032" s="55"/>
      <c r="G2032" s="56"/>
      <c r="H2032" s="61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0"/>
      <c r="AN2032" s="40"/>
    </row>
    <row r="2033" spans="1:40" x14ac:dyDescent="0.2">
      <c r="A2033" s="40"/>
      <c r="B2033" s="40"/>
      <c r="C2033" s="40"/>
      <c r="D2033" s="40"/>
      <c r="E2033" s="40"/>
      <c r="F2033" s="55"/>
      <c r="G2033" s="56"/>
      <c r="H2033" s="61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0"/>
      <c r="AN2033" s="40"/>
    </row>
    <row r="2034" spans="1:40" x14ac:dyDescent="0.2">
      <c r="A2034" s="40"/>
      <c r="B2034" s="40"/>
      <c r="C2034" s="40"/>
      <c r="D2034" s="40"/>
      <c r="E2034" s="40"/>
      <c r="F2034" s="55"/>
      <c r="G2034" s="56"/>
      <c r="H2034" s="61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0"/>
      <c r="AN2034" s="40"/>
    </row>
    <row r="2035" spans="1:40" x14ac:dyDescent="0.2">
      <c r="A2035" s="40"/>
      <c r="B2035" s="40"/>
      <c r="C2035" s="40"/>
      <c r="D2035" s="40"/>
      <c r="E2035" s="40"/>
      <c r="F2035" s="55"/>
      <c r="G2035" s="56"/>
      <c r="H2035" s="61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0"/>
      <c r="AN2035" s="40"/>
    </row>
    <row r="2036" spans="1:40" x14ac:dyDescent="0.2">
      <c r="A2036" s="40"/>
      <c r="B2036" s="40"/>
      <c r="C2036" s="40"/>
      <c r="D2036" s="40"/>
      <c r="E2036" s="40"/>
      <c r="F2036" s="55"/>
      <c r="G2036" s="56"/>
      <c r="H2036" s="61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0"/>
      <c r="AN2036" s="40"/>
    </row>
    <row r="2037" spans="1:40" x14ac:dyDescent="0.2">
      <c r="A2037" s="40"/>
      <c r="B2037" s="40"/>
      <c r="C2037" s="40"/>
      <c r="D2037" s="40"/>
      <c r="E2037" s="40"/>
      <c r="F2037" s="55"/>
      <c r="G2037" s="56"/>
      <c r="H2037" s="61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0"/>
      <c r="AN2037" s="40"/>
    </row>
    <row r="2038" spans="1:40" x14ac:dyDescent="0.2">
      <c r="A2038" s="40"/>
      <c r="B2038" s="40"/>
      <c r="C2038" s="40"/>
      <c r="D2038" s="40"/>
      <c r="E2038" s="40"/>
      <c r="F2038" s="55"/>
      <c r="G2038" s="56"/>
      <c r="H2038" s="61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0"/>
      <c r="AN2038" s="40"/>
    </row>
    <row r="2039" spans="1:40" x14ac:dyDescent="0.2">
      <c r="A2039" s="40"/>
      <c r="B2039" s="40"/>
      <c r="C2039" s="40"/>
      <c r="D2039" s="40"/>
      <c r="E2039" s="40"/>
      <c r="F2039" s="55"/>
      <c r="G2039" s="56"/>
      <c r="H2039" s="61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0"/>
      <c r="AN2039" s="40"/>
    </row>
    <row r="2040" spans="1:40" x14ac:dyDescent="0.2">
      <c r="A2040" s="40"/>
      <c r="B2040" s="40"/>
      <c r="C2040" s="40"/>
      <c r="D2040" s="40"/>
      <c r="E2040" s="40"/>
      <c r="F2040" s="55"/>
      <c r="G2040" s="56"/>
      <c r="H2040" s="61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0"/>
      <c r="AN2040" s="40"/>
    </row>
    <row r="2041" spans="1:40" x14ac:dyDescent="0.2">
      <c r="A2041" s="40"/>
      <c r="B2041" s="40"/>
      <c r="C2041" s="40"/>
      <c r="D2041" s="40"/>
      <c r="E2041" s="40"/>
      <c r="F2041" s="55"/>
      <c r="G2041" s="56"/>
      <c r="H2041" s="61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0"/>
      <c r="AN2041" s="40"/>
    </row>
    <row r="2042" spans="1:40" x14ac:dyDescent="0.2">
      <c r="A2042" s="40"/>
      <c r="B2042" s="40"/>
      <c r="C2042" s="40"/>
      <c r="D2042" s="40"/>
      <c r="E2042" s="40"/>
      <c r="F2042" s="55"/>
      <c r="G2042" s="56"/>
      <c r="H2042" s="61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0"/>
      <c r="AN2042" s="40"/>
    </row>
    <row r="2043" spans="1:40" x14ac:dyDescent="0.2">
      <c r="A2043" s="40"/>
      <c r="B2043" s="40"/>
      <c r="C2043" s="40"/>
      <c r="D2043" s="40"/>
      <c r="E2043" s="40"/>
      <c r="F2043" s="55"/>
      <c r="G2043" s="56"/>
      <c r="H2043" s="61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0"/>
      <c r="AN2043" s="40"/>
    </row>
    <row r="2044" spans="1:40" x14ac:dyDescent="0.2">
      <c r="A2044" s="40"/>
      <c r="B2044" s="40"/>
      <c r="C2044" s="40"/>
      <c r="D2044" s="40"/>
      <c r="E2044" s="40"/>
      <c r="F2044" s="55"/>
      <c r="G2044" s="56"/>
      <c r="H2044" s="61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0"/>
      <c r="AN2044" s="40"/>
    </row>
    <row r="2045" spans="1:40" x14ac:dyDescent="0.2">
      <c r="A2045" s="40"/>
      <c r="B2045" s="40"/>
      <c r="C2045" s="40"/>
      <c r="D2045" s="40"/>
      <c r="E2045" s="40"/>
      <c r="F2045" s="55"/>
      <c r="G2045" s="56"/>
      <c r="H2045" s="61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0"/>
      <c r="AN2045" s="40"/>
    </row>
    <row r="2046" spans="1:40" x14ac:dyDescent="0.2">
      <c r="A2046" s="40"/>
      <c r="B2046" s="40"/>
      <c r="C2046" s="40"/>
      <c r="D2046" s="40"/>
      <c r="E2046" s="40"/>
      <c r="F2046" s="55"/>
      <c r="G2046" s="56"/>
      <c r="H2046" s="61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0"/>
      <c r="AN2046" s="40"/>
    </row>
    <row r="2047" spans="1:40" x14ac:dyDescent="0.2">
      <c r="A2047" s="40"/>
      <c r="B2047" s="40"/>
      <c r="C2047" s="40"/>
      <c r="D2047" s="40"/>
      <c r="E2047" s="40"/>
      <c r="F2047" s="55"/>
      <c r="G2047" s="56"/>
      <c r="H2047" s="61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0"/>
      <c r="AN2047" s="40"/>
    </row>
    <row r="2048" spans="1:40" x14ac:dyDescent="0.2">
      <c r="A2048" s="40"/>
      <c r="B2048" s="40"/>
      <c r="C2048" s="40"/>
      <c r="D2048" s="40"/>
      <c r="E2048" s="40"/>
      <c r="F2048" s="55"/>
      <c r="G2048" s="56"/>
      <c r="H2048" s="61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0"/>
      <c r="AN2048" s="40"/>
    </row>
    <row r="2049" spans="1:40" x14ac:dyDescent="0.2">
      <c r="A2049" s="40"/>
      <c r="B2049" s="40"/>
      <c r="C2049" s="40"/>
      <c r="D2049" s="40"/>
      <c r="E2049" s="40"/>
      <c r="F2049" s="55"/>
      <c r="G2049" s="56"/>
      <c r="H2049" s="61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0"/>
      <c r="AN2049" s="40"/>
    </row>
    <row r="2050" spans="1:40" x14ac:dyDescent="0.2">
      <c r="A2050" s="40"/>
      <c r="B2050" s="40"/>
      <c r="C2050" s="40"/>
      <c r="D2050" s="40"/>
      <c r="E2050" s="40"/>
      <c r="F2050" s="55"/>
      <c r="G2050" s="56"/>
      <c r="H2050" s="61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0"/>
      <c r="AN2050" s="40"/>
    </row>
    <row r="2051" spans="1:40" x14ac:dyDescent="0.2">
      <c r="A2051" s="40"/>
      <c r="B2051" s="40"/>
      <c r="C2051" s="40"/>
      <c r="D2051" s="40"/>
      <c r="E2051" s="40"/>
      <c r="F2051" s="55"/>
      <c r="G2051" s="56"/>
      <c r="H2051" s="61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0"/>
      <c r="AN2051" s="40"/>
    </row>
    <row r="2052" spans="1:40" x14ac:dyDescent="0.2">
      <c r="A2052" s="40"/>
      <c r="B2052" s="40"/>
      <c r="C2052" s="40"/>
      <c r="D2052" s="40"/>
      <c r="E2052" s="40"/>
      <c r="F2052" s="55"/>
      <c r="G2052" s="56"/>
      <c r="H2052" s="61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0"/>
      <c r="AN2052" s="40"/>
    </row>
    <row r="2053" spans="1:40" x14ac:dyDescent="0.2">
      <c r="A2053" s="40"/>
      <c r="B2053" s="40"/>
      <c r="C2053" s="40"/>
      <c r="D2053" s="40"/>
      <c r="E2053" s="40"/>
      <c r="F2053" s="55"/>
      <c r="G2053" s="56"/>
      <c r="H2053" s="61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0"/>
      <c r="AN2053" s="40"/>
    </row>
    <row r="2054" spans="1:40" x14ac:dyDescent="0.2">
      <c r="A2054" s="40"/>
      <c r="B2054" s="40"/>
      <c r="C2054" s="40"/>
      <c r="D2054" s="40"/>
      <c r="E2054" s="40"/>
      <c r="F2054" s="55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0"/>
      <c r="AN2054" s="40"/>
    </row>
    <row r="2055" spans="1:40" x14ac:dyDescent="0.2">
      <c r="A2055" s="40"/>
      <c r="B2055" s="40"/>
      <c r="C2055" s="40"/>
      <c r="D2055" s="40"/>
      <c r="E2055" s="40"/>
      <c r="F2055" s="55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0"/>
      <c r="AN2055" s="40"/>
    </row>
    <row r="2056" spans="1:40" x14ac:dyDescent="0.2">
      <c r="A2056" s="40"/>
      <c r="B2056" s="40"/>
      <c r="C2056" s="40"/>
      <c r="D2056" s="40"/>
      <c r="E2056" s="40"/>
      <c r="F2056" s="55"/>
      <c r="G2056" s="40"/>
      <c r="H2056" s="40"/>
      <c r="I2056" s="56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0"/>
      <c r="AN2056" s="40"/>
    </row>
    <row r="2057" spans="1:40" x14ac:dyDescent="0.2">
      <c r="A2057" s="40"/>
      <c r="B2057" s="40"/>
      <c r="C2057" s="40"/>
      <c r="D2057" s="40"/>
      <c r="E2057" s="40"/>
      <c r="F2057" s="55"/>
      <c r="G2057" s="40"/>
      <c r="H2057" s="40"/>
      <c r="I2057" s="56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0"/>
      <c r="AN2057" s="40"/>
    </row>
    <row r="2058" spans="1:40" x14ac:dyDescent="0.2">
      <c r="A2058" s="40"/>
      <c r="B2058" s="40"/>
      <c r="C2058" s="40"/>
      <c r="D2058" s="40"/>
      <c r="E2058" s="40"/>
      <c r="F2058" s="55"/>
      <c r="G2058" s="40"/>
      <c r="H2058" s="40"/>
      <c r="I2058" s="56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0"/>
      <c r="AN2058" s="40"/>
    </row>
    <row r="2059" spans="1:40" x14ac:dyDescent="0.2">
      <c r="A2059" s="40"/>
      <c r="B2059" s="40"/>
      <c r="C2059" s="40"/>
      <c r="D2059" s="40"/>
      <c r="E2059" s="40"/>
      <c r="F2059" s="55"/>
      <c r="G2059" s="40"/>
      <c r="H2059" s="40"/>
      <c r="I2059" s="56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0"/>
      <c r="AN2059" s="40"/>
    </row>
    <row r="2060" spans="1:40" x14ac:dyDescent="0.2">
      <c r="A2060" s="40"/>
      <c r="B2060" s="40"/>
      <c r="C2060" s="40"/>
      <c r="D2060" s="40"/>
      <c r="E2060" s="40"/>
      <c r="F2060" s="55"/>
      <c r="G2060" s="40"/>
      <c r="H2060" s="40"/>
      <c r="I2060" s="56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0"/>
      <c r="AN2060" s="40"/>
    </row>
    <row r="2061" spans="1:40" x14ac:dyDescent="0.2">
      <c r="A2061" s="40"/>
      <c r="B2061" s="40"/>
      <c r="C2061" s="40"/>
      <c r="D2061" s="40"/>
      <c r="E2061" s="40"/>
      <c r="F2061" s="55"/>
      <c r="G2061" s="40"/>
      <c r="H2061" s="40"/>
      <c r="I2061" s="56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0"/>
      <c r="AN2061" s="40"/>
    </row>
    <row r="2062" spans="1:40" x14ac:dyDescent="0.2">
      <c r="A2062" s="40"/>
      <c r="B2062" s="40"/>
      <c r="C2062" s="40"/>
      <c r="D2062" s="40"/>
      <c r="E2062" s="40"/>
      <c r="F2062" s="55"/>
      <c r="G2062" s="40"/>
      <c r="H2062" s="40"/>
      <c r="I2062" s="56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0"/>
      <c r="AN2062" s="40"/>
    </row>
    <row r="2063" spans="1:40" x14ac:dyDescent="0.2">
      <c r="A2063" s="40"/>
      <c r="B2063" s="40"/>
      <c r="C2063" s="40"/>
      <c r="D2063" s="40"/>
      <c r="E2063" s="40"/>
      <c r="F2063" s="55"/>
      <c r="G2063" s="40"/>
      <c r="H2063" s="40"/>
      <c r="I2063" s="56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0"/>
      <c r="AN2063" s="40"/>
    </row>
    <row r="2064" spans="1:40" x14ac:dyDescent="0.2">
      <c r="A2064" s="40"/>
      <c r="B2064" s="40"/>
      <c r="C2064" s="40"/>
      <c r="D2064" s="40"/>
      <c r="E2064" s="40"/>
      <c r="F2064" s="55"/>
      <c r="G2064" s="40"/>
      <c r="H2064" s="40"/>
      <c r="I2064" s="56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0"/>
      <c r="AN2064" s="40"/>
    </row>
    <row r="2065" spans="1:40" x14ac:dyDescent="0.2">
      <c r="A2065" s="40"/>
      <c r="B2065" s="40"/>
      <c r="C2065" s="40"/>
      <c r="D2065" s="40"/>
      <c r="E2065" s="40"/>
      <c r="F2065" s="55"/>
      <c r="G2065" s="40"/>
      <c r="H2065" s="40"/>
      <c r="I2065" s="56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0"/>
      <c r="AN2065" s="40"/>
    </row>
    <row r="2066" spans="1:40" x14ac:dyDescent="0.2">
      <c r="A2066" s="40"/>
      <c r="B2066" s="40"/>
      <c r="C2066" s="40"/>
      <c r="D2066" s="40"/>
      <c r="E2066" s="40"/>
      <c r="F2066" s="55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0"/>
      <c r="AN2066" s="40"/>
    </row>
    <row r="2067" spans="1:40" x14ac:dyDescent="0.2">
      <c r="A2067" s="40"/>
      <c r="B2067" s="40"/>
      <c r="C2067" s="40"/>
      <c r="D2067" s="40"/>
      <c r="E2067" s="40"/>
      <c r="F2067" s="55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0"/>
      <c r="AN2067" s="40"/>
    </row>
    <row r="2068" spans="1:40" x14ac:dyDescent="0.2">
      <c r="A2068" s="40"/>
      <c r="B2068" s="40"/>
      <c r="C2068" s="40"/>
      <c r="D2068" s="40"/>
      <c r="E2068" s="40"/>
      <c r="F2068" s="55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0"/>
      <c r="AN2068" s="40"/>
    </row>
    <row r="2069" spans="1:40" x14ac:dyDescent="0.2">
      <c r="A2069" s="40"/>
      <c r="B2069" s="40"/>
      <c r="C2069" s="40"/>
      <c r="D2069" s="40"/>
      <c r="E2069" s="40"/>
      <c r="F2069" s="55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0"/>
      <c r="AN2069" s="40"/>
    </row>
    <row r="2070" spans="1:40" x14ac:dyDescent="0.2">
      <c r="A2070" s="40"/>
      <c r="B2070" s="40"/>
      <c r="C2070" s="40"/>
      <c r="D2070" s="40"/>
      <c r="E2070" s="40"/>
      <c r="F2070" s="55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0"/>
      <c r="AN2070" s="40"/>
    </row>
    <row r="2071" spans="1:40" x14ac:dyDescent="0.2">
      <c r="A2071" s="40"/>
      <c r="B2071" s="40"/>
      <c r="C2071" s="40"/>
      <c r="D2071" s="40"/>
      <c r="E2071" s="40"/>
      <c r="F2071" s="55"/>
      <c r="G2071" s="56"/>
      <c r="H2071" s="61"/>
      <c r="I2071" s="56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0"/>
      <c r="AN2071" s="40"/>
    </row>
    <row r="2072" spans="1:40" x14ac:dyDescent="0.2">
      <c r="A2072" s="40"/>
      <c r="B2072" s="40"/>
      <c r="C2072" s="40"/>
      <c r="D2072" s="40"/>
      <c r="E2072" s="40"/>
      <c r="F2072" s="55"/>
      <c r="G2072" s="56"/>
      <c r="H2072" s="61"/>
      <c r="I2072" s="56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0"/>
      <c r="AN2072" s="40"/>
    </row>
    <row r="2073" spans="1:40" x14ac:dyDescent="0.2">
      <c r="A2073" s="40"/>
      <c r="B2073" s="40"/>
      <c r="C2073" s="40"/>
      <c r="D2073" s="40"/>
      <c r="E2073" s="40"/>
      <c r="F2073" s="55"/>
      <c r="G2073" s="56"/>
      <c r="H2073" s="61"/>
      <c r="I2073" s="56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0"/>
      <c r="AN2073" s="40"/>
    </row>
    <row r="2074" spans="1:40" x14ac:dyDescent="0.2">
      <c r="A2074" s="40"/>
      <c r="B2074" s="40"/>
      <c r="C2074" s="40"/>
      <c r="D2074" s="40"/>
      <c r="E2074" s="40"/>
      <c r="F2074" s="55"/>
      <c r="G2074" s="56"/>
      <c r="H2074" s="61"/>
      <c r="I2074" s="56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0"/>
      <c r="AN2074" s="40"/>
    </row>
    <row r="2075" spans="1:40" x14ac:dyDescent="0.2">
      <c r="A2075" s="40"/>
      <c r="B2075" s="40"/>
      <c r="C2075" s="40"/>
      <c r="D2075" s="40"/>
      <c r="E2075" s="40"/>
      <c r="F2075" s="55"/>
      <c r="G2075" s="56"/>
      <c r="H2075" s="61"/>
      <c r="I2075" s="56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0"/>
      <c r="AN2075" s="40"/>
    </row>
    <row r="2076" spans="1:40" x14ac:dyDescent="0.2">
      <c r="A2076" s="40"/>
      <c r="B2076" s="40"/>
      <c r="C2076" s="40"/>
      <c r="D2076" s="40"/>
      <c r="E2076" s="40"/>
      <c r="F2076" s="55"/>
      <c r="G2076" s="56"/>
      <c r="H2076" s="61"/>
      <c r="I2076" s="56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0"/>
      <c r="AN2076" s="40"/>
    </row>
    <row r="2077" spans="1:40" x14ac:dyDescent="0.2">
      <c r="A2077" s="40"/>
      <c r="B2077" s="40"/>
      <c r="C2077" s="40"/>
      <c r="D2077" s="40"/>
      <c r="E2077" s="40"/>
      <c r="F2077" s="55"/>
      <c r="G2077" s="56"/>
      <c r="H2077" s="61"/>
      <c r="I2077" s="56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0"/>
      <c r="AN2077" s="40"/>
    </row>
    <row r="2078" spans="1:40" x14ac:dyDescent="0.2">
      <c r="A2078" s="40"/>
      <c r="B2078" s="40"/>
      <c r="C2078" s="40"/>
      <c r="D2078" s="40"/>
      <c r="E2078" s="40"/>
      <c r="F2078" s="55"/>
      <c r="G2078" s="56"/>
      <c r="H2078" s="61"/>
      <c r="I2078" s="56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0"/>
      <c r="AN2078" s="40"/>
    </row>
    <row r="2079" spans="1:40" x14ac:dyDescent="0.2">
      <c r="A2079" s="40"/>
      <c r="B2079" s="40"/>
      <c r="C2079" s="40"/>
      <c r="D2079" s="40"/>
      <c r="E2079" s="40"/>
      <c r="F2079" s="55"/>
      <c r="G2079" s="56"/>
      <c r="H2079" s="61"/>
      <c r="I2079" s="56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0"/>
      <c r="AN2079" s="40"/>
    </row>
    <row r="2080" spans="1:40" x14ac:dyDescent="0.2">
      <c r="A2080" s="40"/>
      <c r="B2080" s="40"/>
      <c r="C2080" s="40"/>
      <c r="D2080" s="40"/>
      <c r="E2080" s="40"/>
      <c r="F2080" s="55"/>
      <c r="G2080" s="56"/>
      <c r="H2080" s="61"/>
      <c r="I2080" s="56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0"/>
      <c r="AN2080" s="40"/>
    </row>
    <row r="2081" spans="1:40" x14ac:dyDescent="0.2">
      <c r="A2081" s="40"/>
      <c r="B2081" s="40"/>
      <c r="C2081" s="40"/>
      <c r="D2081" s="40"/>
      <c r="E2081" s="40"/>
      <c r="F2081" s="55"/>
      <c r="G2081" s="56"/>
      <c r="H2081" s="61"/>
      <c r="I2081" s="56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0"/>
      <c r="AN2081" s="40"/>
    </row>
    <row r="2082" spans="1:40" x14ac:dyDescent="0.2">
      <c r="A2082" s="40"/>
      <c r="B2082" s="40"/>
      <c r="C2082" s="40"/>
      <c r="D2082" s="40"/>
      <c r="E2082" s="40"/>
      <c r="F2082" s="55"/>
      <c r="G2082" s="56"/>
      <c r="H2082" s="61"/>
      <c r="I2082" s="56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0"/>
      <c r="AN2082" s="40"/>
    </row>
    <row r="2083" spans="1:40" x14ac:dyDescent="0.2">
      <c r="A2083" s="40"/>
      <c r="B2083" s="40"/>
      <c r="C2083" s="40"/>
      <c r="D2083" s="40"/>
      <c r="E2083" s="40"/>
      <c r="F2083" s="55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0"/>
      <c r="AN2083" s="40"/>
    </row>
    <row r="2084" spans="1:40" x14ac:dyDescent="0.2">
      <c r="A2084" s="40"/>
      <c r="B2084" s="40"/>
      <c r="C2084" s="40"/>
      <c r="D2084" s="40"/>
      <c r="E2084" s="40"/>
      <c r="F2084" s="55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0"/>
      <c r="AN2084" s="40"/>
    </row>
    <row r="2085" spans="1:40" x14ac:dyDescent="0.2">
      <c r="A2085" s="40"/>
      <c r="B2085" s="40"/>
      <c r="C2085" s="40"/>
      <c r="D2085" s="40"/>
      <c r="E2085" s="40"/>
      <c r="F2085" s="55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0"/>
      <c r="AN2085" s="40"/>
    </row>
    <row r="2086" spans="1:40" x14ac:dyDescent="0.2">
      <c r="A2086" s="40"/>
      <c r="B2086" s="40"/>
      <c r="C2086" s="40"/>
      <c r="D2086" s="40"/>
      <c r="E2086" s="40"/>
      <c r="F2086" s="55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0"/>
      <c r="AN2086" s="40"/>
    </row>
    <row r="2087" spans="1:40" x14ac:dyDescent="0.2">
      <c r="A2087" s="40"/>
      <c r="B2087" s="40"/>
      <c r="C2087" s="40"/>
      <c r="D2087" s="40"/>
      <c r="E2087" s="40"/>
      <c r="F2087" s="55"/>
      <c r="G2087" s="40"/>
      <c r="H2087" s="40"/>
      <c r="I2087" s="56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0"/>
      <c r="AN2087" s="40"/>
    </row>
    <row r="2088" spans="1:40" x14ac:dyDescent="0.2">
      <c r="A2088" s="40"/>
      <c r="B2088" s="40"/>
      <c r="C2088" s="40"/>
      <c r="D2088" s="40"/>
      <c r="E2088" s="40"/>
      <c r="F2088" s="55"/>
      <c r="G2088" s="40"/>
      <c r="H2088" s="40"/>
      <c r="I2088" s="56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0"/>
      <c r="AN2088" s="40"/>
    </row>
    <row r="2089" spans="1:40" x14ac:dyDescent="0.2">
      <c r="A2089" s="40"/>
      <c r="B2089" s="40"/>
      <c r="C2089" s="40"/>
      <c r="D2089" s="40"/>
      <c r="E2089" s="40"/>
      <c r="F2089" s="55"/>
      <c r="G2089" s="40"/>
      <c r="H2089" s="40"/>
      <c r="I2089" s="56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0"/>
      <c r="AN2089" s="40"/>
    </row>
    <row r="2090" spans="1:40" x14ac:dyDescent="0.2">
      <c r="A2090" s="40"/>
      <c r="B2090" s="40"/>
      <c r="C2090" s="40"/>
      <c r="D2090" s="40"/>
      <c r="E2090" s="40"/>
      <c r="F2090" s="55"/>
      <c r="G2090" s="40"/>
      <c r="H2090" s="40"/>
      <c r="I2090" s="56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0"/>
      <c r="AN2090" s="40"/>
    </row>
    <row r="2091" spans="1:40" x14ac:dyDescent="0.2">
      <c r="A2091" s="40"/>
      <c r="B2091" s="40"/>
      <c r="C2091" s="40"/>
      <c r="D2091" s="40"/>
      <c r="E2091" s="40"/>
      <c r="F2091" s="55"/>
      <c r="G2091" s="40"/>
      <c r="H2091" s="40"/>
      <c r="I2091" s="56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0"/>
      <c r="AN2091" s="40"/>
    </row>
    <row r="2092" spans="1:40" x14ac:dyDescent="0.2">
      <c r="A2092" s="40"/>
      <c r="B2092" s="40"/>
      <c r="C2092" s="40"/>
      <c r="D2092" s="40"/>
      <c r="E2092" s="40"/>
      <c r="F2092" s="55"/>
      <c r="G2092" s="40"/>
      <c r="H2092" s="40"/>
      <c r="I2092" s="56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0"/>
      <c r="AN2092" s="40"/>
    </row>
    <row r="2093" spans="1:40" x14ac:dyDescent="0.2">
      <c r="A2093" s="40"/>
      <c r="B2093" s="40"/>
      <c r="C2093" s="40"/>
      <c r="D2093" s="40"/>
      <c r="E2093" s="40"/>
      <c r="F2093" s="55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0"/>
      <c r="AN2093" s="40"/>
    </row>
    <row r="2094" spans="1:40" x14ac:dyDescent="0.2">
      <c r="A2094" s="40"/>
      <c r="B2094" s="40"/>
      <c r="C2094" s="40"/>
      <c r="D2094" s="40"/>
      <c r="E2094" s="40"/>
      <c r="F2094" s="55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0"/>
      <c r="AN2094" s="40"/>
    </row>
    <row r="2095" spans="1:40" x14ac:dyDescent="0.2">
      <c r="A2095" s="40"/>
      <c r="B2095" s="40"/>
      <c r="C2095" s="40"/>
      <c r="D2095" s="40"/>
      <c r="E2095" s="40"/>
      <c r="F2095" s="55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0"/>
      <c r="AN2095" s="40"/>
    </row>
    <row r="2096" spans="1:40" x14ac:dyDescent="0.2">
      <c r="A2096" s="40"/>
      <c r="B2096" s="40"/>
      <c r="C2096" s="40"/>
      <c r="D2096" s="40"/>
      <c r="E2096" s="40"/>
      <c r="F2096" s="55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0"/>
      <c r="AN2096" s="40"/>
    </row>
    <row r="2097" spans="1:40" x14ac:dyDescent="0.2">
      <c r="A2097" s="40"/>
      <c r="B2097" s="40"/>
      <c r="C2097" s="40"/>
      <c r="D2097" s="40"/>
      <c r="E2097" s="40"/>
      <c r="F2097" s="55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0"/>
      <c r="AN2097" s="40"/>
    </row>
    <row r="2098" spans="1:40" x14ac:dyDescent="0.2">
      <c r="A2098" s="40"/>
      <c r="B2098" s="40"/>
      <c r="C2098" s="40"/>
      <c r="D2098" s="40"/>
      <c r="E2098" s="40"/>
      <c r="F2098" s="55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0"/>
      <c r="AN2098" s="40"/>
    </row>
    <row r="2099" spans="1:40" x14ac:dyDescent="0.2">
      <c r="A2099" s="40"/>
      <c r="B2099" s="40"/>
      <c r="C2099" s="40"/>
      <c r="D2099" s="40"/>
      <c r="E2099" s="40"/>
      <c r="F2099" s="55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0"/>
      <c r="AN2099" s="40"/>
    </row>
    <row r="2100" spans="1:40" x14ac:dyDescent="0.2">
      <c r="A2100" s="40"/>
      <c r="B2100" s="40"/>
      <c r="C2100" s="40"/>
      <c r="D2100" s="40"/>
      <c r="E2100" s="40"/>
      <c r="F2100" s="55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0"/>
      <c r="AN2100" s="40"/>
    </row>
    <row r="2101" spans="1:40" x14ac:dyDescent="0.2">
      <c r="A2101" s="40"/>
      <c r="B2101" s="40"/>
      <c r="C2101" s="40"/>
      <c r="D2101" s="40"/>
      <c r="E2101" s="40"/>
      <c r="F2101" s="55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0"/>
      <c r="AN2101" s="40"/>
    </row>
    <row r="2102" spans="1:40" x14ac:dyDescent="0.2">
      <c r="A2102" s="40"/>
      <c r="B2102" s="40"/>
      <c r="C2102" s="40"/>
      <c r="D2102" s="40"/>
      <c r="E2102" s="40"/>
      <c r="F2102" s="55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0"/>
      <c r="AN2102" s="40"/>
    </row>
    <row r="2103" spans="1:40" x14ac:dyDescent="0.2">
      <c r="A2103" s="40"/>
      <c r="B2103" s="40"/>
      <c r="C2103" s="40"/>
      <c r="D2103" s="40"/>
      <c r="E2103" s="40"/>
      <c r="F2103" s="55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0"/>
      <c r="AN2103" s="40"/>
    </row>
    <row r="2104" spans="1:40" x14ac:dyDescent="0.2">
      <c r="A2104" s="40"/>
      <c r="B2104" s="40"/>
      <c r="C2104" s="40"/>
      <c r="D2104" s="40"/>
      <c r="E2104" s="40"/>
      <c r="F2104" s="55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0"/>
      <c r="AN2104" s="40"/>
    </row>
    <row r="2105" spans="1:40" x14ac:dyDescent="0.2">
      <c r="A2105" s="40"/>
      <c r="B2105" s="40"/>
      <c r="C2105" s="40"/>
      <c r="D2105" s="40"/>
      <c r="E2105" s="40"/>
      <c r="F2105" s="55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0"/>
      <c r="AN2105" s="40"/>
    </row>
    <row r="2106" spans="1:40" x14ac:dyDescent="0.2">
      <c r="A2106" s="40"/>
      <c r="B2106" s="40"/>
      <c r="C2106" s="40"/>
      <c r="D2106" s="40"/>
      <c r="E2106" s="40"/>
      <c r="F2106" s="55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0"/>
      <c r="AN2106" s="40"/>
    </row>
    <row r="2107" spans="1:40" x14ac:dyDescent="0.2">
      <c r="A2107" s="40"/>
      <c r="B2107" s="40"/>
      <c r="C2107" s="40"/>
      <c r="D2107" s="40"/>
      <c r="E2107" s="40"/>
      <c r="F2107" s="55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0"/>
      <c r="AN2107" s="40"/>
    </row>
    <row r="2108" spans="1:40" x14ac:dyDescent="0.2">
      <c r="A2108" s="40"/>
      <c r="B2108" s="40"/>
      <c r="C2108" s="40"/>
      <c r="D2108" s="40"/>
      <c r="E2108" s="40"/>
      <c r="F2108" s="55"/>
      <c r="G2108" s="40"/>
      <c r="H2108" s="61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0"/>
      <c r="AN2108" s="40"/>
    </row>
    <row r="2109" spans="1:40" x14ac:dyDescent="0.2">
      <c r="A2109" s="40"/>
      <c r="B2109" s="40"/>
      <c r="C2109" s="40"/>
      <c r="D2109" s="40"/>
      <c r="E2109" s="40"/>
      <c r="F2109" s="55"/>
      <c r="G2109" s="40"/>
      <c r="H2109" s="61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0"/>
      <c r="AN2109" s="40"/>
    </row>
    <row r="2110" spans="1:40" x14ac:dyDescent="0.2">
      <c r="A2110" s="40"/>
      <c r="B2110" s="40"/>
      <c r="C2110" s="40"/>
      <c r="D2110" s="40"/>
      <c r="E2110" s="40"/>
      <c r="F2110" s="55"/>
      <c r="G2110" s="40"/>
      <c r="H2110" s="61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0"/>
      <c r="AN2110" s="40"/>
    </row>
    <row r="2111" spans="1:40" x14ac:dyDescent="0.2">
      <c r="A2111" s="40"/>
      <c r="B2111" s="40"/>
      <c r="C2111" s="40"/>
      <c r="D2111" s="40"/>
      <c r="E2111" s="40"/>
      <c r="F2111" s="55"/>
      <c r="G2111" s="40"/>
      <c r="H2111" s="61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0"/>
      <c r="AN2111" s="40"/>
    </row>
    <row r="2112" spans="1:40" x14ac:dyDescent="0.2">
      <c r="A2112" s="40"/>
      <c r="B2112" s="40"/>
      <c r="C2112" s="40"/>
      <c r="D2112" s="40"/>
      <c r="E2112" s="40"/>
      <c r="F2112" s="55"/>
      <c r="G2112" s="40"/>
      <c r="H2112" s="61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0"/>
      <c r="AN2112" s="40"/>
    </row>
    <row r="2113" spans="1:40" x14ac:dyDescent="0.2">
      <c r="A2113" s="40"/>
      <c r="B2113" s="40"/>
      <c r="C2113" s="40"/>
      <c r="D2113" s="40"/>
      <c r="E2113" s="40"/>
      <c r="F2113" s="55"/>
      <c r="G2113" s="40"/>
      <c r="H2113" s="61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0"/>
      <c r="AN2113" s="40"/>
    </row>
    <row r="2114" spans="1:40" x14ac:dyDescent="0.2">
      <c r="A2114" s="40"/>
      <c r="B2114" s="40"/>
      <c r="C2114" s="40"/>
      <c r="D2114" s="40"/>
      <c r="E2114" s="40"/>
      <c r="F2114" s="55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0"/>
      <c r="AN2114" s="40"/>
    </row>
    <row r="2115" spans="1:40" x14ac:dyDescent="0.2">
      <c r="A2115" s="40"/>
      <c r="B2115" s="40"/>
      <c r="C2115" s="40"/>
      <c r="D2115" s="40"/>
      <c r="E2115" s="40"/>
      <c r="F2115" s="55"/>
      <c r="G2115" s="56"/>
      <c r="H2115" s="61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0"/>
      <c r="AN2115" s="40"/>
    </row>
    <row r="2116" spans="1:40" x14ac:dyDescent="0.2">
      <c r="A2116" s="40"/>
      <c r="B2116" s="40"/>
      <c r="C2116" s="40"/>
      <c r="D2116" s="40"/>
      <c r="E2116" s="40"/>
      <c r="F2116" s="55"/>
      <c r="G2116" s="56"/>
      <c r="H2116" s="61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0"/>
      <c r="AN2116" s="40"/>
    </row>
    <row r="2117" spans="1:40" x14ac:dyDescent="0.2">
      <c r="A2117" s="40"/>
      <c r="B2117" s="40"/>
      <c r="C2117" s="40"/>
      <c r="D2117" s="40"/>
      <c r="E2117" s="40"/>
      <c r="F2117" s="55"/>
      <c r="G2117" s="56"/>
      <c r="H2117" s="61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0"/>
      <c r="AN2117" s="40"/>
    </row>
    <row r="2118" spans="1:40" x14ac:dyDescent="0.2">
      <c r="A2118" s="40"/>
      <c r="B2118" s="40"/>
      <c r="C2118" s="40"/>
      <c r="D2118" s="40"/>
      <c r="E2118" s="40"/>
      <c r="F2118" s="55"/>
      <c r="G2118" s="56"/>
      <c r="H2118" s="61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0"/>
      <c r="AN2118" s="40"/>
    </row>
    <row r="2119" spans="1:40" x14ac:dyDescent="0.2">
      <c r="A2119" s="40"/>
      <c r="B2119" s="40"/>
      <c r="C2119" s="40"/>
      <c r="D2119" s="40"/>
      <c r="E2119" s="40"/>
      <c r="F2119" s="55"/>
      <c r="G2119" s="56"/>
      <c r="H2119" s="61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0"/>
      <c r="AN2119" s="40"/>
    </row>
    <row r="2120" spans="1:40" x14ac:dyDescent="0.2">
      <c r="A2120" s="40"/>
      <c r="B2120" s="40"/>
      <c r="C2120" s="40"/>
      <c r="D2120" s="40"/>
      <c r="E2120" s="40"/>
      <c r="F2120" s="55"/>
      <c r="G2120" s="56"/>
      <c r="H2120" s="61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0"/>
      <c r="AN2120" s="40"/>
    </row>
    <row r="2121" spans="1:40" x14ac:dyDescent="0.2">
      <c r="A2121" s="40"/>
      <c r="B2121" s="40"/>
      <c r="C2121" s="40"/>
      <c r="D2121" s="40"/>
      <c r="E2121" s="40"/>
      <c r="F2121" s="55"/>
      <c r="G2121" s="56"/>
      <c r="H2121" s="61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0"/>
      <c r="AN2121" s="40"/>
    </row>
    <row r="2122" spans="1:40" x14ac:dyDescent="0.2">
      <c r="A2122" s="40"/>
      <c r="B2122" s="40"/>
      <c r="C2122" s="40"/>
      <c r="D2122" s="40"/>
      <c r="E2122" s="40"/>
      <c r="F2122" s="55"/>
      <c r="G2122" s="56"/>
      <c r="H2122" s="61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0"/>
      <c r="AN2122" s="40"/>
    </row>
    <row r="2123" spans="1:40" x14ac:dyDescent="0.2">
      <c r="A2123" s="40"/>
      <c r="B2123" s="40"/>
      <c r="C2123" s="40"/>
      <c r="D2123" s="40"/>
      <c r="E2123" s="40"/>
      <c r="F2123" s="55"/>
      <c r="G2123" s="56"/>
      <c r="H2123" s="61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0"/>
      <c r="AN2123" s="40"/>
    </row>
    <row r="2124" spans="1:40" x14ac:dyDescent="0.2">
      <c r="A2124" s="40"/>
      <c r="B2124" s="40"/>
      <c r="C2124" s="40"/>
      <c r="D2124" s="40"/>
      <c r="E2124" s="40"/>
      <c r="F2124" s="55"/>
      <c r="G2124" s="56"/>
      <c r="H2124" s="61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0"/>
      <c r="AN2124" s="40"/>
    </row>
    <row r="2125" spans="1:40" x14ac:dyDescent="0.2">
      <c r="A2125" s="40"/>
      <c r="B2125" s="40"/>
      <c r="C2125" s="40"/>
      <c r="D2125" s="40"/>
      <c r="E2125" s="40"/>
      <c r="F2125" s="55"/>
      <c r="G2125" s="56"/>
      <c r="H2125" s="61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0"/>
      <c r="AN2125" s="40"/>
    </row>
    <row r="2126" spans="1:40" x14ac:dyDescent="0.2">
      <c r="A2126" s="40"/>
      <c r="B2126" s="40"/>
      <c r="C2126" s="40"/>
      <c r="D2126" s="40"/>
      <c r="E2126" s="40"/>
      <c r="F2126" s="55"/>
      <c r="G2126" s="56"/>
      <c r="H2126" s="61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0"/>
      <c r="AN2126" s="40"/>
    </row>
    <row r="2127" spans="1:40" x14ac:dyDescent="0.2">
      <c r="A2127" s="40"/>
      <c r="B2127" s="40"/>
      <c r="C2127" s="40"/>
      <c r="D2127" s="40"/>
      <c r="E2127" s="40"/>
      <c r="F2127" s="55"/>
      <c r="G2127" s="56"/>
      <c r="H2127" s="61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0"/>
      <c r="AN2127" s="40"/>
    </row>
    <row r="2128" spans="1:40" x14ac:dyDescent="0.2">
      <c r="A2128" s="40"/>
      <c r="B2128" s="40"/>
      <c r="C2128" s="40"/>
      <c r="D2128" s="40"/>
      <c r="E2128" s="40"/>
      <c r="F2128" s="55"/>
      <c r="G2128" s="56"/>
      <c r="H2128" s="61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0"/>
      <c r="AN2128" s="40"/>
    </row>
    <row r="2129" spans="1:40" x14ac:dyDescent="0.2">
      <c r="A2129" s="40"/>
      <c r="B2129" s="40"/>
      <c r="C2129" s="40"/>
      <c r="D2129" s="40"/>
      <c r="E2129" s="40"/>
      <c r="F2129" s="55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0"/>
      <c r="AN2129" s="40"/>
    </row>
    <row r="2130" spans="1:40" x14ac:dyDescent="0.2">
      <c r="A2130" s="40"/>
      <c r="B2130" s="40"/>
      <c r="C2130" s="40"/>
      <c r="D2130" s="40"/>
      <c r="E2130" s="40"/>
      <c r="F2130" s="55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0"/>
      <c r="AN2130" s="40"/>
    </row>
    <row r="2131" spans="1:40" x14ac:dyDescent="0.2">
      <c r="A2131" s="40"/>
      <c r="B2131" s="40"/>
      <c r="C2131" s="40"/>
      <c r="D2131" s="40"/>
      <c r="E2131" s="40"/>
      <c r="F2131" s="55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0"/>
      <c r="AN2131" s="40"/>
    </row>
    <row r="2132" spans="1:40" x14ac:dyDescent="0.2">
      <c r="A2132" s="40"/>
      <c r="B2132" s="40"/>
      <c r="C2132" s="40"/>
      <c r="D2132" s="40"/>
      <c r="E2132" s="40"/>
      <c r="F2132" s="55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0"/>
      <c r="AN2132" s="40"/>
    </row>
    <row r="2133" spans="1:40" x14ac:dyDescent="0.2">
      <c r="A2133" s="40"/>
      <c r="B2133" s="40"/>
      <c r="C2133" s="40"/>
      <c r="D2133" s="40"/>
      <c r="E2133" s="40"/>
      <c r="F2133" s="55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0"/>
      <c r="AN2133" s="40"/>
    </row>
    <row r="2134" spans="1:40" x14ac:dyDescent="0.2">
      <c r="A2134" s="40"/>
      <c r="B2134" s="40"/>
      <c r="C2134" s="40"/>
      <c r="D2134" s="40"/>
      <c r="E2134" s="40"/>
      <c r="F2134" s="55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0"/>
      <c r="AN2134" s="40"/>
    </row>
    <row r="2135" spans="1:40" x14ac:dyDescent="0.2">
      <c r="A2135" s="40"/>
      <c r="B2135" s="40"/>
      <c r="C2135" s="40"/>
      <c r="D2135" s="40"/>
      <c r="E2135" s="40"/>
      <c r="F2135" s="55"/>
      <c r="G2135" s="56"/>
      <c r="H2135" s="61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0"/>
      <c r="AN2135" s="40"/>
    </row>
    <row r="2136" spans="1:40" x14ac:dyDescent="0.2">
      <c r="A2136" s="40"/>
      <c r="B2136" s="40"/>
      <c r="C2136" s="40"/>
      <c r="D2136" s="40"/>
      <c r="E2136" s="40"/>
      <c r="F2136" s="55"/>
      <c r="G2136" s="56"/>
      <c r="H2136" s="61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0"/>
      <c r="AN2136" s="40"/>
    </row>
    <row r="2137" spans="1:40" x14ac:dyDescent="0.2">
      <c r="A2137" s="40"/>
      <c r="B2137" s="40"/>
      <c r="C2137" s="40"/>
      <c r="D2137" s="40"/>
      <c r="E2137" s="40"/>
      <c r="F2137" s="55"/>
      <c r="G2137" s="56"/>
      <c r="H2137" s="61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0"/>
      <c r="AN2137" s="40"/>
    </row>
    <row r="2138" spans="1:40" x14ac:dyDescent="0.2">
      <c r="A2138" s="40"/>
      <c r="B2138" s="40"/>
      <c r="C2138" s="40"/>
      <c r="D2138" s="40"/>
      <c r="E2138" s="40"/>
      <c r="F2138" s="55"/>
      <c r="G2138" s="56"/>
      <c r="H2138" s="61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0"/>
      <c r="AN2138" s="40"/>
    </row>
    <row r="2139" spans="1:40" x14ac:dyDescent="0.2">
      <c r="A2139" s="40"/>
      <c r="B2139" s="40"/>
      <c r="C2139" s="40"/>
      <c r="D2139" s="40"/>
      <c r="E2139" s="40"/>
      <c r="F2139" s="55"/>
      <c r="G2139" s="56"/>
      <c r="H2139" s="61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0"/>
      <c r="AN2139" s="40"/>
    </row>
    <row r="2140" spans="1:40" x14ac:dyDescent="0.2">
      <c r="A2140" s="40"/>
      <c r="B2140" s="40"/>
      <c r="C2140" s="40"/>
      <c r="D2140" s="40"/>
      <c r="E2140" s="40"/>
      <c r="F2140" s="55"/>
      <c r="G2140" s="56"/>
      <c r="H2140" s="61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0"/>
      <c r="AN2140" s="40"/>
    </row>
    <row r="2141" spans="1:40" x14ac:dyDescent="0.2">
      <c r="A2141" s="40"/>
      <c r="B2141" s="40"/>
      <c r="C2141" s="40"/>
      <c r="D2141" s="40"/>
      <c r="E2141" s="40"/>
      <c r="F2141" s="55"/>
      <c r="G2141" s="56"/>
      <c r="H2141" s="61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0"/>
      <c r="AN2141" s="40"/>
    </row>
    <row r="2142" spans="1:40" x14ac:dyDescent="0.2">
      <c r="A2142" s="40"/>
      <c r="B2142" s="40"/>
      <c r="C2142" s="40"/>
      <c r="D2142" s="40"/>
      <c r="E2142" s="40"/>
      <c r="F2142" s="55"/>
      <c r="G2142" s="56"/>
      <c r="H2142" s="61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0"/>
      <c r="AN2142" s="40"/>
    </row>
    <row r="2143" spans="1:40" x14ac:dyDescent="0.2">
      <c r="A2143" s="40"/>
      <c r="B2143" s="40"/>
      <c r="C2143" s="40"/>
      <c r="D2143" s="40"/>
      <c r="E2143" s="40"/>
      <c r="F2143" s="55"/>
      <c r="G2143" s="56"/>
      <c r="H2143" s="61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0"/>
      <c r="AN2143" s="40"/>
    </row>
    <row r="2144" spans="1:40" x14ac:dyDescent="0.2">
      <c r="A2144" s="40"/>
      <c r="B2144" s="40"/>
      <c r="C2144" s="40"/>
      <c r="D2144" s="40"/>
      <c r="E2144" s="40"/>
      <c r="F2144" s="55"/>
      <c r="G2144" s="56"/>
      <c r="H2144" s="61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0"/>
      <c r="AN2144" s="40"/>
    </row>
    <row r="2145" spans="1:40" x14ac:dyDescent="0.2">
      <c r="A2145" s="40"/>
      <c r="B2145" s="40"/>
      <c r="C2145" s="40"/>
      <c r="D2145" s="40"/>
      <c r="E2145" s="40"/>
      <c r="F2145" s="55"/>
      <c r="G2145" s="56"/>
      <c r="H2145" s="61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0"/>
      <c r="AN2145" s="40"/>
    </row>
    <row r="2146" spans="1:40" x14ac:dyDescent="0.2">
      <c r="A2146" s="40"/>
      <c r="B2146" s="40"/>
      <c r="C2146" s="40"/>
      <c r="D2146" s="40"/>
      <c r="E2146" s="40"/>
      <c r="F2146" s="55"/>
      <c r="G2146" s="56"/>
      <c r="H2146" s="61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0"/>
      <c r="AN2146" s="40"/>
    </row>
    <row r="2147" spans="1:40" x14ac:dyDescent="0.2">
      <c r="A2147" s="40"/>
      <c r="B2147" s="40"/>
      <c r="C2147" s="40"/>
      <c r="D2147" s="40"/>
      <c r="E2147" s="40"/>
      <c r="F2147" s="55"/>
      <c r="G2147" s="56"/>
      <c r="H2147" s="61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0"/>
      <c r="AN2147" s="40"/>
    </row>
    <row r="2148" spans="1:40" x14ac:dyDescent="0.2">
      <c r="A2148" s="40"/>
      <c r="B2148" s="40"/>
      <c r="C2148" s="40"/>
      <c r="D2148" s="40"/>
      <c r="E2148" s="40"/>
      <c r="F2148" s="55"/>
      <c r="G2148" s="56"/>
      <c r="H2148" s="61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0"/>
      <c r="AN2148" s="40"/>
    </row>
    <row r="2149" spans="1:40" x14ac:dyDescent="0.2">
      <c r="A2149" s="40"/>
      <c r="B2149" s="40"/>
      <c r="C2149" s="40"/>
      <c r="D2149" s="40"/>
      <c r="E2149" s="40"/>
      <c r="F2149" s="55"/>
      <c r="G2149" s="56"/>
      <c r="H2149" s="61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0"/>
      <c r="AN2149" s="40"/>
    </row>
    <row r="2150" spans="1:40" x14ac:dyDescent="0.2">
      <c r="A2150" s="40"/>
      <c r="B2150" s="40"/>
      <c r="C2150" s="40"/>
      <c r="D2150" s="40"/>
      <c r="E2150" s="40"/>
      <c r="F2150" s="55"/>
      <c r="G2150" s="56"/>
      <c r="H2150" s="61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0"/>
      <c r="AN2150" s="40"/>
    </row>
    <row r="2151" spans="1:40" x14ac:dyDescent="0.2">
      <c r="A2151" s="40"/>
      <c r="B2151" s="40"/>
      <c r="C2151" s="40"/>
      <c r="D2151" s="40"/>
      <c r="E2151" s="40"/>
      <c r="F2151" s="55"/>
      <c r="G2151" s="56"/>
      <c r="H2151" s="61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0"/>
      <c r="AN2151" s="40"/>
    </row>
    <row r="2152" spans="1:40" x14ac:dyDescent="0.2">
      <c r="A2152" s="40"/>
      <c r="B2152" s="40"/>
      <c r="C2152" s="40"/>
      <c r="D2152" s="40"/>
      <c r="E2152" s="40"/>
      <c r="F2152" s="55"/>
      <c r="G2152" s="56"/>
      <c r="H2152" s="61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0"/>
      <c r="AN2152" s="40"/>
    </row>
    <row r="2153" spans="1:40" x14ac:dyDescent="0.2">
      <c r="A2153" s="40"/>
      <c r="B2153" s="40"/>
      <c r="C2153" s="40"/>
      <c r="D2153" s="40"/>
      <c r="E2153" s="40"/>
      <c r="F2153" s="55"/>
      <c r="G2153" s="56"/>
      <c r="H2153" s="61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0"/>
      <c r="AN2153" s="40"/>
    </row>
    <row r="2154" spans="1:40" x14ac:dyDescent="0.2">
      <c r="A2154" s="40"/>
      <c r="B2154" s="40"/>
      <c r="C2154" s="40"/>
      <c r="D2154" s="40"/>
      <c r="E2154" s="40"/>
      <c r="F2154" s="55"/>
      <c r="G2154" s="56"/>
      <c r="H2154" s="61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0"/>
      <c r="AN2154" s="40"/>
    </row>
    <row r="2155" spans="1:40" x14ac:dyDescent="0.2">
      <c r="A2155" s="40"/>
      <c r="B2155" s="40"/>
      <c r="C2155" s="40"/>
      <c r="D2155" s="40"/>
      <c r="E2155" s="40"/>
      <c r="F2155" s="55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0"/>
      <c r="AN2155" s="40"/>
    </row>
    <row r="2156" spans="1:40" x14ac:dyDescent="0.2">
      <c r="A2156" s="40"/>
      <c r="B2156" s="40"/>
      <c r="C2156" s="40"/>
      <c r="D2156" s="40"/>
      <c r="E2156" s="40"/>
      <c r="F2156" s="55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0"/>
      <c r="AN2156" s="40"/>
    </row>
    <row r="2157" spans="1:40" x14ac:dyDescent="0.2">
      <c r="A2157" s="40"/>
      <c r="B2157" s="40"/>
      <c r="C2157" s="40"/>
      <c r="D2157" s="40"/>
      <c r="E2157" s="40"/>
      <c r="F2157" s="55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0"/>
      <c r="AN2157" s="40"/>
    </row>
    <row r="2158" spans="1:40" x14ac:dyDescent="0.2">
      <c r="A2158" s="40"/>
      <c r="B2158" s="40"/>
      <c r="C2158" s="40"/>
      <c r="D2158" s="40"/>
      <c r="E2158" s="40"/>
      <c r="F2158" s="55"/>
      <c r="G2158" s="40"/>
      <c r="H2158" s="40"/>
      <c r="I2158" s="56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N2158" s="40"/>
    </row>
    <row r="2159" spans="1:40" x14ac:dyDescent="0.2">
      <c r="A2159" s="40"/>
      <c r="B2159" s="40"/>
      <c r="C2159" s="40"/>
      <c r="D2159" s="40"/>
      <c r="E2159" s="40"/>
      <c r="F2159" s="55"/>
      <c r="G2159" s="40"/>
      <c r="H2159" s="40"/>
      <c r="I2159" s="56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0"/>
      <c r="AN2159" s="40"/>
    </row>
    <row r="2160" spans="1:40" x14ac:dyDescent="0.2">
      <c r="A2160" s="40"/>
      <c r="B2160" s="40"/>
      <c r="C2160" s="40"/>
      <c r="D2160" s="40"/>
      <c r="E2160" s="40"/>
      <c r="F2160" s="55"/>
      <c r="G2160" s="40"/>
      <c r="H2160" s="40"/>
      <c r="I2160" s="56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0"/>
      <c r="AN2160" s="40"/>
    </row>
    <row r="2161" spans="1:40" x14ac:dyDescent="0.2">
      <c r="A2161" s="40"/>
      <c r="B2161" s="40"/>
      <c r="C2161" s="40"/>
      <c r="D2161" s="40"/>
      <c r="E2161" s="40"/>
      <c r="F2161" s="55"/>
      <c r="G2161" s="40"/>
      <c r="H2161" s="40"/>
      <c r="I2161" s="56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0"/>
      <c r="AN2161" s="40"/>
    </row>
    <row r="2162" spans="1:40" x14ac:dyDescent="0.2">
      <c r="A2162" s="40"/>
      <c r="B2162" s="40"/>
      <c r="C2162" s="40"/>
      <c r="D2162" s="40"/>
      <c r="E2162" s="40"/>
      <c r="F2162" s="55"/>
      <c r="G2162" s="40"/>
      <c r="H2162" s="40"/>
      <c r="I2162" s="56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0"/>
      <c r="AN2162" s="40"/>
    </row>
    <row r="2163" spans="1:40" x14ac:dyDescent="0.2">
      <c r="A2163" s="40"/>
      <c r="B2163" s="40"/>
      <c r="C2163" s="40"/>
      <c r="D2163" s="40"/>
      <c r="E2163" s="40"/>
      <c r="F2163" s="55"/>
      <c r="G2163" s="40"/>
      <c r="H2163" s="40"/>
      <c r="I2163" s="56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0"/>
      <c r="AN2163" s="40"/>
    </row>
    <row r="2164" spans="1:40" x14ac:dyDescent="0.2">
      <c r="A2164" s="40"/>
      <c r="B2164" s="40"/>
      <c r="C2164" s="40"/>
      <c r="D2164" s="40"/>
      <c r="E2164" s="40"/>
      <c r="F2164" s="55"/>
      <c r="G2164" s="40"/>
      <c r="H2164" s="40"/>
      <c r="I2164" s="56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0"/>
      <c r="AN2164" s="40"/>
    </row>
    <row r="2165" spans="1:40" x14ac:dyDescent="0.2">
      <c r="A2165" s="40"/>
      <c r="B2165" s="40"/>
      <c r="C2165" s="40"/>
      <c r="D2165" s="40"/>
      <c r="E2165" s="40"/>
      <c r="F2165" s="55"/>
      <c r="G2165" s="40"/>
      <c r="H2165" s="40"/>
      <c r="I2165" s="56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0"/>
      <c r="AN2165" s="40"/>
    </row>
    <row r="2166" spans="1:40" x14ac:dyDescent="0.2">
      <c r="A2166" s="40"/>
      <c r="B2166" s="40"/>
      <c r="C2166" s="40"/>
      <c r="D2166" s="40"/>
      <c r="E2166" s="40"/>
      <c r="F2166" s="55"/>
      <c r="G2166" s="40"/>
      <c r="H2166" s="40"/>
      <c r="I2166" s="56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0"/>
      <c r="AN2166" s="40"/>
    </row>
    <row r="2167" spans="1:40" x14ac:dyDescent="0.2">
      <c r="A2167" s="40"/>
      <c r="B2167" s="40"/>
      <c r="C2167" s="40"/>
      <c r="D2167" s="40"/>
      <c r="E2167" s="40"/>
      <c r="F2167" s="55"/>
      <c r="G2167" s="40"/>
      <c r="H2167" s="40"/>
      <c r="I2167" s="56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0"/>
      <c r="AN2167" s="40"/>
    </row>
    <row r="2168" spans="1:40" x14ac:dyDescent="0.2">
      <c r="A2168" s="40"/>
      <c r="B2168" s="40"/>
      <c r="C2168" s="40"/>
      <c r="D2168" s="40"/>
      <c r="E2168" s="40"/>
      <c r="F2168" s="55"/>
      <c r="G2168" s="40"/>
      <c r="H2168" s="40"/>
      <c r="I2168" s="56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0"/>
      <c r="AN2168" s="40"/>
    </row>
    <row r="2169" spans="1:40" x14ac:dyDescent="0.2">
      <c r="A2169" s="40"/>
      <c r="B2169" s="40"/>
      <c r="C2169" s="40"/>
      <c r="D2169" s="40"/>
      <c r="E2169" s="40"/>
      <c r="F2169" s="55"/>
      <c r="G2169" s="40"/>
      <c r="H2169" s="40"/>
      <c r="I2169" s="56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0"/>
      <c r="AN2169" s="40"/>
    </row>
    <row r="2170" spans="1:40" x14ac:dyDescent="0.2">
      <c r="A2170" s="40"/>
      <c r="B2170" s="40"/>
      <c r="C2170" s="40"/>
      <c r="D2170" s="40"/>
      <c r="E2170" s="40"/>
      <c r="F2170" s="55"/>
      <c r="G2170" s="40"/>
      <c r="H2170" s="40"/>
      <c r="I2170" s="56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0"/>
      <c r="AN2170" s="40"/>
    </row>
    <row r="2171" spans="1:40" x14ac:dyDescent="0.2">
      <c r="A2171" s="40"/>
      <c r="B2171" s="40"/>
      <c r="C2171" s="40"/>
      <c r="D2171" s="40"/>
      <c r="E2171" s="40"/>
      <c r="F2171" s="55"/>
      <c r="G2171" s="40"/>
      <c r="H2171" s="40"/>
      <c r="I2171" s="56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0"/>
      <c r="AN2171" s="40"/>
    </row>
    <row r="2172" spans="1:40" x14ac:dyDescent="0.2">
      <c r="A2172" s="40"/>
      <c r="B2172" s="40"/>
      <c r="C2172" s="40"/>
      <c r="D2172" s="40"/>
      <c r="E2172" s="40"/>
      <c r="F2172" s="55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0"/>
      <c r="AN2172" s="40"/>
    </row>
    <row r="2173" spans="1:40" x14ac:dyDescent="0.2">
      <c r="A2173" s="40"/>
      <c r="B2173" s="40"/>
      <c r="C2173" s="40"/>
      <c r="D2173" s="40"/>
      <c r="E2173" s="40"/>
      <c r="F2173" s="55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0"/>
      <c r="AN2173" s="40"/>
    </row>
    <row r="2174" spans="1:40" x14ac:dyDescent="0.2">
      <c r="A2174" s="40"/>
      <c r="B2174" s="40"/>
      <c r="C2174" s="40"/>
      <c r="D2174" s="40"/>
      <c r="E2174" s="40"/>
      <c r="F2174" s="55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0"/>
      <c r="AN2174" s="40"/>
    </row>
    <row r="2175" spans="1:40" x14ac:dyDescent="0.2">
      <c r="A2175" s="40"/>
      <c r="B2175" s="40"/>
      <c r="C2175" s="40"/>
      <c r="D2175" s="40"/>
      <c r="E2175" s="40"/>
      <c r="F2175" s="55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0"/>
      <c r="AN2175" s="40"/>
    </row>
    <row r="2176" spans="1:40" x14ac:dyDescent="0.2">
      <c r="A2176" s="40"/>
      <c r="B2176" s="40"/>
      <c r="C2176" s="40"/>
      <c r="D2176" s="40"/>
      <c r="E2176" s="40"/>
      <c r="F2176" s="55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0"/>
      <c r="AN2176" s="40"/>
    </row>
    <row r="2177" spans="1:40" x14ac:dyDescent="0.2">
      <c r="A2177" s="40"/>
      <c r="B2177" s="40"/>
      <c r="C2177" s="40"/>
      <c r="D2177" s="40"/>
      <c r="E2177" s="40"/>
      <c r="F2177" s="55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0"/>
      <c r="AN2177" s="40"/>
    </row>
    <row r="2178" spans="1:40" x14ac:dyDescent="0.2">
      <c r="A2178" s="40"/>
      <c r="B2178" s="40"/>
      <c r="C2178" s="40"/>
      <c r="D2178" s="40"/>
      <c r="E2178" s="40"/>
      <c r="F2178" s="55"/>
      <c r="G2178" s="56"/>
      <c r="H2178" s="61"/>
      <c r="I2178" s="56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0"/>
      <c r="AN2178" s="40"/>
    </row>
    <row r="2179" spans="1:40" x14ac:dyDescent="0.2">
      <c r="A2179" s="40"/>
      <c r="B2179" s="40"/>
      <c r="C2179" s="40"/>
      <c r="D2179" s="40"/>
      <c r="E2179" s="40"/>
      <c r="F2179" s="55"/>
      <c r="G2179" s="56"/>
      <c r="H2179" s="61"/>
      <c r="I2179" s="56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0"/>
      <c r="AN2179" s="40"/>
    </row>
    <row r="2180" spans="1:40" x14ac:dyDescent="0.2">
      <c r="A2180" s="40"/>
      <c r="B2180" s="40"/>
      <c r="C2180" s="40"/>
      <c r="D2180" s="40"/>
      <c r="E2180" s="40"/>
      <c r="F2180" s="55"/>
      <c r="G2180" s="56"/>
      <c r="H2180" s="61"/>
      <c r="I2180" s="56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0"/>
      <c r="AN2180" s="40"/>
    </row>
    <row r="2181" spans="1:40" x14ac:dyDescent="0.2">
      <c r="A2181" s="40"/>
      <c r="B2181" s="40"/>
      <c r="C2181" s="40"/>
      <c r="D2181" s="40"/>
      <c r="E2181" s="40"/>
      <c r="F2181" s="55"/>
      <c r="G2181" s="56"/>
      <c r="H2181" s="61"/>
      <c r="I2181" s="56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0"/>
      <c r="AN2181" s="40"/>
    </row>
    <row r="2182" spans="1:40" x14ac:dyDescent="0.2">
      <c r="A2182" s="40"/>
      <c r="B2182" s="40"/>
      <c r="C2182" s="40"/>
      <c r="D2182" s="40"/>
      <c r="E2182" s="40"/>
      <c r="F2182" s="55"/>
      <c r="G2182" s="56"/>
      <c r="H2182" s="61"/>
      <c r="I2182" s="56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0"/>
      <c r="AN2182" s="40"/>
    </row>
    <row r="2183" spans="1:40" x14ac:dyDescent="0.2">
      <c r="A2183" s="40"/>
      <c r="B2183" s="40"/>
      <c r="C2183" s="40"/>
      <c r="D2183" s="40"/>
      <c r="E2183" s="40"/>
      <c r="F2183" s="55"/>
      <c r="G2183" s="56"/>
      <c r="H2183" s="61"/>
      <c r="I2183" s="56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0"/>
      <c r="AN2183" s="40"/>
    </row>
    <row r="2184" spans="1:40" x14ac:dyDescent="0.2">
      <c r="A2184" s="40"/>
      <c r="B2184" s="40"/>
      <c r="C2184" s="40"/>
      <c r="D2184" s="40"/>
      <c r="E2184" s="40"/>
      <c r="F2184" s="55"/>
      <c r="G2184" s="56"/>
      <c r="H2184" s="61"/>
      <c r="I2184" s="56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0"/>
      <c r="AN2184" s="40"/>
    </row>
    <row r="2185" spans="1:40" x14ac:dyDescent="0.2">
      <c r="A2185" s="40"/>
      <c r="B2185" s="40"/>
      <c r="C2185" s="40"/>
      <c r="D2185" s="40"/>
      <c r="E2185" s="40"/>
      <c r="F2185" s="55"/>
      <c r="G2185" s="56"/>
      <c r="H2185" s="61"/>
      <c r="I2185" s="56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0"/>
      <c r="AN2185" s="40"/>
    </row>
    <row r="2186" spans="1:40" x14ac:dyDescent="0.2">
      <c r="A2186" s="40"/>
      <c r="B2186" s="40"/>
      <c r="C2186" s="40"/>
      <c r="D2186" s="40"/>
      <c r="E2186" s="40"/>
      <c r="F2186" s="55"/>
      <c r="G2186" s="56"/>
      <c r="H2186" s="61"/>
      <c r="I2186" s="56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0"/>
      <c r="AN2186" s="40"/>
    </row>
    <row r="2187" spans="1:40" x14ac:dyDescent="0.2">
      <c r="A2187" s="40"/>
      <c r="B2187" s="40"/>
      <c r="C2187" s="40"/>
      <c r="D2187" s="40"/>
      <c r="E2187" s="40"/>
      <c r="F2187" s="55"/>
      <c r="G2187" s="56"/>
      <c r="H2187" s="61"/>
      <c r="I2187" s="56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0"/>
      <c r="AN2187" s="40"/>
    </row>
    <row r="2188" spans="1:40" x14ac:dyDescent="0.2">
      <c r="A2188" s="40"/>
      <c r="B2188" s="40"/>
      <c r="C2188" s="40"/>
      <c r="D2188" s="40"/>
      <c r="E2188" s="40"/>
      <c r="F2188" s="55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0"/>
      <c r="AN2188" s="40"/>
    </row>
    <row r="2189" spans="1:40" x14ac:dyDescent="0.2">
      <c r="A2189" s="40"/>
      <c r="B2189" s="40"/>
      <c r="C2189" s="40"/>
      <c r="D2189" s="40"/>
      <c r="E2189" s="40"/>
      <c r="F2189" s="55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0"/>
      <c r="AN2189" s="40"/>
    </row>
    <row r="2190" spans="1:40" x14ac:dyDescent="0.2">
      <c r="A2190" s="40"/>
      <c r="B2190" s="40"/>
      <c r="C2190" s="40"/>
      <c r="D2190" s="40"/>
      <c r="E2190" s="40"/>
      <c r="F2190" s="55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0"/>
      <c r="AN2190" s="40"/>
    </row>
    <row r="2191" spans="1:40" x14ac:dyDescent="0.2">
      <c r="A2191" s="40"/>
      <c r="B2191" s="40"/>
      <c r="C2191" s="40"/>
      <c r="D2191" s="40"/>
      <c r="E2191" s="40"/>
      <c r="F2191" s="55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0"/>
      <c r="AN2191" s="40"/>
    </row>
    <row r="2192" spans="1:40" x14ac:dyDescent="0.2">
      <c r="A2192" s="40"/>
      <c r="B2192" s="40"/>
      <c r="C2192" s="40"/>
      <c r="D2192" s="40"/>
      <c r="E2192" s="40"/>
      <c r="F2192" s="55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0"/>
      <c r="AN2192" s="40"/>
    </row>
    <row r="2193" spans="1:40" x14ac:dyDescent="0.2">
      <c r="A2193" s="40"/>
      <c r="B2193" s="40"/>
      <c r="C2193" s="40"/>
      <c r="D2193" s="40"/>
      <c r="E2193" s="40"/>
      <c r="F2193" s="55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0"/>
      <c r="AN2193" s="40"/>
    </row>
    <row r="2194" spans="1:40" x14ac:dyDescent="0.2">
      <c r="A2194" s="40"/>
      <c r="B2194" s="40"/>
      <c r="C2194" s="40"/>
      <c r="D2194" s="40"/>
      <c r="E2194" s="40"/>
      <c r="F2194" s="55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0"/>
      <c r="AN2194" s="40"/>
    </row>
    <row r="2195" spans="1:40" x14ac:dyDescent="0.2">
      <c r="A2195" s="40"/>
      <c r="B2195" s="40"/>
      <c r="C2195" s="40"/>
      <c r="D2195" s="40"/>
      <c r="E2195" s="40"/>
      <c r="F2195" s="55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0"/>
      <c r="AN2195" s="40"/>
    </row>
    <row r="2196" spans="1:40" x14ac:dyDescent="0.2">
      <c r="A2196" s="40"/>
      <c r="B2196" s="40"/>
      <c r="C2196" s="40"/>
      <c r="D2196" s="40"/>
      <c r="E2196" s="40"/>
      <c r="F2196" s="55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0"/>
      <c r="AN2196" s="40"/>
    </row>
    <row r="2197" spans="1:40" x14ac:dyDescent="0.2">
      <c r="A2197" s="40"/>
      <c r="B2197" s="40"/>
      <c r="C2197" s="40"/>
      <c r="D2197" s="40"/>
      <c r="E2197" s="40"/>
      <c r="F2197" s="55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0"/>
      <c r="AN2197" s="40"/>
    </row>
    <row r="2198" spans="1:40" x14ac:dyDescent="0.2">
      <c r="A2198" s="40"/>
      <c r="B2198" s="40"/>
      <c r="C2198" s="40"/>
      <c r="D2198" s="40"/>
      <c r="E2198" s="40"/>
      <c r="F2198" s="55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0"/>
      <c r="AN2198" s="40"/>
    </row>
    <row r="2199" spans="1:40" x14ac:dyDescent="0.2">
      <c r="A2199" s="40"/>
      <c r="B2199" s="40"/>
      <c r="C2199" s="40"/>
      <c r="D2199" s="40"/>
      <c r="E2199" s="40"/>
      <c r="F2199" s="55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0"/>
      <c r="AN2199" s="40"/>
    </row>
    <row r="2200" spans="1:40" x14ac:dyDescent="0.2">
      <c r="A2200" s="40"/>
      <c r="B2200" s="40"/>
      <c r="C2200" s="40"/>
      <c r="D2200" s="40"/>
      <c r="E2200" s="40"/>
      <c r="F2200" s="55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0"/>
      <c r="AN2200" s="40"/>
    </row>
    <row r="2201" spans="1:40" x14ac:dyDescent="0.2">
      <c r="A2201" s="40"/>
      <c r="B2201" s="40"/>
      <c r="C2201" s="40"/>
      <c r="D2201" s="40"/>
      <c r="E2201" s="40"/>
      <c r="F2201" s="55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0"/>
      <c r="AN2201" s="40"/>
    </row>
    <row r="2202" spans="1:40" x14ac:dyDescent="0.2">
      <c r="A2202" s="40"/>
      <c r="B2202" s="40"/>
      <c r="C2202" s="40"/>
      <c r="D2202" s="40"/>
      <c r="E2202" s="40"/>
      <c r="F2202" s="55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0"/>
      <c r="AN2202" s="40"/>
    </row>
    <row r="2203" spans="1:40" x14ac:dyDescent="0.2">
      <c r="A2203" s="40"/>
      <c r="B2203" s="40"/>
      <c r="C2203" s="40"/>
      <c r="D2203" s="40"/>
      <c r="E2203" s="40"/>
      <c r="F2203" s="55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0"/>
      <c r="AN2203" s="40"/>
    </row>
    <row r="2204" spans="1:40" x14ac:dyDescent="0.2">
      <c r="A2204" s="40"/>
      <c r="B2204" s="40"/>
      <c r="C2204" s="40"/>
      <c r="D2204" s="40"/>
      <c r="E2204" s="40"/>
      <c r="F2204" s="55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0"/>
      <c r="AN2204" s="40"/>
    </row>
    <row r="2205" spans="1:40" x14ac:dyDescent="0.2">
      <c r="A2205" s="40"/>
      <c r="B2205" s="40"/>
      <c r="C2205" s="40"/>
      <c r="D2205" s="40"/>
      <c r="E2205" s="40"/>
      <c r="F2205" s="55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0"/>
      <c r="AN2205" s="40"/>
    </row>
    <row r="2206" spans="1:40" x14ac:dyDescent="0.2">
      <c r="A2206" s="40"/>
      <c r="B2206" s="40"/>
      <c r="C2206" s="40"/>
      <c r="D2206" s="40"/>
      <c r="E2206" s="40"/>
      <c r="F2206" s="55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0"/>
      <c r="AN2206" s="40"/>
    </row>
    <row r="2207" spans="1:40" x14ac:dyDescent="0.2">
      <c r="A2207" s="40"/>
      <c r="B2207" s="40"/>
      <c r="C2207" s="40"/>
      <c r="D2207" s="40"/>
      <c r="E2207" s="40"/>
      <c r="F2207" s="55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0"/>
      <c r="AN2207" s="40"/>
    </row>
    <row r="2208" spans="1:40" x14ac:dyDescent="0.2">
      <c r="A2208" s="40"/>
      <c r="B2208" s="40"/>
      <c r="C2208" s="40"/>
      <c r="D2208" s="40"/>
      <c r="E2208" s="40"/>
      <c r="F2208" s="55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0"/>
      <c r="AN2208" s="40"/>
    </row>
    <row r="2209" spans="1:40" x14ac:dyDescent="0.2">
      <c r="A2209" s="40"/>
      <c r="B2209" s="40"/>
      <c r="C2209" s="40"/>
      <c r="D2209" s="40"/>
      <c r="E2209" s="40"/>
      <c r="F2209" s="55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0"/>
      <c r="AN2209" s="40"/>
    </row>
    <row r="2210" spans="1:40" x14ac:dyDescent="0.2">
      <c r="A2210" s="40"/>
      <c r="B2210" s="40"/>
      <c r="C2210" s="40"/>
      <c r="D2210" s="40"/>
      <c r="E2210" s="40"/>
      <c r="F2210" s="55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0"/>
      <c r="AN2210" s="40"/>
    </row>
    <row r="2211" spans="1:40" x14ac:dyDescent="0.2">
      <c r="A2211" s="40"/>
      <c r="B2211" s="40"/>
      <c r="C2211" s="40"/>
      <c r="D2211" s="40"/>
      <c r="E2211" s="40"/>
      <c r="F2211" s="55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0"/>
      <c r="AN2211" s="40"/>
    </row>
    <row r="2212" spans="1:40" x14ac:dyDescent="0.2">
      <c r="A2212" s="40"/>
      <c r="B2212" s="40"/>
      <c r="C2212" s="40"/>
      <c r="D2212" s="40"/>
      <c r="E2212" s="40"/>
      <c r="F2212" s="55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0"/>
      <c r="AN2212" s="40"/>
    </row>
    <row r="2213" spans="1:40" x14ac:dyDescent="0.2">
      <c r="A2213" s="40"/>
      <c r="B2213" s="40"/>
      <c r="C2213" s="40"/>
      <c r="D2213" s="40"/>
      <c r="E2213" s="40"/>
      <c r="F2213" s="55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0"/>
      <c r="AN2213" s="40"/>
    </row>
    <row r="2214" spans="1:40" x14ac:dyDescent="0.2">
      <c r="A2214" s="40"/>
      <c r="B2214" s="40"/>
      <c r="C2214" s="40"/>
      <c r="D2214" s="40"/>
      <c r="E2214" s="40"/>
      <c r="F2214" s="55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0"/>
      <c r="AN2214" s="40"/>
    </row>
    <row r="2215" spans="1:40" x14ac:dyDescent="0.2">
      <c r="A2215" s="40"/>
      <c r="B2215" s="40"/>
      <c r="C2215" s="40"/>
      <c r="D2215" s="40"/>
      <c r="E2215" s="40"/>
      <c r="F2215" s="55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0"/>
      <c r="AN2215" s="40"/>
    </row>
    <row r="2216" spans="1:40" x14ac:dyDescent="0.2">
      <c r="A2216" s="40"/>
      <c r="B2216" s="40"/>
      <c r="C2216" s="40"/>
      <c r="D2216" s="40"/>
      <c r="E2216" s="40"/>
      <c r="F2216" s="55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0"/>
      <c r="AN2216" s="40"/>
    </row>
    <row r="2217" spans="1:40" x14ac:dyDescent="0.2">
      <c r="A2217" s="40"/>
      <c r="B2217" s="40"/>
      <c r="C2217" s="40"/>
      <c r="D2217" s="40"/>
      <c r="E2217" s="40"/>
      <c r="F2217" s="55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0"/>
      <c r="AN2217" s="40"/>
    </row>
    <row r="2218" spans="1:40" x14ac:dyDescent="0.2">
      <c r="A2218" s="40"/>
      <c r="B2218" s="40"/>
      <c r="C2218" s="40"/>
      <c r="D2218" s="40"/>
      <c r="E2218" s="40"/>
      <c r="F2218" s="55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0"/>
      <c r="AN2218" s="40"/>
    </row>
    <row r="2219" spans="1:40" x14ac:dyDescent="0.2">
      <c r="A2219" s="40"/>
      <c r="B2219" s="40"/>
      <c r="C2219" s="40"/>
      <c r="D2219" s="40"/>
      <c r="E2219" s="40"/>
      <c r="F2219" s="55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0"/>
      <c r="AN2219" s="40"/>
    </row>
    <row r="2220" spans="1:40" x14ac:dyDescent="0.2">
      <c r="A2220" s="40"/>
      <c r="B2220" s="40"/>
      <c r="C2220" s="40"/>
      <c r="D2220" s="40"/>
      <c r="E2220" s="40"/>
      <c r="F2220" s="55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0"/>
      <c r="AN2220" s="40"/>
    </row>
    <row r="2221" spans="1:40" x14ac:dyDescent="0.2">
      <c r="A2221" s="40"/>
      <c r="B2221" s="40"/>
      <c r="C2221" s="40"/>
      <c r="D2221" s="40"/>
      <c r="E2221" s="40"/>
      <c r="F2221" s="55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0"/>
      <c r="AN2221" s="40"/>
    </row>
    <row r="2222" spans="1:40" x14ac:dyDescent="0.2">
      <c r="A2222" s="40"/>
      <c r="B2222" s="40"/>
      <c r="C2222" s="40"/>
      <c r="D2222" s="40"/>
      <c r="E2222" s="40"/>
      <c r="F2222" s="55"/>
      <c r="G2222" s="40"/>
      <c r="H2222" s="61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0"/>
      <c r="AN2222" s="40"/>
    </row>
    <row r="2223" spans="1:40" x14ac:dyDescent="0.2">
      <c r="A2223" s="40"/>
      <c r="B2223" s="40"/>
      <c r="C2223" s="40"/>
      <c r="D2223" s="40"/>
      <c r="E2223" s="40"/>
      <c r="F2223" s="55"/>
      <c r="G2223" s="40"/>
      <c r="H2223" s="61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0"/>
      <c r="AN2223" s="40"/>
    </row>
    <row r="2224" spans="1:40" x14ac:dyDescent="0.2">
      <c r="A2224" s="40"/>
      <c r="B2224" s="40"/>
      <c r="C2224" s="40"/>
      <c r="D2224" s="40"/>
      <c r="E2224" s="40"/>
      <c r="F2224" s="55"/>
      <c r="G2224" s="40"/>
      <c r="H2224" s="61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0"/>
      <c r="AN2224" s="40"/>
    </row>
    <row r="2225" spans="1:40" x14ac:dyDescent="0.2">
      <c r="A2225" s="40"/>
      <c r="B2225" s="40"/>
      <c r="C2225" s="40"/>
      <c r="D2225" s="40"/>
      <c r="E2225" s="40"/>
      <c r="F2225" s="55"/>
      <c r="G2225" s="40"/>
      <c r="H2225" s="61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0"/>
      <c r="AN2225" s="40"/>
    </row>
    <row r="2226" spans="1:40" x14ac:dyDescent="0.2">
      <c r="A2226" s="40"/>
      <c r="B2226" s="40"/>
      <c r="C2226" s="40"/>
      <c r="D2226" s="40"/>
      <c r="E2226" s="40"/>
      <c r="F2226" s="55"/>
      <c r="G2226" s="40"/>
      <c r="H2226" s="61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0"/>
      <c r="AN2226" s="40"/>
    </row>
    <row r="2227" spans="1:40" x14ac:dyDescent="0.2">
      <c r="A2227" s="40"/>
      <c r="B2227" s="40"/>
      <c r="C2227" s="40"/>
      <c r="D2227" s="40"/>
      <c r="E2227" s="40"/>
      <c r="F2227" s="55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0"/>
      <c r="AN2227" s="40"/>
    </row>
    <row r="2228" spans="1:40" x14ac:dyDescent="0.2">
      <c r="A2228" s="40"/>
      <c r="B2228" s="40"/>
      <c r="C2228" s="40"/>
      <c r="D2228" s="40"/>
      <c r="E2228" s="40"/>
      <c r="F2228" s="55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0"/>
      <c r="AN2228" s="40"/>
    </row>
    <row r="2229" spans="1:40" x14ac:dyDescent="0.2">
      <c r="A2229" s="40"/>
      <c r="B2229" s="40"/>
      <c r="C2229" s="40"/>
      <c r="D2229" s="40"/>
      <c r="E2229" s="40"/>
      <c r="F2229" s="55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0"/>
      <c r="AN2229" s="40"/>
    </row>
    <row r="2230" spans="1:40" x14ac:dyDescent="0.2">
      <c r="A2230" s="40"/>
      <c r="B2230" s="40"/>
      <c r="C2230" s="40"/>
      <c r="D2230" s="40"/>
      <c r="E2230" s="40"/>
      <c r="F2230" s="55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0"/>
      <c r="AN2230" s="40"/>
    </row>
    <row r="2231" spans="1:40" x14ac:dyDescent="0.2">
      <c r="A2231" s="40"/>
      <c r="B2231" s="40"/>
      <c r="C2231" s="40"/>
      <c r="D2231" s="40"/>
      <c r="E2231" s="40"/>
      <c r="F2231" s="55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0"/>
      <c r="AN2231" s="40"/>
    </row>
    <row r="2232" spans="1:40" x14ac:dyDescent="0.2">
      <c r="A2232" s="40"/>
      <c r="B2232" s="40"/>
      <c r="C2232" s="40"/>
      <c r="D2232" s="40"/>
      <c r="E2232" s="40"/>
      <c r="F2232" s="55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0"/>
      <c r="AN2232" s="40"/>
    </row>
    <row r="2233" spans="1:40" x14ac:dyDescent="0.2">
      <c r="A2233" s="40"/>
      <c r="B2233" s="40"/>
      <c r="C2233" s="40"/>
      <c r="D2233" s="40"/>
      <c r="E2233" s="40"/>
      <c r="F2233" s="55"/>
      <c r="G2233" s="40"/>
      <c r="H2233" s="61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0"/>
      <c r="AN2233" s="40"/>
    </row>
    <row r="2234" spans="1:40" x14ac:dyDescent="0.2">
      <c r="A2234" s="40"/>
      <c r="B2234" s="40"/>
      <c r="C2234" s="40"/>
      <c r="D2234" s="40"/>
      <c r="E2234" s="40"/>
      <c r="F2234" s="55"/>
      <c r="G2234" s="40"/>
      <c r="H2234" s="61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0"/>
      <c r="AN2234" s="40"/>
    </row>
    <row r="2235" spans="1:40" x14ac:dyDescent="0.2">
      <c r="A2235" s="40"/>
      <c r="B2235" s="40"/>
      <c r="C2235" s="40"/>
      <c r="D2235" s="40"/>
      <c r="E2235" s="40"/>
      <c r="F2235" s="55"/>
      <c r="G2235" s="40"/>
      <c r="H2235" s="61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0"/>
      <c r="AN2235" s="40"/>
    </row>
    <row r="2236" spans="1:40" x14ac:dyDescent="0.2">
      <c r="A2236" s="40"/>
      <c r="B2236" s="40"/>
      <c r="C2236" s="40"/>
      <c r="D2236" s="40"/>
      <c r="E2236" s="40"/>
      <c r="F2236" s="55"/>
      <c r="G2236" s="40"/>
      <c r="H2236" s="61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0"/>
      <c r="AN2236" s="40"/>
    </row>
    <row r="2237" spans="1:40" x14ac:dyDescent="0.2">
      <c r="A2237" s="40"/>
      <c r="B2237" s="40"/>
      <c r="C2237" s="40"/>
      <c r="D2237" s="40"/>
      <c r="E2237" s="40"/>
      <c r="F2237" s="55"/>
      <c r="G2237" s="40"/>
      <c r="H2237" s="61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0"/>
      <c r="AN2237" s="40"/>
    </row>
    <row r="2238" spans="1:40" x14ac:dyDescent="0.2">
      <c r="A2238" s="40"/>
      <c r="B2238" s="40"/>
      <c r="C2238" s="40"/>
      <c r="D2238" s="40"/>
      <c r="E2238" s="40"/>
      <c r="F2238" s="55"/>
      <c r="G2238" s="40"/>
      <c r="H2238" s="61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0"/>
      <c r="AN2238" s="40"/>
    </row>
    <row r="2239" spans="1:40" x14ac:dyDescent="0.2">
      <c r="A2239" s="40"/>
      <c r="B2239" s="40"/>
      <c r="C2239" s="40"/>
      <c r="D2239" s="40"/>
      <c r="E2239" s="40"/>
      <c r="F2239" s="55"/>
      <c r="G2239" s="40"/>
      <c r="H2239" s="61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0"/>
      <c r="AN2239" s="40"/>
    </row>
    <row r="2240" spans="1:40" x14ac:dyDescent="0.2">
      <c r="A2240" s="40"/>
      <c r="B2240" s="40"/>
      <c r="C2240" s="40"/>
      <c r="D2240" s="40"/>
      <c r="E2240" s="40"/>
      <c r="F2240" s="55"/>
      <c r="G2240" s="40"/>
      <c r="H2240" s="61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0"/>
      <c r="AN2240" s="40"/>
    </row>
    <row r="2241" spans="1:40" x14ac:dyDescent="0.2">
      <c r="A2241" s="40"/>
      <c r="B2241" s="40"/>
      <c r="C2241" s="40"/>
      <c r="D2241" s="40"/>
      <c r="E2241" s="40"/>
      <c r="F2241" s="55"/>
      <c r="G2241" s="40"/>
      <c r="H2241" s="61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0"/>
      <c r="AN2241" s="40"/>
    </row>
    <row r="2242" spans="1:40" x14ac:dyDescent="0.2">
      <c r="A2242" s="40"/>
      <c r="B2242" s="40"/>
      <c r="C2242" s="40"/>
      <c r="D2242" s="40"/>
      <c r="E2242" s="40"/>
      <c r="F2242" s="55"/>
      <c r="G2242" s="40"/>
      <c r="H2242" s="61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0"/>
      <c r="AN2242" s="40"/>
    </row>
    <row r="2243" spans="1:40" x14ac:dyDescent="0.2">
      <c r="A2243" s="40"/>
      <c r="B2243" s="40"/>
      <c r="C2243" s="40"/>
      <c r="D2243" s="40"/>
      <c r="E2243" s="40"/>
      <c r="F2243" s="55"/>
      <c r="G2243" s="40"/>
      <c r="H2243" s="61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0"/>
      <c r="AN2243" s="40"/>
    </row>
    <row r="2244" spans="1:40" x14ac:dyDescent="0.2">
      <c r="A2244" s="40"/>
      <c r="B2244" s="40"/>
      <c r="C2244" s="40"/>
      <c r="D2244" s="40"/>
      <c r="E2244" s="40"/>
      <c r="F2244" s="55"/>
      <c r="G2244" s="40"/>
      <c r="H2244" s="61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0"/>
      <c r="AN2244" s="40"/>
    </row>
    <row r="2245" spans="1:40" x14ac:dyDescent="0.2">
      <c r="A2245" s="40"/>
      <c r="B2245" s="40"/>
      <c r="C2245" s="40"/>
      <c r="D2245" s="40"/>
      <c r="E2245" s="40"/>
      <c r="F2245" s="55"/>
      <c r="G2245" s="40"/>
      <c r="H2245" s="61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0"/>
      <c r="AN2245" s="40"/>
    </row>
    <row r="2246" spans="1:40" x14ac:dyDescent="0.2">
      <c r="A2246" s="40"/>
      <c r="B2246" s="40"/>
      <c r="C2246" s="40"/>
      <c r="D2246" s="40"/>
      <c r="E2246" s="40"/>
      <c r="F2246" s="55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0"/>
      <c r="AN2246" s="40"/>
    </row>
    <row r="2247" spans="1:40" x14ac:dyDescent="0.2">
      <c r="A2247" s="40"/>
      <c r="B2247" s="40"/>
      <c r="C2247" s="40"/>
      <c r="D2247" s="40"/>
      <c r="E2247" s="40"/>
      <c r="F2247" s="55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0"/>
      <c r="AN2247" s="40"/>
    </row>
    <row r="2248" spans="1:40" x14ac:dyDescent="0.2">
      <c r="A2248" s="40"/>
      <c r="B2248" s="40"/>
      <c r="C2248" s="40"/>
      <c r="D2248" s="40"/>
      <c r="E2248" s="40"/>
      <c r="F2248" s="55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0"/>
      <c r="AN2248" s="40"/>
    </row>
    <row r="2249" spans="1:40" x14ac:dyDescent="0.2">
      <c r="A2249" s="40"/>
      <c r="B2249" s="40"/>
      <c r="C2249" s="40"/>
      <c r="D2249" s="40"/>
      <c r="E2249" s="40"/>
      <c r="F2249" s="55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0"/>
      <c r="AN2249" s="40"/>
    </row>
    <row r="2250" spans="1:40" x14ac:dyDescent="0.2">
      <c r="A2250" s="40"/>
      <c r="B2250" s="40"/>
      <c r="C2250" s="40"/>
      <c r="D2250" s="40"/>
      <c r="E2250" s="40"/>
      <c r="F2250" s="55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0"/>
      <c r="AN2250" s="40"/>
    </row>
    <row r="2251" spans="1:40" x14ac:dyDescent="0.2">
      <c r="A2251" s="40"/>
      <c r="B2251" s="40"/>
      <c r="C2251" s="40"/>
      <c r="D2251" s="40"/>
      <c r="E2251" s="40"/>
      <c r="F2251" s="55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0"/>
      <c r="AN2251" s="40"/>
    </row>
    <row r="2252" spans="1:40" x14ac:dyDescent="0.2">
      <c r="A2252" s="40"/>
      <c r="B2252" s="40"/>
      <c r="C2252" s="40"/>
      <c r="D2252" s="40"/>
      <c r="E2252" s="40"/>
      <c r="F2252" s="55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0"/>
      <c r="AN2252" s="40"/>
    </row>
    <row r="2253" spans="1:40" x14ac:dyDescent="0.2">
      <c r="A2253" s="40"/>
      <c r="B2253" s="40"/>
      <c r="C2253" s="40"/>
      <c r="D2253" s="40"/>
      <c r="E2253" s="40"/>
      <c r="F2253" s="55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0"/>
      <c r="AN2253" s="40"/>
    </row>
    <row r="2254" spans="1:40" x14ac:dyDescent="0.2">
      <c r="A2254" s="40"/>
      <c r="B2254" s="40"/>
      <c r="C2254" s="40"/>
      <c r="D2254" s="40"/>
      <c r="E2254" s="40"/>
      <c r="F2254" s="55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0"/>
      <c r="AN2254" s="40"/>
    </row>
    <row r="2255" spans="1:40" x14ac:dyDescent="0.2">
      <c r="A2255" s="40"/>
      <c r="B2255" s="40"/>
      <c r="C2255" s="40"/>
      <c r="D2255" s="40"/>
      <c r="E2255" s="40"/>
      <c r="F2255" s="55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0"/>
      <c r="AN2255" s="40"/>
    </row>
    <row r="2256" spans="1:40" x14ac:dyDescent="0.2">
      <c r="A2256" s="40"/>
      <c r="B2256" s="40"/>
      <c r="C2256" s="40"/>
      <c r="D2256" s="40"/>
      <c r="E2256" s="40"/>
      <c r="F2256" s="55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0"/>
      <c r="AN2256" s="40"/>
    </row>
    <row r="2257" spans="1:40" x14ac:dyDescent="0.2">
      <c r="A2257" s="40"/>
      <c r="B2257" s="40"/>
      <c r="C2257" s="40"/>
      <c r="D2257" s="40"/>
      <c r="E2257" s="40"/>
      <c r="F2257" s="55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0"/>
      <c r="AN2257" s="40"/>
    </row>
    <row r="2258" spans="1:40" x14ac:dyDescent="0.2">
      <c r="A2258" s="40"/>
      <c r="B2258" s="40"/>
      <c r="C2258" s="40"/>
      <c r="D2258" s="40"/>
      <c r="E2258" s="40"/>
      <c r="F2258" s="55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0"/>
      <c r="AN2258" s="40"/>
    </row>
    <row r="2259" spans="1:40" x14ac:dyDescent="0.2">
      <c r="A2259" s="40"/>
      <c r="B2259" s="40"/>
      <c r="C2259" s="40"/>
      <c r="D2259" s="40"/>
      <c r="E2259" s="40"/>
      <c r="F2259" s="55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0"/>
      <c r="AN2259" s="40"/>
    </row>
    <row r="2260" spans="1:40" x14ac:dyDescent="0.2">
      <c r="A2260" s="40"/>
      <c r="B2260" s="40"/>
      <c r="C2260" s="40"/>
      <c r="D2260" s="40"/>
      <c r="E2260" s="40"/>
      <c r="F2260" s="55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0"/>
      <c r="AN2260" s="40"/>
    </row>
    <row r="2261" spans="1:40" x14ac:dyDescent="0.2">
      <c r="A2261" s="40"/>
      <c r="B2261" s="40"/>
      <c r="C2261" s="40"/>
      <c r="D2261" s="40"/>
      <c r="E2261" s="40"/>
      <c r="F2261" s="55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0"/>
      <c r="AN2261" s="40"/>
    </row>
    <row r="2262" spans="1:40" x14ac:dyDescent="0.2">
      <c r="A2262" s="40"/>
      <c r="B2262" s="40"/>
      <c r="C2262" s="40"/>
      <c r="D2262" s="40"/>
      <c r="E2262" s="40"/>
      <c r="F2262" s="55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0"/>
      <c r="AN2262" s="40"/>
    </row>
    <row r="2263" spans="1:40" x14ac:dyDescent="0.2">
      <c r="A2263" s="40"/>
      <c r="B2263" s="40"/>
      <c r="C2263" s="40"/>
      <c r="D2263" s="40"/>
      <c r="E2263" s="40"/>
      <c r="F2263" s="55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0"/>
      <c r="AN2263" s="40"/>
    </row>
    <row r="2264" spans="1:40" x14ac:dyDescent="0.2">
      <c r="A2264" s="40"/>
      <c r="B2264" s="40"/>
      <c r="C2264" s="40"/>
      <c r="D2264" s="40"/>
      <c r="E2264" s="40"/>
      <c r="F2264" s="55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0"/>
      <c r="AN2264" s="40"/>
    </row>
    <row r="2265" spans="1:40" x14ac:dyDescent="0.2">
      <c r="A2265" s="40"/>
      <c r="B2265" s="40"/>
      <c r="C2265" s="40"/>
      <c r="D2265" s="40"/>
      <c r="E2265" s="40"/>
      <c r="F2265" s="55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0"/>
      <c r="AN2265" s="40"/>
    </row>
    <row r="2266" spans="1:40" x14ac:dyDescent="0.2">
      <c r="A2266" s="40"/>
      <c r="B2266" s="40"/>
      <c r="C2266" s="40"/>
      <c r="D2266" s="40"/>
      <c r="E2266" s="40"/>
      <c r="F2266" s="55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0"/>
      <c r="AN2266" s="40"/>
    </row>
    <row r="2267" spans="1:40" x14ac:dyDescent="0.2">
      <c r="A2267" s="40"/>
      <c r="B2267" s="40"/>
      <c r="C2267" s="40"/>
      <c r="D2267" s="40"/>
      <c r="E2267" s="40"/>
      <c r="F2267" s="55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0"/>
      <c r="AN2267" s="40"/>
    </row>
    <row r="2268" spans="1:40" x14ac:dyDescent="0.2">
      <c r="A2268" s="40"/>
      <c r="B2268" s="40"/>
      <c r="C2268" s="40"/>
      <c r="D2268" s="40"/>
      <c r="E2268" s="40"/>
      <c r="F2268" s="55"/>
      <c r="G2268" s="56"/>
      <c r="H2268" s="61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0"/>
      <c r="AN2268" s="40"/>
    </row>
    <row r="2269" spans="1:40" x14ac:dyDescent="0.2">
      <c r="A2269" s="40"/>
      <c r="B2269" s="40"/>
      <c r="C2269" s="40"/>
      <c r="D2269" s="40"/>
      <c r="E2269" s="40"/>
      <c r="F2269" s="55"/>
      <c r="G2269" s="56"/>
      <c r="H2269" s="61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0"/>
      <c r="AN2269" s="40"/>
    </row>
    <row r="2270" spans="1:40" x14ac:dyDescent="0.2">
      <c r="A2270" s="40"/>
      <c r="B2270" s="40"/>
      <c r="C2270" s="40"/>
      <c r="D2270" s="40"/>
      <c r="E2270" s="40"/>
      <c r="F2270" s="55"/>
      <c r="G2270" s="56"/>
      <c r="H2270" s="61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0"/>
      <c r="AN2270" s="40"/>
    </row>
    <row r="2271" spans="1:40" x14ac:dyDescent="0.2">
      <c r="A2271" s="40"/>
      <c r="B2271" s="40"/>
      <c r="C2271" s="40"/>
      <c r="D2271" s="40"/>
      <c r="E2271" s="40"/>
      <c r="F2271" s="55"/>
      <c r="G2271" s="56"/>
      <c r="H2271" s="61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0"/>
      <c r="AN2271" s="40"/>
    </row>
    <row r="2272" spans="1:40" x14ac:dyDescent="0.2">
      <c r="A2272" s="40"/>
      <c r="B2272" s="40"/>
      <c r="C2272" s="40"/>
      <c r="D2272" s="40"/>
      <c r="E2272" s="40"/>
      <c r="F2272" s="55"/>
      <c r="G2272" s="56"/>
      <c r="H2272" s="61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0"/>
      <c r="AN2272" s="40"/>
    </row>
    <row r="2273" spans="1:40" x14ac:dyDescent="0.2">
      <c r="A2273" s="40"/>
      <c r="B2273" s="40"/>
      <c r="C2273" s="40"/>
      <c r="D2273" s="40"/>
      <c r="E2273" s="40"/>
      <c r="F2273" s="55"/>
      <c r="G2273" s="56"/>
      <c r="H2273" s="61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0"/>
      <c r="AN2273" s="40"/>
    </row>
    <row r="2274" spans="1:40" x14ac:dyDescent="0.2">
      <c r="A2274" s="40"/>
      <c r="B2274" s="40"/>
      <c r="C2274" s="40"/>
      <c r="D2274" s="40"/>
      <c r="E2274" s="40"/>
      <c r="F2274" s="55"/>
      <c r="G2274" s="56"/>
      <c r="H2274" s="61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0"/>
      <c r="AN2274" s="40"/>
    </row>
    <row r="2275" spans="1:40" x14ac:dyDescent="0.2">
      <c r="A2275" s="40"/>
      <c r="B2275" s="40"/>
      <c r="C2275" s="40"/>
      <c r="D2275" s="40"/>
      <c r="E2275" s="40"/>
      <c r="F2275" s="55"/>
      <c r="G2275" s="56"/>
      <c r="H2275" s="61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0"/>
      <c r="AN2275" s="40"/>
    </row>
    <row r="2276" spans="1:40" x14ac:dyDescent="0.2">
      <c r="A2276" s="40"/>
      <c r="B2276" s="40"/>
      <c r="C2276" s="40"/>
      <c r="D2276" s="40"/>
      <c r="E2276" s="40"/>
      <c r="F2276" s="55"/>
      <c r="G2276" s="56"/>
      <c r="H2276" s="61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0"/>
      <c r="AN2276" s="40"/>
    </row>
    <row r="2277" spans="1:40" x14ac:dyDescent="0.2">
      <c r="A2277" s="40"/>
      <c r="B2277" s="40"/>
      <c r="C2277" s="40"/>
      <c r="D2277" s="40"/>
      <c r="E2277" s="40"/>
      <c r="F2277" s="55"/>
      <c r="G2277" s="56"/>
      <c r="H2277" s="61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0"/>
      <c r="AN2277" s="40"/>
    </row>
    <row r="2278" spans="1:40" x14ac:dyDescent="0.2">
      <c r="A2278" s="40"/>
      <c r="B2278" s="40"/>
      <c r="C2278" s="40"/>
      <c r="D2278" s="40"/>
      <c r="E2278" s="40"/>
      <c r="F2278" s="55"/>
      <c r="G2278" s="56"/>
      <c r="H2278" s="61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0"/>
      <c r="AN2278" s="40"/>
    </row>
    <row r="2279" spans="1:40" x14ac:dyDescent="0.2">
      <c r="A2279" s="40"/>
      <c r="B2279" s="40"/>
      <c r="C2279" s="40"/>
      <c r="D2279" s="40"/>
      <c r="E2279" s="40"/>
      <c r="F2279" s="55"/>
      <c r="G2279" s="56"/>
      <c r="H2279" s="61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0"/>
      <c r="AN2279" s="40"/>
    </row>
    <row r="2280" spans="1:40" x14ac:dyDescent="0.2">
      <c r="A2280" s="40"/>
      <c r="B2280" s="40"/>
      <c r="C2280" s="40"/>
      <c r="D2280" s="40"/>
      <c r="E2280" s="40"/>
      <c r="F2280" s="55"/>
      <c r="G2280" s="56"/>
      <c r="H2280" s="61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0"/>
      <c r="AN2280" s="40"/>
    </row>
    <row r="2281" spans="1:40" x14ac:dyDescent="0.2">
      <c r="A2281" s="40"/>
      <c r="B2281" s="40"/>
      <c r="C2281" s="40"/>
      <c r="D2281" s="40"/>
      <c r="E2281" s="40"/>
      <c r="F2281" s="55"/>
      <c r="G2281" s="56"/>
      <c r="H2281" s="61"/>
      <c r="I2281" s="56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0"/>
      <c r="AN2281" s="40"/>
    </row>
    <row r="2282" spans="1:40" x14ac:dyDescent="0.2">
      <c r="A2282" s="40"/>
      <c r="B2282" s="40"/>
      <c r="C2282" s="40"/>
      <c r="D2282" s="40"/>
      <c r="E2282" s="40"/>
      <c r="F2282" s="55"/>
      <c r="G2282" s="56"/>
      <c r="H2282" s="61"/>
      <c r="I2282" s="56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0"/>
      <c r="AN2282" s="40"/>
    </row>
    <row r="2283" spans="1:40" x14ac:dyDescent="0.2">
      <c r="A2283" s="40"/>
      <c r="B2283" s="40"/>
      <c r="C2283" s="40"/>
      <c r="D2283" s="40"/>
      <c r="E2283" s="40"/>
      <c r="F2283" s="55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0"/>
      <c r="AN2283" s="40"/>
    </row>
    <row r="2284" spans="1:40" x14ac:dyDescent="0.2">
      <c r="A2284" s="40"/>
      <c r="B2284" s="40"/>
      <c r="C2284" s="40"/>
      <c r="D2284" s="40"/>
      <c r="E2284" s="40"/>
      <c r="F2284" s="55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0"/>
      <c r="AN2284" s="40"/>
    </row>
    <row r="2285" spans="1:40" x14ac:dyDescent="0.2">
      <c r="A2285" s="40"/>
      <c r="B2285" s="40"/>
      <c r="C2285" s="40"/>
      <c r="D2285" s="40"/>
      <c r="E2285" s="40"/>
      <c r="F2285" s="55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0"/>
      <c r="AN2285" s="40"/>
    </row>
    <row r="2286" spans="1:40" x14ac:dyDescent="0.2">
      <c r="A2286" s="40"/>
      <c r="B2286" s="40"/>
      <c r="C2286" s="40"/>
      <c r="D2286" s="40"/>
      <c r="E2286" s="40"/>
      <c r="F2286" s="55"/>
      <c r="G2286" s="56"/>
      <c r="H2286" s="61"/>
      <c r="I2286" s="56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0"/>
      <c r="AN2286" s="40"/>
    </row>
    <row r="2287" spans="1:40" x14ac:dyDescent="0.2">
      <c r="A2287" s="40"/>
      <c r="B2287" s="40"/>
      <c r="C2287" s="40"/>
      <c r="D2287" s="40"/>
      <c r="E2287" s="40"/>
      <c r="F2287" s="55"/>
      <c r="G2287" s="56"/>
      <c r="H2287" s="61"/>
      <c r="I2287" s="56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0"/>
      <c r="AN2287" s="40"/>
    </row>
    <row r="2288" spans="1:40" x14ac:dyDescent="0.2">
      <c r="A2288" s="40"/>
      <c r="B2288" s="40"/>
      <c r="C2288" s="40"/>
      <c r="D2288" s="40"/>
      <c r="E2288" s="40"/>
      <c r="F2288" s="55"/>
      <c r="G2288" s="56"/>
      <c r="H2288" s="61"/>
      <c r="I2288" s="56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0"/>
      <c r="AN2288" s="40"/>
    </row>
    <row r="2289" spans="1:40" x14ac:dyDescent="0.2">
      <c r="A2289" s="40"/>
      <c r="B2289" s="40"/>
      <c r="C2289" s="40"/>
      <c r="D2289" s="40"/>
      <c r="E2289" s="40"/>
      <c r="F2289" s="55"/>
      <c r="G2289" s="56"/>
      <c r="H2289" s="61"/>
      <c r="I2289" s="56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0"/>
      <c r="AN2289" s="40"/>
    </row>
    <row r="2290" spans="1:40" x14ac:dyDescent="0.2">
      <c r="A2290" s="40"/>
      <c r="B2290" s="40"/>
      <c r="C2290" s="40"/>
      <c r="D2290" s="40"/>
      <c r="E2290" s="40"/>
      <c r="F2290" s="55"/>
      <c r="G2290" s="56"/>
      <c r="H2290" s="61"/>
      <c r="I2290" s="56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0"/>
      <c r="AN2290" s="40"/>
    </row>
    <row r="2291" spans="1:40" x14ac:dyDescent="0.2">
      <c r="A2291" s="40"/>
      <c r="B2291" s="40"/>
      <c r="C2291" s="40"/>
      <c r="D2291" s="40"/>
      <c r="E2291" s="40"/>
      <c r="F2291" s="55"/>
      <c r="G2291" s="56"/>
      <c r="H2291" s="61"/>
      <c r="I2291" s="56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0"/>
      <c r="AN2291" s="40"/>
    </row>
    <row r="2292" spans="1:40" x14ac:dyDescent="0.2">
      <c r="A2292" s="40"/>
      <c r="B2292" s="40"/>
      <c r="C2292" s="40"/>
      <c r="D2292" s="40"/>
      <c r="E2292" s="40"/>
      <c r="F2292" s="55"/>
      <c r="G2292" s="56"/>
      <c r="H2292" s="61"/>
      <c r="I2292" s="56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0"/>
      <c r="AN2292" s="40"/>
    </row>
    <row r="2293" spans="1:40" x14ac:dyDescent="0.2">
      <c r="A2293" s="40"/>
      <c r="B2293" s="40"/>
      <c r="C2293" s="40"/>
      <c r="D2293" s="40"/>
      <c r="E2293" s="40"/>
      <c r="F2293" s="55"/>
      <c r="G2293" s="56"/>
      <c r="H2293" s="61"/>
      <c r="I2293" s="56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0"/>
      <c r="AN2293" s="40"/>
    </row>
    <row r="2294" spans="1:40" x14ac:dyDescent="0.2">
      <c r="A2294" s="40"/>
      <c r="B2294" s="40"/>
      <c r="C2294" s="40"/>
      <c r="D2294" s="40"/>
      <c r="E2294" s="40"/>
      <c r="F2294" s="55"/>
      <c r="G2294" s="56"/>
      <c r="H2294" s="61"/>
      <c r="I2294" s="56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0"/>
      <c r="AN2294" s="40"/>
    </row>
    <row r="2295" spans="1:40" x14ac:dyDescent="0.2">
      <c r="A2295" s="40"/>
      <c r="B2295" s="40"/>
      <c r="C2295" s="40"/>
      <c r="D2295" s="40"/>
      <c r="E2295" s="40"/>
      <c r="F2295" s="55"/>
      <c r="G2295" s="56"/>
      <c r="H2295" s="61"/>
      <c r="I2295" s="56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0"/>
      <c r="AN2295" s="40"/>
    </row>
    <row r="2296" spans="1:40" x14ac:dyDescent="0.2">
      <c r="A2296" s="40"/>
      <c r="B2296" s="40"/>
      <c r="C2296" s="40"/>
      <c r="D2296" s="40"/>
      <c r="E2296" s="40"/>
      <c r="F2296" s="55"/>
      <c r="G2296" s="56"/>
      <c r="H2296" s="61"/>
      <c r="I2296" s="56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0"/>
      <c r="AN2296" s="40"/>
    </row>
    <row r="2297" spans="1:40" x14ac:dyDescent="0.2">
      <c r="A2297" s="40"/>
      <c r="B2297" s="40"/>
      <c r="C2297" s="40"/>
      <c r="D2297" s="40"/>
      <c r="E2297" s="40"/>
      <c r="F2297" s="55"/>
      <c r="G2297" s="56"/>
      <c r="H2297" s="61"/>
      <c r="I2297" s="56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0"/>
      <c r="AN2297" s="40"/>
    </row>
    <row r="2298" spans="1:40" x14ac:dyDescent="0.2">
      <c r="A2298" s="40"/>
      <c r="B2298" s="40"/>
      <c r="C2298" s="40"/>
      <c r="D2298" s="40"/>
      <c r="E2298" s="40"/>
      <c r="F2298" s="55"/>
      <c r="G2298" s="56"/>
      <c r="H2298" s="61"/>
      <c r="I2298" s="56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0"/>
      <c r="AN2298" s="40"/>
    </row>
    <row r="2299" spans="1:40" x14ac:dyDescent="0.2">
      <c r="A2299" s="40"/>
      <c r="B2299" s="40"/>
      <c r="C2299" s="40"/>
      <c r="D2299" s="40"/>
      <c r="E2299" s="40"/>
      <c r="F2299" s="55"/>
      <c r="G2299" s="56"/>
      <c r="H2299" s="61"/>
      <c r="I2299" s="56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0"/>
      <c r="AN2299" s="40"/>
    </row>
    <row r="2300" spans="1:40" x14ac:dyDescent="0.2">
      <c r="A2300" s="40"/>
      <c r="B2300" s="40"/>
      <c r="C2300" s="40"/>
      <c r="D2300" s="40"/>
      <c r="E2300" s="40"/>
      <c r="F2300" s="55"/>
      <c r="G2300" s="56"/>
      <c r="H2300" s="61"/>
      <c r="I2300" s="56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0"/>
      <c r="AN2300" s="40"/>
    </row>
    <row r="2301" spans="1:40" x14ac:dyDescent="0.2">
      <c r="A2301" s="40"/>
      <c r="B2301" s="40"/>
      <c r="C2301" s="40"/>
      <c r="D2301" s="40"/>
      <c r="E2301" s="40"/>
      <c r="F2301" s="55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0"/>
      <c r="AN2301" s="40"/>
    </row>
    <row r="2302" spans="1:40" x14ac:dyDescent="0.2">
      <c r="A2302" s="40"/>
      <c r="B2302" s="40"/>
      <c r="C2302" s="40"/>
      <c r="D2302" s="40"/>
      <c r="E2302" s="40"/>
      <c r="F2302" s="55"/>
      <c r="G2302" s="40"/>
      <c r="H2302" s="40"/>
      <c r="I2302" s="56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0"/>
      <c r="AN2302" s="40"/>
    </row>
    <row r="2303" spans="1:40" x14ac:dyDescent="0.2">
      <c r="A2303" s="40"/>
      <c r="B2303" s="40"/>
      <c r="C2303" s="40"/>
      <c r="D2303" s="40"/>
      <c r="E2303" s="40"/>
      <c r="F2303" s="55"/>
      <c r="G2303" s="40"/>
      <c r="H2303" s="40"/>
      <c r="I2303" s="56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0"/>
      <c r="AN2303" s="40"/>
    </row>
    <row r="2304" spans="1:40" x14ac:dyDescent="0.2">
      <c r="A2304" s="40"/>
      <c r="B2304" s="40"/>
      <c r="C2304" s="40"/>
      <c r="D2304" s="40"/>
      <c r="E2304" s="40"/>
      <c r="F2304" s="55"/>
      <c r="G2304" s="40"/>
      <c r="H2304" s="40"/>
      <c r="I2304" s="56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0"/>
      <c r="AN2304" s="40"/>
    </row>
    <row r="2305" spans="1:40" x14ac:dyDescent="0.2">
      <c r="A2305" s="40"/>
      <c r="B2305" s="40"/>
      <c r="C2305" s="40"/>
      <c r="D2305" s="40"/>
      <c r="E2305" s="40"/>
      <c r="F2305" s="55"/>
      <c r="G2305" s="40"/>
      <c r="H2305" s="40"/>
      <c r="I2305" s="56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0"/>
      <c r="AN2305" s="40"/>
    </row>
    <row r="2306" spans="1:40" x14ac:dyDescent="0.2">
      <c r="A2306" s="40"/>
      <c r="B2306" s="40"/>
      <c r="C2306" s="40"/>
      <c r="D2306" s="40"/>
      <c r="E2306" s="40"/>
      <c r="F2306" s="55"/>
      <c r="G2306" s="40"/>
      <c r="H2306" s="40"/>
      <c r="I2306" s="56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0"/>
      <c r="AN2306" s="40"/>
    </row>
    <row r="2307" spans="1:40" x14ac:dyDescent="0.2">
      <c r="A2307" s="40"/>
      <c r="B2307" s="40"/>
      <c r="C2307" s="40"/>
      <c r="D2307" s="40"/>
      <c r="E2307" s="40"/>
      <c r="F2307" s="55"/>
      <c r="G2307" s="40"/>
      <c r="H2307" s="40"/>
      <c r="I2307" s="56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0"/>
      <c r="AN2307" s="40"/>
    </row>
    <row r="2308" spans="1:40" x14ac:dyDescent="0.2">
      <c r="A2308" s="40"/>
      <c r="B2308" s="40"/>
      <c r="C2308" s="40"/>
      <c r="D2308" s="40"/>
      <c r="E2308" s="40"/>
      <c r="F2308" s="55"/>
      <c r="G2308" s="40"/>
      <c r="H2308" s="40"/>
      <c r="I2308" s="56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0"/>
      <c r="AN2308" s="40"/>
    </row>
    <row r="2309" spans="1:40" x14ac:dyDescent="0.2">
      <c r="A2309" s="40"/>
      <c r="B2309" s="40"/>
      <c r="C2309" s="40"/>
      <c r="D2309" s="40"/>
      <c r="E2309" s="40"/>
      <c r="F2309" s="55"/>
      <c r="G2309" s="40"/>
      <c r="H2309" s="40"/>
      <c r="I2309" s="56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0"/>
      <c r="AN2309" s="40"/>
    </row>
    <row r="2310" spans="1:40" x14ac:dyDescent="0.2">
      <c r="A2310" s="40"/>
      <c r="B2310" s="40"/>
      <c r="C2310" s="40"/>
      <c r="D2310" s="40"/>
      <c r="E2310" s="40"/>
      <c r="F2310" s="55"/>
      <c r="G2310" s="40"/>
      <c r="H2310" s="40"/>
      <c r="I2310" s="56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0"/>
      <c r="AN2310" s="40"/>
    </row>
    <row r="2311" spans="1:40" x14ac:dyDescent="0.2">
      <c r="A2311" s="40"/>
      <c r="B2311" s="40"/>
      <c r="C2311" s="40"/>
      <c r="D2311" s="40"/>
      <c r="E2311" s="40"/>
      <c r="F2311" s="55"/>
      <c r="G2311" s="40"/>
      <c r="H2311" s="40"/>
      <c r="I2311" s="56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0"/>
      <c r="AN2311" s="40"/>
    </row>
    <row r="2312" spans="1:40" x14ac:dyDescent="0.2">
      <c r="A2312" s="40"/>
      <c r="B2312" s="40"/>
      <c r="C2312" s="40"/>
      <c r="D2312" s="40"/>
      <c r="E2312" s="40"/>
      <c r="F2312" s="55"/>
      <c r="G2312" s="40"/>
      <c r="H2312" s="40"/>
      <c r="I2312" s="56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0"/>
      <c r="AN2312" s="40"/>
    </row>
    <row r="2313" spans="1:40" x14ac:dyDescent="0.2">
      <c r="A2313" s="40"/>
      <c r="B2313" s="40"/>
      <c r="C2313" s="40"/>
      <c r="D2313" s="40"/>
      <c r="E2313" s="40"/>
      <c r="F2313" s="55"/>
      <c r="G2313" s="40"/>
      <c r="H2313" s="40"/>
      <c r="I2313" s="56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0"/>
      <c r="AN2313" s="40"/>
    </row>
    <row r="2314" spans="1:40" x14ac:dyDescent="0.2">
      <c r="A2314" s="40"/>
      <c r="B2314" s="40"/>
      <c r="C2314" s="40"/>
      <c r="D2314" s="40"/>
      <c r="E2314" s="40"/>
      <c r="F2314" s="55"/>
      <c r="G2314" s="40"/>
      <c r="H2314" s="40"/>
      <c r="I2314" s="56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0"/>
      <c r="AN2314" s="40"/>
    </row>
    <row r="2315" spans="1:40" x14ac:dyDescent="0.2">
      <c r="A2315" s="40"/>
      <c r="B2315" s="40"/>
      <c r="C2315" s="40"/>
      <c r="D2315" s="40"/>
      <c r="E2315" s="40"/>
      <c r="F2315" s="55"/>
      <c r="G2315" s="40"/>
      <c r="H2315" s="40"/>
      <c r="I2315" s="56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0"/>
      <c r="AN2315" s="40"/>
    </row>
    <row r="2316" spans="1:40" x14ac:dyDescent="0.2">
      <c r="A2316" s="40"/>
      <c r="B2316" s="40"/>
      <c r="C2316" s="40"/>
      <c r="D2316" s="40"/>
      <c r="E2316" s="40"/>
      <c r="F2316" s="55"/>
      <c r="G2316" s="40"/>
      <c r="H2316" s="40"/>
      <c r="I2316" s="56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0"/>
      <c r="AN2316" s="40"/>
    </row>
    <row r="2317" spans="1:40" x14ac:dyDescent="0.2">
      <c r="A2317" s="40"/>
      <c r="B2317" s="40"/>
      <c r="C2317" s="40"/>
      <c r="D2317" s="40"/>
      <c r="E2317" s="40"/>
      <c r="F2317" s="55"/>
      <c r="G2317" s="40"/>
      <c r="H2317" s="40"/>
      <c r="I2317" s="56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0"/>
      <c r="AN2317" s="40"/>
    </row>
    <row r="2318" spans="1:40" x14ac:dyDescent="0.2">
      <c r="A2318" s="40"/>
      <c r="B2318" s="40"/>
      <c r="C2318" s="40"/>
      <c r="D2318" s="40"/>
      <c r="E2318" s="40"/>
      <c r="F2318" s="55"/>
      <c r="G2318" s="40"/>
      <c r="H2318" s="40"/>
      <c r="I2318" s="56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0"/>
      <c r="AN2318" s="40"/>
    </row>
    <row r="2319" spans="1:40" x14ac:dyDescent="0.2">
      <c r="A2319" s="40"/>
      <c r="B2319" s="40"/>
      <c r="C2319" s="40"/>
      <c r="D2319" s="40"/>
      <c r="E2319" s="40"/>
      <c r="F2319" s="55"/>
      <c r="G2319" s="40"/>
      <c r="H2319" s="40"/>
      <c r="I2319" s="56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0"/>
      <c r="AN2319" s="40"/>
    </row>
    <row r="2320" spans="1:40" x14ac:dyDescent="0.2">
      <c r="A2320" s="40"/>
      <c r="B2320" s="40"/>
      <c r="C2320" s="40"/>
      <c r="D2320" s="40"/>
      <c r="E2320" s="40"/>
      <c r="F2320" s="55"/>
      <c r="G2320" s="40"/>
      <c r="H2320" s="40"/>
      <c r="I2320" s="56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0"/>
      <c r="AN2320" s="40"/>
    </row>
    <row r="2321" spans="1:40" x14ac:dyDescent="0.2">
      <c r="A2321" s="40"/>
      <c r="B2321" s="40"/>
      <c r="C2321" s="40"/>
      <c r="D2321" s="40"/>
      <c r="E2321" s="40"/>
      <c r="F2321" s="55"/>
      <c r="G2321" s="40"/>
      <c r="H2321" s="40"/>
      <c r="I2321" s="56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0"/>
      <c r="AN2321" s="40"/>
    </row>
    <row r="2322" spans="1:40" x14ac:dyDescent="0.2">
      <c r="A2322" s="40"/>
      <c r="B2322" s="40"/>
      <c r="C2322" s="40"/>
      <c r="D2322" s="40"/>
      <c r="E2322" s="40"/>
      <c r="F2322" s="55"/>
      <c r="G2322" s="40"/>
      <c r="H2322" s="40"/>
      <c r="I2322" s="56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0"/>
      <c r="AN2322" s="40"/>
    </row>
    <row r="2323" spans="1:40" x14ac:dyDescent="0.2">
      <c r="A2323" s="40"/>
      <c r="B2323" s="40"/>
      <c r="C2323" s="40"/>
      <c r="D2323" s="40"/>
      <c r="E2323" s="40"/>
      <c r="F2323" s="55"/>
      <c r="G2323" s="40"/>
      <c r="H2323" s="40"/>
      <c r="I2323" s="56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0"/>
      <c r="AN2323" s="40"/>
    </row>
    <row r="2324" spans="1:40" x14ac:dyDescent="0.2">
      <c r="A2324" s="40"/>
      <c r="B2324" s="40"/>
      <c r="C2324" s="40"/>
      <c r="D2324" s="40"/>
      <c r="E2324" s="40"/>
      <c r="F2324" s="55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0"/>
      <c r="AN2324" s="40"/>
    </row>
    <row r="2325" spans="1:40" x14ac:dyDescent="0.2">
      <c r="A2325" s="40"/>
      <c r="B2325" s="40"/>
      <c r="C2325" s="40"/>
      <c r="D2325" s="40"/>
      <c r="E2325" s="40"/>
      <c r="F2325" s="55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0"/>
      <c r="AN2325" s="40"/>
    </row>
    <row r="2326" spans="1:40" x14ac:dyDescent="0.2">
      <c r="A2326" s="40"/>
      <c r="B2326" s="40"/>
      <c r="C2326" s="40"/>
      <c r="D2326" s="40"/>
      <c r="E2326" s="40"/>
      <c r="F2326" s="55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0"/>
      <c r="AN2326" s="40"/>
    </row>
    <row r="2327" spans="1:40" x14ac:dyDescent="0.2">
      <c r="A2327" s="40"/>
      <c r="B2327" s="40"/>
      <c r="C2327" s="40"/>
      <c r="D2327" s="40"/>
      <c r="E2327" s="40"/>
      <c r="F2327" s="55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0"/>
      <c r="AN2327" s="40"/>
    </row>
    <row r="2328" spans="1:40" x14ac:dyDescent="0.2">
      <c r="A2328" s="40"/>
      <c r="B2328" s="40"/>
      <c r="C2328" s="40"/>
      <c r="D2328" s="40"/>
      <c r="E2328" s="40"/>
      <c r="F2328" s="55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0"/>
      <c r="AN2328" s="40"/>
    </row>
    <row r="2329" spans="1:40" x14ac:dyDescent="0.2">
      <c r="A2329" s="40"/>
      <c r="B2329" s="40"/>
      <c r="C2329" s="40"/>
      <c r="D2329" s="40"/>
      <c r="E2329" s="40"/>
      <c r="F2329" s="55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0"/>
      <c r="AN2329" s="40"/>
    </row>
    <row r="2330" spans="1:40" x14ac:dyDescent="0.2">
      <c r="A2330" s="40"/>
      <c r="B2330" s="40"/>
      <c r="C2330" s="40"/>
      <c r="D2330" s="40"/>
      <c r="E2330" s="40"/>
      <c r="F2330" s="55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0"/>
      <c r="AN2330" s="40"/>
    </row>
    <row r="2331" spans="1:40" x14ac:dyDescent="0.2">
      <c r="A2331" s="40"/>
      <c r="B2331" s="40"/>
      <c r="C2331" s="40"/>
      <c r="D2331" s="40"/>
      <c r="E2331" s="40"/>
      <c r="F2331" s="55"/>
      <c r="G2331" s="56"/>
      <c r="H2331" s="61"/>
      <c r="I2331" s="56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0"/>
      <c r="AN2331" s="40"/>
    </row>
    <row r="2332" spans="1:40" x14ac:dyDescent="0.2">
      <c r="A2332" s="40"/>
      <c r="B2332" s="40"/>
      <c r="C2332" s="40"/>
      <c r="D2332" s="40"/>
      <c r="E2332" s="40"/>
      <c r="F2332" s="55"/>
      <c r="G2332" s="56"/>
      <c r="H2332" s="61"/>
      <c r="I2332" s="56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0"/>
      <c r="AN2332" s="40"/>
    </row>
    <row r="2333" spans="1:40" x14ac:dyDescent="0.2">
      <c r="A2333" s="40"/>
      <c r="B2333" s="40"/>
      <c r="C2333" s="40"/>
      <c r="D2333" s="40"/>
      <c r="E2333" s="40"/>
      <c r="F2333" s="55"/>
      <c r="G2333" s="56"/>
      <c r="H2333" s="61"/>
      <c r="I2333" s="56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0"/>
      <c r="AN2333" s="40"/>
    </row>
    <row r="2334" spans="1:40" x14ac:dyDescent="0.2">
      <c r="A2334" s="40"/>
      <c r="B2334" s="40"/>
      <c r="C2334" s="40"/>
      <c r="D2334" s="40"/>
      <c r="E2334" s="40"/>
      <c r="F2334" s="55"/>
      <c r="G2334" s="56"/>
      <c r="H2334" s="61"/>
      <c r="I2334" s="56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0"/>
      <c r="AN2334" s="40"/>
    </row>
    <row r="2335" spans="1:40" x14ac:dyDescent="0.2">
      <c r="A2335" s="40"/>
      <c r="B2335" s="40"/>
      <c r="C2335" s="40"/>
      <c r="D2335" s="40"/>
      <c r="E2335" s="40"/>
      <c r="F2335" s="55"/>
      <c r="G2335" s="56"/>
      <c r="H2335" s="61"/>
      <c r="I2335" s="56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0"/>
      <c r="AN2335" s="40"/>
    </row>
    <row r="2336" spans="1:40" x14ac:dyDescent="0.2">
      <c r="A2336" s="40"/>
      <c r="B2336" s="40"/>
      <c r="C2336" s="40"/>
      <c r="D2336" s="40"/>
      <c r="E2336" s="40"/>
      <c r="F2336" s="55"/>
      <c r="G2336" s="56"/>
      <c r="H2336" s="61"/>
      <c r="I2336" s="56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0"/>
      <c r="AN2336" s="40"/>
    </row>
    <row r="2337" spans="1:40" x14ac:dyDescent="0.2">
      <c r="A2337" s="40"/>
      <c r="B2337" s="40"/>
      <c r="C2337" s="40"/>
      <c r="D2337" s="40"/>
      <c r="E2337" s="40"/>
      <c r="F2337" s="55"/>
      <c r="G2337" s="56"/>
      <c r="H2337" s="61"/>
      <c r="I2337" s="56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0"/>
      <c r="AN2337" s="40"/>
    </row>
    <row r="2338" spans="1:40" x14ac:dyDescent="0.2">
      <c r="A2338" s="40"/>
      <c r="B2338" s="40"/>
      <c r="C2338" s="40"/>
      <c r="D2338" s="40"/>
      <c r="E2338" s="40"/>
      <c r="F2338" s="55"/>
      <c r="G2338" s="56"/>
      <c r="H2338" s="61"/>
      <c r="I2338" s="56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0"/>
      <c r="AN2338" s="40"/>
    </row>
    <row r="2339" spans="1:40" x14ac:dyDescent="0.2">
      <c r="A2339" s="40"/>
      <c r="B2339" s="40"/>
      <c r="C2339" s="40"/>
      <c r="D2339" s="40"/>
      <c r="E2339" s="40"/>
      <c r="F2339" s="55"/>
      <c r="G2339" s="56"/>
      <c r="H2339" s="61"/>
      <c r="I2339" s="56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0"/>
      <c r="AN2339" s="40"/>
    </row>
    <row r="2340" spans="1:40" x14ac:dyDescent="0.2">
      <c r="A2340" s="40"/>
      <c r="B2340" s="40"/>
      <c r="C2340" s="40"/>
      <c r="D2340" s="40"/>
      <c r="E2340" s="40"/>
      <c r="F2340" s="55"/>
      <c r="G2340" s="56"/>
      <c r="H2340" s="61"/>
      <c r="I2340" s="56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0"/>
      <c r="AN2340" s="40"/>
    </row>
    <row r="2341" spans="1:40" x14ac:dyDescent="0.2">
      <c r="A2341" s="40"/>
      <c r="B2341" s="40"/>
      <c r="C2341" s="40"/>
      <c r="D2341" s="40"/>
      <c r="E2341" s="40"/>
      <c r="F2341" s="55"/>
      <c r="G2341" s="56"/>
      <c r="H2341" s="61"/>
      <c r="I2341" s="56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0"/>
      <c r="AN2341" s="40"/>
    </row>
    <row r="2342" spans="1:40" x14ac:dyDescent="0.2">
      <c r="A2342" s="40"/>
      <c r="B2342" s="40"/>
      <c r="C2342" s="40"/>
      <c r="D2342" s="40"/>
      <c r="E2342" s="40"/>
      <c r="F2342" s="55"/>
      <c r="G2342" s="56"/>
      <c r="H2342" s="61"/>
      <c r="I2342" s="56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0"/>
      <c r="AN2342" s="40"/>
    </row>
    <row r="2343" spans="1:40" x14ac:dyDescent="0.2">
      <c r="A2343" s="40"/>
      <c r="B2343" s="40"/>
      <c r="C2343" s="40"/>
      <c r="D2343" s="40"/>
      <c r="E2343" s="40"/>
      <c r="F2343" s="55"/>
      <c r="G2343" s="56"/>
      <c r="H2343" s="61"/>
      <c r="I2343" s="56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0"/>
      <c r="AN2343" s="40"/>
    </row>
    <row r="2344" spans="1:40" x14ac:dyDescent="0.2">
      <c r="A2344" s="40"/>
      <c r="B2344" s="40"/>
      <c r="C2344" s="40"/>
      <c r="D2344" s="40"/>
      <c r="E2344" s="40"/>
      <c r="F2344" s="55"/>
      <c r="G2344" s="56"/>
      <c r="H2344" s="61"/>
      <c r="I2344" s="56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0"/>
      <c r="AN2344" s="40"/>
    </row>
    <row r="2345" spans="1:40" x14ac:dyDescent="0.2">
      <c r="A2345" s="40"/>
      <c r="B2345" s="40"/>
      <c r="C2345" s="40"/>
      <c r="D2345" s="40"/>
      <c r="E2345" s="40"/>
      <c r="F2345" s="55"/>
      <c r="G2345" s="56"/>
      <c r="H2345" s="61"/>
      <c r="I2345" s="56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0"/>
      <c r="AN2345" s="40"/>
    </row>
    <row r="2346" spans="1:40" x14ac:dyDescent="0.2">
      <c r="A2346" s="40"/>
      <c r="B2346" s="40"/>
      <c r="C2346" s="40"/>
      <c r="D2346" s="40"/>
      <c r="E2346" s="40"/>
      <c r="F2346" s="55"/>
      <c r="G2346" s="56"/>
      <c r="H2346" s="61"/>
      <c r="I2346" s="56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0"/>
      <c r="AN2346" s="40"/>
    </row>
    <row r="2347" spans="1:40" x14ac:dyDescent="0.2">
      <c r="A2347" s="40"/>
      <c r="B2347" s="40"/>
      <c r="C2347" s="40"/>
      <c r="D2347" s="40"/>
      <c r="E2347" s="40"/>
      <c r="F2347" s="55"/>
      <c r="G2347" s="56"/>
      <c r="H2347" s="61"/>
      <c r="I2347" s="56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0"/>
      <c r="AN2347" s="40"/>
    </row>
    <row r="2348" spans="1:40" x14ac:dyDescent="0.2">
      <c r="A2348" s="40"/>
      <c r="B2348" s="40"/>
      <c r="C2348" s="40"/>
      <c r="D2348" s="40"/>
      <c r="E2348" s="40"/>
      <c r="F2348" s="55"/>
      <c r="G2348" s="56"/>
      <c r="H2348" s="61"/>
      <c r="I2348" s="56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0"/>
      <c r="AN2348" s="40"/>
    </row>
    <row r="2349" spans="1:40" x14ac:dyDescent="0.2">
      <c r="A2349" s="40"/>
      <c r="B2349" s="40"/>
      <c r="C2349" s="40"/>
      <c r="D2349" s="40"/>
      <c r="E2349" s="40"/>
      <c r="F2349" s="55"/>
      <c r="G2349" s="56"/>
      <c r="H2349" s="61"/>
      <c r="I2349" s="56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0"/>
      <c r="AN2349" s="40"/>
    </row>
    <row r="2350" spans="1:40" x14ac:dyDescent="0.2">
      <c r="A2350" s="40"/>
      <c r="B2350" s="40"/>
      <c r="C2350" s="40"/>
      <c r="D2350" s="40"/>
      <c r="E2350" s="40"/>
      <c r="F2350" s="55"/>
      <c r="G2350" s="56"/>
      <c r="H2350" s="61"/>
      <c r="I2350" s="56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0"/>
      <c r="AN2350" s="40"/>
    </row>
    <row r="2351" spans="1:40" x14ac:dyDescent="0.2">
      <c r="A2351" s="40"/>
      <c r="B2351" s="40"/>
      <c r="C2351" s="40"/>
      <c r="D2351" s="40"/>
      <c r="E2351" s="40"/>
      <c r="F2351" s="55"/>
      <c r="G2351" s="56"/>
      <c r="H2351" s="61"/>
      <c r="I2351" s="56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0"/>
      <c r="AN2351" s="40"/>
    </row>
    <row r="2352" spans="1:40" x14ac:dyDescent="0.2">
      <c r="A2352" s="40"/>
      <c r="B2352" s="40"/>
      <c r="C2352" s="40"/>
      <c r="D2352" s="40"/>
      <c r="E2352" s="40"/>
      <c r="F2352" s="55"/>
      <c r="G2352" s="56"/>
      <c r="H2352" s="61"/>
      <c r="I2352" s="56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0"/>
      <c r="AN2352" s="40"/>
    </row>
    <row r="2353" spans="1:40" x14ac:dyDescent="0.2">
      <c r="A2353" s="40"/>
      <c r="B2353" s="40"/>
      <c r="C2353" s="40"/>
      <c r="D2353" s="40"/>
      <c r="E2353" s="40"/>
      <c r="F2353" s="55"/>
      <c r="G2353" s="56"/>
      <c r="H2353" s="61"/>
      <c r="I2353" s="56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0"/>
      <c r="AN2353" s="40"/>
    </row>
    <row r="2354" spans="1:40" x14ac:dyDescent="0.2">
      <c r="A2354" s="40"/>
      <c r="B2354" s="40"/>
      <c r="C2354" s="40"/>
      <c r="D2354" s="40"/>
      <c r="E2354" s="40"/>
      <c r="F2354" s="55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0"/>
      <c r="AN2354" s="40"/>
    </row>
    <row r="2355" spans="1:40" x14ac:dyDescent="0.2">
      <c r="A2355" s="40"/>
      <c r="B2355" s="40"/>
      <c r="C2355" s="40"/>
      <c r="D2355" s="40"/>
      <c r="E2355" s="40"/>
      <c r="F2355" s="55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0"/>
      <c r="AN2355" s="40"/>
    </row>
    <row r="2356" spans="1:40" x14ac:dyDescent="0.2">
      <c r="A2356" s="40"/>
      <c r="B2356" s="40"/>
      <c r="C2356" s="40"/>
      <c r="D2356" s="40"/>
      <c r="E2356" s="40"/>
      <c r="F2356" s="55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0"/>
      <c r="AN2356" s="40"/>
    </row>
    <row r="2357" spans="1:40" x14ac:dyDescent="0.2">
      <c r="A2357" s="40"/>
      <c r="B2357" s="40"/>
      <c r="C2357" s="40"/>
      <c r="D2357" s="40"/>
      <c r="E2357" s="40"/>
      <c r="F2357" s="55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0"/>
      <c r="AN2357" s="40"/>
    </row>
    <row r="2358" spans="1:40" x14ac:dyDescent="0.2">
      <c r="A2358" s="40"/>
      <c r="B2358" s="40"/>
      <c r="C2358" s="40"/>
      <c r="D2358" s="40"/>
      <c r="E2358" s="40"/>
      <c r="F2358" s="55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0"/>
      <c r="AN2358" s="40"/>
    </row>
    <row r="2359" spans="1:40" x14ac:dyDescent="0.2">
      <c r="A2359" s="40"/>
      <c r="B2359" s="40"/>
      <c r="C2359" s="40"/>
      <c r="D2359" s="40"/>
      <c r="E2359" s="40"/>
      <c r="F2359" s="55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0"/>
      <c r="AN2359" s="40"/>
    </row>
    <row r="2360" spans="1:40" x14ac:dyDescent="0.2">
      <c r="A2360" s="40"/>
      <c r="B2360" s="40"/>
      <c r="C2360" s="40"/>
      <c r="D2360" s="40"/>
      <c r="E2360" s="40"/>
      <c r="F2360" s="55"/>
      <c r="G2360" s="40"/>
      <c r="H2360" s="61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0"/>
      <c r="AN2360" s="40"/>
    </row>
    <row r="2361" spans="1:40" x14ac:dyDescent="0.2">
      <c r="A2361" s="40"/>
      <c r="B2361" s="40"/>
      <c r="C2361" s="40"/>
      <c r="D2361" s="40"/>
      <c r="E2361" s="40"/>
      <c r="F2361" s="55"/>
      <c r="G2361" s="40"/>
      <c r="H2361" s="61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0"/>
      <c r="AN2361" s="40"/>
    </row>
    <row r="2362" spans="1:40" x14ac:dyDescent="0.2">
      <c r="A2362" s="40"/>
      <c r="B2362" s="40"/>
      <c r="C2362" s="40"/>
      <c r="D2362" s="40"/>
      <c r="E2362" s="40"/>
      <c r="F2362" s="55"/>
      <c r="G2362" s="40"/>
      <c r="H2362" s="61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0"/>
      <c r="AN2362" s="40"/>
    </row>
    <row r="2363" spans="1:40" x14ac:dyDescent="0.2">
      <c r="A2363" s="40"/>
      <c r="B2363" s="40"/>
      <c r="C2363" s="40"/>
      <c r="D2363" s="40"/>
      <c r="E2363" s="40"/>
      <c r="F2363" s="55"/>
      <c r="G2363" s="40"/>
      <c r="H2363" s="61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0"/>
      <c r="AN2363" s="40"/>
    </row>
    <row r="2364" spans="1:40" x14ac:dyDescent="0.2">
      <c r="A2364" s="40"/>
      <c r="B2364" s="40"/>
      <c r="C2364" s="40"/>
      <c r="D2364" s="40"/>
      <c r="E2364" s="40"/>
      <c r="F2364" s="55"/>
      <c r="G2364" s="40"/>
      <c r="H2364" s="61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0"/>
      <c r="AN2364" s="40"/>
    </row>
    <row r="2365" spans="1:40" x14ac:dyDescent="0.2">
      <c r="A2365" s="40"/>
      <c r="B2365" s="40"/>
      <c r="C2365" s="40"/>
      <c r="D2365" s="40"/>
      <c r="E2365" s="40"/>
      <c r="F2365" s="55"/>
      <c r="G2365" s="40"/>
      <c r="H2365" s="61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0"/>
      <c r="AN2365" s="40"/>
    </row>
    <row r="2366" spans="1:40" x14ac:dyDescent="0.2">
      <c r="A2366" s="40"/>
      <c r="B2366" s="40"/>
      <c r="C2366" s="40"/>
      <c r="D2366" s="40"/>
      <c r="E2366" s="40"/>
      <c r="F2366" s="55"/>
      <c r="G2366" s="40"/>
      <c r="H2366" s="61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0"/>
      <c r="AN2366" s="40"/>
    </row>
    <row r="2367" spans="1:40" x14ac:dyDescent="0.2">
      <c r="A2367" s="40"/>
      <c r="B2367" s="40"/>
      <c r="C2367" s="40"/>
      <c r="D2367" s="40"/>
      <c r="E2367" s="40"/>
      <c r="F2367" s="55"/>
      <c r="G2367" s="40"/>
      <c r="H2367" s="61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0"/>
      <c r="AN2367" s="40"/>
    </row>
    <row r="2368" spans="1:40" x14ac:dyDescent="0.2">
      <c r="A2368" s="40"/>
      <c r="B2368" s="40"/>
      <c r="C2368" s="40"/>
      <c r="D2368" s="40"/>
      <c r="E2368" s="40"/>
      <c r="F2368" s="55"/>
      <c r="G2368" s="40"/>
      <c r="H2368" s="61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0"/>
      <c r="AN2368" s="40"/>
    </row>
    <row r="2369" spans="1:40" x14ac:dyDescent="0.2">
      <c r="A2369" s="40"/>
      <c r="B2369" s="40"/>
      <c r="C2369" s="40"/>
      <c r="D2369" s="40"/>
      <c r="E2369" s="40"/>
      <c r="F2369" s="55"/>
      <c r="G2369" s="40"/>
      <c r="H2369" s="61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0"/>
      <c r="AN2369" s="40"/>
    </row>
    <row r="2370" spans="1:40" x14ac:dyDescent="0.2">
      <c r="A2370" s="40"/>
      <c r="B2370" s="40"/>
      <c r="C2370" s="40"/>
      <c r="D2370" s="40"/>
      <c r="E2370" s="40"/>
      <c r="F2370" s="55"/>
      <c r="G2370" s="40"/>
      <c r="H2370" s="61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0"/>
      <c r="AN2370" s="40"/>
    </row>
    <row r="2371" spans="1:40" x14ac:dyDescent="0.2">
      <c r="A2371" s="40"/>
      <c r="B2371" s="40"/>
      <c r="C2371" s="40"/>
      <c r="D2371" s="40"/>
      <c r="E2371" s="40"/>
      <c r="F2371" s="55"/>
      <c r="G2371" s="40"/>
      <c r="H2371" s="61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0"/>
      <c r="AN2371" s="40"/>
    </row>
    <row r="2372" spans="1:40" x14ac:dyDescent="0.2">
      <c r="A2372" s="40"/>
      <c r="B2372" s="40"/>
      <c r="C2372" s="40"/>
      <c r="D2372" s="40"/>
      <c r="E2372" s="40"/>
      <c r="F2372" s="55"/>
      <c r="G2372" s="40"/>
      <c r="H2372" s="61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0"/>
      <c r="AN2372" s="40"/>
    </row>
    <row r="2373" spans="1:40" x14ac:dyDescent="0.2">
      <c r="A2373" s="40"/>
      <c r="B2373" s="40"/>
      <c r="C2373" s="40"/>
      <c r="D2373" s="40"/>
      <c r="E2373" s="40"/>
      <c r="F2373" s="55"/>
      <c r="G2373" s="40"/>
      <c r="H2373" s="61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0"/>
      <c r="AN2373" s="40"/>
    </row>
    <row r="2374" spans="1:40" x14ac:dyDescent="0.2">
      <c r="A2374" s="40"/>
      <c r="B2374" s="40"/>
      <c r="C2374" s="40"/>
      <c r="D2374" s="40"/>
      <c r="E2374" s="40"/>
      <c r="F2374" s="55"/>
      <c r="G2374" s="40"/>
      <c r="H2374" s="61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0"/>
      <c r="AN2374" s="40"/>
    </row>
    <row r="2375" spans="1:40" x14ac:dyDescent="0.2">
      <c r="A2375" s="40"/>
      <c r="B2375" s="40"/>
      <c r="C2375" s="40"/>
      <c r="D2375" s="40"/>
      <c r="E2375" s="40"/>
      <c r="F2375" s="55"/>
      <c r="G2375" s="40"/>
      <c r="H2375" s="61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0"/>
      <c r="AN2375" s="40"/>
    </row>
    <row r="2376" spans="1:40" x14ac:dyDescent="0.2">
      <c r="A2376" s="40"/>
      <c r="B2376" s="40"/>
      <c r="C2376" s="40"/>
      <c r="D2376" s="40"/>
      <c r="E2376" s="40"/>
      <c r="F2376" s="55"/>
      <c r="G2376" s="40"/>
      <c r="H2376" s="61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0"/>
      <c r="AN2376" s="40"/>
    </row>
    <row r="2377" spans="1:40" x14ac:dyDescent="0.2">
      <c r="A2377" s="40"/>
      <c r="B2377" s="40"/>
      <c r="C2377" s="40"/>
      <c r="D2377" s="40"/>
      <c r="E2377" s="40"/>
      <c r="F2377" s="55"/>
      <c r="G2377" s="40"/>
      <c r="H2377" s="61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0"/>
      <c r="AN2377" s="40"/>
    </row>
    <row r="2378" spans="1:40" x14ac:dyDescent="0.2">
      <c r="A2378" s="40"/>
      <c r="B2378" s="40"/>
      <c r="C2378" s="40"/>
      <c r="D2378" s="40"/>
      <c r="E2378" s="40"/>
      <c r="F2378" s="55"/>
      <c r="G2378" s="40"/>
      <c r="H2378" s="61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0"/>
      <c r="AN2378" s="40"/>
    </row>
    <row r="2379" spans="1:40" x14ac:dyDescent="0.2">
      <c r="A2379" s="40"/>
      <c r="B2379" s="40"/>
      <c r="C2379" s="40"/>
      <c r="D2379" s="40"/>
      <c r="E2379" s="40"/>
      <c r="F2379" s="55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0"/>
      <c r="AN2379" s="40"/>
    </row>
    <row r="2380" spans="1:40" x14ac:dyDescent="0.2">
      <c r="A2380" s="40"/>
      <c r="B2380" s="40"/>
      <c r="C2380" s="40"/>
      <c r="D2380" s="40"/>
      <c r="E2380" s="40"/>
      <c r="F2380" s="55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0"/>
      <c r="AN2380" s="40"/>
    </row>
    <row r="2381" spans="1:40" x14ac:dyDescent="0.2">
      <c r="A2381" s="40"/>
      <c r="B2381" s="40"/>
      <c r="C2381" s="40"/>
      <c r="D2381" s="40"/>
      <c r="E2381" s="40"/>
      <c r="F2381" s="55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0"/>
      <c r="AN2381" s="40"/>
    </row>
    <row r="2382" spans="1:40" x14ac:dyDescent="0.2">
      <c r="A2382" s="40"/>
      <c r="B2382" s="40"/>
      <c r="C2382" s="40"/>
      <c r="D2382" s="40"/>
      <c r="E2382" s="40"/>
      <c r="F2382" s="55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0"/>
      <c r="AN2382" s="40"/>
    </row>
    <row r="2383" spans="1:40" x14ac:dyDescent="0.2">
      <c r="A2383" s="40"/>
      <c r="B2383" s="40"/>
      <c r="C2383" s="40"/>
      <c r="D2383" s="40"/>
      <c r="E2383" s="40"/>
      <c r="F2383" s="55"/>
      <c r="G2383" s="40"/>
      <c r="H2383" s="61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0"/>
      <c r="AN2383" s="40"/>
    </row>
    <row r="2384" spans="1:40" x14ac:dyDescent="0.2">
      <c r="A2384" s="40"/>
      <c r="B2384" s="40"/>
      <c r="C2384" s="40"/>
      <c r="D2384" s="40"/>
      <c r="E2384" s="40"/>
      <c r="F2384" s="55"/>
      <c r="G2384" s="40"/>
      <c r="H2384" s="61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0"/>
      <c r="AN2384" s="40"/>
    </row>
    <row r="2385" spans="1:40" x14ac:dyDescent="0.2">
      <c r="A2385" s="40"/>
      <c r="B2385" s="40"/>
      <c r="C2385" s="40"/>
      <c r="D2385" s="40"/>
      <c r="E2385" s="40"/>
      <c r="F2385" s="55"/>
      <c r="G2385" s="40"/>
      <c r="H2385" s="61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0"/>
      <c r="AN2385" s="40"/>
    </row>
    <row r="2386" spans="1:40" x14ac:dyDescent="0.2">
      <c r="A2386" s="40"/>
      <c r="B2386" s="40"/>
      <c r="C2386" s="40"/>
      <c r="D2386" s="40"/>
      <c r="E2386" s="40"/>
      <c r="F2386" s="55"/>
      <c r="G2386" s="40"/>
      <c r="H2386" s="61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0"/>
      <c r="AN2386" s="40"/>
    </row>
    <row r="2387" spans="1:40" x14ac:dyDescent="0.2">
      <c r="A2387" s="40"/>
      <c r="B2387" s="40"/>
      <c r="C2387" s="40"/>
      <c r="D2387" s="40"/>
      <c r="E2387" s="40"/>
      <c r="F2387" s="55"/>
      <c r="G2387" s="40"/>
      <c r="H2387" s="61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0"/>
      <c r="AN2387" s="40"/>
    </row>
    <row r="2388" spans="1:40" x14ac:dyDescent="0.2">
      <c r="A2388" s="40"/>
      <c r="B2388" s="40"/>
      <c r="C2388" s="40"/>
      <c r="D2388" s="40"/>
      <c r="E2388" s="40"/>
      <c r="F2388" s="55"/>
      <c r="G2388" s="40"/>
      <c r="H2388" s="61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0"/>
      <c r="AN2388" s="40"/>
    </row>
    <row r="2389" spans="1:40" x14ac:dyDescent="0.2">
      <c r="A2389" s="40"/>
      <c r="B2389" s="40"/>
      <c r="C2389" s="40"/>
      <c r="D2389" s="40"/>
      <c r="E2389" s="40"/>
      <c r="F2389" s="55"/>
      <c r="G2389" s="40"/>
      <c r="H2389" s="61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0"/>
      <c r="AN2389" s="40"/>
    </row>
    <row r="2390" spans="1:40" x14ac:dyDescent="0.2">
      <c r="A2390" s="40"/>
      <c r="B2390" s="40"/>
      <c r="C2390" s="40"/>
      <c r="D2390" s="40"/>
      <c r="E2390" s="40"/>
      <c r="F2390" s="55"/>
      <c r="G2390" s="40"/>
      <c r="H2390" s="61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0"/>
      <c r="AN2390" s="40"/>
    </row>
    <row r="2391" spans="1:40" x14ac:dyDescent="0.2">
      <c r="A2391" s="40"/>
      <c r="B2391" s="40"/>
      <c r="C2391" s="40"/>
      <c r="D2391" s="40"/>
      <c r="E2391" s="40"/>
      <c r="F2391" s="55"/>
      <c r="G2391" s="40"/>
      <c r="H2391" s="61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0"/>
      <c r="AN2391" s="40"/>
    </row>
    <row r="2392" spans="1:40" x14ac:dyDescent="0.2">
      <c r="A2392" s="40"/>
      <c r="B2392" s="40"/>
      <c r="C2392" s="40"/>
      <c r="D2392" s="40"/>
      <c r="E2392" s="40"/>
      <c r="F2392" s="55"/>
      <c r="G2392" s="40"/>
      <c r="H2392" s="61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0"/>
      <c r="AN2392" s="40"/>
    </row>
    <row r="2393" spans="1:40" x14ac:dyDescent="0.2">
      <c r="A2393" s="40"/>
      <c r="B2393" s="40"/>
      <c r="C2393" s="40"/>
      <c r="D2393" s="40"/>
      <c r="E2393" s="40"/>
      <c r="F2393" s="55"/>
      <c r="G2393" s="40"/>
      <c r="H2393" s="61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0"/>
      <c r="AN2393" s="40"/>
    </row>
    <row r="2394" spans="1:40" x14ac:dyDescent="0.2">
      <c r="A2394" s="40"/>
      <c r="B2394" s="40"/>
      <c r="C2394" s="40"/>
      <c r="D2394" s="40"/>
      <c r="E2394" s="40"/>
      <c r="F2394" s="55"/>
      <c r="G2394" s="40"/>
      <c r="H2394" s="61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0"/>
      <c r="AN2394" s="40"/>
    </row>
    <row r="2395" spans="1:40" x14ac:dyDescent="0.2">
      <c r="A2395" s="40"/>
      <c r="B2395" s="40"/>
      <c r="C2395" s="40"/>
      <c r="D2395" s="40"/>
      <c r="E2395" s="40"/>
      <c r="F2395" s="55"/>
      <c r="G2395" s="40"/>
      <c r="H2395" s="61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0"/>
      <c r="AN2395" s="40"/>
    </row>
    <row r="2396" spans="1:40" x14ac:dyDescent="0.2">
      <c r="A2396" s="40"/>
      <c r="B2396" s="40"/>
      <c r="C2396" s="40"/>
      <c r="D2396" s="40"/>
      <c r="E2396" s="40"/>
      <c r="F2396" s="55"/>
      <c r="G2396" s="40"/>
      <c r="H2396" s="61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0"/>
      <c r="AN2396" s="40"/>
    </row>
    <row r="2397" spans="1:40" x14ac:dyDescent="0.2">
      <c r="A2397" s="40"/>
      <c r="B2397" s="40"/>
      <c r="C2397" s="40"/>
      <c r="D2397" s="40"/>
      <c r="E2397" s="40"/>
      <c r="F2397" s="55"/>
      <c r="G2397" s="40"/>
      <c r="H2397" s="61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0"/>
      <c r="AN2397" s="40"/>
    </row>
    <row r="2398" spans="1:40" x14ac:dyDescent="0.2">
      <c r="A2398" s="40"/>
      <c r="B2398" s="40"/>
      <c r="C2398" s="40"/>
      <c r="D2398" s="40"/>
      <c r="E2398" s="40"/>
      <c r="F2398" s="55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0"/>
      <c r="AN2398" s="40"/>
    </row>
    <row r="2399" spans="1:40" x14ac:dyDescent="0.2">
      <c r="A2399" s="40"/>
      <c r="B2399" s="40"/>
      <c r="C2399" s="40"/>
      <c r="D2399" s="40"/>
      <c r="E2399" s="40"/>
      <c r="F2399" s="55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0"/>
      <c r="AN2399" s="40"/>
    </row>
    <row r="2400" spans="1:40" x14ac:dyDescent="0.2">
      <c r="A2400" s="40"/>
      <c r="B2400" s="40"/>
      <c r="C2400" s="40"/>
      <c r="D2400" s="40"/>
      <c r="E2400" s="40"/>
      <c r="F2400" s="55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0"/>
      <c r="AN2400" s="40"/>
    </row>
    <row r="2401" spans="1:40" x14ac:dyDescent="0.2">
      <c r="A2401" s="40"/>
      <c r="B2401" s="40"/>
      <c r="C2401" s="40"/>
      <c r="D2401" s="40"/>
      <c r="E2401" s="40"/>
      <c r="F2401" s="55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0"/>
      <c r="AN2401" s="40"/>
    </row>
    <row r="2402" spans="1:40" x14ac:dyDescent="0.2">
      <c r="A2402" s="40"/>
      <c r="B2402" s="40"/>
      <c r="C2402" s="40"/>
      <c r="D2402" s="40"/>
      <c r="E2402" s="40"/>
      <c r="F2402" s="55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0"/>
      <c r="AN2402" s="40"/>
    </row>
    <row r="2403" spans="1:40" x14ac:dyDescent="0.2">
      <c r="A2403" s="40"/>
      <c r="B2403" s="40"/>
      <c r="C2403" s="40"/>
      <c r="D2403" s="40"/>
      <c r="E2403" s="40"/>
      <c r="F2403" s="55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0"/>
      <c r="AN2403" s="40"/>
    </row>
    <row r="2404" spans="1:40" x14ac:dyDescent="0.2">
      <c r="A2404" s="40"/>
      <c r="B2404" s="40"/>
      <c r="C2404" s="40"/>
      <c r="D2404" s="40"/>
      <c r="E2404" s="40"/>
      <c r="F2404" s="55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0"/>
      <c r="AN2404" s="40"/>
    </row>
    <row r="2405" spans="1:40" x14ac:dyDescent="0.2">
      <c r="A2405" s="40"/>
      <c r="B2405" s="40"/>
      <c r="C2405" s="40"/>
      <c r="D2405" s="40"/>
      <c r="E2405" s="40"/>
      <c r="F2405" s="55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0"/>
      <c r="AN2405" s="40"/>
    </row>
    <row r="2406" spans="1:40" x14ac:dyDescent="0.2">
      <c r="A2406" s="40"/>
      <c r="B2406" s="40"/>
      <c r="C2406" s="40"/>
      <c r="D2406" s="40"/>
      <c r="E2406" s="40"/>
      <c r="F2406" s="55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0"/>
      <c r="AN2406" s="40"/>
    </row>
    <row r="2407" spans="1:40" x14ac:dyDescent="0.2">
      <c r="A2407" s="40"/>
      <c r="B2407" s="40"/>
      <c r="C2407" s="40"/>
      <c r="D2407" s="40"/>
      <c r="E2407" s="40"/>
      <c r="F2407" s="55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0"/>
      <c r="AN2407" s="40"/>
    </row>
    <row r="2408" spans="1:40" x14ac:dyDescent="0.2">
      <c r="A2408" s="40"/>
      <c r="B2408" s="40"/>
      <c r="C2408" s="40"/>
      <c r="D2408" s="40"/>
      <c r="E2408" s="40"/>
      <c r="F2408" s="55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0"/>
      <c r="AN2408" s="40"/>
    </row>
    <row r="2409" spans="1:40" x14ac:dyDescent="0.2">
      <c r="A2409" s="40"/>
      <c r="B2409" s="40"/>
      <c r="C2409" s="40"/>
      <c r="D2409" s="40"/>
      <c r="E2409" s="40"/>
      <c r="F2409" s="55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0"/>
      <c r="AN2409" s="40"/>
    </row>
    <row r="2410" spans="1:40" x14ac:dyDescent="0.2">
      <c r="A2410" s="40"/>
      <c r="B2410" s="40"/>
      <c r="C2410" s="40"/>
      <c r="D2410" s="40"/>
      <c r="E2410" s="40"/>
      <c r="F2410" s="55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0"/>
      <c r="AN2410" s="40"/>
    </row>
    <row r="2411" spans="1:40" x14ac:dyDescent="0.2">
      <c r="A2411" s="40"/>
      <c r="B2411" s="40"/>
      <c r="C2411" s="40"/>
      <c r="D2411" s="40"/>
      <c r="E2411" s="40"/>
      <c r="F2411" s="55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0"/>
      <c r="AN2411" s="40"/>
    </row>
    <row r="2412" spans="1:40" x14ac:dyDescent="0.2">
      <c r="A2412" s="40"/>
      <c r="B2412" s="40"/>
      <c r="C2412" s="40"/>
      <c r="D2412" s="40"/>
      <c r="E2412" s="40"/>
      <c r="F2412" s="55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0"/>
      <c r="AN2412" s="40"/>
    </row>
    <row r="2413" spans="1:40" x14ac:dyDescent="0.2">
      <c r="A2413" s="40"/>
      <c r="B2413" s="40"/>
      <c r="C2413" s="40"/>
      <c r="D2413" s="40"/>
      <c r="E2413" s="40"/>
      <c r="F2413" s="55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0"/>
      <c r="AN2413" s="40"/>
    </row>
    <row r="2414" spans="1:40" x14ac:dyDescent="0.2">
      <c r="A2414" s="40"/>
      <c r="B2414" s="40"/>
      <c r="C2414" s="40"/>
      <c r="D2414" s="40"/>
      <c r="E2414" s="40"/>
      <c r="F2414" s="55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0"/>
      <c r="AN2414" s="40"/>
    </row>
    <row r="2415" spans="1:40" x14ac:dyDescent="0.2">
      <c r="A2415" s="40"/>
      <c r="B2415" s="40"/>
      <c r="C2415" s="40"/>
      <c r="D2415" s="40"/>
      <c r="E2415" s="40"/>
      <c r="F2415" s="55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0"/>
      <c r="AN2415" s="40"/>
    </row>
    <row r="2416" spans="1:40" x14ac:dyDescent="0.2">
      <c r="A2416" s="40"/>
      <c r="B2416" s="40"/>
      <c r="C2416" s="40"/>
      <c r="D2416" s="40"/>
      <c r="E2416" s="40"/>
      <c r="F2416" s="55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0"/>
      <c r="AN2416" s="40"/>
    </row>
    <row r="2417" spans="1:40" x14ac:dyDescent="0.2">
      <c r="A2417" s="40"/>
      <c r="B2417" s="40"/>
      <c r="C2417" s="40"/>
      <c r="D2417" s="40"/>
      <c r="E2417" s="40"/>
      <c r="F2417" s="55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0"/>
      <c r="AN2417" s="40"/>
    </row>
    <row r="2418" spans="1:40" x14ac:dyDescent="0.2">
      <c r="A2418" s="40"/>
      <c r="B2418" s="40"/>
      <c r="C2418" s="40"/>
      <c r="D2418" s="40"/>
      <c r="E2418" s="40"/>
      <c r="F2418" s="55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0"/>
      <c r="AN2418" s="40"/>
    </row>
    <row r="2419" spans="1:40" x14ac:dyDescent="0.2">
      <c r="A2419" s="40"/>
      <c r="B2419" s="40"/>
      <c r="C2419" s="40"/>
      <c r="D2419" s="40"/>
      <c r="E2419" s="40"/>
      <c r="F2419" s="55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0"/>
      <c r="AN2419" s="40"/>
    </row>
    <row r="2420" spans="1:40" x14ac:dyDescent="0.2">
      <c r="A2420" s="40"/>
      <c r="B2420" s="40"/>
      <c r="C2420" s="40"/>
      <c r="D2420" s="40"/>
      <c r="E2420" s="40"/>
      <c r="F2420" s="55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0"/>
      <c r="AN2420" s="40"/>
    </row>
    <row r="2421" spans="1:40" x14ac:dyDescent="0.2">
      <c r="A2421" s="40"/>
      <c r="B2421" s="40"/>
      <c r="C2421" s="40"/>
      <c r="D2421" s="40"/>
      <c r="E2421" s="40"/>
      <c r="F2421" s="55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0"/>
      <c r="AN2421" s="40"/>
    </row>
    <row r="2422" spans="1:40" x14ac:dyDescent="0.2">
      <c r="A2422" s="40"/>
      <c r="B2422" s="40"/>
      <c r="C2422" s="40"/>
      <c r="D2422" s="40"/>
      <c r="E2422" s="40"/>
      <c r="F2422" s="55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0"/>
      <c r="AN2422" s="40"/>
    </row>
    <row r="2423" spans="1:40" x14ac:dyDescent="0.2">
      <c r="A2423" s="40"/>
      <c r="B2423" s="40"/>
      <c r="C2423" s="40"/>
      <c r="D2423" s="40"/>
      <c r="E2423" s="40"/>
      <c r="F2423" s="55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0"/>
      <c r="AN2423" s="40"/>
    </row>
    <row r="2424" spans="1:40" x14ac:dyDescent="0.2">
      <c r="A2424" s="40"/>
      <c r="B2424" s="40"/>
      <c r="C2424" s="40"/>
      <c r="D2424" s="40"/>
      <c r="E2424" s="40"/>
      <c r="F2424" s="55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0"/>
      <c r="AN2424" s="40"/>
    </row>
    <row r="2425" spans="1:40" x14ac:dyDescent="0.2">
      <c r="A2425" s="40"/>
      <c r="B2425" s="40"/>
      <c r="C2425" s="40"/>
      <c r="D2425" s="40"/>
      <c r="E2425" s="40"/>
      <c r="F2425" s="55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0"/>
      <c r="AN2425" s="40"/>
    </row>
    <row r="2426" spans="1:40" x14ac:dyDescent="0.2">
      <c r="A2426" s="40"/>
      <c r="B2426" s="40"/>
      <c r="C2426" s="40"/>
      <c r="D2426" s="40"/>
      <c r="E2426" s="40"/>
      <c r="F2426" s="55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0"/>
      <c r="AN2426" s="40"/>
    </row>
    <row r="2427" spans="1:40" x14ac:dyDescent="0.2">
      <c r="A2427" s="40"/>
      <c r="B2427" s="40"/>
      <c r="C2427" s="40"/>
      <c r="D2427" s="40"/>
      <c r="E2427" s="40"/>
      <c r="F2427" s="55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0"/>
      <c r="AN2427" s="40"/>
    </row>
    <row r="2428" spans="1:40" x14ac:dyDescent="0.2">
      <c r="A2428" s="40"/>
      <c r="B2428" s="40"/>
      <c r="C2428" s="40"/>
      <c r="D2428" s="40"/>
      <c r="E2428" s="40"/>
      <c r="F2428" s="55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0"/>
      <c r="AN2428" s="40"/>
    </row>
    <row r="2429" spans="1:40" x14ac:dyDescent="0.2">
      <c r="A2429" s="40"/>
      <c r="B2429" s="40"/>
      <c r="C2429" s="40"/>
      <c r="D2429" s="40"/>
      <c r="E2429" s="40"/>
      <c r="F2429" s="55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0"/>
      <c r="AN2429" s="40"/>
    </row>
    <row r="2430" spans="1:40" x14ac:dyDescent="0.2">
      <c r="A2430" s="40"/>
      <c r="B2430" s="40"/>
      <c r="C2430" s="40"/>
      <c r="D2430" s="40"/>
      <c r="E2430" s="40"/>
      <c r="F2430" s="55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0"/>
      <c r="AN2430" s="40"/>
    </row>
    <row r="2431" spans="1:40" x14ac:dyDescent="0.2">
      <c r="A2431" s="40"/>
      <c r="B2431" s="40"/>
      <c r="C2431" s="40"/>
      <c r="D2431" s="40"/>
      <c r="E2431" s="40"/>
      <c r="F2431" s="55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0"/>
      <c r="AN2431" s="40"/>
    </row>
    <row r="2432" spans="1:40" x14ac:dyDescent="0.2">
      <c r="A2432" s="40"/>
      <c r="B2432" s="40"/>
      <c r="C2432" s="40"/>
      <c r="D2432" s="40"/>
      <c r="E2432" s="40"/>
      <c r="F2432" s="55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0"/>
      <c r="AN2432" s="40"/>
    </row>
    <row r="2433" spans="1:40" x14ac:dyDescent="0.2">
      <c r="A2433" s="40"/>
      <c r="B2433" s="40"/>
      <c r="C2433" s="40"/>
      <c r="D2433" s="40"/>
      <c r="E2433" s="40"/>
      <c r="F2433" s="55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0"/>
      <c r="AN2433" s="40"/>
    </row>
    <row r="2434" spans="1:40" x14ac:dyDescent="0.2">
      <c r="A2434" s="40"/>
      <c r="B2434" s="40"/>
      <c r="C2434" s="40"/>
      <c r="D2434" s="40"/>
      <c r="E2434" s="40"/>
      <c r="F2434" s="55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0"/>
      <c r="AN2434" s="40"/>
    </row>
    <row r="2435" spans="1:40" x14ac:dyDescent="0.2">
      <c r="A2435" s="40"/>
      <c r="B2435" s="40"/>
      <c r="C2435" s="40"/>
      <c r="D2435" s="40"/>
      <c r="E2435" s="40"/>
      <c r="F2435" s="55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0"/>
      <c r="AN2435" s="40"/>
    </row>
    <row r="2436" spans="1:40" x14ac:dyDescent="0.2">
      <c r="A2436" s="40"/>
      <c r="B2436" s="40"/>
      <c r="C2436" s="40"/>
      <c r="D2436" s="40"/>
      <c r="E2436" s="40"/>
      <c r="F2436" s="55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0"/>
      <c r="AN2436" s="40"/>
    </row>
    <row r="2437" spans="1:40" x14ac:dyDescent="0.2">
      <c r="A2437" s="40"/>
      <c r="B2437" s="40"/>
      <c r="C2437" s="40"/>
      <c r="D2437" s="40"/>
      <c r="E2437" s="40"/>
      <c r="F2437" s="55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0"/>
      <c r="AN2437" s="40"/>
    </row>
    <row r="2438" spans="1:40" x14ac:dyDescent="0.2">
      <c r="A2438" s="40"/>
      <c r="B2438" s="40"/>
      <c r="C2438" s="40"/>
      <c r="D2438" s="40"/>
      <c r="E2438" s="40"/>
      <c r="F2438" s="55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0"/>
      <c r="AN2438" s="40"/>
    </row>
    <row r="2439" spans="1:40" x14ac:dyDescent="0.2">
      <c r="A2439" s="40"/>
      <c r="B2439" s="40"/>
      <c r="C2439" s="40"/>
      <c r="D2439" s="40"/>
      <c r="E2439" s="40"/>
      <c r="F2439" s="55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0"/>
      <c r="AN2439" s="40"/>
    </row>
    <row r="2440" spans="1:40" x14ac:dyDescent="0.2">
      <c r="A2440" s="40"/>
      <c r="B2440" s="40"/>
      <c r="C2440" s="40"/>
      <c r="D2440" s="40"/>
      <c r="E2440" s="40"/>
      <c r="F2440" s="55"/>
      <c r="G2440" s="40"/>
      <c r="H2440" s="61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0"/>
      <c r="AN2440" s="40"/>
    </row>
    <row r="2441" spans="1:40" x14ac:dyDescent="0.2">
      <c r="A2441" s="40"/>
      <c r="B2441" s="40"/>
      <c r="C2441" s="40"/>
      <c r="D2441" s="40"/>
      <c r="E2441" s="40"/>
      <c r="F2441" s="55"/>
      <c r="G2441" s="40"/>
      <c r="H2441" s="61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0"/>
      <c r="AN2441" s="40"/>
    </row>
    <row r="2442" spans="1:40" x14ac:dyDescent="0.2">
      <c r="A2442" s="40"/>
      <c r="B2442" s="40"/>
      <c r="C2442" s="40"/>
      <c r="D2442" s="40"/>
      <c r="E2442" s="40"/>
      <c r="F2442" s="55"/>
      <c r="G2442" s="40"/>
      <c r="H2442" s="61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0"/>
      <c r="AN2442" s="40"/>
    </row>
    <row r="2443" spans="1:40" x14ac:dyDescent="0.2">
      <c r="A2443" s="40"/>
      <c r="B2443" s="40"/>
      <c r="C2443" s="40"/>
      <c r="D2443" s="40"/>
      <c r="E2443" s="40"/>
      <c r="F2443" s="55"/>
      <c r="G2443" s="40"/>
      <c r="H2443" s="61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0"/>
      <c r="AN2443" s="40"/>
    </row>
    <row r="2444" spans="1:40" x14ac:dyDescent="0.2">
      <c r="A2444" s="40"/>
      <c r="B2444" s="40"/>
      <c r="C2444" s="40"/>
      <c r="D2444" s="40"/>
      <c r="E2444" s="40"/>
      <c r="F2444" s="55"/>
      <c r="G2444" s="40"/>
      <c r="H2444" s="61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0"/>
      <c r="AN2444" s="40"/>
    </row>
    <row r="2445" spans="1:40" x14ac:dyDescent="0.2">
      <c r="A2445" s="40"/>
      <c r="B2445" s="40"/>
      <c r="C2445" s="40"/>
      <c r="D2445" s="40"/>
      <c r="E2445" s="40"/>
      <c r="F2445" s="55"/>
      <c r="G2445" s="40"/>
      <c r="H2445" s="61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0"/>
      <c r="AN2445" s="40"/>
    </row>
    <row r="2446" spans="1:40" x14ac:dyDescent="0.2">
      <c r="A2446" s="40"/>
      <c r="B2446" s="40"/>
      <c r="C2446" s="40"/>
      <c r="D2446" s="40"/>
      <c r="E2446" s="40"/>
      <c r="F2446" s="55"/>
      <c r="G2446" s="40"/>
      <c r="H2446" s="61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0"/>
      <c r="AN2446" s="40"/>
    </row>
    <row r="2447" spans="1:40" x14ac:dyDescent="0.2">
      <c r="A2447" s="40"/>
      <c r="B2447" s="40"/>
      <c r="C2447" s="40"/>
      <c r="D2447" s="40"/>
      <c r="E2447" s="40"/>
      <c r="F2447" s="55"/>
      <c r="G2447" s="40"/>
      <c r="H2447" s="61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0"/>
      <c r="AN2447" s="40"/>
    </row>
    <row r="2448" spans="1:40" x14ac:dyDescent="0.2">
      <c r="A2448" s="40"/>
      <c r="B2448" s="40"/>
      <c r="C2448" s="40"/>
      <c r="D2448" s="40"/>
      <c r="E2448" s="40"/>
      <c r="F2448" s="55"/>
      <c r="G2448" s="40"/>
      <c r="H2448" s="61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0"/>
      <c r="AN2448" s="40"/>
    </row>
    <row r="2449" spans="1:40" x14ac:dyDescent="0.2">
      <c r="A2449" s="40"/>
      <c r="B2449" s="40"/>
      <c r="C2449" s="40"/>
      <c r="D2449" s="40"/>
      <c r="E2449" s="40"/>
      <c r="F2449" s="55"/>
      <c r="G2449" s="40"/>
      <c r="H2449" s="61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0"/>
      <c r="AN2449" s="40"/>
    </row>
    <row r="2450" spans="1:40" x14ac:dyDescent="0.2">
      <c r="A2450" s="40"/>
      <c r="B2450" s="40"/>
      <c r="C2450" s="40"/>
      <c r="D2450" s="40"/>
      <c r="E2450" s="40"/>
      <c r="F2450" s="55"/>
      <c r="G2450" s="40"/>
      <c r="H2450" s="61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0"/>
      <c r="AN2450" s="40"/>
    </row>
    <row r="2451" spans="1:40" x14ac:dyDescent="0.2">
      <c r="A2451" s="40"/>
      <c r="B2451" s="40"/>
      <c r="C2451" s="40"/>
      <c r="D2451" s="40"/>
      <c r="E2451" s="40"/>
      <c r="F2451" s="55"/>
      <c r="G2451" s="40"/>
      <c r="H2451" s="61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0"/>
      <c r="AN2451" s="40"/>
    </row>
    <row r="2452" spans="1:40" x14ac:dyDescent="0.2">
      <c r="A2452" s="40"/>
      <c r="B2452" s="40"/>
      <c r="C2452" s="40"/>
      <c r="D2452" s="40"/>
      <c r="E2452" s="40"/>
      <c r="F2452" s="55"/>
      <c r="G2452" s="40"/>
      <c r="H2452" s="61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0"/>
      <c r="AN2452" s="40"/>
    </row>
    <row r="2453" spans="1:40" x14ac:dyDescent="0.2">
      <c r="A2453" s="40"/>
      <c r="B2453" s="40"/>
      <c r="C2453" s="40"/>
      <c r="D2453" s="40"/>
      <c r="E2453" s="40"/>
      <c r="F2453" s="55"/>
      <c r="G2453" s="40"/>
      <c r="H2453" s="61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0"/>
      <c r="AN2453" s="40"/>
    </row>
    <row r="2454" spans="1:40" x14ac:dyDescent="0.2">
      <c r="A2454" s="40"/>
      <c r="B2454" s="40"/>
      <c r="C2454" s="40"/>
      <c r="D2454" s="40"/>
      <c r="E2454" s="40"/>
      <c r="F2454" s="55"/>
      <c r="G2454" s="40"/>
      <c r="H2454" s="61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0"/>
      <c r="AN2454" s="40"/>
    </row>
    <row r="2455" spans="1:40" x14ac:dyDescent="0.2">
      <c r="A2455" s="40"/>
      <c r="B2455" s="40"/>
      <c r="C2455" s="40"/>
      <c r="D2455" s="40"/>
      <c r="E2455" s="40"/>
      <c r="F2455" s="55"/>
      <c r="G2455" s="40"/>
      <c r="H2455" s="61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0"/>
      <c r="AN2455" s="40"/>
    </row>
    <row r="2456" spans="1:40" x14ac:dyDescent="0.2">
      <c r="A2456" s="40"/>
      <c r="B2456" s="40"/>
      <c r="C2456" s="40"/>
      <c r="D2456" s="40"/>
      <c r="E2456" s="40"/>
      <c r="F2456" s="55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0"/>
      <c r="AN2456" s="40"/>
    </row>
    <row r="2457" spans="1:40" x14ac:dyDescent="0.2">
      <c r="A2457" s="40"/>
      <c r="B2457" s="40"/>
      <c r="C2457" s="40"/>
      <c r="D2457" s="40"/>
      <c r="E2457" s="40"/>
      <c r="F2457" s="55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0"/>
      <c r="AN2457" s="40"/>
    </row>
    <row r="2458" spans="1:40" x14ac:dyDescent="0.2">
      <c r="A2458" s="40"/>
      <c r="B2458" s="40"/>
      <c r="C2458" s="40"/>
      <c r="D2458" s="40"/>
      <c r="E2458" s="40"/>
      <c r="F2458" s="55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0"/>
      <c r="AN2458" s="40"/>
    </row>
    <row r="2459" spans="1:40" x14ac:dyDescent="0.2">
      <c r="A2459" s="40"/>
      <c r="B2459" s="40"/>
      <c r="C2459" s="40"/>
      <c r="D2459" s="40"/>
      <c r="E2459" s="40"/>
      <c r="F2459" s="55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0"/>
      <c r="AN2459" s="40"/>
    </row>
    <row r="2460" spans="1:40" x14ac:dyDescent="0.2">
      <c r="A2460" s="40"/>
      <c r="B2460" s="40"/>
      <c r="C2460" s="40"/>
      <c r="D2460" s="40"/>
      <c r="E2460" s="40"/>
      <c r="F2460" s="55"/>
      <c r="G2460" s="40"/>
      <c r="H2460" s="40"/>
      <c r="I2460" s="56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0"/>
      <c r="AN2460" s="40"/>
    </row>
    <row r="2461" spans="1:40" x14ac:dyDescent="0.2">
      <c r="A2461" s="40"/>
      <c r="B2461" s="40"/>
      <c r="C2461" s="40"/>
      <c r="D2461" s="40"/>
      <c r="E2461" s="40"/>
      <c r="F2461" s="55"/>
      <c r="G2461" s="40"/>
      <c r="H2461" s="40"/>
      <c r="I2461" s="56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0"/>
      <c r="AN2461" s="40"/>
    </row>
    <row r="2462" spans="1:40" x14ac:dyDescent="0.2">
      <c r="A2462" s="40"/>
      <c r="B2462" s="40"/>
      <c r="C2462" s="40"/>
      <c r="D2462" s="40"/>
      <c r="E2462" s="40"/>
      <c r="F2462" s="55"/>
      <c r="G2462" s="40"/>
      <c r="H2462" s="40"/>
      <c r="I2462" s="56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0"/>
      <c r="AN2462" s="40"/>
    </row>
    <row r="2463" spans="1:40" x14ac:dyDescent="0.2">
      <c r="A2463" s="40"/>
      <c r="B2463" s="40"/>
      <c r="C2463" s="40"/>
      <c r="D2463" s="40"/>
      <c r="E2463" s="40"/>
      <c r="F2463" s="55"/>
      <c r="G2463" s="40"/>
      <c r="H2463" s="40"/>
      <c r="I2463" s="56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0"/>
      <c r="AN2463" s="40"/>
    </row>
    <row r="2464" spans="1:40" x14ac:dyDescent="0.2">
      <c r="A2464" s="40"/>
      <c r="B2464" s="40"/>
      <c r="C2464" s="40"/>
      <c r="D2464" s="40"/>
      <c r="E2464" s="40"/>
      <c r="F2464" s="55"/>
      <c r="G2464" s="40"/>
      <c r="H2464" s="40"/>
      <c r="I2464" s="56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0"/>
      <c r="AN2464" s="40"/>
    </row>
    <row r="2465" spans="1:40" x14ac:dyDescent="0.2">
      <c r="A2465" s="40"/>
      <c r="B2465" s="40"/>
      <c r="C2465" s="40"/>
      <c r="D2465" s="40"/>
      <c r="E2465" s="40"/>
      <c r="F2465" s="55"/>
      <c r="G2465" s="40"/>
      <c r="H2465" s="40"/>
      <c r="I2465" s="56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0"/>
      <c r="AN2465" s="40"/>
    </row>
    <row r="2466" spans="1:40" x14ac:dyDescent="0.2">
      <c r="A2466" s="40"/>
      <c r="B2466" s="40"/>
      <c r="C2466" s="40"/>
      <c r="D2466" s="40"/>
      <c r="E2466" s="40"/>
      <c r="F2466" s="55"/>
      <c r="G2466" s="40"/>
      <c r="H2466" s="40"/>
      <c r="I2466" s="56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0"/>
      <c r="AN2466" s="40"/>
    </row>
    <row r="2467" spans="1:40" x14ac:dyDescent="0.2">
      <c r="A2467" s="40"/>
      <c r="B2467" s="40"/>
      <c r="C2467" s="40"/>
      <c r="D2467" s="40"/>
      <c r="E2467" s="40"/>
      <c r="F2467" s="55"/>
      <c r="G2467" s="40"/>
      <c r="H2467" s="40"/>
      <c r="I2467" s="56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0"/>
      <c r="AN2467" s="40"/>
    </row>
    <row r="2468" spans="1:40" x14ac:dyDescent="0.2">
      <c r="A2468" s="40"/>
      <c r="B2468" s="40"/>
      <c r="C2468" s="40"/>
      <c r="D2468" s="40"/>
      <c r="E2468" s="40"/>
      <c r="F2468" s="55"/>
      <c r="G2468" s="40"/>
      <c r="H2468" s="40"/>
      <c r="I2468" s="56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0"/>
      <c r="AN2468" s="40"/>
    </row>
    <row r="2469" spans="1:40" x14ac:dyDescent="0.2">
      <c r="A2469" s="40"/>
      <c r="B2469" s="40"/>
      <c r="C2469" s="40"/>
      <c r="D2469" s="40"/>
      <c r="E2469" s="40"/>
      <c r="F2469" s="55"/>
      <c r="G2469" s="40"/>
      <c r="H2469" s="40"/>
      <c r="I2469" s="56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0"/>
      <c r="AN2469" s="40"/>
    </row>
    <row r="2470" spans="1:40" x14ac:dyDescent="0.2">
      <c r="A2470" s="40"/>
      <c r="B2470" s="40"/>
      <c r="C2470" s="40"/>
      <c r="D2470" s="40"/>
      <c r="E2470" s="40"/>
      <c r="F2470" s="55"/>
      <c r="G2470" s="40"/>
      <c r="H2470" s="40"/>
      <c r="I2470" s="56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0"/>
      <c r="AN2470" s="40"/>
    </row>
    <row r="2471" spans="1:40" x14ac:dyDescent="0.2">
      <c r="A2471" s="40"/>
      <c r="B2471" s="40"/>
      <c r="C2471" s="40"/>
      <c r="D2471" s="40"/>
      <c r="E2471" s="40"/>
      <c r="F2471" s="55"/>
      <c r="G2471" s="40"/>
      <c r="H2471" s="40"/>
      <c r="I2471" s="56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0"/>
      <c r="AN2471" s="40"/>
    </row>
    <row r="2472" spans="1:40" x14ac:dyDescent="0.2">
      <c r="A2472" s="40"/>
      <c r="B2472" s="40"/>
      <c r="C2472" s="40"/>
      <c r="D2472" s="40"/>
      <c r="E2472" s="40"/>
      <c r="F2472" s="55"/>
      <c r="G2472" s="40"/>
      <c r="H2472" s="40"/>
      <c r="I2472" s="56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0"/>
      <c r="AN2472" s="40"/>
    </row>
    <row r="2473" spans="1:40" x14ac:dyDescent="0.2">
      <c r="A2473" s="40"/>
      <c r="B2473" s="40"/>
      <c r="C2473" s="40"/>
      <c r="D2473" s="40"/>
      <c r="E2473" s="40"/>
      <c r="F2473" s="55"/>
      <c r="G2473" s="40"/>
      <c r="H2473" s="40"/>
      <c r="I2473" s="56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0"/>
      <c r="AN2473" s="40"/>
    </row>
    <row r="2474" spans="1:40" x14ac:dyDescent="0.2">
      <c r="A2474" s="40"/>
      <c r="B2474" s="40"/>
      <c r="C2474" s="40"/>
      <c r="D2474" s="40"/>
      <c r="E2474" s="40"/>
      <c r="F2474" s="55"/>
      <c r="G2474" s="40"/>
      <c r="H2474" s="40"/>
      <c r="I2474" s="56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0"/>
      <c r="AN2474" s="40"/>
    </row>
    <row r="2475" spans="1:40" x14ac:dyDescent="0.2">
      <c r="A2475" s="40"/>
      <c r="B2475" s="40"/>
      <c r="C2475" s="40"/>
      <c r="D2475" s="40"/>
      <c r="E2475" s="40"/>
      <c r="F2475" s="55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0"/>
      <c r="AN2475" s="40"/>
    </row>
    <row r="2476" spans="1:40" x14ac:dyDescent="0.2">
      <c r="A2476" s="40"/>
      <c r="B2476" s="40"/>
      <c r="C2476" s="40"/>
      <c r="D2476" s="40"/>
      <c r="E2476" s="40"/>
      <c r="F2476" s="55"/>
      <c r="G2476" s="56"/>
      <c r="H2476" s="61"/>
      <c r="I2476" s="56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0"/>
      <c r="AN2476" s="40"/>
    </row>
    <row r="2477" spans="1:40" x14ac:dyDescent="0.2">
      <c r="A2477" s="40"/>
      <c r="B2477" s="40"/>
      <c r="C2477" s="40"/>
      <c r="D2477" s="40"/>
      <c r="E2477" s="40"/>
      <c r="F2477" s="55"/>
      <c r="G2477" s="56"/>
      <c r="H2477" s="61"/>
      <c r="I2477" s="56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0"/>
      <c r="AN2477" s="40"/>
    </row>
    <row r="2478" spans="1:40" x14ac:dyDescent="0.2">
      <c r="A2478" s="40"/>
      <c r="B2478" s="40"/>
      <c r="C2478" s="40"/>
      <c r="D2478" s="40"/>
      <c r="E2478" s="40"/>
      <c r="F2478" s="55"/>
      <c r="G2478" s="56"/>
      <c r="H2478" s="61"/>
      <c r="I2478" s="56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0"/>
      <c r="AN2478" s="40"/>
    </row>
    <row r="2479" spans="1:40" x14ac:dyDescent="0.2">
      <c r="A2479" s="40"/>
      <c r="B2479" s="40"/>
      <c r="C2479" s="40"/>
      <c r="D2479" s="40"/>
      <c r="E2479" s="40"/>
      <c r="F2479" s="55"/>
      <c r="G2479" s="56"/>
      <c r="H2479" s="61"/>
      <c r="I2479" s="56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0"/>
      <c r="AN2479" s="40"/>
    </row>
    <row r="2480" spans="1:40" x14ac:dyDescent="0.2">
      <c r="A2480" s="40"/>
      <c r="B2480" s="40"/>
      <c r="C2480" s="40"/>
      <c r="D2480" s="40"/>
      <c r="E2480" s="40"/>
      <c r="F2480" s="55"/>
      <c r="G2480" s="56"/>
      <c r="H2480" s="61"/>
      <c r="I2480" s="56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0"/>
      <c r="AN2480" s="40"/>
    </row>
    <row r="2481" spans="1:40" x14ac:dyDescent="0.2">
      <c r="A2481" s="40"/>
      <c r="B2481" s="40"/>
      <c r="C2481" s="40"/>
      <c r="D2481" s="40"/>
      <c r="E2481" s="40"/>
      <c r="F2481" s="55"/>
      <c r="G2481" s="56"/>
      <c r="H2481" s="61"/>
      <c r="I2481" s="56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0"/>
      <c r="AN2481" s="40"/>
    </row>
    <row r="2482" spans="1:40" x14ac:dyDescent="0.2">
      <c r="A2482" s="40"/>
      <c r="B2482" s="40"/>
      <c r="C2482" s="40"/>
      <c r="D2482" s="40"/>
      <c r="E2482" s="40"/>
      <c r="F2482" s="55"/>
      <c r="G2482" s="56"/>
      <c r="H2482" s="61"/>
      <c r="I2482" s="56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0"/>
      <c r="AN2482" s="40"/>
    </row>
    <row r="2483" spans="1:40" x14ac:dyDescent="0.2">
      <c r="A2483" s="40"/>
      <c r="B2483" s="40"/>
      <c r="C2483" s="40"/>
      <c r="D2483" s="40"/>
      <c r="E2483" s="40"/>
      <c r="F2483" s="55"/>
      <c r="G2483" s="56"/>
      <c r="H2483" s="61"/>
      <c r="I2483" s="56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0"/>
      <c r="AN2483" s="40"/>
    </row>
    <row r="2484" spans="1:40" x14ac:dyDescent="0.2">
      <c r="A2484" s="40"/>
      <c r="B2484" s="40"/>
      <c r="C2484" s="40"/>
      <c r="D2484" s="40"/>
      <c r="E2484" s="40"/>
      <c r="F2484" s="55"/>
      <c r="G2484" s="56"/>
      <c r="H2484" s="61"/>
      <c r="I2484" s="56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0"/>
      <c r="AN2484" s="40"/>
    </row>
    <row r="2485" spans="1:40" x14ac:dyDescent="0.2">
      <c r="A2485" s="40"/>
      <c r="B2485" s="40"/>
      <c r="C2485" s="40"/>
      <c r="D2485" s="40"/>
      <c r="E2485" s="40"/>
      <c r="F2485" s="55"/>
      <c r="G2485" s="56"/>
      <c r="H2485" s="61"/>
      <c r="I2485" s="56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0"/>
      <c r="AN2485" s="40"/>
    </row>
    <row r="2486" spans="1:40" x14ac:dyDescent="0.2">
      <c r="A2486" s="40"/>
      <c r="B2486" s="40"/>
      <c r="C2486" s="40"/>
      <c r="D2486" s="40"/>
      <c r="E2486" s="40"/>
      <c r="F2486" s="55"/>
      <c r="G2486" s="56"/>
      <c r="H2486" s="61"/>
      <c r="I2486" s="56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0"/>
      <c r="AN2486" s="40"/>
    </row>
    <row r="2487" spans="1:40" x14ac:dyDescent="0.2">
      <c r="A2487" s="40"/>
      <c r="B2487" s="40"/>
      <c r="C2487" s="40"/>
      <c r="D2487" s="40"/>
      <c r="E2487" s="40"/>
      <c r="F2487" s="55"/>
      <c r="G2487" s="56"/>
      <c r="H2487" s="61"/>
      <c r="I2487" s="56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0"/>
      <c r="AN2487" s="40"/>
    </row>
    <row r="2488" spans="1:40" x14ac:dyDescent="0.2">
      <c r="A2488" s="40"/>
      <c r="B2488" s="40"/>
      <c r="C2488" s="40"/>
      <c r="D2488" s="40"/>
      <c r="E2488" s="40"/>
      <c r="F2488" s="55"/>
      <c r="G2488" s="56"/>
      <c r="H2488" s="61"/>
      <c r="I2488" s="56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0"/>
      <c r="AN2488" s="40"/>
    </row>
    <row r="2489" spans="1:40" x14ac:dyDescent="0.2">
      <c r="A2489" s="40"/>
      <c r="B2489" s="40"/>
      <c r="C2489" s="40"/>
      <c r="D2489" s="40"/>
      <c r="E2489" s="40"/>
      <c r="F2489" s="55"/>
      <c r="G2489" s="56"/>
      <c r="H2489" s="61"/>
      <c r="I2489" s="56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0"/>
      <c r="AN2489" s="40"/>
    </row>
    <row r="2490" spans="1:40" x14ac:dyDescent="0.2">
      <c r="A2490" s="40"/>
      <c r="B2490" s="40"/>
      <c r="C2490" s="40"/>
      <c r="D2490" s="40"/>
      <c r="E2490" s="40"/>
      <c r="F2490" s="55"/>
      <c r="G2490" s="56"/>
      <c r="H2490" s="61"/>
      <c r="I2490" s="56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0"/>
      <c r="AN2490" s="40"/>
    </row>
    <row r="2491" spans="1:40" x14ac:dyDescent="0.2">
      <c r="A2491" s="40"/>
      <c r="B2491" s="40"/>
      <c r="C2491" s="40"/>
      <c r="D2491" s="40"/>
      <c r="E2491" s="40"/>
      <c r="F2491" s="55"/>
      <c r="G2491" s="56"/>
      <c r="H2491" s="61"/>
      <c r="I2491" s="56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0"/>
      <c r="AN2491" s="40"/>
    </row>
    <row r="2492" spans="1:40" x14ac:dyDescent="0.2">
      <c r="A2492" s="40"/>
      <c r="B2492" s="40"/>
      <c r="C2492" s="40"/>
      <c r="D2492" s="40"/>
      <c r="E2492" s="40"/>
      <c r="F2492" s="55"/>
      <c r="G2492" s="56"/>
      <c r="H2492" s="61"/>
      <c r="I2492" s="56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0"/>
      <c r="AN2492" s="40"/>
    </row>
    <row r="2493" spans="1:40" x14ac:dyDescent="0.2">
      <c r="A2493" s="40"/>
      <c r="B2493" s="40"/>
      <c r="C2493" s="40"/>
      <c r="D2493" s="40"/>
      <c r="E2493" s="40"/>
      <c r="F2493" s="55"/>
      <c r="G2493" s="56"/>
      <c r="H2493" s="61"/>
      <c r="I2493" s="56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0"/>
      <c r="AN2493" s="40"/>
    </row>
    <row r="2494" spans="1:40" x14ac:dyDescent="0.2">
      <c r="A2494" s="40"/>
      <c r="B2494" s="40"/>
      <c r="C2494" s="40"/>
      <c r="D2494" s="40"/>
      <c r="E2494" s="40"/>
      <c r="F2494" s="55"/>
      <c r="G2494" s="56"/>
      <c r="H2494" s="61"/>
      <c r="I2494" s="56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0"/>
      <c r="AN2494" s="40"/>
    </row>
    <row r="2495" spans="1:40" x14ac:dyDescent="0.2">
      <c r="A2495" s="40"/>
      <c r="B2495" s="40"/>
      <c r="C2495" s="40"/>
      <c r="D2495" s="40"/>
      <c r="E2495" s="40"/>
      <c r="F2495" s="55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0"/>
      <c r="AN2495" s="40"/>
    </row>
    <row r="2496" spans="1:40" x14ac:dyDescent="0.2">
      <c r="A2496" s="40"/>
      <c r="B2496" s="40"/>
      <c r="C2496" s="40"/>
      <c r="D2496" s="40"/>
      <c r="E2496" s="40"/>
      <c r="F2496" s="55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0"/>
      <c r="AN2496" s="40"/>
    </row>
    <row r="2497" spans="1:40" x14ac:dyDescent="0.2">
      <c r="A2497" s="40"/>
      <c r="B2497" s="40"/>
      <c r="C2497" s="40"/>
      <c r="D2497" s="40"/>
      <c r="E2497" s="40"/>
      <c r="F2497" s="55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0"/>
      <c r="AN2497" s="40"/>
    </row>
    <row r="2498" spans="1:40" x14ac:dyDescent="0.2">
      <c r="A2498" s="40"/>
      <c r="B2498" s="40"/>
      <c r="C2498" s="40"/>
      <c r="D2498" s="40"/>
      <c r="E2498" s="40"/>
      <c r="F2498" s="55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0"/>
      <c r="AN2498" s="40"/>
    </row>
    <row r="2499" spans="1:40" x14ac:dyDescent="0.2">
      <c r="A2499" s="40"/>
      <c r="B2499" s="40"/>
      <c r="C2499" s="40"/>
      <c r="D2499" s="40"/>
      <c r="E2499" s="40"/>
      <c r="F2499" s="55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0"/>
      <c r="AN2499" s="40"/>
    </row>
    <row r="2500" spans="1:40" x14ac:dyDescent="0.2">
      <c r="A2500" s="40"/>
      <c r="B2500" s="40"/>
      <c r="C2500" s="40"/>
      <c r="D2500" s="40"/>
      <c r="E2500" s="40"/>
      <c r="F2500" s="55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0"/>
      <c r="AN2500" s="40"/>
    </row>
    <row r="2501" spans="1:40" x14ac:dyDescent="0.2">
      <c r="A2501" s="40"/>
      <c r="B2501" s="40"/>
      <c r="C2501" s="40"/>
      <c r="D2501" s="40"/>
      <c r="E2501" s="40"/>
      <c r="F2501" s="55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0"/>
      <c r="AN2501" s="40"/>
    </row>
    <row r="2502" spans="1:40" x14ac:dyDescent="0.2">
      <c r="A2502" s="40"/>
      <c r="B2502" s="40"/>
      <c r="C2502" s="40"/>
      <c r="D2502" s="40"/>
      <c r="E2502" s="40"/>
      <c r="F2502" s="55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0"/>
      <c r="AN2502" s="40"/>
    </row>
    <row r="2503" spans="1:40" x14ac:dyDescent="0.2">
      <c r="A2503" s="40"/>
      <c r="B2503" s="40"/>
      <c r="C2503" s="40"/>
      <c r="D2503" s="40"/>
      <c r="E2503" s="40"/>
      <c r="F2503" s="55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0"/>
      <c r="AN2503" s="40"/>
    </row>
    <row r="2504" spans="1:40" x14ac:dyDescent="0.2">
      <c r="A2504" s="40"/>
      <c r="B2504" s="40"/>
      <c r="C2504" s="40"/>
      <c r="D2504" s="40"/>
      <c r="E2504" s="40"/>
      <c r="F2504" s="55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0"/>
      <c r="AN2504" s="40"/>
    </row>
    <row r="2505" spans="1:40" x14ac:dyDescent="0.2">
      <c r="A2505" s="40"/>
      <c r="B2505" s="40"/>
      <c r="C2505" s="40"/>
      <c r="D2505" s="40"/>
      <c r="E2505" s="40"/>
      <c r="F2505" s="55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0"/>
      <c r="AN2505" s="40"/>
    </row>
    <row r="2506" spans="1:40" x14ac:dyDescent="0.2">
      <c r="A2506" s="40"/>
      <c r="B2506" s="40"/>
      <c r="C2506" s="40"/>
      <c r="D2506" s="40"/>
      <c r="E2506" s="40"/>
      <c r="F2506" s="55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0"/>
      <c r="AN2506" s="40"/>
    </row>
    <row r="2507" spans="1:40" x14ac:dyDescent="0.2">
      <c r="A2507" s="40"/>
      <c r="B2507" s="40"/>
      <c r="C2507" s="40"/>
      <c r="D2507" s="40"/>
      <c r="E2507" s="40"/>
      <c r="F2507" s="55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0"/>
      <c r="AN2507" s="40"/>
    </row>
    <row r="2508" spans="1:40" x14ac:dyDescent="0.2">
      <c r="A2508" s="40"/>
      <c r="B2508" s="40"/>
      <c r="C2508" s="40"/>
      <c r="D2508" s="40"/>
      <c r="E2508" s="40"/>
      <c r="F2508" s="55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0"/>
      <c r="AN2508" s="40"/>
    </row>
    <row r="2509" spans="1:40" x14ac:dyDescent="0.2">
      <c r="A2509" s="40"/>
      <c r="B2509" s="40"/>
      <c r="C2509" s="40"/>
      <c r="D2509" s="40"/>
      <c r="E2509" s="40"/>
      <c r="F2509" s="55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0"/>
      <c r="AN2509" s="40"/>
    </row>
    <row r="2510" spans="1:40" x14ac:dyDescent="0.2">
      <c r="A2510" s="40"/>
      <c r="B2510" s="40"/>
      <c r="C2510" s="40"/>
      <c r="D2510" s="40"/>
      <c r="E2510" s="40"/>
      <c r="F2510" s="55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0"/>
      <c r="AN2510" s="40"/>
    </row>
    <row r="2511" spans="1:40" x14ac:dyDescent="0.2">
      <c r="A2511" s="40"/>
      <c r="B2511" s="40"/>
      <c r="C2511" s="40"/>
      <c r="D2511" s="40"/>
      <c r="E2511" s="40"/>
      <c r="F2511" s="55"/>
      <c r="G2511" s="40"/>
      <c r="H2511" s="61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0"/>
      <c r="AN2511" s="40"/>
    </row>
    <row r="2512" spans="1:40" x14ac:dyDescent="0.2">
      <c r="A2512" s="40"/>
      <c r="B2512" s="40"/>
      <c r="C2512" s="40"/>
      <c r="D2512" s="40"/>
      <c r="E2512" s="40"/>
      <c r="F2512" s="55"/>
      <c r="G2512" s="40"/>
      <c r="H2512" s="61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0"/>
      <c r="AN2512" s="40"/>
    </row>
    <row r="2513" spans="1:40" x14ac:dyDescent="0.2">
      <c r="A2513" s="40"/>
      <c r="B2513" s="40"/>
      <c r="C2513" s="40"/>
      <c r="D2513" s="40"/>
      <c r="E2513" s="40"/>
      <c r="F2513" s="55"/>
      <c r="G2513" s="40"/>
      <c r="H2513" s="61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0"/>
      <c r="AN2513" s="40"/>
    </row>
    <row r="2514" spans="1:40" x14ac:dyDescent="0.2">
      <c r="A2514" s="40"/>
      <c r="B2514" s="40"/>
      <c r="C2514" s="40"/>
      <c r="D2514" s="40"/>
      <c r="E2514" s="40"/>
      <c r="F2514" s="55"/>
      <c r="G2514" s="40"/>
      <c r="H2514" s="61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0"/>
      <c r="AN2514" s="40"/>
    </row>
    <row r="2515" spans="1:40" x14ac:dyDescent="0.2">
      <c r="A2515" s="40"/>
      <c r="B2515" s="40"/>
      <c r="C2515" s="40"/>
      <c r="D2515" s="40"/>
      <c r="E2515" s="40"/>
      <c r="F2515" s="55"/>
      <c r="G2515" s="40"/>
      <c r="H2515" s="61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0"/>
      <c r="AN2515" s="40"/>
    </row>
    <row r="2516" spans="1:40" x14ac:dyDescent="0.2">
      <c r="A2516" s="40"/>
      <c r="B2516" s="40"/>
      <c r="C2516" s="40"/>
      <c r="D2516" s="40"/>
      <c r="E2516" s="40"/>
      <c r="F2516" s="55"/>
      <c r="G2516" s="40"/>
      <c r="H2516" s="61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0"/>
      <c r="AN2516" s="40"/>
    </row>
    <row r="2517" spans="1:40" x14ac:dyDescent="0.2">
      <c r="A2517" s="40"/>
      <c r="B2517" s="40"/>
      <c r="C2517" s="40"/>
      <c r="D2517" s="40"/>
      <c r="E2517" s="40"/>
      <c r="F2517" s="55"/>
      <c r="G2517" s="40"/>
      <c r="H2517" s="61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0"/>
      <c r="AN2517" s="40"/>
    </row>
    <row r="2518" spans="1:40" x14ac:dyDescent="0.2">
      <c r="A2518" s="40"/>
      <c r="B2518" s="40"/>
      <c r="C2518" s="40"/>
      <c r="D2518" s="40"/>
      <c r="E2518" s="40"/>
      <c r="F2518" s="55"/>
      <c r="G2518" s="40"/>
      <c r="H2518" s="61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0"/>
      <c r="AN2518" s="40"/>
    </row>
    <row r="2519" spans="1:40" x14ac:dyDescent="0.2">
      <c r="A2519" s="40"/>
      <c r="B2519" s="40"/>
      <c r="C2519" s="40"/>
      <c r="D2519" s="40"/>
      <c r="E2519" s="40"/>
      <c r="F2519" s="55"/>
      <c r="G2519" s="40"/>
      <c r="H2519" s="61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0"/>
      <c r="AN2519" s="40"/>
    </row>
    <row r="2520" spans="1:40" x14ac:dyDescent="0.2">
      <c r="A2520" s="40"/>
      <c r="B2520" s="40"/>
      <c r="C2520" s="40"/>
      <c r="D2520" s="40"/>
      <c r="E2520" s="40"/>
      <c r="F2520" s="55"/>
      <c r="G2520" s="40"/>
      <c r="H2520" s="61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0"/>
      <c r="AN2520" s="40"/>
    </row>
    <row r="2521" spans="1:40" x14ac:dyDescent="0.2">
      <c r="A2521" s="40"/>
      <c r="B2521" s="40"/>
      <c r="C2521" s="40"/>
      <c r="D2521" s="40"/>
      <c r="E2521" s="40"/>
      <c r="F2521" s="55"/>
      <c r="G2521" s="40"/>
      <c r="H2521" s="61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0"/>
      <c r="AN2521" s="40"/>
    </row>
    <row r="2522" spans="1:40" x14ac:dyDescent="0.2">
      <c r="A2522" s="40"/>
      <c r="B2522" s="40"/>
      <c r="C2522" s="40"/>
      <c r="D2522" s="40"/>
      <c r="E2522" s="40"/>
      <c r="F2522" s="55"/>
      <c r="G2522" s="40"/>
      <c r="H2522" s="61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0"/>
      <c r="AN2522" s="40"/>
    </row>
    <row r="2523" spans="1:40" x14ac:dyDescent="0.2">
      <c r="A2523" s="40"/>
      <c r="B2523" s="40"/>
      <c r="C2523" s="40"/>
      <c r="D2523" s="40"/>
      <c r="E2523" s="40"/>
      <c r="F2523" s="55"/>
      <c r="G2523" s="40"/>
      <c r="H2523" s="61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0"/>
      <c r="AN2523" s="40"/>
    </row>
    <row r="2524" spans="1:40" x14ac:dyDescent="0.2">
      <c r="A2524" s="40"/>
      <c r="B2524" s="40"/>
      <c r="C2524" s="40"/>
      <c r="D2524" s="40"/>
      <c r="E2524" s="40"/>
      <c r="F2524" s="55"/>
      <c r="G2524" s="40"/>
      <c r="H2524" s="61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0"/>
      <c r="AN2524" s="40"/>
    </row>
    <row r="2525" spans="1:40" x14ac:dyDescent="0.2">
      <c r="A2525" s="40"/>
      <c r="B2525" s="40"/>
      <c r="C2525" s="40"/>
      <c r="D2525" s="40"/>
      <c r="E2525" s="40"/>
      <c r="F2525" s="55"/>
      <c r="G2525" s="40"/>
      <c r="H2525" s="61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0"/>
      <c r="AN2525" s="40"/>
    </row>
    <row r="2526" spans="1:40" x14ac:dyDescent="0.2">
      <c r="A2526" s="40"/>
      <c r="B2526" s="40"/>
      <c r="C2526" s="40"/>
      <c r="D2526" s="40"/>
      <c r="E2526" s="40"/>
      <c r="F2526" s="55"/>
      <c r="G2526" s="40"/>
      <c r="H2526" s="61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0"/>
      <c r="AN2526" s="40"/>
    </row>
    <row r="2527" spans="1:40" x14ac:dyDescent="0.2">
      <c r="A2527" s="40"/>
      <c r="B2527" s="40"/>
      <c r="C2527" s="40"/>
      <c r="D2527" s="40"/>
      <c r="E2527" s="40"/>
      <c r="F2527" s="55"/>
      <c r="G2527" s="40"/>
      <c r="H2527" s="61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0"/>
      <c r="AN2527" s="40"/>
    </row>
    <row r="2528" spans="1:40" x14ac:dyDescent="0.2">
      <c r="A2528" s="40"/>
      <c r="B2528" s="40"/>
      <c r="C2528" s="40"/>
      <c r="D2528" s="40"/>
      <c r="E2528" s="40"/>
      <c r="F2528" s="55"/>
      <c r="G2528" s="40"/>
      <c r="H2528" s="61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0"/>
      <c r="AN2528" s="40"/>
    </row>
    <row r="2529" spans="1:40" x14ac:dyDescent="0.2">
      <c r="A2529" s="40"/>
      <c r="B2529" s="40"/>
      <c r="C2529" s="40"/>
      <c r="D2529" s="40"/>
      <c r="E2529" s="40"/>
      <c r="F2529" s="55"/>
      <c r="G2529" s="40"/>
      <c r="H2529" s="61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0"/>
      <c r="AN2529" s="40"/>
    </row>
    <row r="2530" spans="1:40" x14ac:dyDescent="0.2">
      <c r="A2530" s="40"/>
      <c r="B2530" s="40"/>
      <c r="C2530" s="40"/>
      <c r="D2530" s="40"/>
      <c r="E2530" s="40"/>
      <c r="F2530" s="55"/>
      <c r="G2530" s="40"/>
      <c r="H2530" s="61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0"/>
      <c r="AN2530" s="40"/>
    </row>
    <row r="2531" spans="1:40" x14ac:dyDescent="0.2">
      <c r="A2531" s="40"/>
      <c r="B2531" s="40"/>
      <c r="C2531" s="40"/>
      <c r="D2531" s="40"/>
      <c r="E2531" s="40"/>
      <c r="F2531" s="55"/>
      <c r="G2531" s="40"/>
      <c r="H2531" s="61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0"/>
      <c r="AN2531" s="40"/>
    </row>
    <row r="2532" spans="1:40" x14ac:dyDescent="0.2">
      <c r="A2532" s="40"/>
      <c r="B2532" s="40"/>
      <c r="C2532" s="40"/>
      <c r="D2532" s="40"/>
      <c r="E2532" s="40"/>
      <c r="F2532" s="55"/>
      <c r="G2532" s="40"/>
      <c r="H2532" s="61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0"/>
      <c r="AN2532" s="40"/>
    </row>
    <row r="2533" spans="1:40" x14ac:dyDescent="0.2">
      <c r="A2533" s="40"/>
      <c r="B2533" s="40"/>
      <c r="C2533" s="40"/>
      <c r="D2533" s="40"/>
      <c r="E2533" s="40"/>
      <c r="F2533" s="55"/>
      <c r="G2533" s="40"/>
      <c r="H2533" s="61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0"/>
      <c r="AN2533" s="40"/>
    </row>
    <row r="2534" spans="1:40" x14ac:dyDescent="0.2">
      <c r="A2534" s="40"/>
      <c r="B2534" s="40"/>
      <c r="C2534" s="40"/>
      <c r="D2534" s="40"/>
      <c r="E2534" s="40"/>
      <c r="F2534" s="55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0"/>
      <c r="AN2534" s="40"/>
    </row>
    <row r="2535" spans="1:40" x14ac:dyDescent="0.2">
      <c r="A2535" s="40"/>
      <c r="B2535" s="40"/>
      <c r="C2535" s="40"/>
      <c r="D2535" s="40"/>
      <c r="E2535" s="40"/>
      <c r="F2535" s="55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0"/>
      <c r="AN2535" s="40"/>
    </row>
    <row r="2536" spans="1:40" x14ac:dyDescent="0.2">
      <c r="A2536" s="40"/>
      <c r="B2536" s="40"/>
      <c r="C2536" s="40"/>
      <c r="D2536" s="40"/>
      <c r="E2536" s="40"/>
      <c r="F2536" s="55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0"/>
      <c r="AN2536" s="40"/>
    </row>
    <row r="2537" spans="1:40" x14ac:dyDescent="0.2">
      <c r="A2537" s="40"/>
      <c r="B2537" s="40"/>
      <c r="C2537" s="40"/>
      <c r="D2537" s="40"/>
      <c r="E2537" s="40"/>
      <c r="F2537" s="55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0"/>
      <c r="AN2537" s="40"/>
    </row>
    <row r="2538" spans="1:40" x14ac:dyDescent="0.2">
      <c r="A2538" s="40"/>
      <c r="B2538" s="40"/>
      <c r="C2538" s="40"/>
      <c r="D2538" s="40"/>
      <c r="E2538" s="40"/>
      <c r="F2538" s="55"/>
      <c r="G2538" s="40"/>
      <c r="H2538" s="40"/>
      <c r="I2538" s="56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0"/>
      <c r="AN2538" s="40"/>
    </row>
    <row r="2539" spans="1:40" x14ac:dyDescent="0.2">
      <c r="A2539" s="40"/>
      <c r="B2539" s="40"/>
      <c r="C2539" s="40"/>
      <c r="D2539" s="40"/>
      <c r="E2539" s="40"/>
      <c r="F2539" s="55"/>
      <c r="G2539" s="40"/>
      <c r="H2539" s="40"/>
      <c r="I2539" s="56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0"/>
      <c r="AN2539" s="40"/>
    </row>
    <row r="2540" spans="1:40" x14ac:dyDescent="0.2">
      <c r="A2540" s="40"/>
      <c r="B2540" s="40"/>
      <c r="C2540" s="40"/>
      <c r="D2540" s="40"/>
      <c r="E2540" s="40"/>
      <c r="F2540" s="55"/>
      <c r="G2540" s="40"/>
      <c r="H2540" s="40"/>
      <c r="I2540" s="56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0"/>
      <c r="AN2540" s="40"/>
    </row>
    <row r="2541" spans="1:40" x14ac:dyDescent="0.2">
      <c r="A2541" s="40"/>
      <c r="B2541" s="40"/>
      <c r="C2541" s="40"/>
      <c r="D2541" s="40"/>
      <c r="E2541" s="40"/>
      <c r="F2541" s="55"/>
      <c r="G2541" s="40"/>
      <c r="H2541" s="40"/>
      <c r="I2541" s="56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0"/>
      <c r="AN2541" s="40"/>
    </row>
    <row r="2542" spans="1:40" x14ac:dyDescent="0.2">
      <c r="A2542" s="40"/>
      <c r="B2542" s="40"/>
      <c r="C2542" s="40"/>
      <c r="D2542" s="40"/>
      <c r="E2542" s="40"/>
      <c r="F2542" s="55"/>
      <c r="G2542" s="40"/>
      <c r="H2542" s="40"/>
      <c r="I2542" s="56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0"/>
      <c r="AN2542" s="40"/>
    </row>
    <row r="2543" spans="1:40" x14ac:dyDescent="0.2">
      <c r="A2543" s="40"/>
      <c r="B2543" s="40"/>
      <c r="C2543" s="40"/>
      <c r="D2543" s="40"/>
      <c r="E2543" s="40"/>
      <c r="F2543" s="55"/>
      <c r="G2543" s="40"/>
      <c r="H2543" s="40"/>
      <c r="I2543" s="56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0"/>
      <c r="AN2543" s="40"/>
    </row>
    <row r="2544" spans="1:40" x14ac:dyDescent="0.2">
      <c r="A2544" s="40"/>
      <c r="B2544" s="40"/>
      <c r="C2544" s="40"/>
      <c r="D2544" s="40"/>
      <c r="E2544" s="40"/>
      <c r="F2544" s="55"/>
      <c r="G2544" s="40"/>
      <c r="H2544" s="40"/>
      <c r="I2544" s="56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0"/>
      <c r="AN2544" s="40"/>
    </row>
    <row r="2545" spans="1:40" x14ac:dyDescent="0.2">
      <c r="A2545" s="40"/>
      <c r="B2545" s="40"/>
      <c r="C2545" s="40"/>
      <c r="D2545" s="40"/>
      <c r="E2545" s="40"/>
      <c r="F2545" s="55"/>
      <c r="G2545" s="40"/>
      <c r="H2545" s="40"/>
      <c r="I2545" s="56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0"/>
      <c r="AN2545" s="40"/>
    </row>
    <row r="2546" spans="1:40" x14ac:dyDescent="0.2">
      <c r="A2546" s="40"/>
      <c r="B2546" s="40"/>
      <c r="C2546" s="40"/>
      <c r="D2546" s="40"/>
      <c r="E2546" s="40"/>
      <c r="F2546" s="55"/>
      <c r="G2546" s="40"/>
      <c r="H2546" s="40"/>
      <c r="I2546" s="56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0"/>
      <c r="AN2546" s="40"/>
    </row>
    <row r="2547" spans="1:40" x14ac:dyDescent="0.2">
      <c r="A2547" s="40"/>
      <c r="B2547" s="40"/>
      <c r="C2547" s="40"/>
      <c r="D2547" s="40"/>
      <c r="E2547" s="40"/>
      <c r="F2547" s="55"/>
      <c r="G2547" s="40"/>
      <c r="H2547" s="40"/>
      <c r="I2547" s="56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0"/>
      <c r="AN2547" s="40"/>
    </row>
    <row r="2548" spans="1:40" x14ac:dyDescent="0.2">
      <c r="A2548" s="40"/>
      <c r="B2548" s="40"/>
      <c r="C2548" s="40"/>
      <c r="D2548" s="40"/>
      <c r="E2548" s="40"/>
      <c r="F2548" s="55"/>
      <c r="G2548" s="40"/>
      <c r="H2548" s="40"/>
      <c r="I2548" s="56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0"/>
      <c r="AN2548" s="40"/>
    </row>
    <row r="2549" spans="1:40" x14ac:dyDescent="0.2">
      <c r="A2549" s="40"/>
      <c r="B2549" s="40"/>
      <c r="C2549" s="40"/>
      <c r="D2549" s="40"/>
      <c r="E2549" s="40"/>
      <c r="F2549" s="55"/>
      <c r="G2549" s="40"/>
      <c r="H2549" s="40"/>
      <c r="I2549" s="56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0"/>
      <c r="AN2549" s="40"/>
    </row>
    <row r="2550" spans="1:40" x14ac:dyDescent="0.2">
      <c r="A2550" s="40"/>
      <c r="B2550" s="40"/>
      <c r="C2550" s="40"/>
      <c r="D2550" s="40"/>
      <c r="E2550" s="40"/>
      <c r="F2550" s="55"/>
      <c r="G2550" s="40"/>
      <c r="H2550" s="40"/>
      <c r="I2550" s="56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0"/>
      <c r="AN2550" s="40"/>
    </row>
    <row r="2551" spans="1:40" x14ac:dyDescent="0.2">
      <c r="A2551" s="40"/>
      <c r="B2551" s="40"/>
      <c r="C2551" s="40"/>
      <c r="D2551" s="40"/>
      <c r="E2551" s="40"/>
      <c r="F2551" s="55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0"/>
      <c r="AN2551" s="40"/>
    </row>
    <row r="2552" spans="1:40" x14ac:dyDescent="0.2">
      <c r="A2552" s="40"/>
      <c r="B2552" s="40"/>
      <c r="C2552" s="40"/>
      <c r="D2552" s="40"/>
      <c r="E2552" s="40"/>
      <c r="F2552" s="55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0"/>
      <c r="AN2552" s="40"/>
    </row>
    <row r="2553" spans="1:40" x14ac:dyDescent="0.2">
      <c r="A2553" s="40"/>
      <c r="B2553" s="40"/>
      <c r="C2553" s="40"/>
      <c r="D2553" s="40"/>
      <c r="E2553" s="40"/>
      <c r="F2553" s="55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0"/>
      <c r="AN2553" s="40"/>
    </row>
    <row r="2554" spans="1:40" x14ac:dyDescent="0.2">
      <c r="A2554" s="40"/>
      <c r="B2554" s="40"/>
      <c r="C2554" s="40"/>
      <c r="D2554" s="40"/>
      <c r="E2554" s="40"/>
      <c r="F2554" s="55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0"/>
      <c r="AN2554" s="40"/>
    </row>
    <row r="2555" spans="1:40" x14ac:dyDescent="0.2">
      <c r="A2555" s="40"/>
      <c r="B2555" s="40"/>
      <c r="C2555" s="40"/>
      <c r="D2555" s="40"/>
      <c r="E2555" s="40"/>
      <c r="F2555" s="55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0"/>
      <c r="AN2555" s="40"/>
    </row>
    <row r="2556" spans="1:40" x14ac:dyDescent="0.2">
      <c r="A2556" s="40"/>
      <c r="B2556" s="40"/>
      <c r="C2556" s="40"/>
      <c r="D2556" s="40"/>
      <c r="E2556" s="40"/>
      <c r="F2556" s="55"/>
      <c r="G2556" s="40"/>
      <c r="H2556" s="61"/>
      <c r="I2556" s="56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0"/>
      <c r="AN2556" s="40"/>
    </row>
    <row r="2557" spans="1:40" x14ac:dyDescent="0.2">
      <c r="A2557" s="40"/>
      <c r="B2557" s="40"/>
      <c r="C2557" s="40"/>
      <c r="D2557" s="40"/>
      <c r="E2557" s="40"/>
      <c r="F2557" s="55"/>
      <c r="G2557" s="40"/>
      <c r="H2557" s="61"/>
      <c r="I2557" s="56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0"/>
      <c r="AN2557" s="40"/>
    </row>
    <row r="2558" spans="1:40" x14ac:dyDescent="0.2">
      <c r="A2558" s="40"/>
      <c r="B2558" s="40"/>
      <c r="C2558" s="40"/>
      <c r="D2558" s="40"/>
      <c r="E2558" s="40"/>
      <c r="F2558" s="55"/>
      <c r="G2558" s="40"/>
      <c r="H2558" s="61"/>
      <c r="I2558" s="56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0"/>
      <c r="AN2558" s="40"/>
    </row>
    <row r="2559" spans="1:40" x14ac:dyDescent="0.2">
      <c r="A2559" s="40"/>
      <c r="B2559" s="40"/>
      <c r="C2559" s="40"/>
      <c r="D2559" s="40"/>
      <c r="E2559" s="40"/>
      <c r="F2559" s="55"/>
      <c r="G2559" s="40"/>
      <c r="H2559" s="61"/>
      <c r="I2559" s="56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0"/>
      <c r="AN2559" s="40"/>
    </row>
    <row r="2560" spans="1:40" x14ac:dyDescent="0.2">
      <c r="A2560" s="40"/>
      <c r="B2560" s="40"/>
      <c r="C2560" s="40"/>
      <c r="D2560" s="40"/>
      <c r="E2560" s="40"/>
      <c r="F2560" s="55"/>
      <c r="G2560" s="40"/>
      <c r="H2560" s="61"/>
      <c r="I2560" s="56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0"/>
      <c r="AN2560" s="40"/>
    </row>
    <row r="2561" spans="1:40" x14ac:dyDescent="0.2">
      <c r="A2561" s="40"/>
      <c r="B2561" s="40"/>
      <c r="C2561" s="40"/>
      <c r="D2561" s="40"/>
      <c r="E2561" s="40"/>
      <c r="F2561" s="55"/>
      <c r="G2561" s="40"/>
      <c r="H2561" s="61"/>
      <c r="I2561" s="56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0"/>
      <c r="AN2561" s="40"/>
    </row>
    <row r="2562" spans="1:40" x14ac:dyDescent="0.2">
      <c r="A2562" s="40"/>
      <c r="B2562" s="40"/>
      <c r="C2562" s="40"/>
      <c r="D2562" s="40"/>
      <c r="E2562" s="40"/>
      <c r="F2562" s="55"/>
      <c r="G2562" s="40"/>
      <c r="H2562" s="61"/>
      <c r="I2562" s="56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0"/>
      <c r="AN2562" s="40"/>
    </row>
    <row r="2563" spans="1:40" x14ac:dyDescent="0.2">
      <c r="A2563" s="40"/>
      <c r="B2563" s="40"/>
      <c r="C2563" s="40"/>
      <c r="D2563" s="40"/>
      <c r="E2563" s="40"/>
      <c r="F2563" s="55"/>
      <c r="G2563" s="40"/>
      <c r="H2563" s="61"/>
      <c r="I2563" s="56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0"/>
      <c r="AN2563" s="40"/>
    </row>
    <row r="2564" spans="1:40" x14ac:dyDescent="0.2">
      <c r="A2564" s="40"/>
      <c r="B2564" s="40"/>
      <c r="C2564" s="40"/>
      <c r="D2564" s="40"/>
      <c r="E2564" s="40"/>
      <c r="F2564" s="55"/>
      <c r="G2564" s="40"/>
      <c r="H2564" s="61"/>
      <c r="I2564" s="56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0"/>
      <c r="AN2564" s="40"/>
    </row>
    <row r="2565" spans="1:40" x14ac:dyDescent="0.2">
      <c r="A2565" s="40"/>
      <c r="B2565" s="40"/>
      <c r="C2565" s="40"/>
      <c r="D2565" s="40"/>
      <c r="E2565" s="40"/>
      <c r="F2565" s="55"/>
      <c r="G2565" s="40"/>
      <c r="H2565" s="61"/>
      <c r="I2565" s="56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0"/>
      <c r="AN2565" s="40"/>
    </row>
    <row r="2566" spans="1:40" x14ac:dyDescent="0.2">
      <c r="A2566" s="40"/>
      <c r="B2566" s="40"/>
      <c r="C2566" s="40"/>
      <c r="D2566" s="40"/>
      <c r="E2566" s="40"/>
      <c r="F2566" s="55"/>
      <c r="G2566" s="40"/>
      <c r="H2566" s="61"/>
      <c r="I2566" s="56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0"/>
      <c r="AN2566" s="40"/>
    </row>
    <row r="2567" spans="1:40" x14ac:dyDescent="0.2">
      <c r="A2567" s="40"/>
      <c r="B2567" s="40"/>
      <c r="C2567" s="40"/>
      <c r="D2567" s="40"/>
      <c r="E2567" s="40"/>
      <c r="F2567" s="55"/>
      <c r="G2567" s="40"/>
      <c r="H2567" s="61"/>
      <c r="I2567" s="56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0"/>
      <c r="AN2567" s="40"/>
    </row>
    <row r="2568" spans="1:40" x14ac:dyDescent="0.2">
      <c r="A2568" s="40"/>
      <c r="B2568" s="40"/>
      <c r="C2568" s="40"/>
      <c r="D2568" s="40"/>
      <c r="E2568" s="40"/>
      <c r="F2568" s="55"/>
      <c r="G2568" s="40"/>
      <c r="H2568" s="61"/>
      <c r="I2568" s="56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0"/>
      <c r="AN2568" s="40"/>
    </row>
    <row r="2569" spans="1:40" x14ac:dyDescent="0.2">
      <c r="A2569" s="40"/>
      <c r="B2569" s="40"/>
      <c r="C2569" s="40"/>
      <c r="D2569" s="40"/>
      <c r="E2569" s="40"/>
      <c r="F2569" s="55"/>
      <c r="G2569" s="40"/>
      <c r="H2569" s="61"/>
      <c r="I2569" s="56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0"/>
      <c r="AN2569" s="40"/>
    </row>
    <row r="2570" spans="1:40" x14ac:dyDescent="0.2">
      <c r="A2570" s="40"/>
      <c r="B2570" s="40"/>
      <c r="C2570" s="40"/>
      <c r="D2570" s="40"/>
      <c r="E2570" s="40"/>
      <c r="F2570" s="55"/>
      <c r="G2570" s="40"/>
      <c r="H2570" s="61"/>
      <c r="I2570" s="56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0"/>
      <c r="AN2570" s="40"/>
    </row>
    <row r="2571" spans="1:40" x14ac:dyDescent="0.2">
      <c r="A2571" s="40"/>
      <c r="B2571" s="40"/>
      <c r="C2571" s="40"/>
      <c r="D2571" s="40"/>
      <c r="E2571" s="40"/>
      <c r="F2571" s="55"/>
      <c r="G2571" s="40"/>
      <c r="H2571" s="61"/>
      <c r="I2571" s="56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0"/>
      <c r="AN2571" s="40"/>
    </row>
    <row r="2572" spans="1:40" x14ac:dyDescent="0.2">
      <c r="A2572" s="40"/>
      <c r="B2572" s="40"/>
      <c r="C2572" s="40"/>
      <c r="D2572" s="40"/>
      <c r="E2572" s="40"/>
      <c r="F2572" s="55"/>
      <c r="G2572" s="40"/>
      <c r="H2572" s="61"/>
      <c r="I2572" s="56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0"/>
      <c r="AN2572" s="40"/>
    </row>
    <row r="2573" spans="1:40" x14ac:dyDescent="0.2">
      <c r="A2573" s="40"/>
      <c r="B2573" s="40"/>
      <c r="C2573" s="40"/>
      <c r="D2573" s="40"/>
      <c r="E2573" s="40"/>
      <c r="F2573" s="55"/>
      <c r="G2573" s="40"/>
      <c r="H2573" s="61"/>
      <c r="I2573" s="56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0"/>
      <c r="AN2573" s="40"/>
    </row>
    <row r="2574" spans="1:40" x14ac:dyDescent="0.2">
      <c r="A2574" s="40"/>
      <c r="B2574" s="40"/>
      <c r="C2574" s="40"/>
      <c r="D2574" s="40"/>
      <c r="E2574" s="40"/>
      <c r="F2574" s="55"/>
      <c r="G2574" s="40"/>
      <c r="H2574" s="61"/>
      <c r="I2574" s="56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0"/>
      <c r="AN2574" s="40"/>
    </row>
    <row r="2575" spans="1:40" x14ac:dyDescent="0.2">
      <c r="A2575" s="40"/>
      <c r="B2575" s="40"/>
      <c r="C2575" s="40"/>
      <c r="D2575" s="40"/>
      <c r="E2575" s="40"/>
      <c r="F2575" s="55"/>
      <c r="G2575" s="40"/>
      <c r="H2575" s="61"/>
      <c r="I2575" s="56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0"/>
      <c r="AN2575" s="40"/>
    </row>
    <row r="2576" spans="1:40" x14ac:dyDescent="0.2">
      <c r="A2576" s="40"/>
      <c r="B2576" s="40"/>
      <c r="C2576" s="40"/>
      <c r="D2576" s="40"/>
      <c r="E2576" s="40"/>
      <c r="F2576" s="55"/>
      <c r="G2576" s="40"/>
      <c r="H2576" s="61"/>
      <c r="I2576" s="56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0"/>
      <c r="AN2576" s="40"/>
    </row>
    <row r="2577" spans="1:40" x14ac:dyDescent="0.2">
      <c r="A2577" s="40"/>
      <c r="B2577" s="40"/>
      <c r="C2577" s="40"/>
      <c r="D2577" s="40"/>
      <c r="E2577" s="40"/>
      <c r="F2577" s="55"/>
      <c r="G2577" s="40"/>
      <c r="H2577" s="61"/>
      <c r="I2577" s="56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0"/>
      <c r="AN2577" s="40"/>
    </row>
    <row r="2578" spans="1:40" x14ac:dyDescent="0.2">
      <c r="A2578" s="40"/>
      <c r="B2578" s="40"/>
      <c r="C2578" s="40"/>
      <c r="D2578" s="40"/>
      <c r="E2578" s="40"/>
      <c r="F2578" s="55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0"/>
      <c r="AN2578" s="40"/>
    </row>
    <row r="2579" spans="1:40" x14ac:dyDescent="0.2">
      <c r="A2579" s="40"/>
      <c r="B2579" s="40"/>
      <c r="C2579" s="40"/>
      <c r="D2579" s="40"/>
      <c r="E2579" s="40"/>
      <c r="F2579" s="55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0"/>
      <c r="AN2579" s="40"/>
    </row>
    <row r="2580" spans="1:40" x14ac:dyDescent="0.2">
      <c r="A2580" s="40"/>
      <c r="B2580" s="40"/>
      <c r="C2580" s="40"/>
      <c r="D2580" s="40"/>
      <c r="E2580" s="40"/>
      <c r="F2580" s="55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0"/>
      <c r="AN2580" s="40"/>
    </row>
    <row r="2581" spans="1:40" x14ac:dyDescent="0.2">
      <c r="A2581" s="40"/>
      <c r="B2581" s="40"/>
      <c r="C2581" s="40"/>
      <c r="D2581" s="40"/>
      <c r="E2581" s="40"/>
      <c r="F2581" s="55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0"/>
      <c r="AN2581" s="40"/>
    </row>
    <row r="2582" spans="1:40" x14ac:dyDescent="0.2">
      <c r="A2582" s="40"/>
      <c r="B2582" s="40"/>
      <c r="C2582" s="40"/>
      <c r="D2582" s="40"/>
      <c r="E2582" s="40"/>
      <c r="F2582" s="55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0"/>
      <c r="AN2582" s="40"/>
    </row>
    <row r="2583" spans="1:40" x14ac:dyDescent="0.2">
      <c r="A2583" s="40"/>
      <c r="B2583" s="40"/>
      <c r="C2583" s="40"/>
      <c r="D2583" s="40"/>
      <c r="E2583" s="40"/>
      <c r="F2583" s="55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0"/>
      <c r="AN2583" s="40"/>
    </row>
    <row r="2584" spans="1:40" x14ac:dyDescent="0.2">
      <c r="A2584" s="40"/>
      <c r="B2584" s="40"/>
      <c r="C2584" s="40"/>
      <c r="D2584" s="40"/>
      <c r="E2584" s="40"/>
      <c r="F2584" s="55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0"/>
      <c r="AN2584" s="40"/>
    </row>
    <row r="2585" spans="1:40" x14ac:dyDescent="0.2">
      <c r="A2585" s="40"/>
      <c r="B2585" s="40"/>
      <c r="C2585" s="40"/>
      <c r="D2585" s="40"/>
      <c r="E2585" s="40"/>
      <c r="F2585" s="55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0"/>
      <c r="AN2585" s="40"/>
    </row>
    <row r="2586" spans="1:40" x14ac:dyDescent="0.2">
      <c r="A2586" s="40"/>
      <c r="B2586" s="40"/>
      <c r="C2586" s="40"/>
      <c r="D2586" s="40"/>
      <c r="E2586" s="40"/>
      <c r="F2586" s="55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0"/>
      <c r="AN2586" s="40"/>
    </row>
    <row r="2587" spans="1:40" x14ac:dyDescent="0.2">
      <c r="A2587" s="40"/>
      <c r="B2587" s="40"/>
      <c r="C2587" s="40"/>
      <c r="D2587" s="40"/>
      <c r="E2587" s="40"/>
      <c r="F2587" s="55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0"/>
      <c r="AN2587" s="40"/>
    </row>
    <row r="2588" spans="1:40" x14ac:dyDescent="0.2">
      <c r="A2588" s="40"/>
      <c r="B2588" s="40"/>
      <c r="C2588" s="40"/>
      <c r="D2588" s="40"/>
      <c r="E2588" s="40"/>
      <c r="F2588" s="55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0"/>
      <c r="AN2588" s="40"/>
    </row>
    <row r="2589" spans="1:40" x14ac:dyDescent="0.2">
      <c r="A2589" s="40"/>
      <c r="B2589" s="40"/>
      <c r="C2589" s="40"/>
      <c r="D2589" s="40"/>
      <c r="E2589" s="40"/>
      <c r="F2589" s="55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0"/>
      <c r="AN2589" s="40"/>
    </row>
    <row r="2590" spans="1:40" x14ac:dyDescent="0.2">
      <c r="A2590" s="40"/>
      <c r="B2590" s="40"/>
      <c r="C2590" s="40"/>
      <c r="D2590" s="40"/>
      <c r="E2590" s="40"/>
      <c r="F2590" s="55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0"/>
      <c r="AN2590" s="40"/>
    </row>
    <row r="2591" spans="1:40" x14ac:dyDescent="0.2">
      <c r="A2591" s="40"/>
      <c r="B2591" s="40"/>
      <c r="C2591" s="40"/>
      <c r="D2591" s="40"/>
      <c r="E2591" s="40"/>
      <c r="F2591" s="55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0"/>
      <c r="AN2591" s="40"/>
    </row>
    <row r="2592" spans="1:40" x14ac:dyDescent="0.2">
      <c r="A2592" s="40"/>
      <c r="B2592" s="40"/>
      <c r="C2592" s="40"/>
      <c r="D2592" s="40"/>
      <c r="E2592" s="40"/>
      <c r="F2592" s="55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0"/>
      <c r="AN2592" s="40"/>
    </row>
    <row r="2593" spans="1:40" x14ac:dyDescent="0.2">
      <c r="A2593" s="40"/>
      <c r="B2593" s="40"/>
      <c r="C2593" s="40"/>
      <c r="D2593" s="40"/>
      <c r="E2593" s="40"/>
      <c r="F2593" s="55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0"/>
      <c r="AN2593" s="40"/>
    </row>
    <row r="2594" spans="1:40" x14ac:dyDescent="0.2">
      <c r="A2594" s="40"/>
      <c r="B2594" s="40"/>
      <c r="C2594" s="40"/>
      <c r="D2594" s="40"/>
      <c r="E2594" s="40"/>
      <c r="F2594" s="55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0"/>
      <c r="AN2594" s="40"/>
    </row>
    <row r="2595" spans="1:40" x14ac:dyDescent="0.2">
      <c r="A2595" s="40"/>
      <c r="B2595" s="40"/>
      <c r="C2595" s="40"/>
      <c r="D2595" s="40"/>
      <c r="E2595" s="40"/>
      <c r="F2595" s="55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0"/>
      <c r="AN2595" s="40"/>
    </row>
    <row r="2596" spans="1:40" x14ac:dyDescent="0.2">
      <c r="A2596" s="40"/>
      <c r="B2596" s="40"/>
      <c r="C2596" s="40"/>
      <c r="D2596" s="40"/>
      <c r="E2596" s="40"/>
      <c r="F2596" s="55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0"/>
      <c r="AN2596" s="40"/>
    </row>
    <row r="2597" spans="1:40" x14ac:dyDescent="0.2">
      <c r="A2597" s="40"/>
      <c r="B2597" s="40"/>
      <c r="C2597" s="40"/>
      <c r="D2597" s="40"/>
      <c r="E2597" s="40"/>
      <c r="F2597" s="55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0"/>
      <c r="AN2597" s="40"/>
    </row>
    <row r="2598" spans="1:40" x14ac:dyDescent="0.2">
      <c r="A2598" s="40"/>
      <c r="B2598" s="40"/>
      <c r="C2598" s="40"/>
      <c r="D2598" s="40"/>
      <c r="E2598" s="40"/>
      <c r="F2598" s="55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0"/>
      <c r="AN2598" s="40"/>
    </row>
    <row r="2599" spans="1:40" x14ac:dyDescent="0.2">
      <c r="A2599" s="40"/>
      <c r="B2599" s="40"/>
      <c r="C2599" s="40"/>
      <c r="D2599" s="40"/>
      <c r="E2599" s="40"/>
      <c r="F2599" s="55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0"/>
      <c r="AN2599" s="40"/>
    </row>
    <row r="2600" spans="1:40" x14ac:dyDescent="0.2">
      <c r="A2600" s="40"/>
      <c r="B2600" s="40"/>
      <c r="C2600" s="40"/>
      <c r="D2600" s="40"/>
      <c r="E2600" s="40"/>
      <c r="F2600" s="55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0"/>
      <c r="AN2600" s="40"/>
    </row>
    <row r="2601" spans="1:40" x14ac:dyDescent="0.2">
      <c r="A2601" s="40"/>
      <c r="B2601" s="40"/>
      <c r="C2601" s="40"/>
      <c r="D2601" s="40"/>
      <c r="E2601" s="40"/>
      <c r="F2601" s="55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0"/>
      <c r="AN2601" s="40"/>
    </row>
    <row r="2602" spans="1:40" x14ac:dyDescent="0.2">
      <c r="A2602" s="40"/>
      <c r="B2602" s="40"/>
      <c r="C2602" s="40"/>
      <c r="D2602" s="40"/>
      <c r="E2602" s="40"/>
      <c r="F2602" s="55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0"/>
      <c r="AN2602" s="40"/>
    </row>
    <row r="2603" spans="1:40" x14ac:dyDescent="0.2">
      <c r="A2603" s="40"/>
      <c r="B2603" s="40"/>
      <c r="C2603" s="40"/>
      <c r="D2603" s="40"/>
      <c r="E2603" s="40"/>
      <c r="F2603" s="55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0"/>
      <c r="AN2603" s="40"/>
    </row>
    <row r="2604" spans="1:40" x14ac:dyDescent="0.2">
      <c r="A2604" s="40"/>
      <c r="B2604" s="40"/>
      <c r="C2604" s="40"/>
      <c r="D2604" s="40"/>
      <c r="E2604" s="40"/>
      <c r="F2604" s="55"/>
      <c r="G2604" s="40"/>
      <c r="H2604" s="40"/>
      <c r="I2604" s="56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0"/>
      <c r="AN2604" s="40"/>
    </row>
    <row r="2605" spans="1:40" x14ac:dyDescent="0.2">
      <c r="A2605" s="40"/>
      <c r="B2605" s="40"/>
      <c r="C2605" s="40"/>
      <c r="D2605" s="40"/>
      <c r="E2605" s="40"/>
      <c r="F2605" s="55"/>
      <c r="G2605" s="40"/>
      <c r="H2605" s="40"/>
      <c r="I2605" s="56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0"/>
      <c r="AN2605" s="40"/>
    </row>
    <row r="2606" spans="1:40" x14ac:dyDescent="0.2">
      <c r="A2606" s="40"/>
      <c r="B2606" s="40"/>
      <c r="C2606" s="40"/>
      <c r="D2606" s="40"/>
      <c r="E2606" s="40"/>
      <c r="F2606" s="55"/>
      <c r="G2606" s="40"/>
      <c r="H2606" s="40"/>
      <c r="I2606" s="56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0"/>
      <c r="AN2606" s="40"/>
    </row>
    <row r="2607" spans="1:40" x14ac:dyDescent="0.2">
      <c r="A2607" s="40"/>
      <c r="B2607" s="40"/>
      <c r="C2607" s="40"/>
      <c r="D2607" s="40"/>
      <c r="E2607" s="40"/>
      <c r="F2607" s="55"/>
      <c r="G2607" s="40"/>
      <c r="H2607" s="40"/>
      <c r="I2607" s="56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0"/>
      <c r="AN2607" s="40"/>
    </row>
    <row r="2608" spans="1:40" x14ac:dyDescent="0.2">
      <c r="A2608" s="40"/>
      <c r="B2608" s="40"/>
      <c r="C2608" s="40"/>
      <c r="D2608" s="40"/>
      <c r="E2608" s="40"/>
      <c r="F2608" s="55"/>
      <c r="G2608" s="40"/>
      <c r="H2608" s="40"/>
      <c r="I2608" s="56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0"/>
      <c r="AN2608" s="40"/>
    </row>
    <row r="2609" spans="1:40" x14ac:dyDescent="0.2">
      <c r="A2609" s="40"/>
      <c r="B2609" s="40"/>
      <c r="C2609" s="40"/>
      <c r="D2609" s="40"/>
      <c r="E2609" s="40"/>
      <c r="F2609" s="55"/>
      <c r="G2609" s="40"/>
      <c r="H2609" s="40"/>
      <c r="I2609" s="56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0"/>
      <c r="AN2609" s="40"/>
    </row>
    <row r="2610" spans="1:40" x14ac:dyDescent="0.2">
      <c r="A2610" s="40"/>
      <c r="B2610" s="40"/>
      <c r="C2610" s="40"/>
      <c r="D2610" s="40"/>
      <c r="E2610" s="40"/>
      <c r="F2610" s="55"/>
      <c r="G2610" s="40"/>
      <c r="H2610" s="40"/>
      <c r="I2610" s="56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0"/>
      <c r="AN2610" s="40"/>
    </row>
    <row r="2611" spans="1:40" x14ac:dyDescent="0.2">
      <c r="A2611" s="40"/>
      <c r="B2611" s="40"/>
      <c r="C2611" s="40"/>
      <c r="D2611" s="40"/>
      <c r="E2611" s="40"/>
      <c r="F2611" s="55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0"/>
      <c r="AN2611" s="40"/>
    </row>
    <row r="2612" spans="1:40" x14ac:dyDescent="0.2">
      <c r="A2612" s="40"/>
      <c r="B2612" s="40"/>
      <c r="C2612" s="40"/>
      <c r="D2612" s="40"/>
      <c r="E2612" s="40"/>
      <c r="F2612" s="55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0"/>
      <c r="AN2612" s="40"/>
    </row>
    <row r="2613" spans="1:40" x14ac:dyDescent="0.2">
      <c r="A2613" s="40"/>
      <c r="B2613" s="40"/>
      <c r="C2613" s="40"/>
      <c r="D2613" s="40"/>
      <c r="E2613" s="40"/>
      <c r="F2613" s="55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0"/>
      <c r="AN2613" s="40"/>
    </row>
    <row r="2614" spans="1:40" x14ac:dyDescent="0.2">
      <c r="A2614" s="40"/>
      <c r="B2614" s="40"/>
      <c r="C2614" s="40"/>
      <c r="D2614" s="40"/>
      <c r="E2614" s="40"/>
      <c r="F2614" s="55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0"/>
      <c r="AN2614" s="40"/>
    </row>
    <row r="2615" spans="1:40" x14ac:dyDescent="0.2">
      <c r="A2615" s="40"/>
      <c r="B2615" s="40"/>
      <c r="C2615" s="40"/>
      <c r="D2615" s="40"/>
      <c r="E2615" s="40"/>
      <c r="F2615" s="55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0"/>
      <c r="AN2615" s="40"/>
    </row>
    <row r="2616" spans="1:40" x14ac:dyDescent="0.2">
      <c r="A2616" s="40"/>
      <c r="B2616" s="40"/>
      <c r="C2616" s="40"/>
      <c r="D2616" s="40"/>
      <c r="E2616" s="40"/>
      <c r="F2616" s="55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0"/>
      <c r="AN2616" s="40"/>
    </row>
    <row r="2617" spans="1:40" x14ac:dyDescent="0.2">
      <c r="A2617" s="40"/>
      <c r="B2617" s="40"/>
      <c r="C2617" s="40"/>
      <c r="D2617" s="40"/>
      <c r="E2617" s="40"/>
      <c r="F2617" s="55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0"/>
      <c r="AN2617" s="40"/>
    </row>
    <row r="2618" spans="1:40" x14ac:dyDescent="0.2">
      <c r="A2618" s="40"/>
      <c r="B2618" s="40"/>
      <c r="C2618" s="40"/>
      <c r="D2618" s="40"/>
      <c r="E2618" s="40"/>
      <c r="F2618" s="55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0"/>
      <c r="AN2618" s="40"/>
    </row>
    <row r="2619" spans="1:40" x14ac:dyDescent="0.2">
      <c r="A2619" s="40"/>
      <c r="B2619" s="40"/>
      <c r="C2619" s="40"/>
      <c r="D2619" s="40"/>
      <c r="E2619" s="40"/>
      <c r="F2619" s="55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0"/>
      <c r="AN2619" s="40"/>
    </row>
    <row r="2620" spans="1:40" x14ac:dyDescent="0.2">
      <c r="A2620" s="40"/>
      <c r="B2620" s="40"/>
      <c r="C2620" s="40"/>
      <c r="D2620" s="40"/>
      <c r="E2620" s="40"/>
      <c r="F2620" s="55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0"/>
      <c r="AN2620" s="40"/>
    </row>
    <row r="2621" spans="1:40" x14ac:dyDescent="0.2">
      <c r="A2621" s="40"/>
      <c r="B2621" s="40"/>
      <c r="C2621" s="40"/>
      <c r="D2621" s="40"/>
      <c r="E2621" s="40"/>
      <c r="F2621" s="55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0"/>
      <c r="AN2621" s="40"/>
    </row>
    <row r="2622" spans="1:40" x14ac:dyDescent="0.2">
      <c r="A2622" s="40"/>
      <c r="B2622" s="40"/>
      <c r="C2622" s="40"/>
      <c r="D2622" s="40"/>
      <c r="E2622" s="40"/>
      <c r="F2622" s="55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0"/>
      <c r="AN2622" s="40"/>
    </row>
    <row r="2623" spans="1:40" x14ac:dyDescent="0.2">
      <c r="A2623" s="40"/>
      <c r="B2623" s="40"/>
      <c r="C2623" s="40"/>
      <c r="D2623" s="40"/>
      <c r="E2623" s="40"/>
      <c r="F2623" s="55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0"/>
      <c r="AN2623" s="40"/>
    </row>
    <row r="2624" spans="1:40" x14ac:dyDescent="0.2">
      <c r="A2624" s="40"/>
      <c r="B2624" s="40"/>
      <c r="C2624" s="40"/>
      <c r="D2624" s="40"/>
      <c r="E2624" s="40"/>
      <c r="F2624" s="55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0"/>
      <c r="AN2624" s="40"/>
    </row>
    <row r="2625" spans="1:40" x14ac:dyDescent="0.2">
      <c r="A2625" s="40"/>
      <c r="B2625" s="40"/>
      <c r="C2625" s="40"/>
      <c r="D2625" s="40"/>
      <c r="E2625" s="40"/>
      <c r="F2625" s="55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0"/>
      <c r="AN2625" s="40"/>
    </row>
    <row r="2626" spans="1:40" x14ac:dyDescent="0.2">
      <c r="A2626" s="40"/>
      <c r="B2626" s="40"/>
      <c r="C2626" s="40"/>
      <c r="D2626" s="40"/>
      <c r="E2626" s="40"/>
      <c r="F2626" s="55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0"/>
      <c r="AN2626" s="40"/>
    </row>
    <row r="2627" spans="1:40" x14ac:dyDescent="0.2">
      <c r="A2627" s="40"/>
      <c r="B2627" s="40"/>
      <c r="C2627" s="40"/>
      <c r="D2627" s="40"/>
      <c r="E2627" s="40"/>
      <c r="F2627" s="55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0"/>
      <c r="AN2627" s="40"/>
    </row>
    <row r="2628" spans="1:40" x14ac:dyDescent="0.2">
      <c r="A2628" s="40"/>
      <c r="B2628" s="40"/>
      <c r="C2628" s="40"/>
      <c r="D2628" s="40"/>
      <c r="E2628" s="40"/>
      <c r="F2628" s="55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0"/>
      <c r="AN2628" s="40"/>
    </row>
    <row r="2629" spans="1:40" x14ac:dyDescent="0.2">
      <c r="A2629" s="40"/>
      <c r="B2629" s="40"/>
      <c r="C2629" s="40"/>
      <c r="D2629" s="40"/>
      <c r="E2629" s="40"/>
      <c r="F2629" s="55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0"/>
      <c r="AN2629" s="40"/>
    </row>
    <row r="2630" spans="1:40" x14ac:dyDescent="0.2">
      <c r="A2630" s="40"/>
      <c r="B2630" s="40"/>
      <c r="C2630" s="40"/>
      <c r="D2630" s="40"/>
      <c r="E2630" s="40"/>
      <c r="F2630" s="55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0"/>
      <c r="AN2630" s="40"/>
    </row>
    <row r="2631" spans="1:40" x14ac:dyDescent="0.2">
      <c r="A2631" s="40"/>
      <c r="B2631" s="40"/>
      <c r="C2631" s="40"/>
      <c r="D2631" s="40"/>
      <c r="E2631" s="40"/>
      <c r="F2631" s="55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0"/>
      <c r="AN2631" s="40"/>
    </row>
    <row r="2632" spans="1:40" x14ac:dyDescent="0.2">
      <c r="A2632" s="40"/>
      <c r="B2632" s="40"/>
      <c r="C2632" s="40"/>
      <c r="D2632" s="40"/>
      <c r="E2632" s="40"/>
      <c r="F2632" s="55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0"/>
      <c r="AN2632" s="40"/>
    </row>
    <row r="2633" spans="1:40" x14ac:dyDescent="0.2">
      <c r="A2633" s="40"/>
      <c r="B2633" s="40"/>
      <c r="C2633" s="40"/>
      <c r="D2633" s="40"/>
      <c r="E2633" s="40"/>
      <c r="F2633" s="55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0"/>
      <c r="AN2633" s="40"/>
    </row>
    <row r="2634" spans="1:40" x14ac:dyDescent="0.2">
      <c r="A2634" s="40"/>
      <c r="B2634" s="40"/>
      <c r="C2634" s="40"/>
      <c r="D2634" s="40"/>
      <c r="E2634" s="40"/>
      <c r="F2634" s="55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0"/>
      <c r="AN2634" s="40"/>
    </row>
    <row r="2635" spans="1:40" x14ac:dyDescent="0.2">
      <c r="A2635" s="40"/>
      <c r="B2635" s="40"/>
      <c r="C2635" s="40"/>
      <c r="D2635" s="40"/>
      <c r="E2635" s="40"/>
      <c r="F2635" s="55"/>
      <c r="G2635" s="40"/>
      <c r="H2635" s="40"/>
      <c r="I2635" s="56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0"/>
      <c r="AN2635" s="40"/>
    </row>
    <row r="2636" spans="1:40" x14ac:dyDescent="0.2">
      <c r="A2636" s="40"/>
      <c r="B2636" s="40"/>
      <c r="C2636" s="40"/>
      <c r="D2636" s="40"/>
      <c r="E2636" s="40"/>
      <c r="F2636" s="55"/>
      <c r="G2636" s="40"/>
      <c r="H2636" s="40"/>
      <c r="I2636" s="56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0"/>
      <c r="AN2636" s="40"/>
    </row>
    <row r="2637" spans="1:40" x14ac:dyDescent="0.2">
      <c r="A2637" s="40"/>
      <c r="B2637" s="40"/>
      <c r="C2637" s="40"/>
      <c r="D2637" s="40"/>
      <c r="E2637" s="40"/>
      <c r="F2637" s="55"/>
      <c r="G2637" s="40"/>
      <c r="H2637" s="40"/>
      <c r="I2637" s="56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0"/>
      <c r="AN2637" s="40"/>
    </row>
    <row r="2638" spans="1:40" x14ac:dyDescent="0.2">
      <c r="A2638" s="40"/>
      <c r="B2638" s="40"/>
      <c r="C2638" s="40"/>
      <c r="D2638" s="40"/>
      <c r="E2638" s="40"/>
      <c r="F2638" s="55"/>
      <c r="G2638" s="40"/>
      <c r="H2638" s="40"/>
      <c r="I2638" s="56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0"/>
      <c r="AN2638" s="40"/>
    </row>
    <row r="2639" spans="1:40" x14ac:dyDescent="0.2">
      <c r="A2639" s="40"/>
      <c r="B2639" s="40"/>
      <c r="C2639" s="40"/>
      <c r="D2639" s="40"/>
      <c r="E2639" s="40"/>
      <c r="F2639" s="55"/>
      <c r="G2639" s="40"/>
      <c r="H2639" s="40"/>
      <c r="I2639" s="56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0"/>
      <c r="AN2639" s="40"/>
    </row>
    <row r="2640" spans="1:40" x14ac:dyDescent="0.2">
      <c r="A2640" s="40"/>
      <c r="B2640" s="40"/>
      <c r="C2640" s="40"/>
      <c r="D2640" s="40"/>
      <c r="E2640" s="40"/>
      <c r="F2640" s="55"/>
      <c r="G2640" s="40"/>
      <c r="H2640" s="40"/>
      <c r="I2640" s="56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0"/>
      <c r="AN2640" s="40"/>
    </row>
    <row r="2641" spans="1:40" x14ac:dyDescent="0.2">
      <c r="A2641" s="40"/>
      <c r="B2641" s="40"/>
      <c r="C2641" s="40"/>
      <c r="D2641" s="40"/>
      <c r="E2641" s="40"/>
      <c r="F2641" s="55"/>
      <c r="G2641" s="40"/>
      <c r="H2641" s="40"/>
      <c r="I2641" s="56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0"/>
      <c r="AN2641" s="40"/>
    </row>
    <row r="2642" spans="1:40" x14ac:dyDescent="0.2">
      <c r="A2642" s="40"/>
      <c r="B2642" s="40"/>
      <c r="C2642" s="40"/>
      <c r="D2642" s="40"/>
      <c r="E2642" s="40"/>
      <c r="F2642" s="55"/>
      <c r="G2642" s="40"/>
      <c r="H2642" s="40"/>
      <c r="I2642" s="56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0"/>
      <c r="AN2642" s="40"/>
    </row>
    <row r="2643" spans="1:40" x14ac:dyDescent="0.2">
      <c r="A2643" s="40"/>
      <c r="B2643" s="40"/>
      <c r="C2643" s="40"/>
      <c r="D2643" s="40"/>
      <c r="E2643" s="40"/>
      <c r="F2643" s="55"/>
      <c r="G2643" s="40"/>
      <c r="H2643" s="40"/>
      <c r="I2643" s="56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0"/>
      <c r="AN2643" s="40"/>
    </row>
    <row r="2644" spans="1:40" x14ac:dyDescent="0.2">
      <c r="A2644" s="40"/>
      <c r="B2644" s="40"/>
      <c r="C2644" s="40"/>
      <c r="D2644" s="40"/>
      <c r="E2644" s="40"/>
      <c r="F2644" s="55"/>
      <c r="G2644" s="40"/>
      <c r="H2644" s="40"/>
      <c r="I2644" s="56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0"/>
      <c r="AN2644" s="40"/>
    </row>
    <row r="2645" spans="1:40" x14ac:dyDescent="0.2">
      <c r="A2645" s="40"/>
      <c r="B2645" s="40"/>
      <c r="C2645" s="40"/>
      <c r="D2645" s="40"/>
      <c r="E2645" s="40"/>
      <c r="F2645" s="55"/>
      <c r="G2645" s="40"/>
      <c r="H2645" s="40"/>
      <c r="I2645" s="56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0"/>
      <c r="AN2645" s="40"/>
    </row>
    <row r="2646" spans="1:40" x14ac:dyDescent="0.2">
      <c r="A2646" s="40"/>
      <c r="B2646" s="40"/>
      <c r="C2646" s="40"/>
      <c r="D2646" s="40"/>
      <c r="E2646" s="40"/>
      <c r="F2646" s="55"/>
      <c r="G2646" s="40"/>
      <c r="H2646" s="40"/>
      <c r="I2646" s="56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0"/>
      <c r="AN2646" s="40"/>
    </row>
    <row r="2647" spans="1:40" x14ac:dyDescent="0.2">
      <c r="A2647" s="40"/>
      <c r="B2647" s="40"/>
      <c r="C2647" s="40"/>
      <c r="D2647" s="40"/>
      <c r="E2647" s="40"/>
      <c r="F2647" s="55"/>
      <c r="G2647" s="40"/>
      <c r="H2647" s="40"/>
      <c r="I2647" s="56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0"/>
      <c r="AN2647" s="40"/>
    </row>
    <row r="2648" spans="1:40" x14ac:dyDescent="0.2">
      <c r="A2648" s="40"/>
      <c r="B2648" s="40"/>
      <c r="C2648" s="40"/>
      <c r="D2648" s="40"/>
      <c r="E2648" s="40"/>
      <c r="F2648" s="55"/>
      <c r="G2648" s="40"/>
      <c r="H2648" s="40"/>
      <c r="I2648" s="56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0"/>
      <c r="AN2648" s="40"/>
    </row>
    <row r="2649" spans="1:40" x14ac:dyDescent="0.2">
      <c r="A2649" s="40"/>
      <c r="B2649" s="40"/>
      <c r="C2649" s="40"/>
      <c r="D2649" s="40"/>
      <c r="E2649" s="40"/>
      <c r="F2649" s="55"/>
      <c r="G2649" s="40"/>
      <c r="H2649" s="40"/>
      <c r="I2649" s="56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0"/>
      <c r="AN2649" s="40"/>
    </row>
    <row r="2650" spans="1:40" x14ac:dyDescent="0.2">
      <c r="A2650" s="40"/>
      <c r="B2650" s="40"/>
      <c r="C2650" s="40"/>
      <c r="D2650" s="40"/>
      <c r="E2650" s="40"/>
      <c r="F2650" s="55"/>
      <c r="G2650" s="40"/>
      <c r="H2650" s="40"/>
      <c r="I2650" s="56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0"/>
      <c r="AN2650" s="40"/>
    </row>
    <row r="2651" spans="1:40" x14ac:dyDescent="0.2">
      <c r="A2651" s="40"/>
      <c r="B2651" s="40"/>
      <c r="C2651" s="40"/>
      <c r="D2651" s="40"/>
      <c r="E2651" s="40"/>
      <c r="F2651" s="55"/>
      <c r="G2651" s="40"/>
      <c r="H2651" s="40"/>
      <c r="I2651" s="56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0"/>
      <c r="AN2651" s="40"/>
    </row>
    <row r="2652" spans="1:40" x14ac:dyDescent="0.2">
      <c r="A2652" s="40"/>
      <c r="B2652" s="40"/>
      <c r="C2652" s="40"/>
      <c r="D2652" s="40"/>
      <c r="E2652" s="40"/>
      <c r="F2652" s="55"/>
      <c r="G2652" s="40"/>
      <c r="H2652" s="40"/>
      <c r="I2652" s="56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0"/>
      <c r="AN2652" s="40"/>
    </row>
    <row r="2653" spans="1:40" x14ac:dyDescent="0.2">
      <c r="A2653" s="40"/>
      <c r="B2653" s="40"/>
      <c r="C2653" s="40"/>
      <c r="D2653" s="40"/>
      <c r="E2653" s="40"/>
      <c r="F2653" s="55"/>
      <c r="G2653" s="40"/>
      <c r="H2653" s="40"/>
      <c r="I2653" s="56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0"/>
      <c r="AN2653" s="40"/>
    </row>
    <row r="2654" spans="1:40" x14ac:dyDescent="0.2">
      <c r="A2654" s="40"/>
      <c r="B2654" s="40"/>
      <c r="C2654" s="40"/>
      <c r="D2654" s="40"/>
      <c r="E2654" s="40"/>
      <c r="F2654" s="55"/>
      <c r="G2654" s="40"/>
      <c r="H2654" s="40"/>
      <c r="I2654" s="56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0"/>
      <c r="AN2654" s="40"/>
    </row>
    <row r="2655" spans="1:40" x14ac:dyDescent="0.2">
      <c r="A2655" s="40"/>
      <c r="B2655" s="40"/>
      <c r="C2655" s="40"/>
      <c r="D2655" s="40"/>
      <c r="E2655" s="40"/>
      <c r="F2655" s="55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0"/>
      <c r="AN2655" s="40"/>
    </row>
    <row r="2656" spans="1:40" x14ac:dyDescent="0.2">
      <c r="A2656" s="40"/>
      <c r="B2656" s="40"/>
      <c r="C2656" s="40"/>
      <c r="D2656" s="40"/>
      <c r="E2656" s="40"/>
      <c r="F2656" s="55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0"/>
      <c r="AN2656" s="40"/>
    </row>
    <row r="2657" spans="1:40" x14ac:dyDescent="0.2">
      <c r="A2657" s="40"/>
      <c r="B2657" s="40"/>
      <c r="C2657" s="40"/>
      <c r="D2657" s="40"/>
      <c r="E2657" s="40"/>
      <c r="F2657" s="55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0"/>
      <c r="AN2657" s="40"/>
    </row>
    <row r="2658" spans="1:40" x14ac:dyDescent="0.2">
      <c r="A2658" s="40"/>
      <c r="B2658" s="40"/>
      <c r="C2658" s="40"/>
      <c r="D2658" s="40"/>
      <c r="E2658" s="40"/>
      <c r="F2658" s="55"/>
      <c r="G2658" s="40"/>
      <c r="H2658" s="61"/>
      <c r="I2658" s="56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0"/>
      <c r="AN2658" s="40"/>
    </row>
    <row r="2659" spans="1:40" x14ac:dyDescent="0.2">
      <c r="A2659" s="40"/>
      <c r="B2659" s="40"/>
      <c r="C2659" s="40"/>
      <c r="D2659" s="40"/>
      <c r="E2659" s="40"/>
      <c r="F2659" s="55"/>
      <c r="G2659" s="40"/>
      <c r="H2659" s="61"/>
      <c r="I2659" s="56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0"/>
      <c r="AN2659" s="40"/>
    </row>
    <row r="2660" spans="1:40" x14ac:dyDescent="0.2">
      <c r="A2660" s="40"/>
      <c r="B2660" s="40"/>
      <c r="C2660" s="40"/>
      <c r="D2660" s="40"/>
      <c r="E2660" s="40"/>
      <c r="F2660" s="55"/>
      <c r="G2660" s="40"/>
      <c r="H2660" s="61"/>
      <c r="I2660" s="56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0"/>
      <c r="AN2660" s="40"/>
    </row>
    <row r="2661" spans="1:40" x14ac:dyDescent="0.2">
      <c r="A2661" s="40"/>
      <c r="B2661" s="40"/>
      <c r="C2661" s="40"/>
      <c r="D2661" s="40"/>
      <c r="E2661" s="40"/>
      <c r="F2661" s="55"/>
      <c r="G2661" s="40"/>
      <c r="H2661" s="61"/>
      <c r="I2661" s="56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0"/>
      <c r="AN2661" s="40"/>
    </row>
    <row r="2662" spans="1:40" x14ac:dyDescent="0.2">
      <c r="A2662" s="40"/>
      <c r="B2662" s="40"/>
      <c r="C2662" s="40"/>
      <c r="D2662" s="40"/>
      <c r="E2662" s="40"/>
      <c r="F2662" s="55"/>
      <c r="G2662" s="40"/>
      <c r="H2662" s="61"/>
      <c r="I2662" s="56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0"/>
      <c r="AN2662" s="40"/>
    </row>
    <row r="2663" spans="1:40" x14ac:dyDescent="0.2">
      <c r="A2663" s="40"/>
      <c r="B2663" s="40"/>
      <c r="C2663" s="40"/>
      <c r="D2663" s="40"/>
      <c r="E2663" s="40"/>
      <c r="F2663" s="55"/>
      <c r="G2663" s="40"/>
      <c r="H2663" s="61"/>
      <c r="I2663" s="56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0"/>
      <c r="AN2663" s="40"/>
    </row>
    <row r="2664" spans="1:40" x14ac:dyDescent="0.2">
      <c r="A2664" s="40"/>
      <c r="B2664" s="40"/>
      <c r="C2664" s="40"/>
      <c r="D2664" s="40"/>
      <c r="E2664" s="40"/>
      <c r="F2664" s="55"/>
      <c r="G2664" s="40"/>
      <c r="H2664" s="61"/>
      <c r="I2664" s="56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0"/>
      <c r="AN2664" s="40"/>
    </row>
    <row r="2665" spans="1:40" x14ac:dyDescent="0.2">
      <c r="A2665" s="40"/>
      <c r="B2665" s="40"/>
      <c r="C2665" s="40"/>
      <c r="D2665" s="40"/>
      <c r="E2665" s="40"/>
      <c r="F2665" s="55"/>
      <c r="G2665" s="40"/>
      <c r="H2665" s="61"/>
      <c r="I2665" s="56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0"/>
      <c r="AN2665" s="40"/>
    </row>
    <row r="2666" spans="1:40" x14ac:dyDescent="0.2">
      <c r="A2666" s="40"/>
      <c r="B2666" s="40"/>
      <c r="C2666" s="40"/>
      <c r="D2666" s="40"/>
      <c r="E2666" s="40"/>
      <c r="F2666" s="55"/>
      <c r="G2666" s="40"/>
      <c r="H2666" s="61"/>
      <c r="I2666" s="56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0"/>
      <c r="AN2666" s="40"/>
    </row>
    <row r="2667" spans="1:40" x14ac:dyDescent="0.2">
      <c r="A2667" s="40"/>
      <c r="B2667" s="40"/>
      <c r="C2667" s="40"/>
      <c r="D2667" s="40"/>
      <c r="E2667" s="40"/>
      <c r="F2667" s="55"/>
      <c r="G2667" s="40"/>
      <c r="H2667" s="61"/>
      <c r="I2667" s="56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0"/>
      <c r="AN2667" s="40"/>
    </row>
    <row r="2668" spans="1:40" x14ac:dyDescent="0.2">
      <c r="A2668" s="40"/>
      <c r="B2668" s="40"/>
      <c r="C2668" s="40"/>
      <c r="D2668" s="40"/>
      <c r="E2668" s="40"/>
      <c r="F2668" s="55"/>
      <c r="G2668" s="40"/>
      <c r="H2668" s="61"/>
      <c r="I2668" s="56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0"/>
      <c r="AN2668" s="40"/>
    </row>
    <row r="2669" spans="1:40" x14ac:dyDescent="0.2">
      <c r="A2669" s="40"/>
      <c r="B2669" s="40"/>
      <c r="C2669" s="40"/>
      <c r="D2669" s="40"/>
      <c r="E2669" s="40"/>
      <c r="F2669" s="55"/>
      <c r="G2669" s="40"/>
      <c r="H2669" s="61"/>
      <c r="I2669" s="56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0"/>
      <c r="AN2669" s="40"/>
    </row>
    <row r="2670" spans="1:40" x14ac:dyDescent="0.2">
      <c r="A2670" s="40"/>
      <c r="B2670" s="40"/>
      <c r="C2670" s="40"/>
      <c r="D2670" s="40"/>
      <c r="E2670" s="40"/>
      <c r="F2670" s="55"/>
      <c r="G2670" s="40"/>
      <c r="H2670" s="61"/>
      <c r="I2670" s="56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0"/>
      <c r="AN2670" s="40"/>
    </row>
    <row r="2671" spans="1:40" x14ac:dyDescent="0.2">
      <c r="A2671" s="40"/>
      <c r="B2671" s="40"/>
      <c r="C2671" s="40"/>
      <c r="D2671" s="40"/>
      <c r="E2671" s="40"/>
      <c r="F2671" s="55"/>
      <c r="G2671" s="40"/>
      <c r="H2671" s="61"/>
      <c r="I2671" s="56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0"/>
      <c r="AN2671" s="40"/>
    </row>
    <row r="2672" spans="1:40" x14ac:dyDescent="0.2">
      <c r="A2672" s="40"/>
      <c r="B2672" s="40"/>
      <c r="C2672" s="40"/>
      <c r="D2672" s="40"/>
      <c r="E2672" s="40"/>
      <c r="F2672" s="55"/>
      <c r="G2672" s="40"/>
      <c r="H2672" s="61"/>
      <c r="I2672" s="56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0"/>
      <c r="AN2672" s="40"/>
    </row>
    <row r="2673" spans="1:40" x14ac:dyDescent="0.2">
      <c r="A2673" s="40"/>
      <c r="B2673" s="40"/>
      <c r="C2673" s="40"/>
      <c r="D2673" s="40"/>
      <c r="E2673" s="40"/>
      <c r="F2673" s="55"/>
      <c r="G2673" s="40"/>
      <c r="H2673" s="61"/>
      <c r="I2673" s="56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0"/>
      <c r="AN2673" s="40"/>
    </row>
    <row r="2674" spans="1:40" x14ac:dyDescent="0.2">
      <c r="A2674" s="40"/>
      <c r="B2674" s="40"/>
      <c r="C2674" s="40"/>
      <c r="D2674" s="40"/>
      <c r="E2674" s="40"/>
      <c r="F2674" s="55"/>
      <c r="G2674" s="40"/>
      <c r="H2674" s="61"/>
      <c r="I2674" s="56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0"/>
      <c r="AN2674" s="40"/>
    </row>
    <row r="2675" spans="1:40" x14ac:dyDescent="0.2">
      <c r="A2675" s="40"/>
      <c r="B2675" s="40"/>
      <c r="C2675" s="40"/>
      <c r="D2675" s="40"/>
      <c r="E2675" s="40"/>
      <c r="F2675" s="55"/>
      <c r="G2675" s="40"/>
      <c r="H2675" s="61"/>
      <c r="I2675" s="56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0"/>
      <c r="AN2675" s="40"/>
    </row>
    <row r="2676" spans="1:40" x14ac:dyDescent="0.2">
      <c r="A2676" s="40"/>
      <c r="B2676" s="40"/>
      <c r="C2676" s="40"/>
      <c r="D2676" s="40"/>
      <c r="E2676" s="40"/>
      <c r="F2676" s="55"/>
      <c r="G2676" s="40"/>
      <c r="H2676" s="61"/>
      <c r="I2676" s="56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0"/>
      <c r="AN2676" s="40"/>
    </row>
    <row r="2677" spans="1:40" x14ac:dyDescent="0.2">
      <c r="A2677" s="40"/>
      <c r="B2677" s="40"/>
      <c r="C2677" s="40"/>
      <c r="D2677" s="40"/>
      <c r="E2677" s="40"/>
      <c r="F2677" s="55"/>
      <c r="G2677" s="40"/>
      <c r="H2677" s="61"/>
      <c r="I2677" s="56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0"/>
      <c r="AN2677" s="40"/>
    </row>
    <row r="2678" spans="1:40" x14ac:dyDescent="0.2">
      <c r="A2678" s="40"/>
      <c r="B2678" s="40"/>
      <c r="C2678" s="40"/>
      <c r="D2678" s="40"/>
      <c r="E2678" s="40"/>
      <c r="F2678" s="55"/>
      <c r="G2678" s="40"/>
      <c r="H2678" s="61"/>
      <c r="I2678" s="56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0"/>
      <c r="AN2678" s="40"/>
    </row>
    <row r="2679" spans="1:40" x14ac:dyDescent="0.2">
      <c r="A2679" s="40"/>
      <c r="B2679" s="40"/>
      <c r="C2679" s="40"/>
      <c r="D2679" s="40"/>
      <c r="E2679" s="40"/>
      <c r="F2679" s="55"/>
      <c r="G2679" s="40"/>
      <c r="H2679" s="61"/>
      <c r="I2679" s="56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0"/>
      <c r="AN2679" s="40"/>
    </row>
    <row r="2680" spans="1:40" x14ac:dyDescent="0.2">
      <c r="A2680" s="40"/>
      <c r="B2680" s="40"/>
      <c r="C2680" s="40"/>
      <c r="D2680" s="40"/>
      <c r="E2680" s="40"/>
      <c r="F2680" s="55"/>
      <c r="G2680" s="40"/>
      <c r="H2680" s="61"/>
      <c r="I2680" s="56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0"/>
      <c r="AN2680" s="40"/>
    </row>
    <row r="2681" spans="1:40" x14ac:dyDescent="0.2">
      <c r="A2681" s="40"/>
      <c r="B2681" s="40"/>
      <c r="C2681" s="40"/>
      <c r="D2681" s="40"/>
      <c r="E2681" s="40"/>
      <c r="F2681" s="55"/>
      <c r="G2681" s="40"/>
      <c r="H2681" s="61"/>
      <c r="I2681" s="56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0"/>
      <c r="AN2681" s="40"/>
    </row>
    <row r="2682" spans="1:40" x14ac:dyDescent="0.2">
      <c r="A2682" s="40"/>
      <c r="B2682" s="40"/>
      <c r="C2682" s="40"/>
      <c r="D2682" s="40"/>
      <c r="E2682" s="40"/>
      <c r="F2682" s="55"/>
      <c r="G2682" s="40"/>
      <c r="H2682" s="61"/>
      <c r="I2682" s="56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0"/>
      <c r="AN2682" s="40"/>
    </row>
    <row r="2683" spans="1:40" x14ac:dyDescent="0.2">
      <c r="A2683" s="40"/>
      <c r="B2683" s="40"/>
      <c r="C2683" s="40"/>
      <c r="D2683" s="40"/>
      <c r="E2683" s="40"/>
      <c r="F2683" s="55"/>
      <c r="G2683" s="40"/>
      <c r="H2683" s="61"/>
      <c r="I2683" s="56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0"/>
      <c r="AN2683" s="40"/>
    </row>
    <row r="2684" spans="1:40" x14ac:dyDescent="0.2">
      <c r="A2684" s="40"/>
      <c r="B2684" s="40"/>
      <c r="C2684" s="40"/>
      <c r="D2684" s="40"/>
      <c r="E2684" s="40"/>
      <c r="F2684" s="55"/>
      <c r="G2684" s="40"/>
      <c r="H2684" s="61"/>
      <c r="I2684" s="56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0"/>
      <c r="AN2684" s="40"/>
    </row>
    <row r="2685" spans="1:40" x14ac:dyDescent="0.2">
      <c r="A2685" s="40"/>
      <c r="B2685" s="40"/>
      <c r="C2685" s="40"/>
      <c r="D2685" s="40"/>
      <c r="E2685" s="40"/>
      <c r="F2685" s="55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0"/>
      <c r="AN2685" s="40"/>
    </row>
    <row r="2686" spans="1:40" x14ac:dyDescent="0.2">
      <c r="A2686" s="40"/>
      <c r="B2686" s="40"/>
      <c r="C2686" s="40"/>
      <c r="D2686" s="40"/>
      <c r="E2686" s="40"/>
      <c r="F2686" s="55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0"/>
      <c r="AN2686" s="40"/>
    </row>
    <row r="2687" spans="1:40" x14ac:dyDescent="0.2">
      <c r="A2687" s="40"/>
      <c r="B2687" s="40"/>
      <c r="C2687" s="40"/>
      <c r="D2687" s="40"/>
      <c r="E2687" s="40"/>
      <c r="F2687" s="55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0"/>
      <c r="AN2687" s="40"/>
    </row>
    <row r="2688" spans="1:40" x14ac:dyDescent="0.2">
      <c r="A2688" s="40"/>
      <c r="B2688" s="40"/>
      <c r="C2688" s="40"/>
      <c r="D2688" s="40"/>
      <c r="E2688" s="40"/>
      <c r="F2688" s="55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0"/>
      <c r="AN2688" s="40"/>
    </row>
    <row r="2689" spans="1:40" x14ac:dyDescent="0.2">
      <c r="A2689" s="40"/>
      <c r="B2689" s="40"/>
      <c r="C2689" s="40"/>
      <c r="D2689" s="40"/>
      <c r="E2689" s="40"/>
      <c r="F2689" s="55"/>
      <c r="G2689" s="40"/>
      <c r="H2689" s="61"/>
      <c r="I2689" s="56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0"/>
      <c r="AN2689" s="40"/>
    </row>
    <row r="2690" spans="1:40" x14ac:dyDescent="0.2">
      <c r="A2690" s="40"/>
      <c r="B2690" s="40"/>
      <c r="C2690" s="40"/>
      <c r="D2690" s="40"/>
      <c r="E2690" s="40"/>
      <c r="F2690" s="55"/>
      <c r="G2690" s="40"/>
      <c r="H2690" s="61"/>
      <c r="I2690" s="56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0"/>
      <c r="AN2690" s="40"/>
    </row>
    <row r="2691" spans="1:40" x14ac:dyDescent="0.2">
      <c r="A2691" s="40"/>
      <c r="B2691" s="40"/>
      <c r="C2691" s="40"/>
      <c r="D2691" s="40"/>
      <c r="E2691" s="40"/>
      <c r="F2691" s="55"/>
      <c r="G2691" s="40"/>
      <c r="H2691" s="61"/>
      <c r="I2691" s="56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0"/>
      <c r="AN2691" s="40"/>
    </row>
    <row r="2692" spans="1:40" x14ac:dyDescent="0.2">
      <c r="A2692" s="40"/>
      <c r="B2692" s="40"/>
      <c r="C2692" s="40"/>
      <c r="D2692" s="40"/>
      <c r="E2692" s="40"/>
      <c r="F2692" s="55"/>
      <c r="G2692" s="40"/>
      <c r="H2692" s="61"/>
      <c r="I2692" s="56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0"/>
      <c r="AN2692" s="40"/>
    </row>
    <row r="2693" spans="1:40" x14ac:dyDescent="0.2">
      <c r="A2693" s="40"/>
      <c r="B2693" s="40"/>
      <c r="C2693" s="40"/>
      <c r="D2693" s="40"/>
      <c r="E2693" s="40"/>
      <c r="F2693" s="55"/>
      <c r="G2693" s="40"/>
      <c r="H2693" s="61"/>
      <c r="I2693" s="56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0"/>
      <c r="AN2693" s="40"/>
    </row>
    <row r="2694" spans="1:40" x14ac:dyDescent="0.2">
      <c r="A2694" s="40"/>
      <c r="B2694" s="40"/>
      <c r="C2694" s="40"/>
      <c r="D2694" s="40"/>
      <c r="E2694" s="40"/>
      <c r="F2694" s="55"/>
      <c r="G2694" s="40"/>
      <c r="H2694" s="61"/>
      <c r="I2694" s="56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0"/>
      <c r="AN2694" s="40"/>
    </row>
    <row r="2695" spans="1:40" x14ac:dyDescent="0.2">
      <c r="A2695" s="40"/>
      <c r="B2695" s="40"/>
      <c r="C2695" s="40"/>
      <c r="D2695" s="40"/>
      <c r="E2695" s="40"/>
      <c r="F2695" s="55"/>
      <c r="G2695" s="40"/>
      <c r="H2695" s="61"/>
      <c r="I2695" s="56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0"/>
      <c r="AN2695" s="40"/>
    </row>
    <row r="2696" spans="1:40" x14ac:dyDescent="0.2">
      <c r="A2696" s="40"/>
      <c r="B2696" s="40"/>
      <c r="C2696" s="40"/>
      <c r="D2696" s="40"/>
      <c r="E2696" s="40"/>
      <c r="F2696" s="55"/>
      <c r="G2696" s="40"/>
      <c r="H2696" s="61"/>
      <c r="I2696" s="56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0"/>
      <c r="AN2696" s="40"/>
    </row>
    <row r="2697" spans="1:40" x14ac:dyDescent="0.2">
      <c r="A2697" s="40"/>
      <c r="B2697" s="40"/>
      <c r="C2697" s="40"/>
      <c r="D2697" s="40"/>
      <c r="E2697" s="40"/>
      <c r="F2697" s="55"/>
      <c r="G2697" s="40"/>
      <c r="H2697" s="61"/>
      <c r="I2697" s="56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0"/>
      <c r="AN2697" s="40"/>
    </row>
    <row r="2698" spans="1:40" x14ac:dyDescent="0.2">
      <c r="A2698" s="40"/>
      <c r="B2698" s="40"/>
      <c r="C2698" s="40"/>
      <c r="D2698" s="40"/>
      <c r="E2698" s="40"/>
      <c r="F2698" s="55"/>
      <c r="G2698" s="40"/>
      <c r="H2698" s="61"/>
      <c r="I2698" s="56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0"/>
      <c r="AN2698" s="40"/>
    </row>
    <row r="2699" spans="1:40" x14ac:dyDescent="0.2">
      <c r="A2699" s="40"/>
      <c r="B2699" s="40"/>
      <c r="C2699" s="40"/>
      <c r="D2699" s="40"/>
      <c r="E2699" s="40"/>
      <c r="F2699" s="55"/>
      <c r="G2699" s="40"/>
      <c r="H2699" s="61"/>
      <c r="I2699" s="56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0"/>
      <c r="AN2699" s="40"/>
    </row>
    <row r="2700" spans="1:40" x14ac:dyDescent="0.2">
      <c r="A2700" s="40"/>
      <c r="B2700" s="40"/>
      <c r="C2700" s="40"/>
      <c r="D2700" s="40"/>
      <c r="E2700" s="40"/>
      <c r="F2700" s="55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0"/>
      <c r="AN2700" s="40"/>
    </row>
    <row r="2701" spans="1:40" x14ac:dyDescent="0.2">
      <c r="A2701" s="40"/>
      <c r="B2701" s="40"/>
      <c r="C2701" s="40"/>
      <c r="D2701" s="40"/>
      <c r="E2701" s="40"/>
      <c r="F2701" s="55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0"/>
      <c r="AN2701" s="40"/>
    </row>
    <row r="2702" spans="1:40" x14ac:dyDescent="0.2">
      <c r="A2702" s="40"/>
      <c r="B2702" s="40"/>
      <c r="C2702" s="40"/>
      <c r="D2702" s="40"/>
      <c r="E2702" s="40"/>
      <c r="F2702" s="55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0"/>
      <c r="AN2702" s="40"/>
    </row>
    <row r="2703" spans="1:40" x14ac:dyDescent="0.2">
      <c r="A2703" s="40"/>
      <c r="B2703" s="40"/>
      <c r="C2703" s="40"/>
      <c r="D2703" s="40"/>
      <c r="E2703" s="40"/>
      <c r="F2703" s="55"/>
      <c r="G2703" s="40"/>
      <c r="H2703" s="61"/>
      <c r="I2703" s="56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0"/>
      <c r="AN2703" s="40"/>
    </row>
    <row r="2704" spans="1:40" x14ac:dyDescent="0.2">
      <c r="A2704" s="40"/>
      <c r="B2704" s="40"/>
      <c r="C2704" s="40"/>
      <c r="D2704" s="40"/>
      <c r="E2704" s="40"/>
      <c r="F2704" s="55"/>
      <c r="G2704" s="40"/>
      <c r="H2704" s="61"/>
      <c r="I2704" s="56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0"/>
      <c r="AN2704" s="40"/>
    </row>
    <row r="2705" spans="1:40" x14ac:dyDescent="0.2">
      <c r="A2705" s="40"/>
      <c r="B2705" s="40"/>
      <c r="C2705" s="40"/>
      <c r="D2705" s="40"/>
      <c r="E2705" s="40"/>
      <c r="F2705" s="55"/>
      <c r="G2705" s="40"/>
      <c r="H2705" s="61"/>
      <c r="I2705" s="56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0"/>
      <c r="AN2705" s="40"/>
    </row>
    <row r="2706" spans="1:40" x14ac:dyDescent="0.2">
      <c r="A2706" s="40"/>
      <c r="B2706" s="40"/>
      <c r="C2706" s="40"/>
      <c r="D2706" s="40"/>
      <c r="E2706" s="40"/>
      <c r="F2706" s="55"/>
      <c r="G2706" s="40"/>
      <c r="H2706" s="61"/>
      <c r="I2706" s="56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0"/>
      <c r="AN2706" s="40"/>
    </row>
    <row r="2707" spans="1:40" x14ac:dyDescent="0.2">
      <c r="A2707" s="40"/>
      <c r="B2707" s="40"/>
      <c r="C2707" s="40"/>
      <c r="D2707" s="40"/>
      <c r="E2707" s="40"/>
      <c r="F2707" s="55"/>
      <c r="G2707" s="40"/>
      <c r="H2707" s="61"/>
      <c r="I2707" s="56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0"/>
      <c r="AN2707" s="40"/>
    </row>
    <row r="2708" spans="1:40" x14ac:dyDescent="0.2">
      <c r="A2708" s="40"/>
      <c r="B2708" s="40"/>
      <c r="C2708" s="40"/>
      <c r="D2708" s="40"/>
      <c r="E2708" s="40"/>
      <c r="F2708" s="55"/>
      <c r="G2708" s="40"/>
      <c r="H2708" s="61"/>
      <c r="I2708" s="56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0"/>
      <c r="AN2708" s="40"/>
    </row>
    <row r="2709" spans="1:40" x14ac:dyDescent="0.2">
      <c r="A2709" s="40"/>
      <c r="B2709" s="40"/>
      <c r="C2709" s="40"/>
      <c r="D2709" s="40"/>
      <c r="E2709" s="40"/>
      <c r="F2709" s="55"/>
      <c r="G2709" s="40"/>
      <c r="H2709" s="61"/>
      <c r="I2709" s="56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0"/>
      <c r="AN2709" s="40"/>
    </row>
    <row r="2710" spans="1:40" x14ac:dyDescent="0.2">
      <c r="A2710" s="40"/>
      <c r="B2710" s="40"/>
      <c r="C2710" s="40"/>
      <c r="D2710" s="40"/>
      <c r="E2710" s="40"/>
      <c r="F2710" s="55"/>
      <c r="G2710" s="40"/>
      <c r="H2710" s="61"/>
      <c r="I2710" s="56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0"/>
      <c r="AN2710" s="40"/>
    </row>
    <row r="2711" spans="1:40" x14ac:dyDescent="0.2">
      <c r="A2711" s="40"/>
      <c r="B2711" s="40"/>
      <c r="C2711" s="40"/>
      <c r="D2711" s="40"/>
      <c r="E2711" s="40"/>
      <c r="F2711" s="55"/>
      <c r="G2711" s="40"/>
      <c r="H2711" s="61"/>
      <c r="I2711" s="56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0"/>
      <c r="AN2711" s="40"/>
    </row>
    <row r="2712" spans="1:40" x14ac:dyDescent="0.2">
      <c r="A2712" s="40"/>
      <c r="B2712" s="40"/>
      <c r="C2712" s="40"/>
      <c r="D2712" s="40"/>
      <c r="E2712" s="40"/>
      <c r="F2712" s="55"/>
      <c r="G2712" s="40"/>
      <c r="H2712" s="61"/>
      <c r="I2712" s="56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0"/>
      <c r="AN2712" s="40"/>
    </row>
    <row r="2713" spans="1:40" x14ac:dyDescent="0.2">
      <c r="A2713" s="40"/>
      <c r="B2713" s="40"/>
      <c r="C2713" s="40"/>
      <c r="D2713" s="40"/>
      <c r="E2713" s="40"/>
      <c r="F2713" s="55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0"/>
      <c r="AN2713" s="40"/>
    </row>
    <row r="2714" spans="1:40" x14ac:dyDescent="0.2">
      <c r="A2714" s="40"/>
      <c r="B2714" s="40"/>
      <c r="C2714" s="40"/>
      <c r="D2714" s="40"/>
      <c r="E2714" s="40"/>
      <c r="F2714" s="55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0"/>
      <c r="AN2714" s="40"/>
    </row>
    <row r="2715" spans="1:40" x14ac:dyDescent="0.2">
      <c r="A2715" s="40"/>
      <c r="B2715" s="40"/>
      <c r="C2715" s="40"/>
      <c r="D2715" s="40"/>
      <c r="E2715" s="40"/>
      <c r="F2715" s="55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0"/>
      <c r="AN2715" s="40"/>
    </row>
    <row r="2716" spans="1:40" x14ac:dyDescent="0.2">
      <c r="A2716" s="40"/>
      <c r="B2716" s="40"/>
      <c r="C2716" s="40"/>
      <c r="D2716" s="40"/>
      <c r="E2716" s="40"/>
      <c r="F2716" s="55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0"/>
      <c r="AN2716" s="40"/>
    </row>
    <row r="2717" spans="1:40" x14ac:dyDescent="0.2">
      <c r="A2717" s="40"/>
      <c r="B2717" s="40"/>
      <c r="C2717" s="40"/>
      <c r="D2717" s="40"/>
      <c r="E2717" s="40"/>
      <c r="F2717" s="55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0"/>
      <c r="AN2717" s="40"/>
    </row>
    <row r="2718" spans="1:40" x14ac:dyDescent="0.2">
      <c r="A2718" s="40"/>
      <c r="B2718" s="40"/>
      <c r="C2718" s="40"/>
      <c r="D2718" s="40"/>
      <c r="E2718" s="40"/>
      <c r="F2718" s="55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0"/>
      <c r="AN2718" s="40"/>
    </row>
    <row r="2719" spans="1:40" x14ac:dyDescent="0.2">
      <c r="A2719" s="40"/>
      <c r="B2719" s="40"/>
      <c r="C2719" s="40"/>
      <c r="D2719" s="40"/>
      <c r="E2719" s="40"/>
      <c r="F2719" s="55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0"/>
      <c r="AN2719" s="40"/>
    </row>
    <row r="2720" spans="1:40" x14ac:dyDescent="0.2">
      <c r="A2720" s="40"/>
      <c r="B2720" s="40"/>
      <c r="C2720" s="40"/>
      <c r="D2720" s="40"/>
      <c r="E2720" s="40"/>
      <c r="F2720" s="55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0"/>
      <c r="AN2720" s="40"/>
    </row>
    <row r="2721" spans="1:40" x14ac:dyDescent="0.2">
      <c r="A2721" s="40"/>
      <c r="B2721" s="40"/>
      <c r="C2721" s="40"/>
      <c r="D2721" s="40"/>
      <c r="E2721" s="40"/>
      <c r="F2721" s="55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0"/>
      <c r="AN2721" s="40"/>
    </row>
    <row r="2722" spans="1:40" x14ac:dyDescent="0.2">
      <c r="A2722" s="40"/>
      <c r="B2722" s="40"/>
      <c r="C2722" s="40"/>
      <c r="D2722" s="40"/>
      <c r="E2722" s="40"/>
      <c r="F2722" s="55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0"/>
      <c r="AN2722" s="40"/>
    </row>
    <row r="2723" spans="1:40" x14ac:dyDescent="0.2">
      <c r="A2723" s="40"/>
      <c r="B2723" s="40"/>
      <c r="C2723" s="40"/>
      <c r="D2723" s="40"/>
      <c r="E2723" s="40"/>
      <c r="F2723" s="55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0"/>
      <c r="AN2723" s="40"/>
    </row>
    <row r="2724" spans="1:40" x14ac:dyDescent="0.2">
      <c r="A2724" s="40"/>
      <c r="B2724" s="40"/>
      <c r="C2724" s="40"/>
      <c r="D2724" s="40"/>
      <c r="E2724" s="40"/>
      <c r="F2724" s="55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0"/>
      <c r="AN2724" s="40"/>
    </row>
    <row r="2725" spans="1:40" x14ac:dyDescent="0.2">
      <c r="A2725" s="40"/>
      <c r="B2725" s="40"/>
      <c r="C2725" s="40"/>
      <c r="D2725" s="40"/>
      <c r="E2725" s="40"/>
      <c r="F2725" s="55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0"/>
      <c r="AN2725" s="40"/>
    </row>
    <row r="2726" spans="1:40" x14ac:dyDescent="0.2">
      <c r="A2726" s="40"/>
      <c r="B2726" s="40"/>
      <c r="C2726" s="40"/>
      <c r="D2726" s="40"/>
      <c r="E2726" s="40"/>
      <c r="F2726" s="55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0"/>
      <c r="AN2726" s="40"/>
    </row>
    <row r="2727" spans="1:40" x14ac:dyDescent="0.2">
      <c r="A2727" s="40"/>
      <c r="B2727" s="40"/>
      <c r="C2727" s="40"/>
      <c r="D2727" s="40"/>
      <c r="E2727" s="40"/>
      <c r="F2727" s="55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0"/>
      <c r="AN2727" s="40"/>
    </row>
    <row r="2728" spans="1:40" x14ac:dyDescent="0.2">
      <c r="A2728" s="40"/>
      <c r="B2728" s="40"/>
      <c r="C2728" s="40"/>
      <c r="D2728" s="40"/>
      <c r="E2728" s="40"/>
      <c r="F2728" s="55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0"/>
      <c r="AN2728" s="40"/>
    </row>
    <row r="2729" spans="1:40" x14ac:dyDescent="0.2">
      <c r="A2729" s="40"/>
      <c r="B2729" s="40"/>
      <c r="C2729" s="40"/>
      <c r="D2729" s="40"/>
      <c r="E2729" s="40"/>
      <c r="F2729" s="55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0"/>
      <c r="AN2729" s="40"/>
    </row>
    <row r="2730" spans="1:40" x14ac:dyDescent="0.2">
      <c r="A2730" s="40"/>
      <c r="B2730" s="40"/>
      <c r="C2730" s="40"/>
      <c r="D2730" s="40"/>
      <c r="E2730" s="40"/>
      <c r="F2730" s="55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0"/>
      <c r="AN2730" s="40"/>
    </row>
    <row r="2731" spans="1:40" x14ac:dyDescent="0.2">
      <c r="A2731" s="40"/>
      <c r="B2731" s="40"/>
      <c r="C2731" s="40"/>
      <c r="D2731" s="40"/>
      <c r="E2731" s="40"/>
      <c r="F2731" s="55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0"/>
      <c r="AN2731" s="40"/>
    </row>
    <row r="2732" spans="1:40" x14ac:dyDescent="0.2">
      <c r="A2732" s="40"/>
      <c r="B2732" s="40"/>
      <c r="C2732" s="40"/>
      <c r="D2732" s="40"/>
      <c r="E2732" s="40"/>
      <c r="F2732" s="55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0"/>
      <c r="AN2732" s="40"/>
    </row>
    <row r="2733" spans="1:40" x14ac:dyDescent="0.2">
      <c r="A2733" s="40"/>
      <c r="B2733" s="40"/>
      <c r="C2733" s="40"/>
      <c r="D2733" s="40"/>
      <c r="E2733" s="40"/>
      <c r="F2733" s="55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0"/>
      <c r="AN2733" s="40"/>
    </row>
    <row r="2734" spans="1:40" x14ac:dyDescent="0.2">
      <c r="A2734" s="40"/>
      <c r="B2734" s="40"/>
      <c r="C2734" s="40"/>
      <c r="D2734" s="40"/>
      <c r="E2734" s="40"/>
      <c r="F2734" s="55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0"/>
      <c r="AN2734" s="40"/>
    </row>
    <row r="2735" spans="1:40" x14ac:dyDescent="0.2">
      <c r="A2735" s="40"/>
      <c r="B2735" s="40"/>
      <c r="C2735" s="40"/>
      <c r="D2735" s="40"/>
      <c r="E2735" s="40"/>
      <c r="F2735" s="55"/>
      <c r="G2735" s="40"/>
      <c r="H2735" s="40"/>
      <c r="I2735" s="56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0"/>
      <c r="AN2735" s="40"/>
    </row>
    <row r="2736" spans="1:40" x14ac:dyDescent="0.2">
      <c r="A2736" s="40"/>
      <c r="B2736" s="40"/>
      <c r="C2736" s="40"/>
      <c r="D2736" s="40"/>
      <c r="E2736" s="40"/>
      <c r="F2736" s="55"/>
      <c r="G2736" s="40"/>
      <c r="H2736" s="40"/>
      <c r="I2736" s="56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0"/>
      <c r="AN2736" s="40"/>
    </row>
    <row r="2737" spans="1:40" x14ac:dyDescent="0.2">
      <c r="A2737" s="40"/>
      <c r="B2737" s="40"/>
      <c r="C2737" s="40"/>
      <c r="D2737" s="40"/>
      <c r="E2737" s="40"/>
      <c r="F2737" s="55"/>
      <c r="G2737" s="40"/>
      <c r="H2737" s="40"/>
      <c r="I2737" s="56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0"/>
      <c r="AN2737" s="40"/>
    </row>
    <row r="2738" spans="1:40" x14ac:dyDescent="0.2">
      <c r="A2738" s="40"/>
      <c r="B2738" s="40"/>
      <c r="C2738" s="40"/>
      <c r="D2738" s="40"/>
      <c r="E2738" s="40"/>
      <c r="F2738" s="55"/>
      <c r="G2738" s="40"/>
      <c r="H2738" s="40"/>
      <c r="I2738" s="56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0"/>
      <c r="AN2738" s="40"/>
    </row>
    <row r="2739" spans="1:40" x14ac:dyDescent="0.2">
      <c r="A2739" s="40"/>
      <c r="B2739" s="40"/>
      <c r="C2739" s="40"/>
      <c r="D2739" s="40"/>
      <c r="E2739" s="40"/>
      <c r="F2739" s="55"/>
      <c r="G2739" s="40"/>
      <c r="H2739" s="40"/>
      <c r="I2739" s="56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0"/>
      <c r="AN2739" s="40"/>
    </row>
    <row r="2740" spans="1:40" x14ac:dyDescent="0.2">
      <c r="A2740" s="40"/>
      <c r="B2740" s="40"/>
      <c r="C2740" s="40"/>
      <c r="D2740" s="40"/>
      <c r="E2740" s="40"/>
      <c r="F2740" s="55"/>
      <c r="G2740" s="40"/>
      <c r="H2740" s="40"/>
      <c r="I2740" s="56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0"/>
      <c r="AN2740" s="40"/>
    </row>
    <row r="2741" spans="1:40" x14ac:dyDescent="0.2">
      <c r="A2741" s="40"/>
      <c r="B2741" s="40"/>
      <c r="C2741" s="40"/>
      <c r="D2741" s="40"/>
      <c r="E2741" s="40"/>
      <c r="F2741" s="55"/>
      <c r="G2741" s="40"/>
      <c r="H2741" s="40"/>
      <c r="I2741" s="56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0"/>
      <c r="AN2741" s="40"/>
    </row>
    <row r="2742" spans="1:40" x14ac:dyDescent="0.2">
      <c r="A2742" s="40"/>
      <c r="B2742" s="40"/>
      <c r="C2742" s="40"/>
      <c r="D2742" s="40"/>
      <c r="E2742" s="40"/>
      <c r="F2742" s="55"/>
      <c r="G2742" s="40"/>
      <c r="H2742" s="40"/>
      <c r="I2742" s="56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0"/>
      <c r="AN2742" s="40"/>
    </row>
    <row r="2743" spans="1:40" x14ac:dyDescent="0.2">
      <c r="A2743" s="40"/>
      <c r="B2743" s="40"/>
      <c r="C2743" s="40"/>
      <c r="D2743" s="40"/>
      <c r="E2743" s="40"/>
      <c r="F2743" s="55"/>
      <c r="G2743" s="40"/>
      <c r="H2743" s="40"/>
      <c r="I2743" s="56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0"/>
      <c r="AN2743" s="40"/>
    </row>
    <row r="2744" spans="1:40" x14ac:dyDescent="0.2">
      <c r="A2744" s="40"/>
      <c r="B2744" s="40"/>
      <c r="C2744" s="40"/>
      <c r="D2744" s="40"/>
      <c r="E2744" s="40"/>
      <c r="F2744" s="55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0"/>
      <c r="AN2744" s="40"/>
    </row>
    <row r="2745" spans="1:40" x14ac:dyDescent="0.2">
      <c r="A2745" s="40"/>
      <c r="B2745" s="40"/>
      <c r="C2745" s="40"/>
      <c r="D2745" s="40"/>
      <c r="E2745" s="40"/>
      <c r="F2745" s="55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0"/>
      <c r="AN2745" s="40"/>
    </row>
    <row r="2746" spans="1:40" x14ac:dyDescent="0.2">
      <c r="A2746" s="40"/>
      <c r="B2746" s="40"/>
      <c r="C2746" s="40"/>
      <c r="D2746" s="40"/>
      <c r="E2746" s="40"/>
      <c r="F2746" s="55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0"/>
      <c r="AN2746" s="40"/>
    </row>
    <row r="2747" spans="1:40" x14ac:dyDescent="0.2">
      <c r="A2747" s="40"/>
      <c r="B2747" s="40"/>
      <c r="C2747" s="40"/>
      <c r="D2747" s="40"/>
      <c r="E2747" s="40"/>
      <c r="F2747" s="55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0"/>
      <c r="AN2747" s="40"/>
    </row>
    <row r="2748" spans="1:40" x14ac:dyDescent="0.2">
      <c r="A2748" s="40"/>
      <c r="B2748" s="40"/>
      <c r="C2748" s="40"/>
      <c r="D2748" s="40"/>
      <c r="E2748" s="40"/>
      <c r="F2748" s="55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0"/>
      <c r="AN2748" s="40"/>
    </row>
    <row r="2749" spans="1:40" x14ac:dyDescent="0.2">
      <c r="A2749" s="40"/>
      <c r="B2749" s="40"/>
      <c r="C2749" s="40"/>
      <c r="D2749" s="40"/>
      <c r="E2749" s="40"/>
      <c r="F2749" s="55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0"/>
      <c r="AN2749" s="40"/>
    </row>
    <row r="2750" spans="1:40" x14ac:dyDescent="0.2">
      <c r="A2750" s="40"/>
      <c r="B2750" s="40"/>
      <c r="C2750" s="40"/>
      <c r="D2750" s="40"/>
      <c r="E2750" s="40"/>
      <c r="F2750" s="55"/>
      <c r="G2750" s="40"/>
      <c r="H2750" s="40"/>
      <c r="I2750" s="56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0"/>
      <c r="AN2750" s="40"/>
    </row>
    <row r="2751" spans="1:40" x14ac:dyDescent="0.2">
      <c r="A2751" s="40"/>
      <c r="B2751" s="40"/>
      <c r="C2751" s="40"/>
      <c r="D2751" s="40"/>
      <c r="E2751" s="40"/>
      <c r="F2751" s="55"/>
      <c r="G2751" s="40"/>
      <c r="H2751" s="40"/>
      <c r="I2751" s="56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0"/>
      <c r="AN2751" s="40"/>
    </row>
    <row r="2752" spans="1:40" x14ac:dyDescent="0.2">
      <c r="A2752" s="40"/>
      <c r="B2752" s="40"/>
      <c r="C2752" s="40"/>
      <c r="D2752" s="40"/>
      <c r="E2752" s="40"/>
      <c r="F2752" s="55"/>
      <c r="G2752" s="40"/>
      <c r="H2752" s="40"/>
      <c r="I2752" s="56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0"/>
      <c r="AN2752" s="40"/>
    </row>
    <row r="2753" spans="1:40" x14ac:dyDescent="0.2">
      <c r="A2753" s="40"/>
      <c r="B2753" s="40"/>
      <c r="C2753" s="40"/>
      <c r="D2753" s="40"/>
      <c r="E2753" s="40"/>
      <c r="F2753" s="55"/>
      <c r="G2753" s="40"/>
      <c r="H2753" s="40"/>
      <c r="I2753" s="56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0"/>
      <c r="AN2753" s="40"/>
    </row>
    <row r="2754" spans="1:40" x14ac:dyDescent="0.2">
      <c r="A2754" s="40"/>
      <c r="B2754" s="40"/>
      <c r="C2754" s="40"/>
      <c r="D2754" s="40"/>
      <c r="E2754" s="40"/>
      <c r="F2754" s="55"/>
      <c r="G2754" s="40"/>
      <c r="H2754" s="40"/>
      <c r="I2754" s="56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0"/>
      <c r="AN2754" s="40"/>
    </row>
    <row r="2755" spans="1:40" x14ac:dyDescent="0.2">
      <c r="A2755" s="40"/>
      <c r="B2755" s="40"/>
      <c r="C2755" s="40"/>
      <c r="D2755" s="40"/>
      <c r="E2755" s="40"/>
      <c r="F2755" s="55"/>
      <c r="G2755" s="40"/>
      <c r="H2755" s="40"/>
      <c r="I2755" s="56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0"/>
      <c r="AN2755" s="40"/>
    </row>
    <row r="2756" spans="1:40" x14ac:dyDescent="0.2">
      <c r="A2756" s="40"/>
      <c r="B2756" s="40"/>
      <c r="C2756" s="40"/>
      <c r="D2756" s="40"/>
      <c r="E2756" s="40"/>
      <c r="F2756" s="55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0"/>
      <c r="AN2756" s="40"/>
    </row>
    <row r="2757" spans="1:40" x14ac:dyDescent="0.2">
      <c r="A2757" s="40"/>
      <c r="B2757" s="40"/>
      <c r="C2757" s="40"/>
      <c r="D2757" s="40"/>
      <c r="E2757" s="40"/>
      <c r="F2757" s="55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0"/>
      <c r="AN2757" s="40"/>
    </row>
    <row r="2758" spans="1:40" x14ac:dyDescent="0.2">
      <c r="A2758" s="40"/>
      <c r="B2758" s="40"/>
      <c r="C2758" s="40"/>
      <c r="D2758" s="40"/>
      <c r="E2758" s="40"/>
      <c r="F2758" s="55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0"/>
      <c r="AN2758" s="40"/>
    </row>
    <row r="2759" spans="1:40" x14ac:dyDescent="0.2">
      <c r="A2759" s="40"/>
      <c r="B2759" s="40"/>
      <c r="C2759" s="40"/>
      <c r="D2759" s="40"/>
      <c r="E2759" s="40"/>
      <c r="F2759" s="55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0"/>
      <c r="AN2759" s="40"/>
    </row>
    <row r="2760" spans="1:40" x14ac:dyDescent="0.2">
      <c r="A2760" s="40"/>
      <c r="B2760" s="40"/>
      <c r="C2760" s="40"/>
      <c r="D2760" s="40"/>
      <c r="E2760" s="40"/>
      <c r="F2760" s="55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0"/>
      <c r="AN2760" s="40"/>
    </row>
    <row r="2761" spans="1:40" x14ac:dyDescent="0.2">
      <c r="A2761" s="40"/>
      <c r="B2761" s="40"/>
      <c r="C2761" s="40"/>
      <c r="D2761" s="40"/>
      <c r="E2761" s="40"/>
      <c r="F2761" s="55"/>
      <c r="G2761" s="40"/>
      <c r="H2761" s="40"/>
      <c r="I2761" s="56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0"/>
      <c r="AN2761" s="40"/>
    </row>
    <row r="2762" spans="1:40" x14ac:dyDescent="0.2">
      <c r="A2762" s="40"/>
      <c r="B2762" s="40"/>
      <c r="C2762" s="40"/>
      <c r="D2762" s="40"/>
      <c r="E2762" s="40"/>
      <c r="F2762" s="55"/>
      <c r="G2762" s="40"/>
      <c r="H2762" s="40"/>
      <c r="I2762" s="56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0"/>
      <c r="AN2762" s="40"/>
    </row>
    <row r="2763" spans="1:40" x14ac:dyDescent="0.2">
      <c r="A2763" s="40"/>
      <c r="B2763" s="40"/>
      <c r="C2763" s="40"/>
      <c r="D2763" s="40"/>
      <c r="E2763" s="40"/>
      <c r="F2763" s="55"/>
      <c r="G2763" s="40"/>
      <c r="H2763" s="40"/>
      <c r="I2763" s="56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0"/>
      <c r="AN2763" s="40"/>
    </row>
    <row r="2764" spans="1:40" x14ac:dyDescent="0.2">
      <c r="A2764" s="40"/>
      <c r="B2764" s="40"/>
      <c r="C2764" s="40"/>
      <c r="D2764" s="40"/>
      <c r="E2764" s="40"/>
      <c r="F2764" s="55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0"/>
      <c r="AN2764" s="40"/>
    </row>
    <row r="2765" spans="1:40" x14ac:dyDescent="0.2">
      <c r="A2765" s="40"/>
      <c r="B2765" s="40"/>
      <c r="C2765" s="40"/>
      <c r="D2765" s="40"/>
      <c r="E2765" s="40"/>
      <c r="F2765" s="55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0"/>
      <c r="AN2765" s="40"/>
    </row>
    <row r="2766" spans="1:40" x14ac:dyDescent="0.2">
      <c r="A2766" s="40"/>
      <c r="B2766" s="40"/>
      <c r="C2766" s="40"/>
      <c r="D2766" s="40"/>
      <c r="E2766" s="40"/>
      <c r="F2766" s="55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0"/>
      <c r="AN2766" s="40"/>
    </row>
    <row r="2767" spans="1:40" x14ac:dyDescent="0.2">
      <c r="A2767" s="40"/>
      <c r="B2767" s="40"/>
      <c r="C2767" s="40"/>
      <c r="D2767" s="40"/>
      <c r="E2767" s="40"/>
      <c r="F2767" s="55"/>
      <c r="G2767" s="40"/>
      <c r="H2767" s="61"/>
      <c r="I2767" s="56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0"/>
      <c r="AN2767" s="40"/>
    </row>
    <row r="2768" spans="1:40" x14ac:dyDescent="0.2">
      <c r="A2768" s="40"/>
      <c r="B2768" s="40"/>
      <c r="C2768" s="40"/>
      <c r="D2768" s="40"/>
      <c r="E2768" s="40"/>
      <c r="F2768" s="55"/>
      <c r="G2768" s="40"/>
      <c r="H2768" s="61"/>
      <c r="I2768" s="56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0"/>
      <c r="AN2768" s="40"/>
    </row>
    <row r="2769" spans="1:40" x14ac:dyDescent="0.2">
      <c r="A2769" s="40"/>
      <c r="B2769" s="40"/>
      <c r="C2769" s="40"/>
      <c r="D2769" s="40"/>
      <c r="E2769" s="40"/>
      <c r="F2769" s="55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0"/>
      <c r="AN2769" s="40"/>
    </row>
    <row r="2770" spans="1:40" x14ac:dyDescent="0.2">
      <c r="A2770" s="40"/>
      <c r="B2770" s="40"/>
      <c r="C2770" s="40"/>
      <c r="D2770" s="40"/>
      <c r="E2770" s="40"/>
      <c r="F2770" s="55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0"/>
      <c r="AN2770" s="40"/>
    </row>
    <row r="2771" spans="1:40" x14ac:dyDescent="0.2">
      <c r="A2771" s="40"/>
      <c r="B2771" s="40"/>
      <c r="C2771" s="40"/>
      <c r="D2771" s="40"/>
      <c r="E2771" s="40"/>
      <c r="F2771" s="55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0"/>
      <c r="AN2771" s="40"/>
    </row>
    <row r="2772" spans="1:40" x14ac:dyDescent="0.2">
      <c r="A2772" s="40"/>
      <c r="B2772" s="40"/>
      <c r="C2772" s="40"/>
      <c r="D2772" s="40"/>
      <c r="E2772" s="40"/>
      <c r="F2772" s="55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0"/>
      <c r="AN2772" s="40"/>
    </row>
    <row r="2773" spans="1:40" x14ac:dyDescent="0.2">
      <c r="A2773" s="40"/>
      <c r="B2773" s="40"/>
      <c r="C2773" s="40"/>
      <c r="D2773" s="40"/>
      <c r="E2773" s="40"/>
      <c r="F2773" s="55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0"/>
      <c r="AN2773" s="40"/>
    </row>
    <row r="2774" spans="1:40" x14ac:dyDescent="0.2">
      <c r="A2774" s="40"/>
      <c r="B2774" s="40"/>
      <c r="C2774" s="40"/>
      <c r="D2774" s="40"/>
      <c r="E2774" s="40"/>
      <c r="F2774" s="55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0"/>
      <c r="AN2774" s="40"/>
    </row>
    <row r="2775" spans="1:40" x14ac:dyDescent="0.2">
      <c r="A2775" s="40"/>
      <c r="B2775" s="40"/>
      <c r="C2775" s="40"/>
      <c r="D2775" s="40"/>
      <c r="E2775" s="40"/>
      <c r="F2775" s="55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0"/>
      <c r="AN2775" s="40"/>
    </row>
    <row r="2776" spans="1:40" x14ac:dyDescent="0.2">
      <c r="A2776" s="40"/>
      <c r="B2776" s="40"/>
      <c r="C2776" s="40"/>
      <c r="D2776" s="40"/>
      <c r="E2776" s="40"/>
      <c r="F2776" s="55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0"/>
      <c r="AN2776" s="40"/>
    </row>
    <row r="2777" spans="1:40" x14ac:dyDescent="0.2">
      <c r="A2777" s="40"/>
      <c r="B2777" s="40"/>
      <c r="C2777" s="40"/>
      <c r="D2777" s="40"/>
      <c r="E2777" s="40"/>
      <c r="F2777" s="55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0"/>
      <c r="AN2777" s="40"/>
    </row>
    <row r="2778" spans="1:40" x14ac:dyDescent="0.2">
      <c r="A2778" s="40"/>
      <c r="B2778" s="40"/>
      <c r="C2778" s="40"/>
      <c r="D2778" s="40"/>
      <c r="E2778" s="40"/>
      <c r="F2778" s="55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0"/>
      <c r="AN2778" s="40"/>
    </row>
    <row r="2779" spans="1:40" x14ac:dyDescent="0.2">
      <c r="A2779" s="40"/>
      <c r="B2779" s="40"/>
      <c r="C2779" s="40"/>
      <c r="D2779" s="40"/>
      <c r="E2779" s="40"/>
      <c r="F2779" s="55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0"/>
      <c r="AN2779" s="40"/>
    </row>
    <row r="2780" spans="1:40" x14ac:dyDescent="0.2">
      <c r="A2780" s="40"/>
      <c r="B2780" s="40"/>
      <c r="C2780" s="40"/>
      <c r="D2780" s="40"/>
      <c r="E2780" s="40"/>
      <c r="F2780" s="55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0"/>
      <c r="AN2780" s="40"/>
    </row>
    <row r="2781" spans="1:40" x14ac:dyDescent="0.2">
      <c r="A2781" s="40"/>
      <c r="B2781" s="40"/>
      <c r="C2781" s="40"/>
      <c r="D2781" s="40"/>
      <c r="E2781" s="40"/>
      <c r="F2781" s="55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0"/>
      <c r="AN2781" s="40"/>
    </row>
    <row r="2782" spans="1:40" x14ac:dyDescent="0.2">
      <c r="A2782" s="40"/>
      <c r="B2782" s="40"/>
      <c r="C2782" s="40"/>
      <c r="D2782" s="40"/>
      <c r="E2782" s="40"/>
      <c r="F2782" s="55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0"/>
      <c r="AN2782" s="40"/>
    </row>
    <row r="2783" spans="1:40" x14ac:dyDescent="0.2">
      <c r="A2783" s="40"/>
      <c r="B2783" s="40"/>
      <c r="C2783" s="40"/>
      <c r="D2783" s="40"/>
      <c r="E2783" s="40"/>
      <c r="F2783" s="55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0"/>
      <c r="AN2783" s="40"/>
    </row>
    <row r="2784" spans="1:40" x14ac:dyDescent="0.2">
      <c r="A2784" s="40"/>
      <c r="B2784" s="40"/>
      <c r="C2784" s="40"/>
      <c r="D2784" s="40"/>
      <c r="E2784" s="40"/>
      <c r="F2784" s="55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0"/>
      <c r="AN2784" s="40"/>
    </row>
    <row r="2785" spans="1:40" x14ac:dyDescent="0.2">
      <c r="A2785" s="40"/>
      <c r="B2785" s="40"/>
      <c r="C2785" s="40"/>
      <c r="D2785" s="40"/>
      <c r="E2785" s="40"/>
      <c r="F2785" s="55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0"/>
      <c r="AN2785" s="40"/>
    </row>
    <row r="2786" spans="1:40" x14ac:dyDescent="0.2">
      <c r="A2786" s="40"/>
      <c r="B2786" s="40"/>
      <c r="C2786" s="40"/>
      <c r="D2786" s="40"/>
      <c r="E2786" s="40"/>
      <c r="F2786" s="55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0"/>
      <c r="AN2786" s="40"/>
    </row>
    <row r="2787" spans="1:40" x14ac:dyDescent="0.2">
      <c r="A2787" s="40"/>
      <c r="B2787" s="40"/>
      <c r="C2787" s="40"/>
      <c r="D2787" s="40"/>
      <c r="E2787" s="40"/>
      <c r="F2787" s="55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0"/>
      <c r="AN2787" s="40"/>
    </row>
    <row r="2788" spans="1:40" x14ac:dyDescent="0.2">
      <c r="A2788" s="40"/>
      <c r="B2788" s="40"/>
      <c r="C2788" s="40"/>
      <c r="D2788" s="40"/>
      <c r="E2788" s="40"/>
      <c r="F2788" s="55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0"/>
      <c r="AN2788" s="40"/>
    </row>
    <row r="2789" spans="1:40" x14ac:dyDescent="0.2">
      <c r="A2789" s="40"/>
      <c r="B2789" s="40"/>
      <c r="C2789" s="40"/>
      <c r="D2789" s="40"/>
      <c r="E2789" s="40"/>
      <c r="F2789" s="55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0"/>
      <c r="AN2789" s="40"/>
    </row>
    <row r="2790" spans="1:40" x14ac:dyDescent="0.2">
      <c r="A2790" s="40"/>
      <c r="B2790" s="40"/>
      <c r="C2790" s="40"/>
      <c r="D2790" s="40"/>
      <c r="E2790" s="40"/>
      <c r="F2790" s="55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0"/>
      <c r="AN2790" s="40"/>
    </row>
    <row r="2791" spans="1:40" x14ac:dyDescent="0.2">
      <c r="A2791" s="40"/>
      <c r="B2791" s="40"/>
      <c r="C2791" s="40"/>
      <c r="D2791" s="40"/>
      <c r="E2791" s="40"/>
      <c r="F2791" s="55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0"/>
      <c r="AN2791" s="40"/>
    </row>
    <row r="2792" spans="1:40" x14ac:dyDescent="0.2">
      <c r="A2792" s="40"/>
      <c r="B2792" s="40"/>
      <c r="C2792" s="40"/>
      <c r="D2792" s="40"/>
      <c r="E2792" s="40"/>
      <c r="F2792" s="55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0"/>
      <c r="AN2792" s="40"/>
    </row>
    <row r="2793" spans="1:40" x14ac:dyDescent="0.2">
      <c r="A2793" s="40"/>
      <c r="B2793" s="40"/>
      <c r="C2793" s="40"/>
      <c r="D2793" s="40"/>
      <c r="E2793" s="40"/>
      <c r="F2793" s="55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0"/>
      <c r="AN2793" s="40"/>
    </row>
    <row r="2794" spans="1:40" x14ac:dyDescent="0.2">
      <c r="A2794" s="40"/>
      <c r="B2794" s="40"/>
      <c r="C2794" s="40"/>
      <c r="D2794" s="40"/>
      <c r="E2794" s="40"/>
      <c r="F2794" s="55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0"/>
      <c r="AN2794" s="40"/>
    </row>
    <row r="2795" spans="1:40" x14ac:dyDescent="0.2">
      <c r="A2795" s="40"/>
      <c r="B2795" s="40"/>
      <c r="C2795" s="40"/>
      <c r="D2795" s="40"/>
      <c r="E2795" s="40"/>
      <c r="F2795" s="55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0"/>
      <c r="AN2795" s="40"/>
    </row>
    <row r="2796" spans="1:40" x14ac:dyDescent="0.2">
      <c r="A2796" s="40"/>
      <c r="B2796" s="40"/>
      <c r="C2796" s="40"/>
      <c r="D2796" s="40"/>
      <c r="E2796" s="40"/>
      <c r="F2796" s="55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0"/>
      <c r="AN2796" s="40"/>
    </row>
    <row r="2797" spans="1:40" x14ac:dyDescent="0.2">
      <c r="A2797" s="40"/>
      <c r="B2797" s="40"/>
      <c r="C2797" s="40"/>
      <c r="D2797" s="40"/>
      <c r="E2797" s="40"/>
      <c r="F2797" s="55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0"/>
      <c r="AN2797" s="40"/>
    </row>
    <row r="2798" spans="1:40" x14ac:dyDescent="0.2">
      <c r="A2798" s="40"/>
      <c r="B2798" s="40"/>
      <c r="C2798" s="40"/>
      <c r="D2798" s="40"/>
      <c r="E2798" s="40"/>
      <c r="F2798" s="55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0"/>
      <c r="AN2798" s="40"/>
    </row>
    <row r="2799" spans="1:40" x14ac:dyDescent="0.2">
      <c r="A2799" s="40"/>
      <c r="B2799" s="40"/>
      <c r="C2799" s="40"/>
      <c r="D2799" s="40"/>
      <c r="E2799" s="40"/>
      <c r="F2799" s="55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0"/>
      <c r="AN2799" s="40"/>
    </row>
    <row r="2800" spans="1:40" x14ac:dyDescent="0.2">
      <c r="A2800" s="40"/>
      <c r="B2800" s="40"/>
      <c r="C2800" s="40"/>
      <c r="D2800" s="40"/>
      <c r="E2800" s="40"/>
      <c r="F2800" s="55"/>
      <c r="G2800" s="40"/>
      <c r="H2800" s="40"/>
      <c r="I2800" s="56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0"/>
      <c r="AN2800" s="40"/>
    </row>
    <row r="2801" spans="1:40" x14ac:dyDescent="0.2">
      <c r="A2801" s="40"/>
      <c r="B2801" s="40"/>
      <c r="C2801" s="40"/>
      <c r="D2801" s="40"/>
      <c r="E2801" s="40"/>
      <c r="F2801" s="55"/>
      <c r="G2801" s="40"/>
      <c r="H2801" s="40"/>
      <c r="I2801" s="56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0"/>
      <c r="AN2801" s="40"/>
    </row>
    <row r="2802" spans="1:40" x14ac:dyDescent="0.2">
      <c r="A2802" s="40"/>
      <c r="B2802" s="40"/>
      <c r="C2802" s="40"/>
      <c r="D2802" s="40"/>
      <c r="E2802" s="40"/>
      <c r="F2802" s="55"/>
      <c r="G2802" s="40"/>
      <c r="H2802" s="40"/>
      <c r="I2802" s="56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0"/>
      <c r="AN2802" s="40"/>
    </row>
    <row r="2803" spans="1:40" x14ac:dyDescent="0.2">
      <c r="A2803" s="40"/>
      <c r="B2803" s="40"/>
      <c r="C2803" s="40"/>
      <c r="D2803" s="40"/>
      <c r="E2803" s="40"/>
      <c r="F2803" s="55"/>
      <c r="G2803" s="40"/>
      <c r="H2803" s="40"/>
      <c r="I2803" s="56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0"/>
      <c r="AN2803" s="40"/>
    </row>
    <row r="2804" spans="1:40" x14ac:dyDescent="0.2">
      <c r="A2804" s="40"/>
      <c r="B2804" s="40"/>
      <c r="C2804" s="40"/>
      <c r="D2804" s="40"/>
      <c r="E2804" s="40"/>
      <c r="F2804" s="55"/>
      <c r="G2804" s="40"/>
      <c r="H2804" s="40"/>
      <c r="I2804" s="56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0"/>
      <c r="AN2804" s="40"/>
    </row>
    <row r="2805" spans="1:40" x14ac:dyDescent="0.2">
      <c r="A2805" s="40"/>
      <c r="B2805" s="40"/>
      <c r="C2805" s="40"/>
      <c r="D2805" s="40"/>
      <c r="E2805" s="40"/>
      <c r="F2805" s="55"/>
      <c r="G2805" s="40"/>
      <c r="H2805" s="40"/>
      <c r="I2805" s="56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0"/>
      <c r="AN2805" s="40"/>
    </row>
    <row r="2806" spans="1:40" x14ac:dyDescent="0.2">
      <c r="A2806" s="40"/>
      <c r="B2806" s="40"/>
      <c r="C2806" s="40"/>
      <c r="D2806" s="40"/>
      <c r="E2806" s="40"/>
      <c r="F2806" s="55"/>
      <c r="G2806" s="40"/>
      <c r="H2806" s="40"/>
      <c r="I2806" s="56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0"/>
      <c r="AN2806" s="40"/>
    </row>
    <row r="2807" spans="1:40" x14ac:dyDescent="0.2">
      <c r="A2807" s="40"/>
      <c r="B2807" s="40"/>
      <c r="C2807" s="40"/>
      <c r="D2807" s="40"/>
      <c r="E2807" s="40"/>
      <c r="F2807" s="55"/>
      <c r="G2807" s="40"/>
      <c r="H2807" s="40"/>
      <c r="I2807" s="56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0"/>
      <c r="AN2807" s="40"/>
    </row>
    <row r="2808" spans="1:40" x14ac:dyDescent="0.2">
      <c r="A2808" s="40"/>
      <c r="B2808" s="40"/>
      <c r="C2808" s="40"/>
      <c r="D2808" s="40"/>
      <c r="E2808" s="40"/>
      <c r="F2808" s="55"/>
      <c r="G2808" s="40"/>
      <c r="H2808" s="40"/>
      <c r="I2808" s="56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0"/>
      <c r="AN2808" s="40"/>
    </row>
    <row r="2809" spans="1:40" x14ac:dyDescent="0.2">
      <c r="A2809" s="40"/>
      <c r="B2809" s="40"/>
      <c r="C2809" s="40"/>
      <c r="D2809" s="40"/>
      <c r="E2809" s="40"/>
      <c r="F2809" s="55"/>
      <c r="G2809" s="40"/>
      <c r="H2809" s="40"/>
      <c r="I2809" s="56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0"/>
      <c r="AN2809" s="40"/>
    </row>
    <row r="2810" spans="1:40" x14ac:dyDescent="0.2">
      <c r="A2810" s="40"/>
      <c r="B2810" s="40"/>
      <c r="C2810" s="40"/>
      <c r="D2810" s="40"/>
      <c r="E2810" s="40"/>
      <c r="F2810" s="55"/>
      <c r="G2810" s="40"/>
      <c r="H2810" s="40"/>
      <c r="I2810" s="56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0"/>
      <c r="AN2810" s="40"/>
    </row>
    <row r="2811" spans="1:40" x14ac:dyDescent="0.2">
      <c r="A2811" s="40"/>
      <c r="B2811" s="40"/>
      <c r="C2811" s="40"/>
      <c r="D2811" s="40"/>
      <c r="E2811" s="40"/>
      <c r="F2811" s="55"/>
      <c r="G2811" s="40"/>
      <c r="H2811" s="40"/>
      <c r="I2811" s="56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0"/>
      <c r="AN2811" s="40"/>
    </row>
    <row r="2812" spans="1:40" x14ac:dyDescent="0.2">
      <c r="A2812" s="40"/>
      <c r="B2812" s="40"/>
      <c r="C2812" s="40"/>
      <c r="D2812" s="40"/>
      <c r="E2812" s="40"/>
      <c r="F2812" s="55"/>
      <c r="G2812" s="40"/>
      <c r="H2812" s="40"/>
      <c r="I2812" s="56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0"/>
      <c r="AN2812" s="40"/>
    </row>
    <row r="2813" spans="1:40" x14ac:dyDescent="0.2">
      <c r="A2813" s="40"/>
      <c r="B2813" s="40"/>
      <c r="C2813" s="40"/>
      <c r="D2813" s="40"/>
      <c r="E2813" s="40"/>
      <c r="F2813" s="55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0"/>
      <c r="AN2813" s="40"/>
    </row>
    <row r="2814" spans="1:40" x14ac:dyDescent="0.2">
      <c r="A2814" s="40"/>
      <c r="B2814" s="40"/>
      <c r="C2814" s="40"/>
      <c r="D2814" s="40"/>
      <c r="E2814" s="40"/>
      <c r="F2814" s="55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0"/>
      <c r="AN2814" s="40"/>
    </row>
    <row r="2815" spans="1:40" x14ac:dyDescent="0.2">
      <c r="A2815" s="40"/>
      <c r="B2815" s="40"/>
      <c r="C2815" s="40"/>
      <c r="D2815" s="40"/>
      <c r="E2815" s="40"/>
      <c r="F2815" s="55"/>
      <c r="G2815" s="40"/>
      <c r="H2815" s="40"/>
      <c r="I2815" s="56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0"/>
      <c r="AN2815" s="40"/>
    </row>
    <row r="2816" spans="1:40" x14ac:dyDescent="0.2">
      <c r="A2816" s="40"/>
      <c r="B2816" s="40"/>
      <c r="C2816" s="40"/>
      <c r="D2816" s="40"/>
      <c r="E2816" s="40"/>
      <c r="F2816" s="55"/>
      <c r="G2816" s="40"/>
      <c r="H2816" s="40"/>
      <c r="I2816" s="56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0"/>
      <c r="AN2816" s="40"/>
    </row>
    <row r="2817" spans="1:40" x14ac:dyDescent="0.2">
      <c r="A2817" s="40"/>
      <c r="B2817" s="40"/>
      <c r="C2817" s="40"/>
      <c r="D2817" s="40"/>
      <c r="E2817" s="40"/>
      <c r="F2817" s="55"/>
      <c r="G2817" s="40"/>
      <c r="H2817" s="40"/>
      <c r="I2817" s="56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0"/>
      <c r="AN2817" s="40"/>
    </row>
    <row r="2818" spans="1:40" x14ac:dyDescent="0.2">
      <c r="A2818" s="40"/>
      <c r="B2818" s="40"/>
      <c r="C2818" s="40"/>
      <c r="D2818" s="40"/>
      <c r="E2818" s="40"/>
      <c r="F2818" s="55"/>
      <c r="G2818" s="40"/>
      <c r="H2818" s="40"/>
      <c r="I2818" s="56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0"/>
      <c r="AN2818" s="40"/>
    </row>
    <row r="2819" spans="1:40" x14ac:dyDescent="0.2">
      <c r="A2819" s="40"/>
      <c r="B2819" s="40"/>
      <c r="C2819" s="40"/>
      <c r="D2819" s="40"/>
      <c r="E2819" s="40"/>
      <c r="F2819" s="55"/>
      <c r="G2819" s="40"/>
      <c r="H2819" s="40"/>
      <c r="I2819" s="56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0"/>
      <c r="AN2819" s="40"/>
    </row>
    <row r="2820" spans="1:40" x14ac:dyDescent="0.2">
      <c r="A2820" s="40"/>
      <c r="B2820" s="40"/>
      <c r="C2820" s="40"/>
      <c r="D2820" s="40"/>
      <c r="E2820" s="40"/>
      <c r="F2820" s="55"/>
      <c r="G2820" s="40"/>
      <c r="H2820" s="40"/>
      <c r="I2820" s="56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0"/>
      <c r="AN2820" s="40"/>
    </row>
    <row r="2821" spans="1:40" x14ac:dyDescent="0.2">
      <c r="A2821" s="40"/>
      <c r="B2821" s="40"/>
      <c r="C2821" s="40"/>
      <c r="D2821" s="40"/>
      <c r="E2821" s="40"/>
      <c r="F2821" s="55"/>
      <c r="G2821" s="40"/>
      <c r="H2821" s="40"/>
      <c r="I2821" s="56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0"/>
      <c r="AN2821" s="40"/>
    </row>
    <row r="2822" spans="1:40" x14ac:dyDescent="0.2">
      <c r="A2822" s="40"/>
      <c r="B2822" s="40"/>
      <c r="C2822" s="40"/>
      <c r="D2822" s="40"/>
      <c r="E2822" s="40"/>
      <c r="F2822" s="55"/>
      <c r="G2822" s="40"/>
      <c r="H2822" s="40"/>
      <c r="I2822" s="56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0"/>
      <c r="AN2822" s="40"/>
    </row>
    <row r="2823" spans="1:40" x14ac:dyDescent="0.2">
      <c r="A2823" s="40"/>
      <c r="B2823" s="40"/>
      <c r="C2823" s="40"/>
      <c r="D2823" s="40"/>
      <c r="E2823" s="40"/>
      <c r="F2823" s="55"/>
      <c r="G2823" s="40"/>
      <c r="H2823" s="40"/>
      <c r="I2823" s="56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0"/>
      <c r="AN2823" s="40"/>
    </row>
    <row r="2824" spans="1:40" x14ac:dyDescent="0.2">
      <c r="A2824" s="40"/>
      <c r="B2824" s="40"/>
      <c r="C2824" s="40"/>
      <c r="D2824" s="40"/>
      <c r="E2824" s="40"/>
      <c r="F2824" s="55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0"/>
      <c r="AN2824" s="40"/>
    </row>
    <row r="2825" spans="1:40" x14ac:dyDescent="0.2">
      <c r="A2825" s="40"/>
      <c r="B2825" s="40"/>
      <c r="C2825" s="40"/>
      <c r="D2825" s="40"/>
      <c r="E2825" s="40"/>
      <c r="F2825" s="55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0"/>
      <c r="AN2825" s="40"/>
    </row>
    <row r="2826" spans="1:40" x14ac:dyDescent="0.2">
      <c r="A2826" s="40"/>
      <c r="B2826" s="40"/>
      <c r="C2826" s="40"/>
      <c r="D2826" s="40"/>
      <c r="E2826" s="40"/>
      <c r="F2826" s="55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0"/>
      <c r="AN2826" s="40"/>
    </row>
    <row r="2827" spans="1:40" x14ac:dyDescent="0.2">
      <c r="A2827" s="40"/>
      <c r="B2827" s="40"/>
      <c r="C2827" s="40"/>
      <c r="D2827" s="40"/>
      <c r="E2827" s="40"/>
      <c r="F2827" s="55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0"/>
      <c r="AN2827" s="40"/>
    </row>
    <row r="2828" spans="1:40" x14ac:dyDescent="0.2">
      <c r="A2828" s="40"/>
      <c r="B2828" s="40"/>
      <c r="C2828" s="40"/>
      <c r="D2828" s="40"/>
      <c r="E2828" s="40"/>
      <c r="F2828" s="55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0"/>
      <c r="AN2828" s="40"/>
    </row>
    <row r="2829" spans="1:40" x14ac:dyDescent="0.2">
      <c r="A2829" s="40"/>
      <c r="B2829" s="40"/>
      <c r="C2829" s="40"/>
      <c r="D2829" s="40"/>
      <c r="E2829" s="40"/>
      <c r="F2829" s="55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0"/>
      <c r="AN2829" s="40"/>
    </row>
    <row r="2830" spans="1:40" x14ac:dyDescent="0.2">
      <c r="A2830" s="40"/>
      <c r="B2830" s="40"/>
      <c r="C2830" s="40"/>
      <c r="D2830" s="40"/>
      <c r="E2830" s="40"/>
      <c r="F2830" s="55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0"/>
      <c r="AN2830" s="40"/>
    </row>
    <row r="2831" spans="1:40" x14ac:dyDescent="0.2">
      <c r="A2831" s="40"/>
      <c r="B2831" s="40"/>
      <c r="C2831" s="40"/>
      <c r="D2831" s="40"/>
      <c r="E2831" s="40"/>
      <c r="F2831" s="55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0"/>
      <c r="AN2831" s="40"/>
    </row>
    <row r="2832" spans="1:40" x14ac:dyDescent="0.2">
      <c r="A2832" s="40"/>
      <c r="B2832" s="40"/>
      <c r="C2832" s="40"/>
      <c r="D2832" s="40"/>
      <c r="E2832" s="40"/>
      <c r="F2832" s="55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0"/>
      <c r="AN2832" s="40"/>
    </row>
    <row r="2833" spans="1:40" x14ac:dyDescent="0.2">
      <c r="A2833" s="40"/>
      <c r="B2833" s="40"/>
      <c r="C2833" s="40"/>
      <c r="D2833" s="40"/>
      <c r="E2833" s="40"/>
      <c r="F2833" s="55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0"/>
      <c r="AN2833" s="40"/>
    </row>
    <row r="2834" spans="1:40" x14ac:dyDescent="0.2">
      <c r="A2834" s="40"/>
      <c r="B2834" s="40"/>
      <c r="C2834" s="40"/>
      <c r="D2834" s="40"/>
      <c r="E2834" s="40"/>
      <c r="F2834" s="55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0"/>
      <c r="AN2834" s="40"/>
    </row>
    <row r="2835" spans="1:40" x14ac:dyDescent="0.2">
      <c r="A2835" s="40"/>
      <c r="B2835" s="40"/>
      <c r="C2835" s="40"/>
      <c r="D2835" s="40"/>
      <c r="E2835" s="40"/>
      <c r="F2835" s="55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0"/>
      <c r="AN2835" s="40"/>
    </row>
    <row r="2836" spans="1:40" x14ac:dyDescent="0.2">
      <c r="A2836" s="40"/>
      <c r="B2836" s="40"/>
      <c r="C2836" s="40"/>
      <c r="D2836" s="40"/>
      <c r="E2836" s="40"/>
      <c r="F2836" s="55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0"/>
      <c r="AN2836" s="40"/>
    </row>
    <row r="2837" spans="1:40" x14ac:dyDescent="0.2">
      <c r="A2837" s="40"/>
      <c r="B2837" s="40"/>
      <c r="C2837" s="40"/>
      <c r="D2837" s="40"/>
      <c r="E2837" s="40"/>
      <c r="F2837" s="55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0"/>
      <c r="AN2837" s="40"/>
    </row>
    <row r="2838" spans="1:40" x14ac:dyDescent="0.2">
      <c r="A2838" s="40"/>
      <c r="B2838" s="40"/>
      <c r="C2838" s="40"/>
      <c r="D2838" s="40"/>
      <c r="E2838" s="40"/>
      <c r="F2838" s="55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0"/>
      <c r="AN2838" s="40"/>
    </row>
    <row r="2839" spans="1:40" x14ac:dyDescent="0.2">
      <c r="A2839" s="40"/>
      <c r="B2839" s="40"/>
      <c r="C2839" s="40"/>
      <c r="D2839" s="40"/>
      <c r="E2839" s="40"/>
      <c r="F2839" s="55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0"/>
      <c r="AN2839" s="40"/>
    </row>
    <row r="2840" spans="1:40" x14ac:dyDescent="0.2">
      <c r="A2840" s="40"/>
      <c r="B2840" s="40"/>
      <c r="C2840" s="40"/>
      <c r="D2840" s="40"/>
      <c r="E2840" s="40"/>
      <c r="F2840" s="55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0"/>
      <c r="AN2840" s="40"/>
    </row>
    <row r="2841" spans="1:40" x14ac:dyDescent="0.2">
      <c r="A2841" s="40"/>
      <c r="B2841" s="40"/>
      <c r="C2841" s="40"/>
      <c r="D2841" s="40"/>
      <c r="E2841" s="40"/>
      <c r="F2841" s="55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0"/>
      <c r="AN2841" s="40"/>
    </row>
    <row r="2842" spans="1:40" x14ac:dyDescent="0.2">
      <c r="A2842" s="40"/>
      <c r="B2842" s="40"/>
      <c r="C2842" s="40"/>
      <c r="D2842" s="40"/>
      <c r="E2842" s="40"/>
      <c r="F2842" s="55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0"/>
      <c r="AN2842" s="40"/>
    </row>
    <row r="2843" spans="1:40" x14ac:dyDescent="0.2">
      <c r="A2843" s="40"/>
      <c r="B2843" s="40"/>
      <c r="C2843" s="40"/>
      <c r="D2843" s="40"/>
      <c r="E2843" s="40"/>
      <c r="F2843" s="55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0"/>
      <c r="AN2843" s="40"/>
    </row>
    <row r="2844" spans="1:40" x14ac:dyDescent="0.2">
      <c r="A2844" s="40"/>
      <c r="B2844" s="40"/>
      <c r="C2844" s="40"/>
      <c r="D2844" s="40"/>
      <c r="E2844" s="40"/>
      <c r="F2844" s="55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0"/>
      <c r="AN2844" s="40"/>
    </row>
    <row r="2845" spans="1:40" x14ac:dyDescent="0.2">
      <c r="A2845" s="40"/>
      <c r="B2845" s="40"/>
      <c r="C2845" s="40"/>
      <c r="D2845" s="40"/>
      <c r="E2845" s="40"/>
      <c r="F2845" s="55"/>
      <c r="G2845" s="56"/>
      <c r="H2845" s="61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0"/>
      <c r="AN2845" s="40"/>
    </row>
    <row r="2846" spans="1:40" x14ac:dyDescent="0.2">
      <c r="A2846" s="40"/>
      <c r="B2846" s="40"/>
      <c r="C2846" s="40"/>
      <c r="D2846" s="40"/>
      <c r="E2846" s="40"/>
      <c r="F2846" s="55"/>
      <c r="G2846" s="56"/>
      <c r="H2846" s="61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0"/>
      <c r="AN2846" s="40"/>
    </row>
    <row r="2847" spans="1:40" x14ac:dyDescent="0.2">
      <c r="A2847" s="40"/>
      <c r="B2847" s="40"/>
      <c r="C2847" s="40"/>
      <c r="D2847" s="40"/>
      <c r="E2847" s="40"/>
      <c r="F2847" s="55"/>
      <c r="G2847" s="56"/>
      <c r="H2847" s="61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0"/>
      <c r="AN2847" s="40"/>
    </row>
    <row r="2848" spans="1:40" x14ac:dyDescent="0.2">
      <c r="A2848" s="40"/>
      <c r="B2848" s="40"/>
      <c r="C2848" s="40"/>
      <c r="D2848" s="40"/>
      <c r="E2848" s="40"/>
      <c r="F2848" s="55"/>
      <c r="G2848" s="56"/>
      <c r="H2848" s="61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0"/>
      <c r="AN2848" s="40"/>
    </row>
    <row r="2849" spans="1:40" x14ac:dyDescent="0.2">
      <c r="A2849" s="40"/>
      <c r="B2849" s="40"/>
      <c r="C2849" s="40"/>
      <c r="D2849" s="40"/>
      <c r="E2849" s="40"/>
      <c r="F2849" s="55"/>
      <c r="G2849" s="56"/>
      <c r="H2849" s="61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0"/>
      <c r="AN2849" s="40"/>
    </row>
    <row r="2850" spans="1:40" x14ac:dyDescent="0.2">
      <c r="A2850" s="40"/>
      <c r="B2850" s="40"/>
      <c r="C2850" s="40"/>
      <c r="D2850" s="40"/>
      <c r="E2850" s="40"/>
      <c r="F2850" s="55"/>
      <c r="G2850" s="56"/>
      <c r="H2850" s="61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0"/>
      <c r="AN2850" s="40"/>
    </row>
    <row r="2851" spans="1:40" x14ac:dyDescent="0.2">
      <c r="A2851" s="40"/>
      <c r="B2851" s="40"/>
      <c r="C2851" s="40"/>
      <c r="D2851" s="40"/>
      <c r="E2851" s="40"/>
      <c r="F2851" s="55"/>
      <c r="G2851" s="56"/>
      <c r="H2851" s="61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0"/>
      <c r="AN2851" s="40"/>
    </row>
    <row r="2852" spans="1:40" x14ac:dyDescent="0.2">
      <c r="A2852" s="40"/>
      <c r="B2852" s="40"/>
      <c r="C2852" s="40"/>
      <c r="D2852" s="40"/>
      <c r="E2852" s="40"/>
      <c r="F2852" s="55"/>
      <c r="G2852" s="56"/>
      <c r="H2852" s="61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0"/>
      <c r="AN2852" s="40"/>
    </row>
    <row r="2853" spans="1:40" x14ac:dyDescent="0.2">
      <c r="A2853" s="40"/>
      <c r="B2853" s="40"/>
      <c r="C2853" s="40"/>
      <c r="D2853" s="40"/>
      <c r="E2853" s="40"/>
      <c r="F2853" s="55"/>
      <c r="G2853" s="56"/>
      <c r="H2853" s="61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0"/>
      <c r="AN2853" s="40"/>
    </row>
    <row r="2854" spans="1:40" x14ac:dyDescent="0.2">
      <c r="A2854" s="40"/>
      <c r="B2854" s="40"/>
      <c r="C2854" s="40"/>
      <c r="D2854" s="40"/>
      <c r="E2854" s="40"/>
      <c r="F2854" s="55"/>
      <c r="G2854" s="56"/>
      <c r="H2854" s="61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0"/>
      <c r="AN2854" s="40"/>
    </row>
    <row r="2855" spans="1:40" x14ac:dyDescent="0.2">
      <c r="A2855" s="40"/>
      <c r="B2855" s="40"/>
      <c r="C2855" s="40"/>
      <c r="D2855" s="40"/>
      <c r="E2855" s="40"/>
      <c r="F2855" s="55"/>
      <c r="G2855" s="56"/>
      <c r="H2855" s="61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0"/>
      <c r="AN2855" s="40"/>
    </row>
    <row r="2856" spans="1:40" x14ac:dyDescent="0.2">
      <c r="A2856" s="40"/>
      <c r="B2856" s="40"/>
      <c r="C2856" s="40"/>
      <c r="D2856" s="40"/>
      <c r="E2856" s="40"/>
      <c r="F2856" s="55"/>
      <c r="G2856" s="56"/>
      <c r="H2856" s="61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0"/>
      <c r="AN2856" s="40"/>
    </row>
    <row r="2857" spans="1:40" x14ac:dyDescent="0.2">
      <c r="A2857" s="40"/>
      <c r="B2857" s="40"/>
      <c r="C2857" s="40"/>
      <c r="D2857" s="40"/>
      <c r="E2857" s="40"/>
      <c r="F2857" s="55"/>
      <c r="G2857" s="56"/>
      <c r="H2857" s="61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0"/>
      <c r="AN2857" s="40"/>
    </row>
    <row r="2858" spans="1:40" x14ac:dyDescent="0.2">
      <c r="A2858" s="40"/>
      <c r="B2858" s="40"/>
      <c r="C2858" s="40"/>
      <c r="D2858" s="40"/>
      <c r="E2858" s="40"/>
      <c r="F2858" s="55"/>
      <c r="G2858" s="56"/>
      <c r="H2858" s="61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0"/>
      <c r="AN2858" s="40"/>
    </row>
    <row r="2859" spans="1:40" x14ac:dyDescent="0.2">
      <c r="A2859" s="40"/>
      <c r="B2859" s="40"/>
      <c r="C2859" s="40"/>
      <c r="D2859" s="40"/>
      <c r="E2859" s="40"/>
      <c r="F2859" s="55"/>
      <c r="G2859" s="56"/>
      <c r="H2859" s="61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0"/>
      <c r="AN2859" s="40"/>
    </row>
    <row r="2860" spans="1:40" x14ac:dyDescent="0.2">
      <c r="A2860" s="40"/>
      <c r="B2860" s="40"/>
      <c r="C2860" s="40"/>
      <c r="D2860" s="40"/>
      <c r="E2860" s="40"/>
      <c r="F2860" s="55"/>
      <c r="G2860" s="56"/>
      <c r="H2860" s="61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0"/>
      <c r="AN2860" s="40"/>
    </row>
    <row r="2861" spans="1:40" x14ac:dyDescent="0.2">
      <c r="A2861" s="40"/>
      <c r="B2861" s="40"/>
      <c r="C2861" s="40"/>
      <c r="D2861" s="40"/>
      <c r="E2861" s="40"/>
      <c r="F2861" s="55"/>
      <c r="G2861" s="56"/>
      <c r="H2861" s="61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0"/>
      <c r="AN2861" s="40"/>
    </row>
    <row r="2862" spans="1:40" x14ac:dyDescent="0.2">
      <c r="A2862" s="40"/>
      <c r="B2862" s="40"/>
      <c r="C2862" s="40"/>
      <c r="D2862" s="40"/>
      <c r="E2862" s="40"/>
      <c r="F2862" s="55"/>
      <c r="G2862" s="56"/>
      <c r="H2862" s="61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0"/>
      <c r="AN2862" s="40"/>
    </row>
    <row r="2863" spans="1:40" x14ac:dyDescent="0.2">
      <c r="A2863" s="40"/>
      <c r="B2863" s="40"/>
      <c r="C2863" s="40"/>
      <c r="D2863" s="40"/>
      <c r="E2863" s="40"/>
      <c r="F2863" s="55"/>
      <c r="G2863" s="56"/>
      <c r="H2863" s="61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0"/>
      <c r="AN2863" s="40"/>
    </row>
    <row r="2864" spans="1:40" x14ac:dyDescent="0.2">
      <c r="A2864" s="40"/>
      <c r="B2864" s="40"/>
      <c r="C2864" s="40"/>
      <c r="D2864" s="40"/>
      <c r="E2864" s="40"/>
      <c r="F2864" s="55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0"/>
      <c r="AN2864" s="40"/>
    </row>
    <row r="2865" spans="1:40" x14ac:dyDescent="0.2">
      <c r="A2865" s="40"/>
      <c r="B2865" s="40"/>
      <c r="C2865" s="40"/>
      <c r="D2865" s="40"/>
      <c r="E2865" s="40"/>
      <c r="F2865" s="55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0"/>
      <c r="AN2865" s="40"/>
    </row>
    <row r="2866" spans="1:40" x14ac:dyDescent="0.2">
      <c r="A2866" s="40"/>
      <c r="B2866" s="40"/>
      <c r="C2866" s="40"/>
      <c r="D2866" s="40"/>
      <c r="E2866" s="40"/>
      <c r="F2866" s="55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0"/>
      <c r="AN2866" s="40"/>
    </row>
    <row r="2867" spans="1:40" x14ac:dyDescent="0.2">
      <c r="A2867" s="40"/>
      <c r="B2867" s="40"/>
      <c r="C2867" s="40"/>
      <c r="D2867" s="40"/>
      <c r="E2867" s="40"/>
      <c r="F2867" s="55"/>
      <c r="G2867" s="40"/>
      <c r="H2867" s="40"/>
      <c r="I2867" s="56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0"/>
      <c r="AN2867" s="40"/>
    </row>
    <row r="2868" spans="1:40" x14ac:dyDescent="0.2">
      <c r="A2868" s="40"/>
      <c r="B2868" s="40"/>
      <c r="C2868" s="40"/>
      <c r="D2868" s="40"/>
      <c r="E2868" s="40"/>
      <c r="F2868" s="55"/>
      <c r="G2868" s="40"/>
      <c r="H2868" s="40"/>
      <c r="I2868" s="56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0"/>
      <c r="AN2868" s="40"/>
    </row>
    <row r="2869" spans="1:40" x14ac:dyDescent="0.2">
      <c r="A2869" s="40"/>
      <c r="B2869" s="40"/>
      <c r="C2869" s="40"/>
      <c r="D2869" s="40"/>
      <c r="E2869" s="40"/>
      <c r="F2869" s="55"/>
      <c r="G2869" s="40"/>
      <c r="H2869" s="40"/>
      <c r="I2869" s="56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0"/>
      <c r="AN2869" s="40"/>
    </row>
    <row r="2870" spans="1:40" x14ac:dyDescent="0.2">
      <c r="A2870" s="40"/>
      <c r="B2870" s="40"/>
      <c r="C2870" s="40"/>
      <c r="D2870" s="40"/>
      <c r="E2870" s="40"/>
      <c r="F2870" s="55"/>
      <c r="G2870" s="40"/>
      <c r="H2870" s="40"/>
      <c r="I2870" s="56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0"/>
      <c r="AN2870" s="40"/>
    </row>
    <row r="2871" spans="1:40" x14ac:dyDescent="0.2">
      <c r="A2871" s="40"/>
      <c r="B2871" s="40"/>
      <c r="C2871" s="40"/>
      <c r="D2871" s="40"/>
      <c r="E2871" s="40"/>
      <c r="F2871" s="55"/>
      <c r="G2871" s="40"/>
      <c r="H2871" s="40"/>
      <c r="I2871" s="56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0"/>
      <c r="AN2871" s="40"/>
    </row>
    <row r="2872" spans="1:40" x14ac:dyDescent="0.2">
      <c r="A2872" s="40"/>
      <c r="B2872" s="40"/>
      <c r="C2872" s="40"/>
      <c r="D2872" s="40"/>
      <c r="E2872" s="40"/>
      <c r="F2872" s="55"/>
      <c r="G2872" s="40"/>
      <c r="H2872" s="40"/>
      <c r="I2872" s="56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0"/>
      <c r="AN2872" s="40"/>
    </row>
    <row r="2873" spans="1:40" x14ac:dyDescent="0.2">
      <c r="A2873" s="40"/>
      <c r="B2873" s="40"/>
      <c r="C2873" s="40"/>
      <c r="D2873" s="40"/>
      <c r="E2873" s="40"/>
      <c r="F2873" s="55"/>
      <c r="G2873" s="40"/>
      <c r="H2873" s="40"/>
      <c r="I2873" s="56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0"/>
      <c r="AN2873" s="40"/>
    </row>
    <row r="2874" spans="1:40" x14ac:dyDescent="0.2">
      <c r="A2874" s="40"/>
      <c r="B2874" s="40"/>
      <c r="C2874" s="40"/>
      <c r="D2874" s="40"/>
      <c r="E2874" s="40"/>
      <c r="F2874" s="55"/>
      <c r="G2874" s="40"/>
      <c r="H2874" s="40"/>
      <c r="I2874" s="56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0"/>
      <c r="AN2874" s="40"/>
    </row>
    <row r="2875" spans="1:40" x14ac:dyDescent="0.2">
      <c r="A2875" s="40"/>
      <c r="B2875" s="40"/>
      <c r="C2875" s="40"/>
      <c r="D2875" s="40"/>
      <c r="E2875" s="40"/>
      <c r="F2875" s="55"/>
      <c r="G2875" s="40"/>
      <c r="H2875" s="40"/>
      <c r="I2875" s="56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0"/>
      <c r="AN2875" s="40"/>
    </row>
    <row r="2876" spans="1:40" x14ac:dyDescent="0.2">
      <c r="A2876" s="40"/>
      <c r="B2876" s="40"/>
      <c r="C2876" s="40"/>
      <c r="D2876" s="40"/>
      <c r="E2876" s="40"/>
      <c r="F2876" s="55"/>
      <c r="G2876" s="40"/>
      <c r="H2876" s="40"/>
      <c r="I2876" s="56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0"/>
      <c r="AN2876" s="40"/>
    </row>
    <row r="2877" spans="1:40" x14ac:dyDescent="0.2">
      <c r="A2877" s="40"/>
      <c r="B2877" s="40"/>
      <c r="C2877" s="40"/>
      <c r="D2877" s="40"/>
      <c r="E2877" s="40"/>
      <c r="F2877" s="55"/>
      <c r="G2877" s="40"/>
      <c r="H2877" s="40"/>
      <c r="I2877" s="56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0"/>
      <c r="AN2877" s="40"/>
    </row>
    <row r="2878" spans="1:40" x14ac:dyDescent="0.2">
      <c r="A2878" s="40"/>
      <c r="B2878" s="40"/>
      <c r="C2878" s="40"/>
      <c r="D2878" s="40"/>
      <c r="E2878" s="40"/>
      <c r="F2878" s="55"/>
      <c r="G2878" s="40"/>
      <c r="H2878" s="40"/>
      <c r="I2878" s="56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0"/>
      <c r="AN2878" s="40"/>
    </row>
    <row r="2879" spans="1:40" x14ac:dyDescent="0.2">
      <c r="A2879" s="40"/>
      <c r="B2879" s="40"/>
      <c r="C2879" s="40"/>
      <c r="D2879" s="40"/>
      <c r="E2879" s="40"/>
      <c r="F2879" s="55"/>
      <c r="G2879" s="40"/>
      <c r="H2879" s="40"/>
      <c r="I2879" s="56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0"/>
      <c r="AN2879" s="40"/>
    </row>
    <row r="2880" spans="1:40" x14ac:dyDescent="0.2">
      <c r="A2880" s="40"/>
      <c r="B2880" s="40"/>
      <c r="C2880" s="40"/>
      <c r="D2880" s="40"/>
      <c r="E2880" s="40"/>
      <c r="F2880" s="55"/>
      <c r="G2880" s="40"/>
      <c r="H2880" s="40"/>
      <c r="I2880" s="56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0"/>
      <c r="AN2880" s="40"/>
    </row>
    <row r="2881" spans="1:40" x14ac:dyDescent="0.2">
      <c r="A2881" s="40"/>
      <c r="B2881" s="40"/>
      <c r="C2881" s="40"/>
      <c r="D2881" s="40"/>
      <c r="E2881" s="40"/>
      <c r="F2881" s="55"/>
      <c r="G2881" s="40"/>
      <c r="H2881" s="40"/>
      <c r="I2881" s="56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0"/>
      <c r="AN2881" s="40"/>
    </row>
    <row r="2882" spans="1:40" x14ac:dyDescent="0.2">
      <c r="A2882" s="40"/>
      <c r="B2882" s="40"/>
      <c r="C2882" s="40"/>
      <c r="D2882" s="40"/>
      <c r="E2882" s="40"/>
      <c r="F2882" s="55"/>
      <c r="G2882" s="40"/>
      <c r="H2882" s="40"/>
      <c r="I2882" s="56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0"/>
      <c r="AN2882" s="40"/>
    </row>
    <row r="2883" spans="1:40" x14ac:dyDescent="0.2">
      <c r="A2883" s="40"/>
      <c r="B2883" s="40"/>
      <c r="C2883" s="40"/>
      <c r="D2883" s="40"/>
      <c r="E2883" s="40"/>
      <c r="F2883" s="55"/>
      <c r="G2883" s="40"/>
      <c r="H2883" s="40"/>
      <c r="I2883" s="56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0"/>
      <c r="AN2883" s="40"/>
    </row>
    <row r="2884" spans="1:40" x14ac:dyDescent="0.2">
      <c r="A2884" s="40"/>
      <c r="B2884" s="40"/>
      <c r="C2884" s="40"/>
      <c r="D2884" s="40"/>
      <c r="E2884" s="40"/>
      <c r="F2884" s="55"/>
      <c r="G2884" s="40"/>
      <c r="H2884" s="40"/>
      <c r="I2884" s="56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0"/>
      <c r="AN2884" s="40"/>
    </row>
    <row r="2885" spans="1:40" x14ac:dyDescent="0.2">
      <c r="A2885" s="40"/>
      <c r="B2885" s="40"/>
      <c r="C2885" s="40"/>
      <c r="D2885" s="40"/>
      <c r="E2885" s="40"/>
      <c r="F2885" s="55"/>
      <c r="G2885" s="40"/>
      <c r="H2885" s="40"/>
      <c r="I2885" s="56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0"/>
      <c r="AN2885" s="40"/>
    </row>
    <row r="2886" spans="1:40" x14ac:dyDescent="0.2">
      <c r="A2886" s="40"/>
      <c r="B2886" s="40"/>
      <c r="C2886" s="40"/>
      <c r="D2886" s="40"/>
      <c r="E2886" s="40"/>
      <c r="F2886" s="55"/>
      <c r="G2886" s="40"/>
      <c r="H2886" s="40"/>
      <c r="I2886" s="56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0"/>
      <c r="AN2886" s="40"/>
    </row>
    <row r="2887" spans="1:40" x14ac:dyDescent="0.2">
      <c r="A2887" s="40"/>
      <c r="B2887" s="40"/>
      <c r="C2887" s="40"/>
      <c r="D2887" s="40"/>
      <c r="E2887" s="40"/>
      <c r="F2887" s="55"/>
      <c r="G2887" s="40"/>
      <c r="H2887" s="40"/>
      <c r="I2887" s="56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0"/>
      <c r="AN2887" s="40"/>
    </row>
    <row r="2888" spans="1:40" x14ac:dyDescent="0.2">
      <c r="A2888" s="40"/>
      <c r="B2888" s="40"/>
      <c r="C2888" s="40"/>
      <c r="D2888" s="40"/>
      <c r="E2888" s="40"/>
      <c r="F2888" s="55"/>
      <c r="G2888" s="40"/>
      <c r="H2888" s="40"/>
      <c r="I2888" s="56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0"/>
      <c r="AN2888" s="40"/>
    </row>
    <row r="2889" spans="1:40" x14ac:dyDescent="0.2">
      <c r="A2889" s="40"/>
      <c r="B2889" s="40"/>
      <c r="C2889" s="40"/>
      <c r="D2889" s="40"/>
      <c r="E2889" s="40"/>
      <c r="F2889" s="55"/>
      <c r="G2889" s="40"/>
      <c r="H2889" s="40"/>
      <c r="I2889" s="56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0"/>
      <c r="AN2889" s="40"/>
    </row>
    <row r="2890" spans="1:40" x14ac:dyDescent="0.2">
      <c r="A2890" s="40"/>
      <c r="B2890" s="40"/>
      <c r="C2890" s="40"/>
      <c r="D2890" s="40"/>
      <c r="E2890" s="40"/>
      <c r="F2890" s="55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0"/>
      <c r="AN2890" s="40"/>
    </row>
    <row r="2891" spans="1:40" x14ac:dyDescent="0.2">
      <c r="A2891" s="40"/>
      <c r="B2891" s="40"/>
      <c r="C2891" s="40"/>
      <c r="D2891" s="40"/>
      <c r="E2891" s="40"/>
      <c r="F2891" s="55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0"/>
      <c r="AN2891" s="40"/>
    </row>
    <row r="2892" spans="1:40" x14ac:dyDescent="0.2">
      <c r="A2892" s="40"/>
      <c r="B2892" s="40"/>
      <c r="C2892" s="40"/>
      <c r="D2892" s="40"/>
      <c r="E2892" s="40"/>
      <c r="F2892" s="55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0"/>
      <c r="AN2892" s="40"/>
    </row>
    <row r="2893" spans="1:40" x14ac:dyDescent="0.2">
      <c r="A2893" s="40"/>
      <c r="B2893" s="40"/>
      <c r="C2893" s="40"/>
      <c r="D2893" s="40"/>
      <c r="E2893" s="40"/>
      <c r="F2893" s="55"/>
      <c r="G2893" s="40"/>
      <c r="H2893" s="61"/>
      <c r="I2893" s="56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0"/>
      <c r="AN2893" s="40"/>
    </row>
    <row r="2894" spans="1:40" x14ac:dyDescent="0.2">
      <c r="A2894" s="40"/>
      <c r="B2894" s="40"/>
      <c r="C2894" s="40"/>
      <c r="D2894" s="40"/>
      <c r="E2894" s="40"/>
      <c r="F2894" s="55"/>
      <c r="G2894" s="40"/>
      <c r="H2894" s="61"/>
      <c r="I2894" s="56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0"/>
      <c r="AN2894" s="40"/>
    </row>
    <row r="2895" spans="1:40" x14ac:dyDescent="0.2">
      <c r="A2895" s="40"/>
      <c r="B2895" s="40"/>
      <c r="C2895" s="40"/>
      <c r="D2895" s="40"/>
      <c r="E2895" s="40"/>
      <c r="F2895" s="55"/>
      <c r="G2895" s="40"/>
      <c r="H2895" s="61"/>
      <c r="I2895" s="56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0"/>
      <c r="AN2895" s="40"/>
    </row>
    <row r="2896" spans="1:40" x14ac:dyDescent="0.2">
      <c r="A2896" s="40"/>
      <c r="B2896" s="40"/>
      <c r="C2896" s="40"/>
      <c r="D2896" s="40"/>
      <c r="E2896" s="40"/>
      <c r="F2896" s="55"/>
      <c r="G2896" s="40"/>
      <c r="H2896" s="61"/>
      <c r="I2896" s="56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0"/>
      <c r="AN2896" s="40"/>
    </row>
    <row r="2897" spans="1:40" x14ac:dyDescent="0.2">
      <c r="A2897" s="40"/>
      <c r="B2897" s="40"/>
      <c r="C2897" s="40"/>
      <c r="D2897" s="40"/>
      <c r="E2897" s="40"/>
      <c r="F2897" s="55"/>
      <c r="G2897" s="40"/>
      <c r="H2897" s="61"/>
      <c r="I2897" s="56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0"/>
      <c r="AN2897" s="40"/>
    </row>
    <row r="2898" spans="1:40" x14ac:dyDescent="0.2">
      <c r="A2898" s="40"/>
      <c r="B2898" s="40"/>
      <c r="C2898" s="40"/>
      <c r="D2898" s="40"/>
      <c r="E2898" s="40"/>
      <c r="F2898" s="55"/>
      <c r="G2898" s="40"/>
      <c r="H2898" s="61"/>
      <c r="I2898" s="56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0"/>
      <c r="AN2898" s="40"/>
    </row>
    <row r="2899" spans="1:40" x14ac:dyDescent="0.2">
      <c r="A2899" s="40"/>
      <c r="B2899" s="40"/>
      <c r="C2899" s="40"/>
      <c r="D2899" s="40"/>
      <c r="E2899" s="40"/>
      <c r="F2899" s="55"/>
      <c r="G2899" s="40"/>
      <c r="H2899" s="61"/>
      <c r="I2899" s="56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0"/>
      <c r="AN2899" s="40"/>
    </row>
    <row r="2900" spans="1:40" x14ac:dyDescent="0.2">
      <c r="A2900" s="40"/>
      <c r="B2900" s="40"/>
      <c r="C2900" s="40"/>
      <c r="D2900" s="40"/>
      <c r="E2900" s="40"/>
      <c r="F2900" s="55"/>
      <c r="G2900" s="40"/>
      <c r="H2900" s="61"/>
      <c r="I2900" s="56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0"/>
      <c r="AN2900" s="40"/>
    </row>
    <row r="2901" spans="1:40" x14ac:dyDescent="0.2">
      <c r="A2901" s="40"/>
      <c r="B2901" s="40"/>
      <c r="C2901" s="40"/>
      <c r="D2901" s="40"/>
      <c r="E2901" s="40"/>
      <c r="F2901" s="55"/>
      <c r="G2901" s="40"/>
      <c r="H2901" s="61"/>
      <c r="I2901" s="56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0"/>
      <c r="AN2901" s="40"/>
    </row>
    <row r="2902" spans="1:40" x14ac:dyDescent="0.2">
      <c r="A2902" s="40"/>
      <c r="B2902" s="40"/>
      <c r="C2902" s="40"/>
      <c r="D2902" s="40"/>
      <c r="E2902" s="40"/>
      <c r="F2902" s="55"/>
      <c r="G2902" s="40"/>
      <c r="H2902" s="61"/>
      <c r="I2902" s="56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0"/>
      <c r="AN2902" s="40"/>
    </row>
    <row r="2903" spans="1:40" x14ac:dyDescent="0.2">
      <c r="A2903" s="40"/>
      <c r="B2903" s="40"/>
      <c r="C2903" s="40"/>
      <c r="D2903" s="40"/>
      <c r="E2903" s="40"/>
      <c r="F2903" s="55"/>
      <c r="G2903" s="40"/>
      <c r="H2903" s="61"/>
      <c r="I2903" s="56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0"/>
      <c r="AN2903" s="40"/>
    </row>
    <row r="2904" spans="1:40" x14ac:dyDescent="0.2">
      <c r="A2904" s="40"/>
      <c r="B2904" s="40"/>
      <c r="C2904" s="40"/>
      <c r="D2904" s="40"/>
      <c r="E2904" s="40"/>
      <c r="F2904" s="55"/>
      <c r="G2904" s="40"/>
      <c r="H2904" s="61"/>
      <c r="I2904" s="56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0"/>
      <c r="AN2904" s="40"/>
    </row>
    <row r="2905" spans="1:40" x14ac:dyDescent="0.2">
      <c r="A2905" s="40"/>
      <c r="B2905" s="40"/>
      <c r="C2905" s="40"/>
      <c r="D2905" s="40"/>
      <c r="E2905" s="40"/>
      <c r="F2905" s="55"/>
      <c r="G2905" s="40"/>
      <c r="H2905" s="61"/>
      <c r="I2905" s="56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0"/>
      <c r="AN2905" s="40"/>
    </row>
    <row r="2906" spans="1:40" x14ac:dyDescent="0.2">
      <c r="A2906" s="40"/>
      <c r="B2906" s="40"/>
      <c r="C2906" s="40"/>
      <c r="D2906" s="40"/>
      <c r="E2906" s="40"/>
      <c r="F2906" s="55"/>
      <c r="G2906" s="40"/>
      <c r="H2906" s="61"/>
      <c r="I2906" s="56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0"/>
      <c r="AN2906" s="40"/>
    </row>
    <row r="2907" spans="1:40" x14ac:dyDescent="0.2">
      <c r="A2907" s="40"/>
      <c r="B2907" s="40"/>
      <c r="C2907" s="40"/>
      <c r="D2907" s="40"/>
      <c r="E2907" s="40"/>
      <c r="F2907" s="55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0"/>
      <c r="AN2907" s="40"/>
    </row>
    <row r="2908" spans="1:40" x14ac:dyDescent="0.2">
      <c r="A2908" s="40"/>
      <c r="B2908" s="40"/>
      <c r="C2908" s="40"/>
      <c r="D2908" s="40"/>
      <c r="E2908" s="40"/>
      <c r="F2908" s="55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0"/>
      <c r="AN2908" s="40"/>
    </row>
    <row r="2909" spans="1:40" x14ac:dyDescent="0.2">
      <c r="A2909" s="40"/>
      <c r="B2909" s="40"/>
      <c r="C2909" s="40"/>
      <c r="D2909" s="40"/>
      <c r="E2909" s="40"/>
      <c r="F2909" s="55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0"/>
      <c r="AN2909" s="40"/>
    </row>
    <row r="2910" spans="1:40" x14ac:dyDescent="0.2">
      <c r="A2910" s="40"/>
      <c r="B2910" s="40"/>
      <c r="C2910" s="40"/>
      <c r="D2910" s="40"/>
      <c r="E2910" s="40"/>
      <c r="F2910" s="55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0"/>
      <c r="AN2910" s="40"/>
    </row>
    <row r="2911" spans="1:40" x14ac:dyDescent="0.2">
      <c r="A2911" s="40"/>
      <c r="B2911" s="40"/>
      <c r="C2911" s="40"/>
      <c r="D2911" s="40"/>
      <c r="E2911" s="40"/>
      <c r="F2911" s="55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0"/>
      <c r="AN2911" s="40"/>
    </row>
    <row r="2912" spans="1:40" x14ac:dyDescent="0.2">
      <c r="A2912" s="40"/>
      <c r="B2912" s="40"/>
      <c r="C2912" s="40"/>
      <c r="D2912" s="40"/>
      <c r="E2912" s="40"/>
      <c r="F2912" s="55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0"/>
      <c r="AN2912" s="40"/>
    </row>
    <row r="2913" spans="1:40" x14ac:dyDescent="0.2">
      <c r="A2913" s="40"/>
      <c r="B2913" s="40"/>
      <c r="C2913" s="40"/>
      <c r="D2913" s="40"/>
      <c r="E2913" s="40"/>
      <c r="F2913" s="55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0"/>
      <c r="AN2913" s="40"/>
    </row>
    <row r="2914" spans="1:40" x14ac:dyDescent="0.2">
      <c r="A2914" s="40"/>
      <c r="B2914" s="40"/>
      <c r="C2914" s="40"/>
      <c r="D2914" s="40"/>
      <c r="E2914" s="40"/>
      <c r="F2914" s="55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0"/>
      <c r="AN2914" s="40"/>
    </row>
    <row r="2915" spans="1:40" x14ac:dyDescent="0.2">
      <c r="A2915" s="40"/>
      <c r="B2915" s="40"/>
      <c r="C2915" s="40"/>
      <c r="D2915" s="40"/>
      <c r="E2915" s="40"/>
      <c r="F2915" s="55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0"/>
      <c r="AN2915" s="40"/>
    </row>
    <row r="2916" spans="1:40" x14ac:dyDescent="0.2">
      <c r="A2916" s="40"/>
      <c r="B2916" s="40"/>
      <c r="C2916" s="40"/>
      <c r="D2916" s="40"/>
      <c r="E2916" s="40"/>
      <c r="F2916" s="55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0"/>
      <c r="AN2916" s="40"/>
    </row>
    <row r="2917" spans="1:40" x14ac:dyDescent="0.2">
      <c r="A2917" s="40"/>
      <c r="B2917" s="40"/>
      <c r="C2917" s="40"/>
      <c r="D2917" s="40"/>
      <c r="E2917" s="40"/>
      <c r="F2917" s="55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0"/>
      <c r="AN2917" s="40"/>
    </row>
    <row r="2918" spans="1:40" x14ac:dyDescent="0.2">
      <c r="A2918" s="40"/>
      <c r="B2918" s="40"/>
      <c r="C2918" s="40"/>
      <c r="D2918" s="40"/>
      <c r="E2918" s="40"/>
      <c r="F2918" s="55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0"/>
      <c r="AN2918" s="40"/>
    </row>
    <row r="2919" spans="1:40" x14ac:dyDescent="0.2">
      <c r="A2919" s="40"/>
      <c r="B2919" s="40"/>
      <c r="C2919" s="40"/>
      <c r="D2919" s="40"/>
      <c r="E2919" s="40"/>
      <c r="F2919" s="55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0"/>
      <c r="AN2919" s="40"/>
    </row>
    <row r="2920" spans="1:40" x14ac:dyDescent="0.2">
      <c r="A2920" s="40"/>
      <c r="B2920" s="40"/>
      <c r="C2920" s="40"/>
      <c r="D2920" s="40"/>
      <c r="E2920" s="40"/>
      <c r="F2920" s="55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0"/>
      <c r="AN2920" s="40"/>
    </row>
    <row r="2921" spans="1:40" x14ac:dyDescent="0.2">
      <c r="A2921" s="40"/>
      <c r="B2921" s="40"/>
      <c r="C2921" s="40"/>
      <c r="D2921" s="40"/>
      <c r="E2921" s="40"/>
      <c r="F2921" s="55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0"/>
      <c r="AN2921" s="40"/>
    </row>
    <row r="2922" spans="1:40" x14ac:dyDescent="0.2">
      <c r="A2922" s="40"/>
      <c r="B2922" s="40"/>
      <c r="C2922" s="40"/>
      <c r="D2922" s="40"/>
      <c r="E2922" s="40"/>
      <c r="F2922" s="55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0"/>
      <c r="AN2922" s="40"/>
    </row>
    <row r="2923" spans="1:40" x14ac:dyDescent="0.2">
      <c r="A2923" s="40"/>
      <c r="B2923" s="40"/>
      <c r="C2923" s="40"/>
      <c r="D2923" s="40"/>
      <c r="E2923" s="40"/>
      <c r="F2923" s="55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0"/>
      <c r="AN2923" s="40"/>
    </row>
    <row r="2924" spans="1:40" x14ac:dyDescent="0.2">
      <c r="A2924" s="40"/>
      <c r="B2924" s="40"/>
      <c r="C2924" s="40"/>
      <c r="D2924" s="40"/>
      <c r="E2924" s="40"/>
      <c r="F2924" s="55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0"/>
      <c r="AN2924" s="40"/>
    </row>
    <row r="2925" spans="1:40" x14ac:dyDescent="0.2">
      <c r="A2925" s="40"/>
      <c r="B2925" s="40"/>
      <c r="C2925" s="40"/>
      <c r="D2925" s="40"/>
      <c r="E2925" s="40"/>
      <c r="F2925" s="55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0"/>
      <c r="AN2925" s="40"/>
    </row>
    <row r="2926" spans="1:40" x14ac:dyDescent="0.2">
      <c r="A2926" s="40"/>
      <c r="B2926" s="40"/>
      <c r="C2926" s="40"/>
      <c r="D2926" s="40"/>
      <c r="E2926" s="40"/>
      <c r="F2926" s="55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0"/>
      <c r="AN2926" s="40"/>
    </row>
    <row r="2927" spans="1:40" x14ac:dyDescent="0.2">
      <c r="A2927" s="40"/>
      <c r="B2927" s="40"/>
      <c r="C2927" s="40"/>
      <c r="D2927" s="40"/>
      <c r="E2927" s="40"/>
      <c r="F2927" s="55"/>
      <c r="G2927" s="40"/>
      <c r="H2927" s="61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0"/>
      <c r="AN2927" s="40"/>
    </row>
    <row r="2928" spans="1:40" x14ac:dyDescent="0.2">
      <c r="A2928" s="40"/>
      <c r="B2928" s="40"/>
      <c r="C2928" s="40"/>
      <c r="D2928" s="40"/>
      <c r="E2928" s="40"/>
      <c r="F2928" s="55"/>
      <c r="G2928" s="40"/>
      <c r="H2928" s="61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0"/>
      <c r="AN2928" s="40"/>
    </row>
    <row r="2929" spans="1:40" x14ac:dyDescent="0.2">
      <c r="A2929" s="40"/>
      <c r="B2929" s="40"/>
      <c r="C2929" s="40"/>
      <c r="D2929" s="40"/>
      <c r="E2929" s="40"/>
      <c r="F2929" s="55"/>
      <c r="G2929" s="40"/>
      <c r="H2929" s="61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0"/>
      <c r="AN2929" s="40"/>
    </row>
    <row r="2930" spans="1:40" x14ac:dyDescent="0.2">
      <c r="A2930" s="40"/>
      <c r="B2930" s="40"/>
      <c r="C2930" s="40"/>
      <c r="D2930" s="40"/>
      <c r="E2930" s="40"/>
      <c r="F2930" s="55"/>
      <c r="G2930" s="40"/>
      <c r="H2930" s="61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0"/>
      <c r="AN2930" s="40"/>
    </row>
    <row r="2931" spans="1:40" x14ac:dyDescent="0.2">
      <c r="A2931" s="40"/>
      <c r="B2931" s="40"/>
      <c r="C2931" s="40"/>
      <c r="D2931" s="40"/>
      <c r="E2931" s="40"/>
      <c r="F2931" s="55"/>
      <c r="G2931" s="40"/>
      <c r="H2931" s="61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0"/>
      <c r="AN2931" s="40"/>
    </row>
    <row r="2932" spans="1:40" x14ac:dyDescent="0.2">
      <c r="A2932" s="40"/>
      <c r="B2932" s="40"/>
      <c r="C2932" s="40"/>
      <c r="D2932" s="40"/>
      <c r="E2932" s="40"/>
      <c r="F2932" s="55"/>
      <c r="G2932" s="40"/>
      <c r="H2932" s="61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0"/>
      <c r="AN2932" s="40"/>
    </row>
    <row r="2933" spans="1:40" x14ac:dyDescent="0.2">
      <c r="A2933" s="40"/>
      <c r="B2933" s="40"/>
      <c r="C2933" s="40"/>
      <c r="D2933" s="40"/>
      <c r="E2933" s="40"/>
      <c r="F2933" s="55"/>
      <c r="G2933" s="40"/>
      <c r="H2933" s="61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0"/>
      <c r="AN2933" s="40"/>
    </row>
    <row r="2934" spans="1:40" x14ac:dyDescent="0.2">
      <c r="A2934" s="40"/>
      <c r="B2934" s="40"/>
      <c r="C2934" s="40"/>
      <c r="D2934" s="40"/>
      <c r="E2934" s="40"/>
      <c r="F2934" s="55"/>
      <c r="G2934" s="40"/>
      <c r="H2934" s="61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0"/>
      <c r="AN2934" s="40"/>
    </row>
    <row r="2935" spans="1:40" x14ac:dyDescent="0.2">
      <c r="A2935" s="40"/>
      <c r="B2935" s="40"/>
      <c r="C2935" s="40"/>
      <c r="D2935" s="40"/>
      <c r="E2935" s="40"/>
      <c r="F2935" s="55"/>
      <c r="G2935" s="40"/>
      <c r="H2935" s="61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0"/>
      <c r="AN2935" s="40"/>
    </row>
    <row r="2936" spans="1:40" x14ac:dyDescent="0.2">
      <c r="A2936" s="40"/>
      <c r="B2936" s="40"/>
      <c r="C2936" s="40"/>
      <c r="D2936" s="40"/>
      <c r="E2936" s="40"/>
      <c r="F2936" s="55"/>
      <c r="G2936" s="40"/>
      <c r="H2936" s="61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0"/>
      <c r="AN2936" s="40"/>
    </row>
    <row r="2937" spans="1:40" x14ac:dyDescent="0.2">
      <c r="A2937" s="40"/>
      <c r="B2937" s="40"/>
      <c r="C2937" s="40"/>
      <c r="D2937" s="40"/>
      <c r="E2937" s="40"/>
      <c r="F2937" s="55"/>
      <c r="G2937" s="40"/>
      <c r="H2937" s="61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0"/>
      <c r="AN2937" s="40"/>
    </row>
    <row r="2938" spans="1:40" x14ac:dyDescent="0.2">
      <c r="A2938" s="40"/>
      <c r="B2938" s="40"/>
      <c r="C2938" s="40"/>
      <c r="D2938" s="40"/>
      <c r="E2938" s="40"/>
      <c r="F2938" s="55"/>
      <c r="G2938" s="40"/>
      <c r="H2938" s="61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0"/>
      <c r="AN2938" s="40"/>
    </row>
    <row r="2939" spans="1:40" x14ac:dyDescent="0.2">
      <c r="A2939" s="40"/>
      <c r="B2939" s="40"/>
      <c r="C2939" s="40"/>
      <c r="D2939" s="40"/>
      <c r="E2939" s="40"/>
      <c r="F2939" s="55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0"/>
      <c r="AN2939" s="40"/>
    </row>
    <row r="2940" spans="1:40" x14ac:dyDescent="0.2">
      <c r="A2940" s="40"/>
      <c r="B2940" s="40"/>
      <c r="C2940" s="40"/>
      <c r="D2940" s="40"/>
      <c r="E2940" s="40"/>
      <c r="F2940" s="55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0"/>
      <c r="AN2940" s="40"/>
    </row>
    <row r="2941" spans="1:40" x14ac:dyDescent="0.2">
      <c r="A2941" s="40"/>
      <c r="B2941" s="40"/>
      <c r="C2941" s="40"/>
      <c r="D2941" s="40"/>
      <c r="E2941" s="40"/>
      <c r="F2941" s="55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0"/>
      <c r="AN2941" s="40"/>
    </row>
    <row r="2942" spans="1:40" x14ac:dyDescent="0.2">
      <c r="A2942" s="40"/>
      <c r="B2942" s="40"/>
      <c r="C2942" s="40"/>
      <c r="D2942" s="40"/>
      <c r="E2942" s="40"/>
      <c r="F2942" s="55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0"/>
      <c r="AN2942" s="40"/>
    </row>
    <row r="2943" spans="1:40" x14ac:dyDescent="0.2">
      <c r="A2943" s="40"/>
      <c r="B2943" s="40"/>
      <c r="C2943" s="40"/>
      <c r="D2943" s="40"/>
      <c r="E2943" s="40"/>
      <c r="F2943" s="55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0"/>
      <c r="AN2943" s="40"/>
    </row>
    <row r="2944" spans="1:40" x14ac:dyDescent="0.2">
      <c r="A2944" s="40"/>
      <c r="B2944" s="40"/>
      <c r="C2944" s="40"/>
      <c r="D2944" s="40"/>
      <c r="E2944" s="40"/>
      <c r="F2944" s="55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0"/>
      <c r="AN2944" s="40"/>
    </row>
    <row r="2945" spans="1:40" x14ac:dyDescent="0.2">
      <c r="A2945" s="40"/>
      <c r="B2945" s="40"/>
      <c r="C2945" s="40"/>
      <c r="D2945" s="40"/>
      <c r="E2945" s="40"/>
      <c r="F2945" s="55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0"/>
      <c r="AN2945" s="40"/>
    </row>
    <row r="2946" spans="1:40" x14ac:dyDescent="0.2">
      <c r="A2946" s="40"/>
      <c r="B2946" s="40"/>
      <c r="C2946" s="40"/>
      <c r="D2946" s="40"/>
      <c r="E2946" s="40"/>
      <c r="F2946" s="55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0"/>
      <c r="AN2946" s="40"/>
    </row>
    <row r="2947" spans="1:40" x14ac:dyDescent="0.2">
      <c r="A2947" s="40"/>
      <c r="B2947" s="40"/>
      <c r="C2947" s="40"/>
      <c r="D2947" s="40"/>
      <c r="E2947" s="40"/>
      <c r="F2947" s="55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0"/>
      <c r="AN2947" s="40"/>
    </row>
    <row r="2948" spans="1:40" x14ac:dyDescent="0.2">
      <c r="A2948" s="40"/>
      <c r="B2948" s="40"/>
      <c r="C2948" s="40"/>
      <c r="D2948" s="40"/>
      <c r="E2948" s="40"/>
      <c r="F2948" s="55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0"/>
      <c r="AN2948" s="40"/>
    </row>
    <row r="2949" spans="1:40" x14ac:dyDescent="0.2">
      <c r="A2949" s="40"/>
      <c r="B2949" s="40"/>
      <c r="C2949" s="40"/>
      <c r="D2949" s="40"/>
      <c r="E2949" s="40"/>
      <c r="F2949" s="55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0"/>
      <c r="AN2949" s="40"/>
    </row>
    <row r="2950" spans="1:40" x14ac:dyDescent="0.2">
      <c r="A2950" s="40"/>
      <c r="B2950" s="40"/>
      <c r="C2950" s="40"/>
      <c r="D2950" s="40"/>
      <c r="E2950" s="40"/>
      <c r="F2950" s="55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0"/>
      <c r="AN2950" s="40"/>
    </row>
    <row r="2951" spans="1:40" x14ac:dyDescent="0.2">
      <c r="A2951" s="40"/>
      <c r="B2951" s="40"/>
      <c r="C2951" s="40"/>
      <c r="D2951" s="40"/>
      <c r="E2951" s="40"/>
      <c r="F2951" s="55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0"/>
      <c r="AN2951" s="40"/>
    </row>
    <row r="2952" spans="1:40" x14ac:dyDescent="0.2">
      <c r="A2952" s="40"/>
      <c r="B2952" s="40"/>
      <c r="C2952" s="40"/>
      <c r="D2952" s="40"/>
      <c r="E2952" s="40"/>
      <c r="F2952" s="55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0"/>
      <c r="AN2952" s="40"/>
    </row>
    <row r="2953" spans="1:40" x14ac:dyDescent="0.2">
      <c r="A2953" s="40"/>
      <c r="B2953" s="40"/>
      <c r="C2953" s="40"/>
      <c r="D2953" s="40"/>
      <c r="E2953" s="40"/>
      <c r="F2953" s="55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0"/>
      <c r="AN2953" s="40"/>
    </row>
    <row r="2954" spans="1:40" x14ac:dyDescent="0.2">
      <c r="A2954" s="40"/>
      <c r="B2954" s="40"/>
      <c r="C2954" s="40"/>
      <c r="D2954" s="40"/>
      <c r="E2954" s="40"/>
      <c r="F2954" s="55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0"/>
      <c r="AN2954" s="40"/>
    </row>
    <row r="2955" spans="1:40" x14ac:dyDescent="0.2">
      <c r="A2955" s="40"/>
      <c r="B2955" s="40"/>
      <c r="C2955" s="40"/>
      <c r="D2955" s="40"/>
      <c r="E2955" s="40"/>
      <c r="F2955" s="55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0"/>
      <c r="AN2955" s="40"/>
    </row>
    <row r="2956" spans="1:40" x14ac:dyDescent="0.2">
      <c r="A2956" s="40"/>
      <c r="B2956" s="40"/>
      <c r="C2956" s="40"/>
      <c r="D2956" s="40"/>
      <c r="E2956" s="40"/>
      <c r="F2956" s="55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0"/>
      <c r="AN2956" s="40"/>
    </row>
    <row r="2957" spans="1:40" x14ac:dyDescent="0.2">
      <c r="A2957" s="40"/>
      <c r="B2957" s="40"/>
      <c r="C2957" s="40"/>
      <c r="D2957" s="40"/>
      <c r="E2957" s="40"/>
      <c r="F2957" s="55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0"/>
      <c r="AN2957" s="40"/>
    </row>
    <row r="2958" spans="1:40" x14ac:dyDescent="0.2">
      <c r="A2958" s="40"/>
      <c r="B2958" s="40"/>
      <c r="C2958" s="40"/>
      <c r="D2958" s="40"/>
      <c r="E2958" s="40"/>
      <c r="F2958" s="55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0"/>
      <c r="AN2958" s="40"/>
    </row>
    <row r="2959" spans="1:40" x14ac:dyDescent="0.2">
      <c r="A2959" s="40"/>
      <c r="B2959" s="40"/>
      <c r="C2959" s="40"/>
      <c r="D2959" s="40"/>
      <c r="E2959" s="40"/>
      <c r="F2959" s="55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0"/>
      <c r="AN2959" s="40"/>
    </row>
    <row r="2960" spans="1:40" x14ac:dyDescent="0.2">
      <c r="A2960" s="40"/>
      <c r="B2960" s="40"/>
      <c r="C2960" s="40"/>
      <c r="D2960" s="40"/>
      <c r="E2960" s="40"/>
      <c r="F2960" s="55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0"/>
      <c r="AN2960" s="40"/>
    </row>
    <row r="2961" spans="1:40" x14ac:dyDescent="0.2">
      <c r="A2961" s="40"/>
      <c r="B2961" s="40"/>
      <c r="C2961" s="40"/>
      <c r="D2961" s="40"/>
      <c r="E2961" s="40"/>
      <c r="F2961" s="55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0"/>
      <c r="AN2961" s="40"/>
    </row>
    <row r="2962" spans="1:40" x14ac:dyDescent="0.2">
      <c r="A2962" s="40"/>
      <c r="B2962" s="40"/>
      <c r="C2962" s="40"/>
      <c r="D2962" s="40"/>
      <c r="E2962" s="40"/>
      <c r="F2962" s="55"/>
      <c r="G2962" s="40"/>
      <c r="H2962" s="40"/>
      <c r="I2962" s="56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0"/>
      <c r="AN2962" s="40"/>
    </row>
    <row r="2963" spans="1:40" x14ac:dyDescent="0.2">
      <c r="A2963" s="40"/>
      <c r="B2963" s="40"/>
      <c r="C2963" s="40"/>
      <c r="D2963" s="40"/>
      <c r="E2963" s="40"/>
      <c r="F2963" s="55"/>
      <c r="G2963" s="40"/>
      <c r="H2963" s="40"/>
      <c r="I2963" s="56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0"/>
      <c r="AN2963" s="40"/>
    </row>
    <row r="2964" spans="1:40" x14ac:dyDescent="0.2">
      <c r="A2964" s="40"/>
      <c r="B2964" s="40"/>
      <c r="C2964" s="40"/>
      <c r="D2964" s="40"/>
      <c r="E2964" s="40"/>
      <c r="F2964" s="55"/>
      <c r="G2964" s="40"/>
      <c r="H2964" s="40"/>
      <c r="I2964" s="56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0"/>
      <c r="AN2964" s="40"/>
    </row>
    <row r="2965" spans="1:40" x14ac:dyDescent="0.2">
      <c r="A2965" s="40"/>
      <c r="B2965" s="40"/>
      <c r="C2965" s="40"/>
      <c r="D2965" s="40"/>
      <c r="E2965" s="40"/>
      <c r="F2965" s="55"/>
      <c r="G2965" s="40"/>
      <c r="H2965" s="40"/>
      <c r="I2965" s="56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0"/>
      <c r="AN2965" s="40"/>
    </row>
    <row r="2966" spans="1:40" x14ac:dyDescent="0.2">
      <c r="A2966" s="40"/>
      <c r="B2966" s="40"/>
      <c r="C2966" s="40"/>
      <c r="D2966" s="40"/>
      <c r="E2966" s="40"/>
      <c r="F2966" s="55"/>
      <c r="G2966" s="40"/>
      <c r="H2966" s="40"/>
      <c r="I2966" s="56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0"/>
      <c r="AN2966" s="40"/>
    </row>
    <row r="2967" spans="1:40" x14ac:dyDescent="0.2">
      <c r="A2967" s="40"/>
      <c r="B2967" s="40"/>
      <c r="C2967" s="40"/>
      <c r="D2967" s="40"/>
      <c r="E2967" s="40"/>
      <c r="F2967" s="55"/>
      <c r="G2967" s="40"/>
      <c r="H2967" s="40"/>
      <c r="I2967" s="56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0"/>
      <c r="AN2967" s="40"/>
    </row>
    <row r="2968" spans="1:40" x14ac:dyDescent="0.2">
      <c r="A2968" s="40"/>
      <c r="B2968" s="40"/>
      <c r="C2968" s="40"/>
      <c r="D2968" s="40"/>
      <c r="E2968" s="40"/>
      <c r="F2968" s="55"/>
      <c r="G2968" s="40"/>
      <c r="H2968" s="40"/>
      <c r="I2968" s="56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0"/>
      <c r="AN2968" s="40"/>
    </row>
    <row r="2969" spans="1:40" x14ac:dyDescent="0.2">
      <c r="A2969" s="40"/>
      <c r="B2969" s="40"/>
      <c r="C2969" s="40"/>
      <c r="D2969" s="40"/>
      <c r="E2969" s="40"/>
      <c r="F2969" s="55"/>
      <c r="G2969" s="40"/>
      <c r="H2969" s="40"/>
      <c r="I2969" s="56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0"/>
      <c r="AN2969" s="40"/>
    </row>
    <row r="2970" spans="1:40" x14ac:dyDescent="0.2">
      <c r="A2970" s="40"/>
      <c r="B2970" s="40"/>
      <c r="C2970" s="40"/>
      <c r="D2970" s="40"/>
      <c r="E2970" s="40"/>
      <c r="F2970" s="55"/>
      <c r="G2970" s="40"/>
      <c r="H2970" s="40"/>
      <c r="I2970" s="56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0"/>
      <c r="AN2970" s="40"/>
    </row>
    <row r="2971" spans="1:40" x14ac:dyDescent="0.2">
      <c r="A2971" s="40"/>
      <c r="B2971" s="40"/>
      <c r="C2971" s="40"/>
      <c r="D2971" s="40"/>
      <c r="E2971" s="40"/>
      <c r="F2971" s="55"/>
      <c r="G2971" s="40"/>
      <c r="H2971" s="40"/>
      <c r="I2971" s="56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0"/>
      <c r="AN2971" s="40"/>
    </row>
    <row r="2972" spans="1:40" x14ac:dyDescent="0.2">
      <c r="A2972" s="40"/>
      <c r="B2972" s="40"/>
      <c r="C2972" s="40"/>
      <c r="D2972" s="40"/>
      <c r="E2972" s="40"/>
      <c r="F2972" s="55"/>
      <c r="G2972" s="40"/>
      <c r="H2972" s="40"/>
      <c r="I2972" s="56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0"/>
      <c r="AN2972" s="40"/>
    </row>
    <row r="2973" spans="1:40" x14ac:dyDescent="0.2">
      <c r="A2973" s="40"/>
      <c r="B2973" s="40"/>
      <c r="C2973" s="40"/>
      <c r="D2973" s="40"/>
      <c r="E2973" s="40"/>
      <c r="F2973" s="55"/>
      <c r="G2973" s="40"/>
      <c r="H2973" s="40"/>
      <c r="I2973" s="56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0"/>
      <c r="AN2973" s="40"/>
    </row>
    <row r="2974" spans="1:40" x14ac:dyDescent="0.2">
      <c r="A2974" s="40"/>
      <c r="B2974" s="40"/>
      <c r="C2974" s="40"/>
      <c r="D2974" s="40"/>
      <c r="E2974" s="40"/>
      <c r="F2974" s="55"/>
      <c r="G2974" s="40"/>
      <c r="H2974" s="40"/>
      <c r="I2974" s="56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0"/>
      <c r="AN2974" s="40"/>
    </row>
    <row r="2975" spans="1:40" x14ac:dyDescent="0.2">
      <c r="A2975" s="40"/>
      <c r="B2975" s="40"/>
      <c r="C2975" s="40"/>
      <c r="D2975" s="40"/>
      <c r="E2975" s="40"/>
      <c r="F2975" s="55"/>
      <c r="G2975" s="40"/>
      <c r="H2975" s="40"/>
      <c r="I2975" s="56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0"/>
      <c r="AN2975" s="40"/>
    </row>
    <row r="2976" spans="1:40" x14ac:dyDescent="0.2">
      <c r="A2976" s="40"/>
      <c r="B2976" s="40"/>
      <c r="C2976" s="40"/>
      <c r="D2976" s="40"/>
      <c r="E2976" s="40"/>
      <c r="F2976" s="55"/>
      <c r="G2976" s="40"/>
      <c r="H2976" s="40"/>
      <c r="I2976" s="56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0"/>
      <c r="AN2976" s="40"/>
    </row>
    <row r="2977" spans="1:40" x14ac:dyDescent="0.2">
      <c r="A2977" s="40"/>
      <c r="B2977" s="40"/>
      <c r="C2977" s="40"/>
      <c r="D2977" s="40"/>
      <c r="E2977" s="40"/>
      <c r="F2977" s="55"/>
      <c r="G2977" s="40"/>
      <c r="H2977" s="40"/>
      <c r="I2977" s="56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0"/>
      <c r="AN2977" s="40"/>
    </row>
    <row r="2978" spans="1:40" x14ac:dyDescent="0.2">
      <c r="A2978" s="40"/>
      <c r="B2978" s="40"/>
      <c r="C2978" s="40"/>
      <c r="D2978" s="40"/>
      <c r="E2978" s="40"/>
      <c r="F2978" s="55"/>
      <c r="G2978" s="40"/>
      <c r="H2978" s="40"/>
      <c r="I2978" s="56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0"/>
      <c r="AN2978" s="40"/>
    </row>
    <row r="2979" spans="1:40" x14ac:dyDescent="0.2">
      <c r="A2979" s="40"/>
      <c r="B2979" s="40"/>
      <c r="C2979" s="40"/>
      <c r="D2979" s="40"/>
      <c r="E2979" s="40"/>
      <c r="F2979" s="55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0"/>
      <c r="AN2979" s="40"/>
    </row>
    <row r="2980" spans="1:40" x14ac:dyDescent="0.2">
      <c r="A2980" s="40"/>
      <c r="B2980" s="40"/>
      <c r="C2980" s="40"/>
      <c r="D2980" s="40"/>
      <c r="E2980" s="40"/>
      <c r="F2980" s="55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0"/>
      <c r="AN2980" s="40"/>
    </row>
    <row r="2981" spans="1:40" x14ac:dyDescent="0.2">
      <c r="A2981" s="40"/>
      <c r="B2981" s="40"/>
      <c r="C2981" s="40"/>
      <c r="D2981" s="40"/>
      <c r="E2981" s="40"/>
      <c r="F2981" s="55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0"/>
      <c r="AN2981" s="40"/>
    </row>
    <row r="2982" spans="1:40" x14ac:dyDescent="0.2">
      <c r="A2982" s="40"/>
      <c r="B2982" s="40"/>
      <c r="C2982" s="40"/>
      <c r="D2982" s="40"/>
      <c r="E2982" s="40"/>
      <c r="F2982" s="55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0"/>
      <c r="AN2982" s="40"/>
    </row>
    <row r="2983" spans="1:40" x14ac:dyDescent="0.2">
      <c r="A2983" s="40"/>
      <c r="B2983" s="40"/>
      <c r="C2983" s="40"/>
      <c r="D2983" s="40"/>
      <c r="E2983" s="40"/>
      <c r="F2983" s="55"/>
      <c r="G2983" s="40"/>
      <c r="H2983" s="40"/>
      <c r="I2983" s="56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0"/>
      <c r="AN2983" s="40"/>
    </row>
    <row r="2984" spans="1:40" x14ac:dyDescent="0.2">
      <c r="A2984" s="40"/>
      <c r="B2984" s="40"/>
      <c r="C2984" s="40"/>
      <c r="D2984" s="40"/>
      <c r="E2984" s="40"/>
      <c r="F2984" s="55"/>
      <c r="G2984" s="40"/>
      <c r="H2984" s="40"/>
      <c r="I2984" s="56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0"/>
      <c r="AN2984" s="40"/>
    </row>
    <row r="2985" spans="1:40" x14ac:dyDescent="0.2">
      <c r="A2985" s="40"/>
      <c r="B2985" s="40"/>
      <c r="C2985" s="40"/>
      <c r="D2985" s="40"/>
      <c r="E2985" s="40"/>
      <c r="F2985" s="55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0"/>
      <c r="AN2985" s="40"/>
    </row>
    <row r="2986" spans="1:40" x14ac:dyDescent="0.2">
      <c r="A2986" s="40"/>
      <c r="B2986" s="40"/>
      <c r="C2986" s="40"/>
      <c r="D2986" s="40"/>
      <c r="E2986" s="40"/>
      <c r="F2986" s="55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0"/>
      <c r="AN2986" s="40"/>
    </row>
    <row r="2987" spans="1:40" x14ac:dyDescent="0.2">
      <c r="A2987" s="40"/>
      <c r="B2987" s="40"/>
      <c r="C2987" s="40"/>
      <c r="D2987" s="40"/>
      <c r="E2987" s="40"/>
      <c r="F2987" s="55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0"/>
      <c r="AN2987" s="40"/>
    </row>
    <row r="2988" spans="1:40" x14ac:dyDescent="0.2">
      <c r="A2988" s="40"/>
      <c r="B2988" s="40"/>
      <c r="C2988" s="40"/>
      <c r="D2988" s="40"/>
      <c r="E2988" s="40"/>
      <c r="F2988" s="55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0"/>
      <c r="AN2988" s="40"/>
    </row>
    <row r="2989" spans="1:40" x14ac:dyDescent="0.2">
      <c r="A2989" s="40"/>
      <c r="B2989" s="40"/>
      <c r="C2989" s="40"/>
      <c r="D2989" s="40"/>
      <c r="E2989" s="40"/>
      <c r="F2989" s="55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0"/>
      <c r="AN2989" s="40"/>
    </row>
    <row r="2990" spans="1:40" x14ac:dyDescent="0.2">
      <c r="A2990" s="40"/>
      <c r="B2990" s="40"/>
      <c r="C2990" s="40"/>
      <c r="D2990" s="40"/>
      <c r="E2990" s="40"/>
      <c r="F2990" s="55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0"/>
      <c r="AN2990" s="40"/>
    </row>
    <row r="2991" spans="1:40" x14ac:dyDescent="0.2">
      <c r="A2991" s="40"/>
      <c r="B2991" s="40"/>
      <c r="C2991" s="40"/>
      <c r="D2991" s="40"/>
      <c r="E2991" s="40"/>
      <c r="F2991" s="55"/>
      <c r="G2991" s="40"/>
      <c r="H2991" s="40"/>
      <c r="I2991" s="56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0"/>
      <c r="AN2991" s="40"/>
    </row>
    <row r="2992" spans="1:40" x14ac:dyDescent="0.2">
      <c r="A2992" s="40"/>
      <c r="B2992" s="40"/>
      <c r="C2992" s="40"/>
      <c r="D2992" s="40"/>
      <c r="E2992" s="40"/>
      <c r="F2992" s="55"/>
      <c r="G2992" s="40"/>
      <c r="H2992" s="40"/>
      <c r="I2992" s="56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0"/>
      <c r="AN2992" s="40"/>
    </row>
    <row r="2993" spans="1:40" x14ac:dyDescent="0.2">
      <c r="A2993" s="40"/>
      <c r="B2993" s="40"/>
      <c r="C2993" s="40"/>
      <c r="D2993" s="40"/>
      <c r="E2993" s="40"/>
      <c r="F2993" s="55"/>
      <c r="G2993" s="40"/>
      <c r="H2993" s="40"/>
      <c r="I2993" s="56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0"/>
      <c r="AN2993" s="40"/>
    </row>
    <row r="2994" spans="1:40" x14ac:dyDescent="0.2">
      <c r="A2994" s="40"/>
      <c r="B2994" s="40"/>
      <c r="C2994" s="40"/>
      <c r="D2994" s="40"/>
      <c r="E2994" s="40"/>
      <c r="F2994" s="55"/>
      <c r="G2994" s="40"/>
      <c r="H2994" s="40"/>
      <c r="I2994" s="56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0"/>
      <c r="AN2994" s="40"/>
    </row>
    <row r="2995" spans="1:40" x14ac:dyDescent="0.2">
      <c r="A2995" s="40"/>
      <c r="B2995" s="40"/>
      <c r="C2995" s="40"/>
      <c r="D2995" s="40"/>
      <c r="E2995" s="40"/>
      <c r="F2995" s="55"/>
      <c r="G2995" s="40"/>
      <c r="H2995" s="40"/>
      <c r="I2995" s="56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0"/>
      <c r="AN2995" s="40"/>
    </row>
    <row r="2996" spans="1:40" x14ac:dyDescent="0.2">
      <c r="A2996" s="40"/>
      <c r="B2996" s="40"/>
      <c r="C2996" s="40"/>
      <c r="D2996" s="40"/>
      <c r="E2996" s="40"/>
      <c r="F2996" s="55"/>
      <c r="G2996" s="40"/>
      <c r="H2996" s="40"/>
      <c r="I2996" s="56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0"/>
      <c r="AN2996" s="40"/>
    </row>
    <row r="2997" spans="1:40" x14ac:dyDescent="0.2">
      <c r="A2997" s="40"/>
      <c r="B2997" s="40"/>
      <c r="C2997" s="40"/>
      <c r="D2997" s="40"/>
      <c r="E2997" s="40"/>
      <c r="F2997" s="55"/>
      <c r="G2997" s="40"/>
      <c r="H2997" s="40"/>
      <c r="I2997" s="56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0"/>
      <c r="AN2997" s="40"/>
    </row>
    <row r="2998" spans="1:40" x14ac:dyDescent="0.2">
      <c r="A2998" s="40"/>
      <c r="B2998" s="40"/>
      <c r="C2998" s="40"/>
      <c r="D2998" s="40"/>
      <c r="E2998" s="40"/>
      <c r="F2998" s="55"/>
      <c r="G2998" s="40"/>
      <c r="H2998" s="40"/>
      <c r="I2998" s="56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0"/>
      <c r="AN2998" s="40"/>
    </row>
    <row r="2999" spans="1:40" x14ac:dyDescent="0.2">
      <c r="A2999" s="40"/>
      <c r="B2999" s="40"/>
      <c r="C2999" s="40"/>
      <c r="D2999" s="40"/>
      <c r="E2999" s="40"/>
      <c r="F2999" s="55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0"/>
      <c r="AN2999" s="40"/>
    </row>
    <row r="3000" spans="1:40" x14ac:dyDescent="0.2">
      <c r="A3000" s="40"/>
      <c r="B3000" s="40"/>
      <c r="C3000" s="40"/>
      <c r="D3000" s="40"/>
      <c r="E3000" s="40"/>
      <c r="F3000" s="55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0"/>
      <c r="AN3000" s="40"/>
    </row>
    <row r="3001" spans="1:40" x14ac:dyDescent="0.2">
      <c r="A3001" s="40"/>
      <c r="B3001" s="40"/>
      <c r="C3001" s="40"/>
      <c r="D3001" s="40"/>
      <c r="E3001" s="40"/>
      <c r="F3001" s="55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0"/>
      <c r="AN3001" s="40"/>
    </row>
    <row r="3002" spans="1:40" x14ac:dyDescent="0.2">
      <c r="A3002" s="40"/>
      <c r="B3002" s="40"/>
      <c r="C3002" s="40"/>
      <c r="D3002" s="40"/>
      <c r="E3002" s="40"/>
      <c r="F3002" s="55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0"/>
      <c r="AN3002" s="40"/>
    </row>
    <row r="3003" spans="1:40" x14ac:dyDescent="0.2">
      <c r="A3003" s="40"/>
      <c r="B3003" s="40"/>
      <c r="C3003" s="40"/>
      <c r="D3003" s="40"/>
      <c r="E3003" s="40"/>
      <c r="F3003" s="55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0"/>
      <c r="AN3003" s="40"/>
    </row>
    <row r="3004" spans="1:40" x14ac:dyDescent="0.2">
      <c r="A3004" s="40"/>
      <c r="B3004" s="40"/>
      <c r="C3004" s="40"/>
      <c r="D3004" s="40"/>
      <c r="E3004" s="40"/>
      <c r="F3004" s="55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0"/>
      <c r="AN3004" s="40"/>
    </row>
    <row r="3005" spans="1:40" x14ac:dyDescent="0.2">
      <c r="A3005" s="40"/>
      <c r="B3005" s="40"/>
      <c r="C3005" s="40"/>
      <c r="D3005" s="40"/>
      <c r="E3005" s="40"/>
      <c r="F3005" s="55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0"/>
      <c r="AN3005" s="40"/>
    </row>
    <row r="3006" spans="1:40" x14ac:dyDescent="0.2">
      <c r="A3006" s="40"/>
      <c r="B3006" s="40"/>
      <c r="C3006" s="40"/>
      <c r="D3006" s="40"/>
      <c r="E3006" s="40"/>
      <c r="F3006" s="55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0"/>
      <c r="AN3006" s="40"/>
    </row>
    <row r="3007" spans="1:40" x14ac:dyDescent="0.2">
      <c r="A3007" s="40"/>
      <c r="B3007" s="40"/>
      <c r="C3007" s="40"/>
      <c r="D3007" s="40"/>
      <c r="E3007" s="40"/>
      <c r="F3007" s="55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0"/>
      <c r="AN3007" s="40"/>
    </row>
    <row r="3008" spans="1:40" x14ac:dyDescent="0.2">
      <c r="A3008" s="40"/>
      <c r="B3008" s="40"/>
      <c r="C3008" s="40"/>
      <c r="D3008" s="40"/>
      <c r="E3008" s="40"/>
      <c r="F3008" s="55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0"/>
      <c r="AN3008" s="40"/>
    </row>
    <row r="3009" spans="1:40" x14ac:dyDescent="0.2">
      <c r="A3009" s="40"/>
      <c r="B3009" s="40"/>
      <c r="C3009" s="40"/>
      <c r="D3009" s="40"/>
      <c r="E3009" s="40"/>
      <c r="F3009" s="55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0"/>
      <c r="AN3009" s="40"/>
    </row>
    <row r="3010" spans="1:40" x14ac:dyDescent="0.2">
      <c r="A3010" s="40"/>
      <c r="B3010" s="40"/>
      <c r="C3010" s="40"/>
      <c r="D3010" s="40"/>
      <c r="E3010" s="40"/>
      <c r="F3010" s="55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0"/>
      <c r="AN3010" s="40"/>
    </row>
    <row r="3011" spans="1:40" x14ac:dyDescent="0.2">
      <c r="A3011" s="40"/>
      <c r="B3011" s="40"/>
      <c r="C3011" s="40"/>
      <c r="D3011" s="40"/>
      <c r="E3011" s="40"/>
      <c r="F3011" s="55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0"/>
      <c r="AN3011" s="40"/>
    </row>
    <row r="3012" spans="1:40" x14ac:dyDescent="0.2">
      <c r="A3012" s="40"/>
      <c r="B3012" s="40"/>
      <c r="C3012" s="40"/>
      <c r="D3012" s="40"/>
      <c r="E3012" s="40"/>
      <c r="F3012" s="55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0"/>
      <c r="AN3012" s="40"/>
    </row>
    <row r="3013" spans="1:40" x14ac:dyDescent="0.2">
      <c r="A3013" s="40"/>
      <c r="B3013" s="40"/>
      <c r="C3013" s="40"/>
      <c r="D3013" s="40"/>
      <c r="E3013" s="40"/>
      <c r="F3013" s="55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0"/>
      <c r="AN3013" s="40"/>
    </row>
    <row r="3014" spans="1:40" x14ac:dyDescent="0.2">
      <c r="A3014" s="40"/>
      <c r="B3014" s="40"/>
      <c r="C3014" s="40"/>
      <c r="D3014" s="40"/>
      <c r="E3014" s="40"/>
      <c r="F3014" s="55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0"/>
      <c r="AN3014" s="40"/>
    </row>
    <row r="3015" spans="1:40" x14ac:dyDescent="0.2">
      <c r="A3015" s="40"/>
      <c r="B3015" s="40"/>
      <c r="C3015" s="40"/>
      <c r="D3015" s="40"/>
      <c r="E3015" s="40"/>
      <c r="F3015" s="55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0"/>
      <c r="AN3015" s="40"/>
    </row>
    <row r="3016" spans="1:40" x14ac:dyDescent="0.2">
      <c r="A3016" s="40"/>
      <c r="B3016" s="40"/>
      <c r="C3016" s="40"/>
      <c r="D3016" s="40"/>
      <c r="E3016" s="40"/>
      <c r="F3016" s="55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0"/>
      <c r="AN3016" s="40"/>
    </row>
    <row r="3017" spans="1:40" x14ac:dyDescent="0.2">
      <c r="A3017" s="40"/>
      <c r="B3017" s="40"/>
      <c r="C3017" s="40"/>
      <c r="D3017" s="40"/>
      <c r="E3017" s="40"/>
      <c r="F3017" s="55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0"/>
      <c r="AN3017" s="40"/>
    </row>
    <row r="3018" spans="1:40" x14ac:dyDescent="0.2">
      <c r="A3018" s="40"/>
      <c r="B3018" s="40"/>
      <c r="C3018" s="40"/>
      <c r="D3018" s="40"/>
      <c r="E3018" s="40"/>
      <c r="F3018" s="55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0"/>
      <c r="AN3018" s="40"/>
    </row>
    <row r="3019" spans="1:40" x14ac:dyDescent="0.2">
      <c r="A3019" s="40"/>
      <c r="B3019" s="40"/>
      <c r="C3019" s="40"/>
      <c r="D3019" s="40"/>
      <c r="E3019" s="40"/>
      <c r="F3019" s="55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0"/>
      <c r="AN3019" s="40"/>
    </row>
    <row r="3020" spans="1:40" x14ac:dyDescent="0.2">
      <c r="A3020" s="40"/>
      <c r="B3020" s="40"/>
      <c r="C3020" s="40"/>
      <c r="D3020" s="40"/>
      <c r="E3020" s="40"/>
      <c r="F3020" s="55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0"/>
      <c r="AN3020" s="40"/>
    </row>
    <row r="3021" spans="1:40" x14ac:dyDescent="0.2">
      <c r="A3021" s="40"/>
      <c r="B3021" s="40"/>
      <c r="C3021" s="40"/>
      <c r="D3021" s="40"/>
      <c r="E3021" s="40"/>
      <c r="F3021" s="55"/>
      <c r="G3021" s="56"/>
      <c r="H3021" s="61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0"/>
      <c r="AN3021" s="40"/>
    </row>
    <row r="3022" spans="1:40" x14ac:dyDescent="0.2">
      <c r="A3022" s="40"/>
      <c r="B3022" s="40"/>
      <c r="C3022" s="40"/>
      <c r="D3022" s="40"/>
      <c r="E3022" s="40"/>
      <c r="F3022" s="55"/>
      <c r="G3022" s="56"/>
      <c r="H3022" s="61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0"/>
      <c r="AN3022" s="40"/>
    </row>
    <row r="3023" spans="1:40" x14ac:dyDescent="0.2">
      <c r="A3023" s="40"/>
      <c r="B3023" s="40"/>
      <c r="C3023" s="40"/>
      <c r="D3023" s="40"/>
      <c r="E3023" s="40"/>
      <c r="F3023" s="55"/>
      <c r="G3023" s="56"/>
      <c r="H3023" s="61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0"/>
      <c r="AN3023" s="40"/>
    </row>
    <row r="3024" spans="1:40" x14ac:dyDescent="0.2">
      <c r="A3024" s="40"/>
      <c r="B3024" s="40"/>
      <c r="C3024" s="40"/>
      <c r="D3024" s="40"/>
      <c r="E3024" s="40"/>
      <c r="F3024" s="55"/>
      <c r="G3024" s="56"/>
      <c r="H3024" s="61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0"/>
      <c r="AN3024" s="40"/>
    </row>
    <row r="3025" spans="1:40" x14ac:dyDescent="0.2">
      <c r="A3025" s="40"/>
      <c r="B3025" s="40"/>
      <c r="C3025" s="40"/>
      <c r="D3025" s="40"/>
      <c r="E3025" s="40"/>
      <c r="F3025" s="55"/>
      <c r="G3025" s="56"/>
      <c r="H3025" s="61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0"/>
      <c r="AN3025" s="40"/>
    </row>
    <row r="3026" spans="1:40" x14ac:dyDescent="0.2">
      <c r="A3026" s="40"/>
      <c r="B3026" s="40"/>
      <c r="C3026" s="40"/>
      <c r="D3026" s="40"/>
      <c r="E3026" s="40"/>
      <c r="F3026" s="55"/>
      <c r="G3026" s="56"/>
      <c r="H3026" s="61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0"/>
      <c r="AN3026" s="40"/>
    </row>
    <row r="3027" spans="1:40" x14ac:dyDescent="0.2">
      <c r="A3027" s="40"/>
      <c r="B3027" s="40"/>
      <c r="C3027" s="40"/>
      <c r="D3027" s="40"/>
      <c r="E3027" s="40"/>
      <c r="F3027" s="55"/>
      <c r="G3027" s="56"/>
      <c r="H3027" s="61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0"/>
      <c r="AN3027" s="40"/>
    </row>
    <row r="3028" spans="1:40" x14ac:dyDescent="0.2">
      <c r="A3028" s="40"/>
      <c r="B3028" s="40"/>
      <c r="C3028" s="40"/>
      <c r="D3028" s="40"/>
      <c r="E3028" s="40"/>
      <c r="F3028" s="55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0"/>
      <c r="AN3028" s="40"/>
    </row>
    <row r="3029" spans="1:40" x14ac:dyDescent="0.2">
      <c r="A3029" s="40"/>
      <c r="B3029" s="40"/>
      <c r="C3029" s="40"/>
      <c r="D3029" s="40"/>
      <c r="E3029" s="40"/>
      <c r="F3029" s="55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0"/>
      <c r="AN3029" s="40"/>
    </row>
    <row r="3030" spans="1:40" x14ac:dyDescent="0.2">
      <c r="A3030" s="40"/>
      <c r="B3030" s="40"/>
      <c r="C3030" s="40"/>
      <c r="D3030" s="40"/>
      <c r="E3030" s="40"/>
      <c r="F3030" s="55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0"/>
      <c r="AN3030" s="40"/>
    </row>
    <row r="3031" spans="1:40" x14ac:dyDescent="0.2">
      <c r="A3031" s="40"/>
      <c r="B3031" s="40"/>
      <c r="C3031" s="40"/>
      <c r="D3031" s="40"/>
      <c r="E3031" s="40"/>
      <c r="F3031" s="55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0"/>
      <c r="AN3031" s="40"/>
    </row>
    <row r="3032" spans="1:40" x14ac:dyDescent="0.2">
      <c r="A3032" s="40"/>
      <c r="B3032" s="40"/>
      <c r="C3032" s="40"/>
      <c r="D3032" s="40"/>
      <c r="E3032" s="40"/>
      <c r="F3032" s="55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0"/>
      <c r="AN3032" s="40"/>
    </row>
    <row r="3033" spans="1:40" x14ac:dyDescent="0.2">
      <c r="A3033" s="40"/>
      <c r="B3033" s="40"/>
      <c r="C3033" s="40"/>
      <c r="D3033" s="40"/>
      <c r="E3033" s="40"/>
      <c r="F3033" s="55"/>
      <c r="G3033" s="40"/>
      <c r="H3033" s="40"/>
      <c r="I3033" s="56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0"/>
      <c r="AN3033" s="40"/>
    </row>
    <row r="3034" spans="1:40" x14ac:dyDescent="0.2">
      <c r="A3034" s="40"/>
      <c r="B3034" s="40"/>
      <c r="C3034" s="40"/>
      <c r="D3034" s="40"/>
      <c r="E3034" s="40"/>
      <c r="F3034" s="55"/>
      <c r="G3034" s="40"/>
      <c r="H3034" s="40"/>
      <c r="I3034" s="56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0"/>
      <c r="AN3034" s="40"/>
    </row>
    <row r="3035" spans="1:40" x14ac:dyDescent="0.2">
      <c r="A3035" s="40"/>
      <c r="B3035" s="40"/>
      <c r="C3035" s="40"/>
      <c r="D3035" s="40"/>
      <c r="E3035" s="40"/>
      <c r="F3035" s="55"/>
      <c r="G3035" s="40"/>
      <c r="H3035" s="40"/>
      <c r="I3035" s="56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0"/>
      <c r="AN3035" s="40"/>
    </row>
    <row r="3036" spans="1:40" x14ac:dyDescent="0.2">
      <c r="A3036" s="40"/>
      <c r="B3036" s="40"/>
      <c r="C3036" s="40"/>
      <c r="D3036" s="40"/>
      <c r="E3036" s="40"/>
      <c r="F3036" s="55"/>
      <c r="G3036" s="40"/>
      <c r="H3036" s="40"/>
      <c r="I3036" s="56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0"/>
      <c r="AN3036" s="40"/>
    </row>
    <row r="3037" spans="1:40" x14ac:dyDescent="0.2">
      <c r="A3037" s="40"/>
      <c r="B3037" s="40"/>
      <c r="C3037" s="40"/>
      <c r="D3037" s="40"/>
      <c r="E3037" s="40"/>
      <c r="F3037" s="55"/>
      <c r="G3037" s="40"/>
      <c r="H3037" s="40"/>
      <c r="I3037" s="56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0"/>
      <c r="AN3037" s="40"/>
    </row>
    <row r="3038" spans="1:40" x14ac:dyDescent="0.2">
      <c r="A3038" s="40"/>
      <c r="B3038" s="40"/>
      <c r="C3038" s="40"/>
      <c r="D3038" s="40"/>
      <c r="E3038" s="40"/>
      <c r="F3038" s="55"/>
      <c r="G3038" s="40"/>
      <c r="H3038" s="40"/>
      <c r="I3038" s="56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0"/>
      <c r="AN3038" s="40"/>
    </row>
    <row r="3039" spans="1:40" x14ac:dyDescent="0.2">
      <c r="A3039" s="40"/>
      <c r="B3039" s="40"/>
      <c r="C3039" s="40"/>
      <c r="D3039" s="40"/>
      <c r="E3039" s="40"/>
      <c r="F3039" s="55"/>
      <c r="G3039" s="40"/>
      <c r="H3039" s="40"/>
      <c r="I3039" s="56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0"/>
      <c r="AN3039" s="40"/>
    </row>
    <row r="3040" spans="1:40" x14ac:dyDescent="0.2">
      <c r="A3040" s="40"/>
      <c r="B3040" s="40"/>
      <c r="C3040" s="40"/>
      <c r="D3040" s="40"/>
      <c r="E3040" s="40"/>
      <c r="F3040" s="55"/>
      <c r="G3040" s="40"/>
      <c r="H3040" s="40"/>
      <c r="I3040" s="56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0"/>
      <c r="AN3040" s="40"/>
    </row>
    <row r="3041" spans="1:40" x14ac:dyDescent="0.2">
      <c r="A3041" s="40"/>
      <c r="B3041" s="40"/>
      <c r="C3041" s="40"/>
      <c r="D3041" s="40"/>
      <c r="E3041" s="40"/>
      <c r="F3041" s="55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0"/>
      <c r="AN3041" s="40"/>
    </row>
    <row r="3042" spans="1:40" x14ac:dyDescent="0.2">
      <c r="A3042" s="40"/>
      <c r="B3042" s="40"/>
      <c r="C3042" s="40"/>
      <c r="D3042" s="40"/>
      <c r="E3042" s="40"/>
      <c r="F3042" s="55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0"/>
      <c r="AN3042" s="40"/>
    </row>
    <row r="3043" spans="1:40" x14ac:dyDescent="0.2">
      <c r="A3043" s="40"/>
      <c r="B3043" s="40"/>
      <c r="C3043" s="40"/>
      <c r="D3043" s="40"/>
      <c r="E3043" s="40"/>
      <c r="F3043" s="55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0"/>
      <c r="AN3043" s="40"/>
    </row>
    <row r="3044" spans="1:40" x14ac:dyDescent="0.2">
      <c r="A3044" s="40"/>
      <c r="B3044" s="40"/>
      <c r="C3044" s="40"/>
      <c r="D3044" s="40"/>
      <c r="E3044" s="40"/>
      <c r="F3044" s="55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0"/>
      <c r="AN3044" s="40"/>
    </row>
    <row r="3045" spans="1:40" x14ac:dyDescent="0.2">
      <c r="A3045" s="40"/>
      <c r="B3045" s="40"/>
      <c r="C3045" s="40"/>
      <c r="D3045" s="40"/>
      <c r="E3045" s="40"/>
      <c r="F3045" s="55"/>
      <c r="G3045" s="40"/>
      <c r="H3045" s="40"/>
      <c r="I3045" s="56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0"/>
      <c r="AN3045" s="40"/>
    </row>
    <row r="3046" spans="1:40" x14ac:dyDescent="0.2">
      <c r="A3046" s="40"/>
      <c r="B3046" s="40"/>
      <c r="C3046" s="40"/>
      <c r="D3046" s="40"/>
      <c r="E3046" s="40"/>
      <c r="F3046" s="55"/>
      <c r="G3046" s="40"/>
      <c r="H3046" s="40"/>
      <c r="I3046" s="56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0"/>
      <c r="AN3046" s="40"/>
    </row>
    <row r="3047" spans="1:40" x14ac:dyDescent="0.2">
      <c r="A3047" s="40"/>
      <c r="B3047" s="40"/>
      <c r="C3047" s="40"/>
      <c r="D3047" s="40"/>
      <c r="E3047" s="40"/>
      <c r="F3047" s="55"/>
      <c r="G3047" s="40"/>
      <c r="H3047" s="40"/>
      <c r="I3047" s="56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0"/>
      <c r="AN3047" s="40"/>
    </row>
    <row r="3048" spans="1:40" x14ac:dyDescent="0.2">
      <c r="A3048" s="40"/>
      <c r="B3048" s="40"/>
      <c r="C3048" s="40"/>
      <c r="D3048" s="40"/>
      <c r="E3048" s="40"/>
      <c r="F3048" s="55"/>
      <c r="G3048" s="40"/>
      <c r="H3048" s="40"/>
      <c r="I3048" s="56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0"/>
      <c r="AN3048" s="40"/>
    </row>
    <row r="3049" spans="1:40" x14ac:dyDescent="0.2">
      <c r="A3049" s="40"/>
      <c r="B3049" s="40"/>
      <c r="C3049" s="40"/>
      <c r="D3049" s="40"/>
      <c r="E3049" s="40"/>
      <c r="F3049" s="55"/>
      <c r="G3049" s="40"/>
      <c r="H3049" s="40"/>
      <c r="I3049" s="56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0"/>
      <c r="AN3049" s="40"/>
    </row>
    <row r="3050" spans="1:40" x14ac:dyDescent="0.2">
      <c r="A3050" s="40"/>
      <c r="B3050" s="40"/>
      <c r="C3050" s="40"/>
      <c r="D3050" s="40"/>
      <c r="E3050" s="40"/>
      <c r="F3050" s="55"/>
      <c r="G3050" s="40"/>
      <c r="H3050" s="40"/>
      <c r="I3050" s="56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0"/>
      <c r="AN3050" s="40"/>
    </row>
    <row r="3051" spans="1:40" x14ac:dyDescent="0.2">
      <c r="A3051" s="40"/>
      <c r="B3051" s="40"/>
      <c r="C3051" s="40"/>
      <c r="D3051" s="40"/>
      <c r="E3051" s="40"/>
      <c r="F3051" s="55"/>
      <c r="G3051" s="40"/>
      <c r="H3051" s="40"/>
      <c r="I3051" s="56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0"/>
      <c r="AN3051" s="40"/>
    </row>
    <row r="3052" spans="1:40" x14ac:dyDescent="0.2">
      <c r="A3052" s="40"/>
      <c r="B3052" s="40"/>
      <c r="C3052" s="40"/>
      <c r="D3052" s="40"/>
      <c r="E3052" s="40"/>
      <c r="F3052" s="55"/>
      <c r="G3052" s="40"/>
      <c r="H3052" s="40"/>
      <c r="I3052" s="56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0"/>
      <c r="AN3052" s="40"/>
    </row>
    <row r="3053" spans="1:40" x14ac:dyDescent="0.2">
      <c r="A3053" s="40"/>
      <c r="B3053" s="40"/>
      <c r="C3053" s="40"/>
      <c r="D3053" s="40"/>
      <c r="E3053" s="40"/>
      <c r="F3053" s="55"/>
      <c r="G3053" s="40"/>
      <c r="H3053" s="40"/>
      <c r="I3053" s="56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0"/>
      <c r="AN3053" s="40"/>
    </row>
    <row r="3054" spans="1:40" x14ac:dyDescent="0.2">
      <c r="A3054" s="40"/>
      <c r="B3054" s="40"/>
      <c r="C3054" s="40"/>
      <c r="D3054" s="40"/>
      <c r="E3054" s="40"/>
      <c r="F3054" s="55"/>
      <c r="G3054" s="40"/>
      <c r="H3054" s="40"/>
      <c r="I3054" s="56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0"/>
      <c r="AN3054" s="40"/>
    </row>
    <row r="3055" spans="1:40" x14ac:dyDescent="0.2">
      <c r="A3055" s="40"/>
      <c r="B3055" s="40"/>
      <c r="C3055" s="40"/>
      <c r="D3055" s="40"/>
      <c r="E3055" s="40"/>
      <c r="F3055" s="55"/>
      <c r="G3055" s="40"/>
      <c r="H3055" s="40"/>
      <c r="I3055" s="56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0"/>
      <c r="AN3055" s="40"/>
    </row>
    <row r="3056" spans="1:40" x14ac:dyDescent="0.2">
      <c r="A3056" s="40"/>
      <c r="B3056" s="40"/>
      <c r="C3056" s="40"/>
      <c r="D3056" s="40"/>
      <c r="E3056" s="40"/>
      <c r="F3056" s="55"/>
      <c r="G3056" s="40"/>
      <c r="H3056" s="40"/>
      <c r="I3056" s="56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0"/>
      <c r="AN3056" s="40"/>
    </row>
    <row r="3057" spans="1:40" x14ac:dyDescent="0.2">
      <c r="A3057" s="40"/>
      <c r="B3057" s="40"/>
      <c r="C3057" s="40"/>
      <c r="D3057" s="40"/>
      <c r="E3057" s="40"/>
      <c r="F3057" s="55"/>
      <c r="G3057" s="40"/>
      <c r="H3057" s="40"/>
      <c r="I3057" s="56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0"/>
      <c r="AN3057" s="40"/>
    </row>
    <row r="3058" spans="1:40" x14ac:dyDescent="0.2">
      <c r="A3058" s="40"/>
      <c r="B3058" s="40"/>
      <c r="C3058" s="40"/>
      <c r="D3058" s="40"/>
      <c r="E3058" s="40"/>
      <c r="F3058" s="55"/>
      <c r="G3058" s="40"/>
      <c r="H3058" s="40"/>
      <c r="I3058" s="56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0"/>
      <c r="AN3058" s="40"/>
    </row>
    <row r="3059" spans="1:40" x14ac:dyDescent="0.2">
      <c r="A3059" s="40"/>
      <c r="B3059" s="40"/>
      <c r="C3059" s="40"/>
      <c r="D3059" s="40"/>
      <c r="E3059" s="40"/>
      <c r="F3059" s="55"/>
      <c r="G3059" s="40"/>
      <c r="H3059" s="40"/>
      <c r="I3059" s="56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0"/>
      <c r="AN3059" s="40"/>
    </row>
    <row r="3060" spans="1:40" x14ac:dyDescent="0.2">
      <c r="A3060" s="40"/>
      <c r="B3060" s="40"/>
      <c r="C3060" s="40"/>
      <c r="D3060" s="40"/>
      <c r="E3060" s="40"/>
      <c r="F3060" s="55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0"/>
      <c r="AN3060" s="40"/>
    </row>
    <row r="3061" spans="1:40" x14ac:dyDescent="0.2">
      <c r="A3061" s="40"/>
      <c r="B3061" s="40"/>
      <c r="C3061" s="40"/>
      <c r="D3061" s="40"/>
      <c r="E3061" s="40"/>
      <c r="F3061" s="55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0"/>
      <c r="AN3061" s="40"/>
    </row>
    <row r="3062" spans="1:40" x14ac:dyDescent="0.2">
      <c r="A3062" s="40"/>
      <c r="B3062" s="40"/>
      <c r="C3062" s="40"/>
      <c r="D3062" s="40"/>
      <c r="E3062" s="40"/>
      <c r="F3062" s="55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0"/>
      <c r="AN3062" s="40"/>
    </row>
    <row r="3063" spans="1:40" x14ac:dyDescent="0.2">
      <c r="A3063" s="40"/>
      <c r="B3063" s="40"/>
      <c r="C3063" s="40"/>
      <c r="D3063" s="40"/>
      <c r="E3063" s="40"/>
      <c r="F3063" s="55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0"/>
      <c r="AN3063" s="40"/>
    </row>
    <row r="3064" spans="1:40" x14ac:dyDescent="0.2">
      <c r="A3064" s="40"/>
      <c r="B3064" s="40"/>
      <c r="C3064" s="40"/>
      <c r="D3064" s="40"/>
      <c r="E3064" s="40"/>
      <c r="F3064" s="55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0"/>
      <c r="AN3064" s="40"/>
    </row>
    <row r="3065" spans="1:40" x14ac:dyDescent="0.2">
      <c r="A3065" s="40"/>
      <c r="B3065" s="40"/>
      <c r="C3065" s="40"/>
      <c r="D3065" s="40"/>
      <c r="E3065" s="40"/>
      <c r="F3065" s="55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0"/>
      <c r="AN3065" s="40"/>
    </row>
    <row r="3066" spans="1:40" x14ac:dyDescent="0.2">
      <c r="A3066" s="40"/>
      <c r="B3066" s="40"/>
      <c r="C3066" s="40"/>
      <c r="D3066" s="40"/>
      <c r="E3066" s="40"/>
      <c r="F3066" s="55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0"/>
      <c r="AN3066" s="40"/>
    </row>
    <row r="3067" spans="1:40" x14ac:dyDescent="0.2">
      <c r="A3067" s="40"/>
      <c r="B3067" s="40"/>
      <c r="C3067" s="40"/>
      <c r="D3067" s="40"/>
      <c r="E3067" s="40"/>
      <c r="F3067" s="55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0"/>
      <c r="AN3067" s="40"/>
    </row>
    <row r="3068" spans="1:40" x14ac:dyDescent="0.2">
      <c r="A3068" s="40"/>
      <c r="B3068" s="40"/>
      <c r="C3068" s="40"/>
      <c r="D3068" s="40"/>
      <c r="E3068" s="40"/>
      <c r="F3068" s="55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0"/>
      <c r="AN3068" s="40"/>
    </row>
    <row r="3069" spans="1:40" x14ac:dyDescent="0.2">
      <c r="A3069" s="40"/>
      <c r="B3069" s="40"/>
      <c r="C3069" s="40"/>
      <c r="D3069" s="40"/>
      <c r="E3069" s="40"/>
      <c r="F3069" s="55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0"/>
      <c r="AN3069" s="40"/>
    </row>
    <row r="3070" spans="1:40" x14ac:dyDescent="0.2">
      <c r="A3070" s="40"/>
      <c r="B3070" s="40"/>
      <c r="C3070" s="40"/>
      <c r="D3070" s="40"/>
      <c r="E3070" s="40"/>
      <c r="F3070" s="55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0"/>
      <c r="AN3070" s="40"/>
    </row>
    <row r="3071" spans="1:40" x14ac:dyDescent="0.2">
      <c r="A3071" s="40"/>
      <c r="B3071" s="40"/>
      <c r="C3071" s="40"/>
      <c r="D3071" s="40"/>
      <c r="E3071" s="40"/>
      <c r="F3071" s="55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0"/>
      <c r="AN3071" s="40"/>
    </row>
    <row r="3072" spans="1:40" x14ac:dyDescent="0.2">
      <c r="A3072" s="40"/>
      <c r="B3072" s="40"/>
      <c r="C3072" s="40"/>
      <c r="D3072" s="40"/>
      <c r="E3072" s="40"/>
      <c r="F3072" s="55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0"/>
      <c r="AN3072" s="40"/>
    </row>
    <row r="3073" spans="1:40" x14ac:dyDescent="0.2">
      <c r="A3073" s="40"/>
      <c r="B3073" s="40"/>
      <c r="C3073" s="40"/>
      <c r="D3073" s="40"/>
      <c r="E3073" s="40"/>
      <c r="F3073" s="55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0"/>
      <c r="AN3073" s="40"/>
    </row>
    <row r="3074" spans="1:40" x14ac:dyDescent="0.2">
      <c r="A3074" s="40"/>
      <c r="B3074" s="40"/>
      <c r="C3074" s="40"/>
      <c r="D3074" s="40"/>
      <c r="E3074" s="40"/>
      <c r="F3074" s="55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0"/>
      <c r="AN3074" s="40"/>
    </row>
    <row r="3075" spans="1:40" x14ac:dyDescent="0.2">
      <c r="A3075" s="40"/>
      <c r="B3075" s="40"/>
      <c r="C3075" s="40"/>
      <c r="D3075" s="40"/>
      <c r="E3075" s="40"/>
      <c r="F3075" s="55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0"/>
      <c r="AN3075" s="40"/>
    </row>
    <row r="3076" spans="1:40" x14ac:dyDescent="0.2">
      <c r="A3076" s="40"/>
      <c r="B3076" s="40"/>
      <c r="C3076" s="40"/>
      <c r="D3076" s="40"/>
      <c r="E3076" s="40"/>
      <c r="F3076" s="55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0"/>
      <c r="AN3076" s="40"/>
    </row>
    <row r="3077" spans="1:40" x14ac:dyDescent="0.2">
      <c r="A3077" s="40"/>
      <c r="B3077" s="40"/>
      <c r="C3077" s="40"/>
      <c r="D3077" s="40"/>
      <c r="E3077" s="40"/>
      <c r="F3077" s="55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0"/>
      <c r="AN3077" s="40"/>
    </row>
    <row r="3078" spans="1:40" x14ac:dyDescent="0.2">
      <c r="A3078" s="40"/>
      <c r="B3078" s="40"/>
      <c r="C3078" s="40"/>
      <c r="D3078" s="40"/>
      <c r="E3078" s="40"/>
      <c r="F3078" s="55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0"/>
      <c r="AN3078" s="40"/>
    </row>
    <row r="3079" spans="1:40" x14ac:dyDescent="0.2">
      <c r="A3079" s="40"/>
      <c r="B3079" s="40"/>
      <c r="C3079" s="40"/>
      <c r="D3079" s="40"/>
      <c r="E3079" s="40"/>
      <c r="F3079" s="55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0"/>
      <c r="AN3079" s="40"/>
    </row>
    <row r="3080" spans="1:40" x14ac:dyDescent="0.2">
      <c r="A3080" s="40"/>
      <c r="B3080" s="40"/>
      <c r="C3080" s="40"/>
      <c r="D3080" s="40"/>
      <c r="E3080" s="40"/>
      <c r="F3080" s="55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0"/>
      <c r="AN3080" s="40"/>
    </row>
    <row r="3081" spans="1:40" x14ac:dyDescent="0.2">
      <c r="A3081" s="40"/>
      <c r="B3081" s="40"/>
      <c r="C3081" s="40"/>
      <c r="D3081" s="40"/>
      <c r="E3081" s="40"/>
      <c r="F3081" s="55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0"/>
      <c r="AN3081" s="40"/>
    </row>
    <row r="3082" spans="1:40" x14ac:dyDescent="0.2">
      <c r="A3082" s="40"/>
      <c r="B3082" s="40"/>
      <c r="C3082" s="40"/>
      <c r="D3082" s="40"/>
      <c r="E3082" s="40"/>
      <c r="F3082" s="55"/>
      <c r="G3082" s="40"/>
      <c r="H3082" s="61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0"/>
      <c r="AN3082" s="40"/>
    </row>
    <row r="3083" spans="1:40" x14ac:dyDescent="0.2">
      <c r="A3083" s="40"/>
      <c r="B3083" s="40"/>
      <c r="C3083" s="40"/>
      <c r="D3083" s="40"/>
      <c r="E3083" s="40"/>
      <c r="F3083" s="55"/>
      <c r="G3083" s="40"/>
      <c r="H3083" s="61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0"/>
      <c r="AN3083" s="40"/>
    </row>
    <row r="3084" spans="1:40" x14ac:dyDescent="0.2">
      <c r="A3084" s="40"/>
      <c r="B3084" s="40"/>
      <c r="C3084" s="40"/>
      <c r="D3084" s="40"/>
      <c r="E3084" s="40"/>
      <c r="F3084" s="55"/>
      <c r="G3084" s="40"/>
      <c r="H3084" s="61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0"/>
      <c r="AN3084" s="40"/>
    </row>
    <row r="3085" spans="1:40" x14ac:dyDescent="0.2">
      <c r="A3085" s="40"/>
      <c r="B3085" s="40"/>
      <c r="C3085" s="40"/>
      <c r="D3085" s="40"/>
      <c r="E3085" s="40"/>
      <c r="F3085" s="55"/>
      <c r="G3085" s="40"/>
      <c r="H3085" s="61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0"/>
      <c r="AN3085" s="40"/>
    </row>
    <row r="3086" spans="1:40" x14ac:dyDescent="0.2">
      <c r="A3086" s="40"/>
      <c r="B3086" s="40"/>
      <c r="C3086" s="40"/>
      <c r="D3086" s="40"/>
      <c r="E3086" s="40"/>
      <c r="F3086" s="55"/>
      <c r="G3086" s="40"/>
      <c r="H3086" s="61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0"/>
      <c r="AN3086" s="40"/>
    </row>
    <row r="3087" spans="1:40" x14ac:dyDescent="0.2">
      <c r="A3087" s="40"/>
      <c r="B3087" s="40"/>
      <c r="C3087" s="40"/>
      <c r="D3087" s="40"/>
      <c r="E3087" s="40"/>
      <c r="F3087" s="55"/>
      <c r="G3087" s="40"/>
      <c r="H3087" s="61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0"/>
      <c r="AN3087" s="40"/>
    </row>
    <row r="3088" spans="1:40" x14ac:dyDescent="0.2">
      <c r="A3088" s="40"/>
      <c r="B3088" s="40"/>
      <c r="C3088" s="40"/>
      <c r="D3088" s="40"/>
      <c r="E3088" s="40"/>
      <c r="F3088" s="55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0"/>
      <c r="AN3088" s="40"/>
    </row>
    <row r="3089" spans="1:40" x14ac:dyDescent="0.2">
      <c r="A3089" s="40"/>
      <c r="B3089" s="40"/>
      <c r="C3089" s="40"/>
      <c r="D3089" s="40"/>
      <c r="E3089" s="40"/>
      <c r="F3089" s="55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0"/>
      <c r="AN3089" s="40"/>
    </row>
    <row r="3090" spans="1:40" x14ac:dyDescent="0.2">
      <c r="A3090" s="40"/>
      <c r="B3090" s="40"/>
      <c r="C3090" s="40"/>
      <c r="D3090" s="40"/>
      <c r="E3090" s="40"/>
      <c r="F3090" s="55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0"/>
      <c r="AN3090" s="40"/>
    </row>
    <row r="3091" spans="1:40" x14ac:dyDescent="0.2">
      <c r="A3091" s="40"/>
      <c r="B3091" s="40"/>
      <c r="C3091" s="40"/>
      <c r="D3091" s="40"/>
      <c r="E3091" s="40"/>
      <c r="F3091" s="55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0"/>
      <c r="AN3091" s="40"/>
    </row>
    <row r="3092" spans="1:40" x14ac:dyDescent="0.2">
      <c r="A3092" s="40"/>
      <c r="B3092" s="40"/>
      <c r="C3092" s="40"/>
      <c r="D3092" s="40"/>
      <c r="E3092" s="40"/>
      <c r="F3092" s="55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0"/>
      <c r="AN3092" s="40"/>
    </row>
    <row r="3093" spans="1:40" x14ac:dyDescent="0.2">
      <c r="A3093" s="40"/>
      <c r="B3093" s="40"/>
      <c r="C3093" s="40"/>
      <c r="D3093" s="40"/>
      <c r="E3093" s="40"/>
      <c r="F3093" s="55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0"/>
      <c r="AN3093" s="40"/>
    </row>
    <row r="3094" spans="1:40" x14ac:dyDescent="0.2">
      <c r="A3094" s="40"/>
      <c r="B3094" s="40"/>
      <c r="C3094" s="40"/>
      <c r="D3094" s="40"/>
      <c r="E3094" s="40"/>
      <c r="F3094" s="55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0"/>
      <c r="AN3094" s="40"/>
    </row>
    <row r="3095" spans="1:40" x14ac:dyDescent="0.2">
      <c r="A3095" s="40"/>
      <c r="B3095" s="40"/>
      <c r="C3095" s="40"/>
      <c r="D3095" s="40"/>
      <c r="E3095" s="40"/>
      <c r="F3095" s="55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0"/>
      <c r="AN3095" s="40"/>
    </row>
    <row r="3096" spans="1:40" x14ac:dyDescent="0.2">
      <c r="A3096" s="40"/>
      <c r="B3096" s="40"/>
      <c r="C3096" s="40"/>
      <c r="D3096" s="40"/>
      <c r="E3096" s="40"/>
      <c r="F3096" s="55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0"/>
      <c r="AN3096" s="40"/>
    </row>
    <row r="3097" spans="1:40" x14ac:dyDescent="0.2">
      <c r="A3097" s="40"/>
      <c r="B3097" s="40"/>
      <c r="C3097" s="40"/>
      <c r="D3097" s="40"/>
      <c r="E3097" s="40"/>
      <c r="F3097" s="55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0"/>
      <c r="AN3097" s="40"/>
    </row>
    <row r="3098" spans="1:40" x14ac:dyDescent="0.2">
      <c r="A3098" s="40"/>
      <c r="B3098" s="40"/>
      <c r="C3098" s="40"/>
      <c r="D3098" s="40"/>
      <c r="E3098" s="40"/>
      <c r="F3098" s="55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0"/>
      <c r="AN3098" s="40"/>
    </row>
    <row r="3099" spans="1:40" x14ac:dyDescent="0.2">
      <c r="A3099" s="40"/>
      <c r="B3099" s="40"/>
      <c r="C3099" s="40"/>
      <c r="D3099" s="40"/>
      <c r="E3099" s="40"/>
      <c r="F3099" s="55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0"/>
      <c r="AN3099" s="40"/>
    </row>
    <row r="3100" spans="1:40" x14ac:dyDescent="0.2">
      <c r="A3100" s="40"/>
      <c r="B3100" s="40"/>
      <c r="C3100" s="40"/>
      <c r="D3100" s="40"/>
      <c r="E3100" s="40"/>
      <c r="F3100" s="55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0"/>
      <c r="AN3100" s="40"/>
    </row>
    <row r="3101" spans="1:40" x14ac:dyDescent="0.2">
      <c r="A3101" s="40"/>
      <c r="B3101" s="40"/>
      <c r="C3101" s="40"/>
      <c r="D3101" s="40"/>
      <c r="E3101" s="40"/>
      <c r="F3101" s="55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0"/>
      <c r="AN3101" s="40"/>
    </row>
    <row r="3102" spans="1:40" x14ac:dyDescent="0.2">
      <c r="A3102" s="40"/>
      <c r="B3102" s="40"/>
      <c r="C3102" s="40"/>
      <c r="D3102" s="40"/>
      <c r="E3102" s="40"/>
      <c r="F3102" s="55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0"/>
      <c r="AN3102" s="40"/>
    </row>
    <row r="3103" spans="1:40" x14ac:dyDescent="0.2">
      <c r="A3103" s="40"/>
      <c r="B3103" s="40"/>
      <c r="C3103" s="40"/>
      <c r="D3103" s="40"/>
      <c r="E3103" s="40"/>
      <c r="F3103" s="55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0"/>
      <c r="AN3103" s="40"/>
    </row>
    <row r="3104" spans="1:40" x14ac:dyDescent="0.2">
      <c r="A3104" s="40"/>
      <c r="B3104" s="40"/>
      <c r="C3104" s="40"/>
      <c r="D3104" s="40"/>
      <c r="E3104" s="40"/>
      <c r="F3104" s="55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0"/>
      <c r="AN3104" s="40"/>
    </row>
    <row r="3105" spans="1:40" x14ac:dyDescent="0.2">
      <c r="A3105" s="40"/>
      <c r="B3105" s="40"/>
      <c r="C3105" s="40"/>
      <c r="D3105" s="40"/>
      <c r="E3105" s="40"/>
      <c r="F3105" s="55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0"/>
      <c r="AN3105" s="40"/>
    </row>
    <row r="3106" spans="1:40" x14ac:dyDescent="0.2">
      <c r="A3106" s="40"/>
      <c r="B3106" s="40"/>
      <c r="C3106" s="40"/>
      <c r="D3106" s="40"/>
      <c r="E3106" s="40"/>
      <c r="F3106" s="55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0"/>
      <c r="AN3106" s="40"/>
    </row>
    <row r="3107" spans="1:40" x14ac:dyDescent="0.2">
      <c r="A3107" s="40"/>
      <c r="B3107" s="40"/>
      <c r="C3107" s="40"/>
      <c r="D3107" s="40"/>
      <c r="E3107" s="40"/>
      <c r="F3107" s="55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0"/>
      <c r="AN3107" s="40"/>
    </row>
    <row r="3108" spans="1:40" x14ac:dyDescent="0.2">
      <c r="A3108" s="40"/>
      <c r="B3108" s="40"/>
      <c r="C3108" s="40"/>
      <c r="D3108" s="40"/>
      <c r="E3108" s="40"/>
      <c r="F3108" s="55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0"/>
      <c r="AN3108" s="40"/>
    </row>
    <row r="3109" spans="1:40" x14ac:dyDescent="0.2">
      <c r="A3109" s="40"/>
      <c r="B3109" s="40"/>
      <c r="C3109" s="40"/>
      <c r="D3109" s="40"/>
      <c r="E3109" s="40"/>
      <c r="F3109" s="55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0"/>
      <c r="AN3109" s="40"/>
    </row>
    <row r="3110" spans="1:40" x14ac:dyDescent="0.2">
      <c r="A3110" s="40"/>
      <c r="B3110" s="40"/>
      <c r="C3110" s="40"/>
      <c r="D3110" s="40"/>
      <c r="E3110" s="40"/>
      <c r="F3110" s="55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0"/>
      <c r="AN3110" s="40"/>
    </row>
    <row r="3111" spans="1:40" x14ac:dyDescent="0.2">
      <c r="A3111" s="40"/>
      <c r="B3111" s="40"/>
      <c r="C3111" s="40"/>
      <c r="D3111" s="40"/>
      <c r="E3111" s="40"/>
      <c r="F3111" s="55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0"/>
      <c r="AN3111" s="40"/>
    </row>
    <row r="3112" spans="1:40" x14ac:dyDescent="0.2">
      <c r="A3112" s="40"/>
      <c r="B3112" s="40"/>
      <c r="C3112" s="40"/>
      <c r="D3112" s="40"/>
      <c r="E3112" s="40"/>
      <c r="F3112" s="55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0"/>
      <c r="AN3112" s="40"/>
    </row>
    <row r="3113" spans="1:40" x14ac:dyDescent="0.2">
      <c r="A3113" s="40"/>
      <c r="B3113" s="40"/>
      <c r="C3113" s="40"/>
      <c r="D3113" s="40"/>
      <c r="E3113" s="40"/>
      <c r="F3113" s="55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0"/>
      <c r="AN3113" s="40"/>
    </row>
    <row r="3114" spans="1:40" x14ac:dyDescent="0.2">
      <c r="A3114" s="40"/>
      <c r="B3114" s="40"/>
      <c r="C3114" s="40"/>
      <c r="D3114" s="40"/>
      <c r="E3114" s="40"/>
      <c r="F3114" s="55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0"/>
      <c r="AN3114" s="40"/>
    </row>
    <row r="3115" spans="1:40" x14ac:dyDescent="0.2">
      <c r="A3115" s="40"/>
      <c r="B3115" s="40"/>
      <c r="C3115" s="40"/>
      <c r="D3115" s="40"/>
      <c r="E3115" s="40"/>
      <c r="F3115" s="55"/>
      <c r="G3115" s="40"/>
      <c r="H3115" s="40"/>
      <c r="I3115" s="56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0"/>
      <c r="AN3115" s="40"/>
    </row>
    <row r="3116" spans="1:40" x14ac:dyDescent="0.2">
      <c r="A3116" s="40"/>
      <c r="B3116" s="40"/>
      <c r="C3116" s="40"/>
      <c r="D3116" s="40"/>
      <c r="E3116" s="40"/>
      <c r="F3116" s="55"/>
      <c r="G3116" s="40"/>
      <c r="H3116" s="40"/>
      <c r="I3116" s="56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0"/>
      <c r="AN3116" s="40"/>
    </row>
    <row r="3117" spans="1:40" x14ac:dyDescent="0.2">
      <c r="A3117" s="40"/>
      <c r="B3117" s="40"/>
      <c r="C3117" s="40"/>
      <c r="D3117" s="40"/>
      <c r="E3117" s="40"/>
      <c r="F3117" s="55"/>
      <c r="G3117" s="40"/>
      <c r="H3117" s="40"/>
      <c r="I3117" s="56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0"/>
      <c r="AN3117" s="40"/>
    </row>
    <row r="3118" spans="1:40" x14ac:dyDescent="0.2">
      <c r="A3118" s="40"/>
      <c r="B3118" s="40"/>
      <c r="C3118" s="40"/>
      <c r="D3118" s="40"/>
      <c r="E3118" s="40"/>
      <c r="F3118" s="55"/>
      <c r="G3118" s="40"/>
      <c r="H3118" s="40"/>
      <c r="I3118" s="56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0"/>
      <c r="AN3118" s="40"/>
    </row>
    <row r="3119" spans="1:40" x14ac:dyDescent="0.2">
      <c r="A3119" s="40"/>
      <c r="B3119" s="40"/>
      <c r="C3119" s="40"/>
      <c r="D3119" s="40"/>
      <c r="E3119" s="40"/>
      <c r="F3119" s="55"/>
      <c r="G3119" s="40"/>
      <c r="H3119" s="40"/>
      <c r="I3119" s="56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0"/>
      <c r="AN3119" s="40"/>
    </row>
    <row r="3120" spans="1:40" x14ac:dyDescent="0.2">
      <c r="A3120" s="40"/>
      <c r="B3120" s="40"/>
      <c r="C3120" s="40"/>
      <c r="D3120" s="40"/>
      <c r="E3120" s="40"/>
      <c r="F3120" s="55"/>
      <c r="G3120" s="40"/>
      <c r="H3120" s="40"/>
      <c r="I3120" s="56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0"/>
      <c r="AN3120" s="40"/>
    </row>
    <row r="3121" spans="1:40" x14ac:dyDescent="0.2">
      <c r="A3121" s="40"/>
      <c r="B3121" s="40"/>
      <c r="C3121" s="40"/>
      <c r="D3121" s="40"/>
      <c r="E3121" s="40"/>
      <c r="F3121" s="55"/>
      <c r="G3121" s="40"/>
      <c r="H3121" s="40"/>
      <c r="I3121" s="56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0"/>
      <c r="AN3121" s="40"/>
    </row>
    <row r="3122" spans="1:40" x14ac:dyDescent="0.2">
      <c r="A3122" s="40"/>
      <c r="B3122" s="40"/>
      <c r="C3122" s="40"/>
      <c r="D3122" s="40"/>
      <c r="E3122" s="40"/>
      <c r="F3122" s="55"/>
      <c r="G3122" s="40"/>
      <c r="H3122" s="40"/>
      <c r="I3122" s="56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0"/>
      <c r="AN3122" s="40"/>
    </row>
    <row r="3123" spans="1:40" x14ac:dyDescent="0.2">
      <c r="A3123" s="40"/>
      <c r="B3123" s="40"/>
      <c r="C3123" s="40"/>
      <c r="D3123" s="40"/>
      <c r="E3123" s="40"/>
      <c r="F3123" s="55"/>
      <c r="G3123" s="40"/>
      <c r="H3123" s="40"/>
      <c r="I3123" s="56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0"/>
      <c r="AN3123" s="40"/>
    </row>
    <row r="3124" spans="1:40" x14ac:dyDescent="0.2">
      <c r="A3124" s="40"/>
      <c r="B3124" s="40"/>
      <c r="C3124" s="40"/>
      <c r="D3124" s="40"/>
      <c r="E3124" s="40"/>
      <c r="F3124" s="55"/>
      <c r="G3124" s="40"/>
      <c r="H3124" s="40"/>
      <c r="I3124" s="56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0"/>
      <c r="AN3124" s="40"/>
    </row>
    <row r="3125" spans="1:40" x14ac:dyDescent="0.2">
      <c r="A3125" s="40"/>
      <c r="B3125" s="40"/>
      <c r="C3125" s="40"/>
      <c r="D3125" s="40"/>
      <c r="E3125" s="40"/>
      <c r="F3125" s="55"/>
      <c r="G3125" s="40"/>
      <c r="H3125" s="40"/>
      <c r="I3125" s="56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0"/>
      <c r="AN3125" s="40"/>
    </row>
    <row r="3126" spans="1:40" x14ac:dyDescent="0.2">
      <c r="A3126" s="40"/>
      <c r="B3126" s="40"/>
      <c r="C3126" s="40"/>
      <c r="D3126" s="40"/>
      <c r="E3126" s="40"/>
      <c r="F3126" s="55"/>
      <c r="G3126" s="40"/>
      <c r="H3126" s="40"/>
      <c r="I3126" s="56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0"/>
      <c r="AN3126" s="40"/>
    </row>
    <row r="3127" spans="1:40" x14ac:dyDescent="0.2">
      <c r="A3127" s="40"/>
      <c r="B3127" s="40"/>
      <c r="C3127" s="40"/>
      <c r="D3127" s="40"/>
      <c r="E3127" s="40"/>
      <c r="F3127" s="55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0"/>
      <c r="AN3127" s="40"/>
    </row>
    <row r="3128" spans="1:40" x14ac:dyDescent="0.2">
      <c r="A3128" s="40"/>
      <c r="B3128" s="40"/>
      <c r="C3128" s="40"/>
      <c r="D3128" s="40"/>
      <c r="E3128" s="40"/>
      <c r="F3128" s="55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0"/>
      <c r="AN3128" s="40"/>
    </row>
    <row r="3129" spans="1:40" x14ac:dyDescent="0.2">
      <c r="A3129" s="40"/>
      <c r="B3129" s="40"/>
      <c r="C3129" s="40"/>
      <c r="D3129" s="40"/>
      <c r="E3129" s="40"/>
      <c r="F3129" s="55"/>
      <c r="G3129" s="40"/>
      <c r="H3129" s="40"/>
      <c r="I3129" s="56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0"/>
      <c r="AN3129" s="40"/>
    </row>
    <row r="3130" spans="1:40" x14ac:dyDescent="0.2">
      <c r="A3130" s="40"/>
      <c r="B3130" s="40"/>
      <c r="C3130" s="40"/>
      <c r="D3130" s="40"/>
      <c r="E3130" s="40"/>
      <c r="F3130" s="55"/>
      <c r="G3130" s="40"/>
      <c r="H3130" s="40"/>
      <c r="I3130" s="56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0"/>
      <c r="AN3130" s="40"/>
    </row>
    <row r="3131" spans="1:40" x14ac:dyDescent="0.2">
      <c r="A3131" s="40"/>
      <c r="B3131" s="40"/>
      <c r="C3131" s="40"/>
      <c r="D3131" s="40"/>
      <c r="E3131" s="40"/>
      <c r="F3131" s="55"/>
      <c r="G3131" s="40"/>
      <c r="H3131" s="40"/>
      <c r="I3131" s="56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0"/>
      <c r="AN3131" s="40"/>
    </row>
    <row r="3132" spans="1:40" x14ac:dyDescent="0.2">
      <c r="A3132" s="40"/>
      <c r="B3132" s="40"/>
      <c r="C3132" s="40"/>
      <c r="D3132" s="40"/>
      <c r="E3132" s="40"/>
      <c r="F3132" s="55"/>
      <c r="G3132" s="40"/>
      <c r="H3132" s="40"/>
      <c r="I3132" s="56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0"/>
      <c r="AN3132" s="40"/>
    </row>
    <row r="3133" spans="1:40" x14ac:dyDescent="0.2">
      <c r="A3133" s="40"/>
      <c r="B3133" s="40"/>
      <c r="C3133" s="40"/>
      <c r="D3133" s="40"/>
      <c r="E3133" s="40"/>
      <c r="F3133" s="55"/>
      <c r="G3133" s="40"/>
      <c r="H3133" s="40"/>
      <c r="I3133" s="56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0"/>
      <c r="AN3133" s="40"/>
    </row>
    <row r="3134" spans="1:40" x14ac:dyDescent="0.2">
      <c r="A3134" s="40"/>
      <c r="B3134" s="40"/>
      <c r="C3134" s="40"/>
      <c r="D3134" s="40"/>
      <c r="E3134" s="40"/>
      <c r="F3134" s="55"/>
      <c r="G3134" s="40"/>
      <c r="H3134" s="40"/>
      <c r="I3134" s="56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0"/>
      <c r="AN3134" s="40"/>
    </row>
    <row r="3135" spans="1:40" x14ac:dyDescent="0.2">
      <c r="A3135" s="40"/>
      <c r="B3135" s="40"/>
      <c r="C3135" s="40"/>
      <c r="D3135" s="40"/>
      <c r="E3135" s="40"/>
      <c r="F3135" s="55"/>
      <c r="G3135" s="40"/>
      <c r="H3135" s="40"/>
      <c r="I3135" s="56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0"/>
      <c r="AN3135" s="40"/>
    </row>
    <row r="3136" spans="1:40" x14ac:dyDescent="0.2">
      <c r="A3136" s="40"/>
      <c r="B3136" s="40"/>
      <c r="C3136" s="40"/>
      <c r="D3136" s="40"/>
      <c r="E3136" s="40"/>
      <c r="F3136" s="55"/>
      <c r="G3136" s="40"/>
      <c r="H3136" s="40"/>
      <c r="I3136" s="56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0"/>
      <c r="AN3136" s="40"/>
    </row>
    <row r="3137" spans="1:40" x14ac:dyDescent="0.2">
      <c r="A3137" s="40"/>
      <c r="B3137" s="40"/>
      <c r="C3137" s="40"/>
      <c r="D3137" s="40"/>
      <c r="E3137" s="40"/>
      <c r="F3137" s="55"/>
      <c r="G3137" s="40"/>
      <c r="H3137" s="40"/>
      <c r="I3137" s="56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0"/>
      <c r="AN3137" s="40"/>
    </row>
    <row r="3138" spans="1:40" x14ac:dyDescent="0.2">
      <c r="A3138" s="40"/>
      <c r="B3138" s="40"/>
      <c r="C3138" s="40"/>
      <c r="D3138" s="40"/>
      <c r="E3138" s="40"/>
      <c r="F3138" s="55"/>
      <c r="G3138" s="40"/>
      <c r="H3138" s="40"/>
      <c r="I3138" s="56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0"/>
      <c r="AN3138" s="40"/>
    </row>
    <row r="3139" spans="1:40" x14ac:dyDescent="0.2">
      <c r="A3139" s="40"/>
      <c r="B3139" s="40"/>
      <c r="C3139" s="40"/>
      <c r="D3139" s="40"/>
      <c r="E3139" s="40"/>
      <c r="F3139" s="55"/>
      <c r="G3139" s="40"/>
      <c r="H3139" s="40"/>
      <c r="I3139" s="56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0"/>
      <c r="AN3139" s="40"/>
    </row>
    <row r="3140" spans="1:40" x14ac:dyDescent="0.2">
      <c r="A3140" s="40"/>
      <c r="B3140" s="40"/>
      <c r="C3140" s="40"/>
      <c r="D3140" s="40"/>
      <c r="E3140" s="40"/>
      <c r="F3140" s="55"/>
      <c r="G3140" s="40"/>
      <c r="H3140" s="40"/>
      <c r="I3140" s="56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0"/>
      <c r="AN3140" s="40"/>
    </row>
    <row r="3141" spans="1:40" x14ac:dyDescent="0.2">
      <c r="A3141" s="40"/>
      <c r="B3141" s="40"/>
      <c r="C3141" s="40"/>
      <c r="D3141" s="40"/>
      <c r="E3141" s="40"/>
      <c r="F3141" s="55"/>
      <c r="G3141" s="40"/>
      <c r="H3141" s="40"/>
      <c r="I3141" s="56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0"/>
      <c r="AN3141" s="40"/>
    </row>
    <row r="3142" spans="1:40" x14ac:dyDescent="0.2">
      <c r="A3142" s="40"/>
      <c r="B3142" s="40"/>
      <c r="C3142" s="40"/>
      <c r="D3142" s="40"/>
      <c r="E3142" s="40"/>
      <c r="F3142" s="55"/>
      <c r="G3142" s="40"/>
      <c r="H3142" s="40"/>
      <c r="I3142" s="56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0"/>
      <c r="AN3142" s="40"/>
    </row>
    <row r="3143" spans="1:40" x14ac:dyDescent="0.2">
      <c r="A3143" s="40"/>
      <c r="B3143" s="40"/>
      <c r="C3143" s="40"/>
      <c r="D3143" s="40"/>
      <c r="E3143" s="40"/>
      <c r="F3143" s="55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0"/>
      <c r="AN3143" s="40"/>
    </row>
    <row r="3144" spans="1:40" x14ac:dyDescent="0.2">
      <c r="A3144" s="40"/>
      <c r="B3144" s="40"/>
      <c r="C3144" s="40"/>
      <c r="D3144" s="40"/>
      <c r="E3144" s="40"/>
      <c r="F3144" s="55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0"/>
      <c r="AN3144" s="40"/>
    </row>
    <row r="3145" spans="1:40" x14ac:dyDescent="0.2">
      <c r="A3145" s="40"/>
      <c r="B3145" s="40"/>
      <c r="C3145" s="40"/>
      <c r="D3145" s="40"/>
      <c r="E3145" s="40"/>
      <c r="F3145" s="55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0"/>
      <c r="AN3145" s="40"/>
    </row>
    <row r="3146" spans="1:40" x14ac:dyDescent="0.2">
      <c r="A3146" s="40"/>
      <c r="B3146" s="40"/>
      <c r="C3146" s="40"/>
      <c r="D3146" s="40"/>
      <c r="E3146" s="40"/>
      <c r="F3146" s="55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0"/>
      <c r="AN3146" s="40"/>
    </row>
    <row r="3147" spans="1:40" x14ac:dyDescent="0.2">
      <c r="A3147" s="40"/>
      <c r="B3147" s="40"/>
      <c r="C3147" s="40"/>
      <c r="D3147" s="40"/>
      <c r="E3147" s="40"/>
      <c r="F3147" s="55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0"/>
      <c r="AN3147" s="40"/>
    </row>
    <row r="3148" spans="1:40" x14ac:dyDescent="0.2">
      <c r="A3148" s="40"/>
      <c r="B3148" s="40"/>
      <c r="C3148" s="40"/>
      <c r="D3148" s="40"/>
      <c r="E3148" s="40"/>
      <c r="F3148" s="55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0"/>
      <c r="AN3148" s="40"/>
    </row>
    <row r="3149" spans="1:40" x14ac:dyDescent="0.2">
      <c r="A3149" s="40"/>
      <c r="B3149" s="40"/>
      <c r="C3149" s="40"/>
      <c r="D3149" s="40"/>
      <c r="E3149" s="40"/>
      <c r="F3149" s="55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0"/>
      <c r="AN3149" s="40"/>
    </row>
    <row r="3150" spans="1:40" x14ac:dyDescent="0.2">
      <c r="A3150" s="40"/>
      <c r="B3150" s="40"/>
      <c r="C3150" s="40"/>
      <c r="D3150" s="40"/>
      <c r="E3150" s="40"/>
      <c r="F3150" s="55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0"/>
      <c r="AN3150" s="40"/>
    </row>
    <row r="3151" spans="1:40" x14ac:dyDescent="0.2">
      <c r="A3151" s="40"/>
      <c r="B3151" s="40"/>
      <c r="C3151" s="40"/>
      <c r="D3151" s="40"/>
      <c r="E3151" s="40"/>
      <c r="F3151" s="55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0"/>
      <c r="AN3151" s="40"/>
    </row>
    <row r="3152" spans="1:40" x14ac:dyDescent="0.2">
      <c r="A3152" s="40"/>
      <c r="B3152" s="40"/>
      <c r="C3152" s="40"/>
      <c r="D3152" s="40"/>
      <c r="E3152" s="40"/>
      <c r="F3152" s="55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0"/>
      <c r="AN3152" s="40"/>
    </row>
    <row r="3153" spans="1:40" x14ac:dyDescent="0.2">
      <c r="A3153" s="40"/>
      <c r="B3153" s="40"/>
      <c r="C3153" s="40"/>
      <c r="D3153" s="40"/>
      <c r="E3153" s="40"/>
      <c r="F3153" s="55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0"/>
      <c r="AN3153" s="40"/>
    </row>
    <row r="3154" spans="1:40" x14ac:dyDescent="0.2">
      <c r="A3154" s="40"/>
      <c r="B3154" s="40"/>
      <c r="C3154" s="40"/>
      <c r="D3154" s="40"/>
      <c r="E3154" s="40"/>
      <c r="F3154" s="55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0"/>
      <c r="AN3154" s="40"/>
    </row>
    <row r="3155" spans="1:40" x14ac:dyDescent="0.2">
      <c r="A3155" s="40"/>
      <c r="B3155" s="40"/>
      <c r="C3155" s="40"/>
      <c r="D3155" s="40"/>
      <c r="E3155" s="40"/>
      <c r="F3155" s="55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0"/>
      <c r="AN3155" s="40"/>
    </row>
    <row r="3156" spans="1:40" x14ac:dyDescent="0.2">
      <c r="A3156" s="40"/>
      <c r="B3156" s="40"/>
      <c r="C3156" s="40"/>
      <c r="D3156" s="40"/>
      <c r="E3156" s="40"/>
      <c r="F3156" s="55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0"/>
      <c r="AN3156" s="40"/>
    </row>
    <row r="3157" spans="1:40" x14ac:dyDescent="0.2">
      <c r="A3157" s="40"/>
      <c r="B3157" s="40"/>
      <c r="C3157" s="40"/>
      <c r="D3157" s="40"/>
      <c r="E3157" s="40"/>
      <c r="F3157" s="55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0"/>
      <c r="AN3157" s="40"/>
    </row>
    <row r="3158" spans="1:40" x14ac:dyDescent="0.2">
      <c r="A3158" s="40"/>
      <c r="B3158" s="40"/>
      <c r="C3158" s="40"/>
      <c r="D3158" s="40"/>
      <c r="E3158" s="40"/>
      <c r="F3158" s="55"/>
      <c r="G3158" s="40"/>
      <c r="H3158" s="61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0"/>
      <c r="AN3158" s="40"/>
    </row>
    <row r="3159" spans="1:40" x14ac:dyDescent="0.2">
      <c r="A3159" s="40"/>
      <c r="B3159" s="40"/>
      <c r="C3159" s="40"/>
      <c r="D3159" s="40"/>
      <c r="E3159" s="40"/>
      <c r="F3159" s="55"/>
      <c r="G3159" s="40"/>
      <c r="H3159" s="61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0"/>
      <c r="AN3159" s="40"/>
    </row>
    <row r="3160" spans="1:40" x14ac:dyDescent="0.2">
      <c r="A3160" s="40"/>
      <c r="B3160" s="40"/>
      <c r="C3160" s="40"/>
      <c r="D3160" s="40"/>
      <c r="E3160" s="40"/>
      <c r="F3160" s="55"/>
      <c r="G3160" s="40"/>
      <c r="H3160" s="61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0"/>
      <c r="AN3160" s="40"/>
    </row>
    <row r="3161" spans="1:40" x14ac:dyDescent="0.2">
      <c r="A3161" s="40"/>
      <c r="B3161" s="40"/>
      <c r="C3161" s="40"/>
      <c r="D3161" s="40"/>
      <c r="E3161" s="40"/>
      <c r="F3161" s="55"/>
      <c r="G3161" s="40"/>
      <c r="H3161" s="61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0"/>
      <c r="AN3161" s="40"/>
    </row>
    <row r="3162" spans="1:40" x14ac:dyDescent="0.2">
      <c r="A3162" s="40"/>
      <c r="B3162" s="40"/>
      <c r="C3162" s="40"/>
      <c r="D3162" s="40"/>
      <c r="E3162" s="40"/>
      <c r="F3162" s="55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0"/>
      <c r="AN3162" s="40"/>
    </row>
    <row r="3163" spans="1:40" x14ac:dyDescent="0.2">
      <c r="A3163" s="40"/>
      <c r="B3163" s="40"/>
      <c r="C3163" s="40"/>
      <c r="D3163" s="40"/>
      <c r="E3163" s="40"/>
      <c r="F3163" s="55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0"/>
      <c r="AN3163" s="40"/>
    </row>
    <row r="3164" spans="1:40" x14ac:dyDescent="0.2">
      <c r="A3164" s="40"/>
      <c r="B3164" s="40"/>
      <c r="C3164" s="40"/>
      <c r="D3164" s="40"/>
      <c r="E3164" s="40"/>
      <c r="F3164" s="55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0"/>
      <c r="AN3164" s="40"/>
    </row>
    <row r="3165" spans="1:40" x14ac:dyDescent="0.2">
      <c r="A3165" s="40"/>
      <c r="B3165" s="40"/>
      <c r="C3165" s="40"/>
      <c r="D3165" s="40"/>
      <c r="E3165" s="40"/>
      <c r="F3165" s="55"/>
      <c r="G3165" s="40"/>
      <c r="H3165" s="40"/>
      <c r="I3165" s="56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0"/>
      <c r="AN3165" s="40"/>
    </row>
    <row r="3166" spans="1:40" x14ac:dyDescent="0.2">
      <c r="A3166" s="40"/>
      <c r="B3166" s="40"/>
      <c r="C3166" s="40"/>
      <c r="D3166" s="40"/>
      <c r="E3166" s="40"/>
      <c r="F3166" s="55"/>
      <c r="G3166" s="40"/>
      <c r="H3166" s="40"/>
      <c r="I3166" s="56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0"/>
      <c r="AN3166" s="40"/>
    </row>
    <row r="3167" spans="1:40" x14ac:dyDescent="0.2">
      <c r="A3167" s="40"/>
      <c r="B3167" s="40"/>
      <c r="C3167" s="40"/>
      <c r="D3167" s="40"/>
      <c r="E3167" s="40"/>
      <c r="F3167" s="55"/>
      <c r="G3167" s="40"/>
      <c r="H3167" s="40"/>
      <c r="I3167" s="56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0"/>
      <c r="AN3167" s="40"/>
    </row>
    <row r="3168" spans="1:40" x14ac:dyDescent="0.2">
      <c r="A3168" s="40"/>
      <c r="B3168" s="40"/>
      <c r="C3168" s="40"/>
      <c r="D3168" s="40"/>
      <c r="E3168" s="40"/>
      <c r="F3168" s="55"/>
      <c r="G3168" s="40"/>
      <c r="H3168" s="40"/>
      <c r="I3168" s="56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0"/>
      <c r="AN3168" s="40"/>
    </row>
    <row r="3169" spans="1:40" x14ac:dyDescent="0.2">
      <c r="A3169" s="40"/>
      <c r="B3169" s="40"/>
      <c r="C3169" s="40"/>
      <c r="D3169" s="40"/>
      <c r="E3169" s="40"/>
      <c r="F3169" s="55"/>
      <c r="G3169" s="40"/>
      <c r="H3169" s="40"/>
      <c r="I3169" s="56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0"/>
      <c r="AN3169" s="40"/>
    </row>
    <row r="3170" spans="1:40" x14ac:dyDescent="0.2">
      <c r="A3170" s="40"/>
      <c r="B3170" s="40"/>
      <c r="C3170" s="40"/>
      <c r="D3170" s="40"/>
      <c r="E3170" s="40"/>
      <c r="F3170" s="55"/>
      <c r="G3170" s="40"/>
      <c r="H3170" s="40"/>
      <c r="I3170" s="56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0"/>
      <c r="AN3170" s="40"/>
    </row>
    <row r="3171" spans="1:40" x14ac:dyDescent="0.2">
      <c r="A3171" s="40"/>
      <c r="B3171" s="40"/>
      <c r="C3171" s="40"/>
      <c r="D3171" s="40"/>
      <c r="E3171" s="40"/>
      <c r="F3171" s="55"/>
      <c r="G3171" s="40"/>
      <c r="H3171" s="40"/>
      <c r="I3171" s="56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0"/>
      <c r="AN3171" s="40"/>
    </row>
    <row r="3172" spans="1:40" x14ac:dyDescent="0.2">
      <c r="A3172" s="40"/>
      <c r="B3172" s="40"/>
      <c r="C3172" s="40"/>
      <c r="D3172" s="40"/>
      <c r="E3172" s="40"/>
      <c r="F3172" s="55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0"/>
      <c r="AN3172" s="40"/>
    </row>
    <row r="3173" spans="1:40" x14ac:dyDescent="0.2">
      <c r="A3173" s="40"/>
      <c r="B3173" s="40"/>
      <c r="C3173" s="40"/>
      <c r="D3173" s="40"/>
      <c r="E3173" s="40"/>
      <c r="F3173" s="55"/>
      <c r="G3173" s="40"/>
      <c r="H3173" s="40"/>
      <c r="I3173" s="56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0"/>
      <c r="AN3173" s="40"/>
    </row>
    <row r="3174" spans="1:40" x14ac:dyDescent="0.2">
      <c r="A3174" s="40"/>
      <c r="B3174" s="40"/>
      <c r="C3174" s="40"/>
      <c r="D3174" s="40"/>
      <c r="E3174" s="40"/>
      <c r="F3174" s="55"/>
      <c r="G3174" s="40"/>
      <c r="H3174" s="40"/>
      <c r="I3174" s="56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0"/>
      <c r="AN3174" s="40"/>
    </row>
    <row r="3175" spans="1:40" x14ac:dyDescent="0.2">
      <c r="A3175" s="40"/>
      <c r="B3175" s="40"/>
      <c r="C3175" s="40"/>
      <c r="D3175" s="40"/>
      <c r="E3175" s="40"/>
      <c r="F3175" s="55"/>
      <c r="G3175" s="40"/>
      <c r="H3175" s="40"/>
      <c r="I3175" s="56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0"/>
      <c r="AN3175" s="40"/>
    </row>
    <row r="3176" spans="1:40" x14ac:dyDescent="0.2">
      <c r="A3176" s="40"/>
      <c r="B3176" s="40"/>
      <c r="C3176" s="40"/>
      <c r="D3176" s="40"/>
      <c r="E3176" s="40"/>
      <c r="F3176" s="55"/>
      <c r="G3176" s="40"/>
      <c r="H3176" s="40"/>
      <c r="I3176" s="56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0"/>
      <c r="AN3176" s="40"/>
    </row>
    <row r="3177" spans="1:40" x14ac:dyDescent="0.2">
      <c r="A3177" s="40"/>
      <c r="B3177" s="40"/>
      <c r="C3177" s="40"/>
      <c r="D3177" s="40"/>
      <c r="E3177" s="40"/>
      <c r="F3177" s="55"/>
      <c r="G3177" s="40"/>
      <c r="H3177" s="40"/>
      <c r="I3177" s="56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0"/>
      <c r="AN3177" s="40"/>
    </row>
    <row r="3178" spans="1:40" x14ac:dyDescent="0.2">
      <c r="A3178" s="40"/>
      <c r="B3178" s="40"/>
      <c r="C3178" s="40"/>
      <c r="D3178" s="40"/>
      <c r="E3178" s="40"/>
      <c r="F3178" s="55"/>
      <c r="G3178" s="40"/>
      <c r="H3178" s="40"/>
      <c r="I3178" s="56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0"/>
      <c r="AN3178" s="40"/>
    </row>
    <row r="3179" spans="1:40" x14ac:dyDescent="0.2">
      <c r="A3179" s="40"/>
      <c r="B3179" s="40"/>
      <c r="C3179" s="40"/>
      <c r="D3179" s="40"/>
      <c r="E3179" s="40"/>
      <c r="F3179" s="55"/>
      <c r="G3179" s="40"/>
      <c r="H3179" s="40"/>
      <c r="I3179" s="56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0"/>
      <c r="AN3179" s="40"/>
    </row>
    <row r="3180" spans="1:40" x14ac:dyDescent="0.2">
      <c r="A3180" s="40"/>
      <c r="B3180" s="40"/>
      <c r="C3180" s="40"/>
      <c r="D3180" s="40"/>
      <c r="E3180" s="40"/>
      <c r="F3180" s="55"/>
      <c r="G3180" s="40"/>
      <c r="H3180" s="40"/>
      <c r="I3180" s="56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0"/>
      <c r="AN3180" s="40"/>
    </row>
    <row r="3181" spans="1:40" x14ac:dyDescent="0.2">
      <c r="A3181" s="40"/>
      <c r="B3181" s="40"/>
      <c r="C3181" s="40"/>
      <c r="D3181" s="40"/>
      <c r="E3181" s="40"/>
      <c r="F3181" s="55"/>
      <c r="G3181" s="40"/>
      <c r="H3181" s="40"/>
      <c r="I3181" s="56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0"/>
      <c r="AN3181" s="40"/>
    </row>
    <row r="3182" spans="1:40" x14ac:dyDescent="0.2">
      <c r="A3182" s="40"/>
      <c r="B3182" s="40"/>
      <c r="C3182" s="40"/>
      <c r="D3182" s="40"/>
      <c r="E3182" s="40"/>
      <c r="F3182" s="55"/>
      <c r="G3182" s="40"/>
      <c r="H3182" s="40"/>
      <c r="I3182" s="56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0"/>
      <c r="AN3182" s="40"/>
    </row>
    <row r="3183" spans="1:40" x14ac:dyDescent="0.2">
      <c r="A3183" s="40"/>
      <c r="B3183" s="40"/>
      <c r="C3183" s="40"/>
      <c r="D3183" s="40"/>
      <c r="E3183" s="40"/>
      <c r="F3183" s="55"/>
      <c r="G3183" s="40"/>
      <c r="H3183" s="40"/>
      <c r="I3183" s="56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0"/>
      <c r="AN3183" s="40"/>
    </row>
    <row r="3184" spans="1:40" x14ac:dyDescent="0.2">
      <c r="A3184" s="40"/>
      <c r="B3184" s="40"/>
      <c r="C3184" s="40"/>
      <c r="D3184" s="40"/>
      <c r="E3184" s="40"/>
      <c r="F3184" s="55"/>
      <c r="G3184" s="40"/>
      <c r="H3184" s="40"/>
      <c r="I3184" s="56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0"/>
      <c r="AN3184" s="40"/>
    </row>
    <row r="3185" spans="1:40" x14ac:dyDescent="0.2">
      <c r="A3185" s="40"/>
      <c r="B3185" s="40"/>
      <c r="C3185" s="40"/>
      <c r="D3185" s="40"/>
      <c r="E3185" s="40"/>
      <c r="F3185" s="55"/>
      <c r="G3185" s="40"/>
      <c r="H3185" s="40"/>
      <c r="I3185" s="56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0"/>
      <c r="AN3185" s="40"/>
    </row>
    <row r="3186" spans="1:40" x14ac:dyDescent="0.2">
      <c r="A3186" s="40"/>
      <c r="B3186" s="40"/>
      <c r="C3186" s="40"/>
      <c r="D3186" s="40"/>
      <c r="E3186" s="40"/>
      <c r="F3186" s="55"/>
      <c r="G3186" s="40"/>
      <c r="H3186" s="40"/>
      <c r="I3186" s="56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0"/>
      <c r="AN3186" s="40"/>
    </row>
    <row r="3187" spans="1:40" x14ac:dyDescent="0.2">
      <c r="A3187" s="40"/>
      <c r="B3187" s="40"/>
      <c r="C3187" s="40"/>
      <c r="D3187" s="40"/>
      <c r="E3187" s="40"/>
      <c r="F3187" s="55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0"/>
      <c r="AN3187" s="40"/>
    </row>
    <row r="3188" spans="1:40" x14ac:dyDescent="0.2">
      <c r="A3188" s="40"/>
      <c r="B3188" s="40"/>
      <c r="C3188" s="40"/>
      <c r="D3188" s="40"/>
      <c r="E3188" s="40"/>
      <c r="F3188" s="55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0"/>
      <c r="AN3188" s="40"/>
    </row>
    <row r="3189" spans="1:40" x14ac:dyDescent="0.2">
      <c r="A3189" s="40"/>
      <c r="B3189" s="40"/>
      <c r="C3189" s="40"/>
      <c r="D3189" s="40"/>
      <c r="E3189" s="40"/>
      <c r="F3189" s="55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0"/>
      <c r="AN3189" s="40"/>
    </row>
    <row r="3190" spans="1:40" x14ac:dyDescent="0.2">
      <c r="A3190" s="40"/>
      <c r="B3190" s="40"/>
      <c r="C3190" s="40"/>
      <c r="D3190" s="40"/>
      <c r="E3190" s="40"/>
      <c r="F3190" s="55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0"/>
      <c r="AN3190" s="40"/>
    </row>
    <row r="3191" spans="1:40" x14ac:dyDescent="0.2">
      <c r="A3191" s="40"/>
      <c r="B3191" s="40"/>
      <c r="C3191" s="40"/>
      <c r="D3191" s="40"/>
      <c r="E3191" s="40"/>
      <c r="F3191" s="55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0"/>
      <c r="AN3191" s="40"/>
    </row>
    <row r="3192" spans="1:40" x14ac:dyDescent="0.2">
      <c r="A3192" s="40"/>
      <c r="B3192" s="40"/>
      <c r="C3192" s="40"/>
      <c r="D3192" s="40"/>
      <c r="E3192" s="40"/>
      <c r="F3192" s="55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0"/>
      <c r="AN3192" s="40"/>
    </row>
    <row r="3193" spans="1:40" x14ac:dyDescent="0.2">
      <c r="A3193" s="40"/>
      <c r="B3193" s="40"/>
      <c r="C3193" s="40"/>
      <c r="D3193" s="40"/>
      <c r="E3193" s="40"/>
      <c r="F3193" s="55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0"/>
      <c r="AN3193" s="40"/>
    </row>
    <row r="3194" spans="1:40" x14ac:dyDescent="0.2">
      <c r="A3194" s="40"/>
      <c r="B3194" s="40"/>
      <c r="C3194" s="40"/>
      <c r="D3194" s="40"/>
      <c r="E3194" s="40"/>
      <c r="F3194" s="55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0"/>
      <c r="AN3194" s="40"/>
    </row>
    <row r="3195" spans="1:40" x14ac:dyDescent="0.2">
      <c r="A3195" s="40"/>
      <c r="B3195" s="40"/>
      <c r="C3195" s="40"/>
      <c r="D3195" s="40"/>
      <c r="E3195" s="40"/>
      <c r="F3195" s="55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0"/>
      <c r="AN3195" s="40"/>
    </row>
    <row r="3196" spans="1:40" x14ac:dyDescent="0.2">
      <c r="A3196" s="40"/>
      <c r="B3196" s="40"/>
      <c r="C3196" s="40"/>
      <c r="D3196" s="40"/>
      <c r="E3196" s="40"/>
      <c r="F3196" s="55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0"/>
      <c r="AN3196" s="40"/>
    </row>
    <row r="3197" spans="1:40" x14ac:dyDescent="0.2">
      <c r="A3197" s="40"/>
      <c r="B3197" s="40"/>
      <c r="C3197" s="40"/>
      <c r="D3197" s="40"/>
      <c r="E3197" s="40"/>
      <c r="F3197" s="55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0"/>
      <c r="AN3197" s="40"/>
    </row>
    <row r="3198" spans="1:40" x14ac:dyDescent="0.2">
      <c r="A3198" s="40"/>
      <c r="B3198" s="40"/>
      <c r="C3198" s="40"/>
      <c r="D3198" s="40"/>
      <c r="E3198" s="40"/>
      <c r="F3198" s="55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0"/>
      <c r="AN3198" s="40"/>
    </row>
    <row r="3199" spans="1:40" x14ac:dyDescent="0.2">
      <c r="A3199" s="40"/>
      <c r="B3199" s="40"/>
      <c r="C3199" s="40"/>
      <c r="D3199" s="40"/>
      <c r="E3199" s="40"/>
      <c r="F3199" s="55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0"/>
      <c r="AN3199" s="40"/>
    </row>
    <row r="3200" spans="1:40" x14ac:dyDescent="0.2">
      <c r="A3200" s="40"/>
      <c r="B3200" s="40"/>
      <c r="C3200" s="40"/>
      <c r="D3200" s="40"/>
      <c r="E3200" s="40"/>
      <c r="F3200" s="55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0"/>
      <c r="AN3200" s="40"/>
    </row>
    <row r="3201" spans="1:40" x14ac:dyDescent="0.2">
      <c r="A3201" s="40"/>
      <c r="B3201" s="40"/>
      <c r="C3201" s="40"/>
      <c r="D3201" s="40"/>
      <c r="E3201" s="40"/>
      <c r="F3201" s="55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0"/>
      <c r="AN3201" s="40"/>
    </row>
    <row r="3202" spans="1:40" x14ac:dyDescent="0.2">
      <c r="A3202" s="40"/>
      <c r="B3202" s="40"/>
      <c r="C3202" s="40"/>
      <c r="D3202" s="40"/>
      <c r="E3202" s="40"/>
      <c r="F3202" s="55"/>
      <c r="G3202" s="40"/>
      <c r="H3202" s="61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0"/>
      <c r="AN3202" s="40"/>
    </row>
    <row r="3203" spans="1:40" x14ac:dyDescent="0.2">
      <c r="A3203" s="40"/>
      <c r="B3203" s="40"/>
      <c r="C3203" s="40"/>
      <c r="D3203" s="40"/>
      <c r="E3203" s="40"/>
      <c r="F3203" s="55"/>
      <c r="G3203" s="40"/>
      <c r="H3203" s="61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0"/>
      <c r="AN3203" s="40"/>
    </row>
    <row r="3204" spans="1:40" x14ac:dyDescent="0.2">
      <c r="A3204" s="40"/>
      <c r="B3204" s="40"/>
      <c r="C3204" s="40"/>
      <c r="D3204" s="40"/>
      <c r="E3204" s="40"/>
      <c r="F3204" s="55"/>
      <c r="G3204" s="40"/>
      <c r="H3204" s="61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0"/>
      <c r="AN3204" s="40"/>
    </row>
    <row r="3205" spans="1:40" x14ac:dyDescent="0.2">
      <c r="A3205" s="40"/>
      <c r="B3205" s="40"/>
      <c r="C3205" s="40"/>
      <c r="D3205" s="40"/>
      <c r="E3205" s="40"/>
      <c r="F3205" s="55"/>
      <c r="G3205" s="40"/>
      <c r="H3205" s="61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0"/>
      <c r="AN3205" s="40"/>
    </row>
    <row r="3206" spans="1:40" x14ac:dyDescent="0.2">
      <c r="A3206" s="40"/>
      <c r="B3206" s="40"/>
      <c r="C3206" s="40"/>
      <c r="D3206" s="40"/>
      <c r="E3206" s="40"/>
      <c r="F3206" s="55"/>
      <c r="G3206" s="40"/>
      <c r="H3206" s="61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0"/>
      <c r="AN3206" s="40"/>
    </row>
    <row r="3207" spans="1:40" x14ac:dyDescent="0.2">
      <c r="A3207" s="40"/>
      <c r="B3207" s="40"/>
      <c r="C3207" s="40"/>
      <c r="D3207" s="40"/>
      <c r="E3207" s="40"/>
      <c r="F3207" s="55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0"/>
      <c r="AN3207" s="40"/>
    </row>
    <row r="3208" spans="1:40" x14ac:dyDescent="0.2">
      <c r="A3208" s="40"/>
      <c r="B3208" s="40"/>
      <c r="C3208" s="40"/>
      <c r="D3208" s="40"/>
      <c r="E3208" s="40"/>
      <c r="F3208" s="55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0"/>
      <c r="AN3208" s="40"/>
    </row>
    <row r="3209" spans="1:40" x14ac:dyDescent="0.2">
      <c r="A3209" s="40"/>
      <c r="B3209" s="40"/>
      <c r="C3209" s="40"/>
      <c r="D3209" s="40"/>
      <c r="E3209" s="40"/>
      <c r="F3209" s="55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0"/>
      <c r="AN3209" s="40"/>
    </row>
    <row r="3210" spans="1:40" x14ac:dyDescent="0.2">
      <c r="A3210" s="40"/>
      <c r="B3210" s="40"/>
      <c r="C3210" s="40"/>
      <c r="D3210" s="40"/>
      <c r="E3210" s="40"/>
      <c r="F3210" s="55"/>
      <c r="G3210" s="40"/>
      <c r="H3210" s="40"/>
      <c r="I3210" s="56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0"/>
      <c r="AN3210" s="40"/>
    </row>
    <row r="3211" spans="1:40" x14ac:dyDescent="0.2">
      <c r="A3211" s="40"/>
      <c r="B3211" s="40"/>
      <c r="C3211" s="40"/>
      <c r="D3211" s="40"/>
      <c r="E3211" s="40"/>
      <c r="F3211" s="55"/>
      <c r="G3211" s="40"/>
      <c r="H3211" s="40"/>
      <c r="I3211" s="56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0"/>
      <c r="AN3211" s="40"/>
    </row>
    <row r="3212" spans="1:40" x14ac:dyDescent="0.2">
      <c r="A3212" s="40"/>
      <c r="B3212" s="40"/>
      <c r="C3212" s="40"/>
      <c r="D3212" s="40"/>
      <c r="E3212" s="40"/>
      <c r="F3212" s="55"/>
      <c r="G3212" s="40"/>
      <c r="H3212" s="40"/>
      <c r="I3212" s="56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0"/>
      <c r="AN3212" s="40"/>
    </row>
    <row r="3213" spans="1:40" x14ac:dyDescent="0.2">
      <c r="A3213" s="40"/>
      <c r="B3213" s="40"/>
      <c r="C3213" s="40"/>
      <c r="D3213" s="40"/>
      <c r="E3213" s="40"/>
      <c r="F3213" s="55"/>
      <c r="G3213" s="40"/>
      <c r="H3213" s="40"/>
      <c r="I3213" s="56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0"/>
      <c r="AN3213" s="40"/>
    </row>
    <row r="3214" spans="1:40" x14ac:dyDescent="0.2">
      <c r="A3214" s="40"/>
      <c r="B3214" s="40"/>
      <c r="C3214" s="40"/>
      <c r="D3214" s="40"/>
      <c r="E3214" s="40"/>
      <c r="F3214" s="55"/>
      <c r="G3214" s="40"/>
      <c r="H3214" s="40"/>
      <c r="I3214" s="56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0"/>
      <c r="AN3214" s="40"/>
    </row>
    <row r="3215" spans="1:40" x14ac:dyDescent="0.2">
      <c r="A3215" s="40"/>
      <c r="B3215" s="40"/>
      <c r="C3215" s="40"/>
      <c r="D3215" s="40"/>
      <c r="E3215" s="40"/>
      <c r="F3215" s="55"/>
      <c r="G3215" s="40"/>
      <c r="H3215" s="40"/>
      <c r="I3215" s="56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0"/>
      <c r="AN3215" s="40"/>
    </row>
    <row r="3216" spans="1:40" x14ac:dyDescent="0.2">
      <c r="A3216" s="40"/>
      <c r="B3216" s="40"/>
      <c r="C3216" s="40"/>
      <c r="D3216" s="40"/>
      <c r="E3216" s="40"/>
      <c r="F3216" s="55"/>
      <c r="G3216" s="40"/>
      <c r="H3216" s="40"/>
      <c r="I3216" s="56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0"/>
      <c r="AN3216" s="40"/>
    </row>
    <row r="3217" spans="1:40" x14ac:dyDescent="0.2">
      <c r="A3217" s="40"/>
      <c r="B3217" s="40"/>
      <c r="C3217" s="40"/>
      <c r="D3217" s="40"/>
      <c r="E3217" s="40"/>
      <c r="F3217" s="55"/>
      <c r="G3217" s="40"/>
      <c r="H3217" s="40"/>
      <c r="I3217" s="56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0"/>
      <c r="AN3217" s="40"/>
    </row>
    <row r="3218" spans="1:40" x14ac:dyDescent="0.2">
      <c r="A3218" s="40"/>
      <c r="B3218" s="40"/>
      <c r="C3218" s="40"/>
      <c r="D3218" s="40"/>
      <c r="E3218" s="40"/>
      <c r="F3218" s="55"/>
      <c r="G3218" s="40"/>
      <c r="H3218" s="40"/>
      <c r="I3218" s="56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0"/>
      <c r="AN3218" s="40"/>
    </row>
    <row r="3219" spans="1:40" x14ac:dyDescent="0.2">
      <c r="A3219" s="40"/>
      <c r="B3219" s="40"/>
      <c r="C3219" s="40"/>
      <c r="D3219" s="40"/>
      <c r="E3219" s="40"/>
      <c r="F3219" s="55"/>
      <c r="G3219" s="40"/>
      <c r="H3219" s="40"/>
      <c r="I3219" s="56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0"/>
      <c r="AN3219" s="40"/>
    </row>
    <row r="3220" spans="1:40" x14ac:dyDescent="0.2">
      <c r="A3220" s="40"/>
      <c r="B3220" s="40"/>
      <c r="C3220" s="40"/>
      <c r="D3220" s="40"/>
      <c r="E3220" s="40"/>
      <c r="F3220" s="55"/>
      <c r="G3220" s="40"/>
      <c r="H3220" s="40"/>
      <c r="I3220" s="56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0"/>
      <c r="AN3220" s="40"/>
    </row>
    <row r="3221" spans="1:40" x14ac:dyDescent="0.2">
      <c r="A3221" s="40"/>
      <c r="B3221" s="40"/>
      <c r="C3221" s="40"/>
      <c r="D3221" s="40"/>
      <c r="E3221" s="40"/>
      <c r="F3221" s="55"/>
      <c r="G3221" s="40"/>
      <c r="H3221" s="40"/>
      <c r="I3221" s="56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0"/>
      <c r="AN3221" s="40"/>
    </row>
    <row r="3222" spans="1:40" x14ac:dyDescent="0.2">
      <c r="A3222" s="40"/>
      <c r="B3222" s="40"/>
      <c r="C3222" s="40"/>
      <c r="D3222" s="40"/>
      <c r="E3222" s="40"/>
      <c r="F3222" s="55"/>
      <c r="G3222" s="40"/>
      <c r="H3222" s="40"/>
      <c r="I3222" s="56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0"/>
      <c r="AN3222" s="40"/>
    </row>
    <row r="3223" spans="1:40" x14ac:dyDescent="0.2">
      <c r="A3223" s="40"/>
      <c r="B3223" s="40"/>
      <c r="C3223" s="40"/>
      <c r="D3223" s="40"/>
      <c r="E3223" s="40"/>
      <c r="F3223" s="55"/>
      <c r="G3223" s="40"/>
      <c r="H3223" s="40"/>
      <c r="I3223" s="56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0"/>
      <c r="AN3223" s="40"/>
    </row>
    <row r="3224" spans="1:40" x14ac:dyDescent="0.2">
      <c r="A3224" s="40"/>
      <c r="B3224" s="40"/>
      <c r="C3224" s="40"/>
      <c r="D3224" s="40"/>
      <c r="E3224" s="40"/>
      <c r="F3224" s="55"/>
      <c r="G3224" s="40"/>
      <c r="H3224" s="40"/>
      <c r="I3224" s="56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0"/>
      <c r="AN3224" s="40"/>
    </row>
    <row r="3225" spans="1:40" x14ac:dyDescent="0.2">
      <c r="A3225" s="40"/>
      <c r="B3225" s="40"/>
      <c r="C3225" s="40"/>
      <c r="D3225" s="40"/>
      <c r="E3225" s="40"/>
      <c r="F3225" s="55"/>
      <c r="G3225" s="40"/>
      <c r="H3225" s="40"/>
      <c r="I3225" s="56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0"/>
      <c r="AN3225" s="40"/>
    </row>
    <row r="3226" spans="1:40" x14ac:dyDescent="0.2">
      <c r="A3226" s="40"/>
      <c r="B3226" s="40"/>
      <c r="C3226" s="40"/>
      <c r="D3226" s="40"/>
      <c r="E3226" s="40"/>
      <c r="F3226" s="55"/>
      <c r="G3226" s="40"/>
      <c r="H3226" s="40"/>
      <c r="I3226" s="56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0"/>
      <c r="AN3226" s="40"/>
    </row>
    <row r="3227" spans="1:40" x14ac:dyDescent="0.2">
      <c r="A3227" s="40"/>
      <c r="B3227" s="40"/>
      <c r="C3227" s="40"/>
      <c r="D3227" s="40"/>
      <c r="E3227" s="40"/>
      <c r="F3227" s="55"/>
      <c r="G3227" s="40"/>
      <c r="H3227" s="40"/>
      <c r="I3227" s="56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0"/>
      <c r="AN3227" s="40"/>
    </row>
    <row r="3228" spans="1:40" x14ac:dyDescent="0.2">
      <c r="A3228" s="40"/>
      <c r="B3228" s="40"/>
      <c r="C3228" s="40"/>
      <c r="D3228" s="40"/>
      <c r="E3228" s="40"/>
      <c r="F3228" s="55"/>
      <c r="G3228" s="40"/>
      <c r="H3228" s="40"/>
      <c r="I3228" s="56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0"/>
      <c r="AN3228" s="40"/>
    </row>
    <row r="3229" spans="1:40" x14ac:dyDescent="0.2">
      <c r="A3229" s="40"/>
      <c r="B3229" s="40"/>
      <c r="C3229" s="40"/>
      <c r="D3229" s="40"/>
      <c r="E3229" s="40"/>
      <c r="F3229" s="55"/>
      <c r="G3229" s="40"/>
      <c r="H3229" s="40"/>
      <c r="I3229" s="56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0"/>
      <c r="AN3229" s="40"/>
    </row>
    <row r="3230" spans="1:40" x14ac:dyDescent="0.2">
      <c r="A3230" s="40"/>
      <c r="B3230" s="40"/>
      <c r="C3230" s="40"/>
      <c r="D3230" s="40"/>
      <c r="E3230" s="40"/>
      <c r="F3230" s="55"/>
      <c r="G3230" s="40"/>
      <c r="H3230" s="40"/>
      <c r="I3230" s="56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0"/>
      <c r="AN3230" s="40"/>
    </row>
    <row r="3231" spans="1:40" x14ac:dyDescent="0.2">
      <c r="A3231" s="40"/>
      <c r="B3231" s="40"/>
      <c r="C3231" s="40"/>
      <c r="D3231" s="40"/>
      <c r="E3231" s="40"/>
      <c r="F3231" s="55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0"/>
      <c r="AN3231" s="40"/>
    </row>
    <row r="3232" spans="1:40" x14ac:dyDescent="0.2">
      <c r="A3232" s="40"/>
      <c r="B3232" s="40"/>
      <c r="C3232" s="40"/>
      <c r="D3232" s="40"/>
      <c r="E3232" s="40"/>
      <c r="F3232" s="55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0"/>
      <c r="AN3232" s="40"/>
    </row>
    <row r="3233" spans="1:40" x14ac:dyDescent="0.2">
      <c r="A3233" s="40"/>
      <c r="B3233" s="40"/>
      <c r="C3233" s="40"/>
      <c r="D3233" s="40"/>
      <c r="E3233" s="40"/>
      <c r="F3233" s="55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0"/>
      <c r="AN3233" s="40"/>
    </row>
    <row r="3234" spans="1:40" x14ac:dyDescent="0.2">
      <c r="A3234" s="40"/>
      <c r="B3234" s="40"/>
      <c r="C3234" s="40"/>
      <c r="D3234" s="40"/>
      <c r="E3234" s="40"/>
      <c r="F3234" s="55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0"/>
      <c r="AN3234" s="40"/>
    </row>
    <row r="3235" spans="1:40" x14ac:dyDescent="0.2">
      <c r="A3235" s="40"/>
      <c r="B3235" s="40"/>
      <c r="C3235" s="40"/>
      <c r="D3235" s="40"/>
      <c r="E3235" s="40"/>
      <c r="F3235" s="55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0"/>
      <c r="AN3235" s="40"/>
    </row>
    <row r="3236" spans="1:40" x14ac:dyDescent="0.2">
      <c r="A3236" s="40"/>
      <c r="B3236" s="40"/>
      <c r="C3236" s="40"/>
      <c r="D3236" s="40"/>
      <c r="E3236" s="40"/>
      <c r="F3236" s="55"/>
      <c r="G3236" s="56"/>
      <c r="H3236" s="61"/>
      <c r="I3236" s="56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0"/>
      <c r="AN3236" s="40"/>
    </row>
    <row r="3237" spans="1:40" x14ac:dyDescent="0.2">
      <c r="A3237" s="40"/>
      <c r="B3237" s="40"/>
      <c r="C3237" s="40"/>
      <c r="D3237" s="40"/>
      <c r="E3237" s="40"/>
      <c r="F3237" s="55"/>
      <c r="G3237" s="56"/>
      <c r="H3237" s="61"/>
      <c r="I3237" s="56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0"/>
      <c r="AN3237" s="40"/>
    </row>
    <row r="3238" spans="1:40" x14ac:dyDescent="0.2">
      <c r="A3238" s="40"/>
      <c r="B3238" s="40"/>
      <c r="C3238" s="40"/>
      <c r="D3238" s="40"/>
      <c r="E3238" s="40"/>
      <c r="F3238" s="55"/>
      <c r="G3238" s="56"/>
      <c r="H3238" s="61"/>
      <c r="I3238" s="56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0"/>
      <c r="AN3238" s="40"/>
    </row>
    <row r="3239" spans="1:40" x14ac:dyDescent="0.2">
      <c r="A3239" s="40"/>
      <c r="B3239" s="40"/>
      <c r="C3239" s="40"/>
      <c r="D3239" s="40"/>
      <c r="E3239" s="40"/>
      <c r="F3239" s="55"/>
      <c r="G3239" s="56"/>
      <c r="H3239" s="61"/>
      <c r="I3239" s="56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0"/>
      <c r="AN3239" s="40"/>
    </row>
    <row r="3240" spans="1:40" x14ac:dyDescent="0.2">
      <c r="A3240" s="40"/>
      <c r="B3240" s="40"/>
      <c r="C3240" s="40"/>
      <c r="D3240" s="40"/>
      <c r="E3240" s="40"/>
      <c r="F3240" s="55"/>
      <c r="G3240" s="56"/>
      <c r="H3240" s="61"/>
      <c r="I3240" s="56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0"/>
      <c r="AN3240" s="40"/>
    </row>
    <row r="3241" spans="1:40" x14ac:dyDescent="0.2">
      <c r="A3241" s="40"/>
      <c r="B3241" s="40"/>
      <c r="C3241" s="40"/>
      <c r="D3241" s="40"/>
      <c r="E3241" s="40"/>
      <c r="F3241" s="55"/>
      <c r="G3241" s="56"/>
      <c r="H3241" s="61"/>
      <c r="I3241" s="56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0"/>
      <c r="AN3241" s="40"/>
    </row>
    <row r="3242" spans="1:40" x14ac:dyDescent="0.2">
      <c r="A3242" s="40"/>
      <c r="B3242" s="40"/>
      <c r="C3242" s="40"/>
      <c r="D3242" s="40"/>
      <c r="E3242" s="40"/>
      <c r="F3242" s="55"/>
      <c r="G3242" s="56"/>
      <c r="H3242" s="61"/>
      <c r="I3242" s="56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0"/>
      <c r="AN3242" s="40"/>
    </row>
    <row r="3243" spans="1:40" x14ac:dyDescent="0.2">
      <c r="A3243" s="40"/>
      <c r="B3243" s="40"/>
      <c r="C3243" s="40"/>
      <c r="D3243" s="40"/>
      <c r="E3243" s="40"/>
      <c r="F3243" s="55"/>
      <c r="G3243" s="56"/>
      <c r="H3243" s="61"/>
      <c r="I3243" s="56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0"/>
      <c r="AN3243" s="40"/>
    </row>
    <row r="3244" spans="1:40" x14ac:dyDescent="0.2">
      <c r="A3244" s="40"/>
      <c r="B3244" s="40"/>
      <c r="C3244" s="40"/>
      <c r="D3244" s="40"/>
      <c r="E3244" s="40"/>
      <c r="F3244" s="55"/>
      <c r="G3244" s="56"/>
      <c r="H3244" s="61"/>
      <c r="I3244" s="56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0"/>
      <c r="AN3244" s="40"/>
    </row>
    <row r="3245" spans="1:40" x14ac:dyDescent="0.2">
      <c r="A3245" s="40"/>
      <c r="B3245" s="40"/>
      <c r="C3245" s="40"/>
      <c r="D3245" s="40"/>
      <c r="E3245" s="40"/>
      <c r="F3245" s="55"/>
      <c r="G3245" s="56"/>
      <c r="H3245" s="61"/>
      <c r="I3245" s="56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0"/>
      <c r="AN3245" s="40"/>
    </row>
    <row r="3246" spans="1:40" x14ac:dyDescent="0.2">
      <c r="A3246" s="40"/>
      <c r="B3246" s="40"/>
      <c r="C3246" s="40"/>
      <c r="D3246" s="40"/>
      <c r="E3246" s="40"/>
      <c r="F3246" s="55"/>
      <c r="G3246" s="56"/>
      <c r="H3246" s="61"/>
      <c r="I3246" s="56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0"/>
      <c r="AN3246" s="40"/>
    </row>
    <row r="3247" spans="1:40" x14ac:dyDescent="0.2">
      <c r="A3247" s="40"/>
      <c r="B3247" s="40"/>
      <c r="C3247" s="40"/>
      <c r="D3247" s="40"/>
      <c r="E3247" s="40"/>
      <c r="F3247" s="55"/>
      <c r="G3247" s="56"/>
      <c r="H3247" s="61"/>
      <c r="I3247" s="56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0"/>
      <c r="AN3247" s="40"/>
    </row>
    <row r="3248" spans="1:40" x14ac:dyDescent="0.2">
      <c r="A3248" s="40"/>
      <c r="B3248" s="40"/>
      <c r="C3248" s="40"/>
      <c r="D3248" s="40"/>
      <c r="E3248" s="40"/>
      <c r="F3248" s="55"/>
      <c r="G3248" s="56"/>
      <c r="H3248" s="61"/>
      <c r="I3248" s="56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0"/>
      <c r="AN3248" s="40"/>
    </row>
    <row r="3249" spans="1:40" x14ac:dyDescent="0.2">
      <c r="A3249" s="40"/>
      <c r="B3249" s="40"/>
      <c r="C3249" s="40"/>
      <c r="D3249" s="40"/>
      <c r="E3249" s="40"/>
      <c r="F3249" s="55"/>
      <c r="G3249" s="56"/>
      <c r="H3249" s="61"/>
      <c r="I3249" s="56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0"/>
      <c r="AN3249" s="40"/>
    </row>
    <row r="3250" spans="1:40" x14ac:dyDescent="0.2">
      <c r="A3250" s="40"/>
      <c r="B3250" s="40"/>
      <c r="C3250" s="40"/>
      <c r="D3250" s="40"/>
      <c r="E3250" s="40"/>
      <c r="F3250" s="55"/>
      <c r="G3250" s="56"/>
      <c r="H3250" s="61"/>
      <c r="I3250" s="56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0"/>
      <c r="AN3250" s="40"/>
    </row>
    <row r="3251" spans="1:40" x14ac:dyDescent="0.2">
      <c r="A3251" s="40"/>
      <c r="B3251" s="40"/>
      <c r="C3251" s="40"/>
      <c r="D3251" s="40"/>
      <c r="E3251" s="40"/>
      <c r="F3251" s="55"/>
      <c r="G3251" s="56"/>
      <c r="H3251" s="61"/>
      <c r="I3251" s="56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0"/>
      <c r="AN3251" s="40"/>
    </row>
    <row r="3252" spans="1:40" x14ac:dyDescent="0.2">
      <c r="A3252" s="40"/>
      <c r="B3252" s="40"/>
      <c r="C3252" s="40"/>
      <c r="D3252" s="40"/>
      <c r="E3252" s="40"/>
      <c r="F3252" s="55"/>
      <c r="G3252" s="56"/>
      <c r="H3252" s="61"/>
      <c r="I3252" s="56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0"/>
      <c r="AN3252" s="40"/>
    </row>
    <row r="3253" spans="1:40" x14ac:dyDescent="0.2">
      <c r="A3253" s="40"/>
      <c r="B3253" s="40"/>
      <c r="C3253" s="40"/>
      <c r="D3253" s="40"/>
      <c r="E3253" s="40"/>
      <c r="F3253" s="55"/>
      <c r="G3253" s="56"/>
      <c r="H3253" s="61"/>
      <c r="I3253" s="56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0"/>
      <c r="AN3253" s="40"/>
    </row>
    <row r="3254" spans="1:40" x14ac:dyDescent="0.2">
      <c r="A3254" s="40"/>
      <c r="B3254" s="40"/>
      <c r="C3254" s="40"/>
      <c r="D3254" s="40"/>
      <c r="E3254" s="40"/>
      <c r="F3254" s="55"/>
      <c r="G3254" s="56"/>
      <c r="H3254" s="61"/>
      <c r="I3254" s="56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0"/>
      <c r="AN3254" s="40"/>
    </row>
    <row r="3255" spans="1:40" x14ac:dyDescent="0.2">
      <c r="A3255" s="40"/>
      <c r="B3255" s="40"/>
      <c r="C3255" s="40"/>
      <c r="D3255" s="40"/>
      <c r="E3255" s="40"/>
      <c r="F3255" s="55"/>
      <c r="G3255" s="56"/>
      <c r="H3255" s="61"/>
      <c r="I3255" s="56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0"/>
      <c r="AN3255" s="40"/>
    </row>
    <row r="3256" spans="1:40" x14ac:dyDescent="0.2">
      <c r="A3256" s="40"/>
      <c r="B3256" s="40"/>
      <c r="C3256" s="40"/>
      <c r="D3256" s="40"/>
      <c r="E3256" s="40"/>
      <c r="F3256" s="55"/>
      <c r="G3256" s="56"/>
      <c r="H3256" s="61"/>
      <c r="I3256" s="56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0"/>
      <c r="AN3256" s="40"/>
    </row>
    <row r="3257" spans="1:40" x14ac:dyDescent="0.2">
      <c r="A3257" s="40"/>
      <c r="B3257" s="40"/>
      <c r="C3257" s="40"/>
      <c r="D3257" s="40"/>
      <c r="E3257" s="40"/>
      <c r="F3257" s="55"/>
      <c r="G3257" s="56"/>
      <c r="H3257" s="61"/>
      <c r="I3257" s="56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0"/>
      <c r="AN3257" s="40"/>
    </row>
    <row r="3258" spans="1:40" x14ac:dyDescent="0.2">
      <c r="A3258" s="40"/>
      <c r="B3258" s="40"/>
      <c r="C3258" s="40"/>
      <c r="D3258" s="40"/>
      <c r="E3258" s="40"/>
      <c r="F3258" s="55"/>
      <c r="G3258" s="56"/>
      <c r="H3258" s="61"/>
      <c r="I3258" s="56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0"/>
      <c r="AN3258" s="40"/>
    </row>
    <row r="3259" spans="1:40" x14ac:dyDescent="0.2">
      <c r="A3259" s="40"/>
      <c r="B3259" s="40"/>
      <c r="C3259" s="40"/>
      <c r="D3259" s="40"/>
      <c r="E3259" s="40"/>
      <c r="F3259" s="55"/>
      <c r="G3259" s="56"/>
      <c r="H3259" s="61"/>
      <c r="I3259" s="56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0"/>
      <c r="AN3259" s="40"/>
    </row>
    <row r="3260" spans="1:40" x14ac:dyDescent="0.2">
      <c r="A3260" s="40"/>
      <c r="B3260" s="40"/>
      <c r="C3260" s="40"/>
      <c r="D3260" s="40"/>
      <c r="E3260" s="40"/>
      <c r="F3260" s="55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0"/>
      <c r="AN3260" s="40"/>
    </row>
    <row r="3261" spans="1:40" x14ac:dyDescent="0.2">
      <c r="A3261" s="40"/>
      <c r="B3261" s="40"/>
      <c r="C3261" s="40"/>
      <c r="D3261" s="40"/>
      <c r="E3261" s="40"/>
      <c r="F3261" s="55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0"/>
      <c r="AN3261" s="40"/>
    </row>
    <row r="3262" spans="1:40" x14ac:dyDescent="0.2">
      <c r="A3262" s="40"/>
      <c r="B3262" s="40"/>
      <c r="C3262" s="40"/>
      <c r="D3262" s="40"/>
      <c r="E3262" s="40"/>
      <c r="F3262" s="55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0"/>
      <c r="AN3262" s="40"/>
    </row>
    <row r="3263" spans="1:40" x14ac:dyDescent="0.2">
      <c r="A3263" s="40"/>
      <c r="B3263" s="40"/>
      <c r="C3263" s="40"/>
      <c r="D3263" s="40"/>
      <c r="E3263" s="40"/>
      <c r="F3263" s="55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0"/>
      <c r="AN3263" s="40"/>
    </row>
    <row r="3264" spans="1:40" x14ac:dyDescent="0.2">
      <c r="A3264" s="40"/>
      <c r="B3264" s="40"/>
      <c r="C3264" s="40"/>
      <c r="D3264" s="40"/>
      <c r="E3264" s="40"/>
      <c r="F3264" s="55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0"/>
      <c r="AN3264" s="40"/>
    </row>
    <row r="3265" spans="1:40" x14ac:dyDescent="0.2">
      <c r="A3265" s="40"/>
      <c r="B3265" s="40"/>
      <c r="C3265" s="40"/>
      <c r="D3265" s="40"/>
      <c r="E3265" s="40"/>
      <c r="F3265" s="55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0"/>
      <c r="AN3265" s="40"/>
    </row>
    <row r="3266" spans="1:40" x14ac:dyDescent="0.2">
      <c r="A3266" s="40"/>
      <c r="B3266" s="40"/>
      <c r="C3266" s="40"/>
      <c r="D3266" s="40"/>
      <c r="E3266" s="40"/>
      <c r="F3266" s="55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0"/>
      <c r="AN3266" s="40"/>
    </row>
    <row r="3267" spans="1:40" x14ac:dyDescent="0.2">
      <c r="A3267" s="40"/>
      <c r="B3267" s="40"/>
      <c r="C3267" s="40"/>
      <c r="D3267" s="40"/>
      <c r="E3267" s="40"/>
      <c r="F3267" s="55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0"/>
      <c r="AN3267" s="40"/>
    </row>
    <row r="3268" spans="1:40" x14ac:dyDescent="0.2">
      <c r="A3268" s="40"/>
      <c r="B3268" s="40"/>
      <c r="C3268" s="40"/>
      <c r="D3268" s="40"/>
      <c r="E3268" s="40"/>
      <c r="F3268" s="55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0"/>
      <c r="AN3268" s="40"/>
    </row>
    <row r="3269" spans="1:40" x14ac:dyDescent="0.2">
      <c r="A3269" s="40"/>
      <c r="B3269" s="40"/>
      <c r="C3269" s="40"/>
      <c r="D3269" s="40"/>
      <c r="E3269" s="40"/>
      <c r="F3269" s="55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0"/>
      <c r="AN3269" s="40"/>
    </row>
    <row r="3270" spans="1:40" x14ac:dyDescent="0.2">
      <c r="A3270" s="40"/>
      <c r="B3270" s="40"/>
      <c r="C3270" s="40"/>
      <c r="D3270" s="40"/>
      <c r="E3270" s="40"/>
      <c r="F3270" s="55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0"/>
      <c r="AN3270" s="40"/>
    </row>
    <row r="3271" spans="1:40" x14ac:dyDescent="0.2">
      <c r="A3271" s="40"/>
      <c r="B3271" s="40"/>
      <c r="C3271" s="40"/>
      <c r="D3271" s="40"/>
      <c r="E3271" s="40"/>
      <c r="F3271" s="55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0"/>
      <c r="AN3271" s="40"/>
    </row>
    <row r="3272" spans="1:40" x14ac:dyDescent="0.2">
      <c r="A3272" s="40"/>
      <c r="B3272" s="40"/>
      <c r="C3272" s="40"/>
      <c r="D3272" s="40"/>
      <c r="E3272" s="40"/>
      <c r="F3272" s="55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0"/>
      <c r="AN3272" s="40"/>
    </row>
    <row r="3273" spans="1:40" x14ac:dyDescent="0.2">
      <c r="A3273" s="40"/>
      <c r="B3273" s="40"/>
      <c r="C3273" s="40"/>
      <c r="D3273" s="40"/>
      <c r="E3273" s="40"/>
      <c r="F3273" s="55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0"/>
      <c r="AN3273" s="40"/>
    </row>
    <row r="3274" spans="1:40" x14ac:dyDescent="0.2">
      <c r="A3274" s="40"/>
      <c r="B3274" s="40"/>
      <c r="C3274" s="40"/>
      <c r="D3274" s="40"/>
      <c r="E3274" s="40"/>
      <c r="F3274" s="55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0"/>
      <c r="AN3274" s="40"/>
    </row>
    <row r="3275" spans="1:40" x14ac:dyDescent="0.2">
      <c r="A3275" s="40"/>
      <c r="B3275" s="40"/>
      <c r="C3275" s="40"/>
      <c r="D3275" s="40"/>
      <c r="E3275" s="40"/>
      <c r="F3275" s="55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0"/>
      <c r="AN3275" s="40"/>
    </row>
    <row r="3276" spans="1:40" x14ac:dyDescent="0.2">
      <c r="A3276" s="40"/>
      <c r="B3276" s="40"/>
      <c r="C3276" s="40"/>
      <c r="D3276" s="40"/>
      <c r="E3276" s="40"/>
      <c r="F3276" s="55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0"/>
      <c r="AN3276" s="40"/>
    </row>
    <row r="3277" spans="1:40" x14ac:dyDescent="0.2">
      <c r="A3277" s="40"/>
      <c r="B3277" s="40"/>
      <c r="C3277" s="40"/>
      <c r="D3277" s="40"/>
      <c r="E3277" s="40"/>
      <c r="F3277" s="55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0"/>
      <c r="AN3277" s="40"/>
    </row>
    <row r="3278" spans="1:40" x14ac:dyDescent="0.2">
      <c r="A3278" s="40"/>
      <c r="B3278" s="40"/>
      <c r="C3278" s="40"/>
      <c r="D3278" s="40"/>
      <c r="E3278" s="40"/>
      <c r="F3278" s="55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0"/>
      <c r="AN3278" s="40"/>
    </row>
    <row r="3279" spans="1:40" x14ac:dyDescent="0.2">
      <c r="A3279" s="40"/>
      <c r="B3279" s="40"/>
      <c r="C3279" s="40"/>
      <c r="D3279" s="40"/>
      <c r="E3279" s="40"/>
      <c r="F3279" s="55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0"/>
      <c r="AN3279" s="40"/>
    </row>
    <row r="3280" spans="1:40" x14ac:dyDescent="0.2">
      <c r="A3280" s="40"/>
      <c r="B3280" s="40"/>
      <c r="C3280" s="40"/>
      <c r="D3280" s="40"/>
      <c r="E3280" s="40"/>
      <c r="F3280" s="55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0"/>
      <c r="AN3280" s="40"/>
    </row>
    <row r="3281" spans="1:40" x14ac:dyDescent="0.2">
      <c r="A3281" s="40"/>
      <c r="B3281" s="40"/>
      <c r="C3281" s="40"/>
      <c r="D3281" s="40"/>
      <c r="E3281" s="40"/>
      <c r="F3281" s="55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0"/>
      <c r="AN3281" s="40"/>
    </row>
    <row r="3282" spans="1:40" x14ac:dyDescent="0.2">
      <c r="A3282" s="40"/>
      <c r="B3282" s="40"/>
      <c r="C3282" s="40"/>
      <c r="D3282" s="40"/>
      <c r="E3282" s="40"/>
      <c r="F3282" s="55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0"/>
      <c r="AN3282" s="40"/>
    </row>
    <row r="3283" spans="1:40" x14ac:dyDescent="0.2">
      <c r="A3283" s="40"/>
      <c r="B3283" s="40"/>
      <c r="C3283" s="40"/>
      <c r="D3283" s="40"/>
      <c r="E3283" s="40"/>
      <c r="F3283" s="55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0"/>
      <c r="AN3283" s="40"/>
    </row>
    <row r="3284" spans="1:40" x14ac:dyDescent="0.2">
      <c r="A3284" s="40"/>
      <c r="B3284" s="40"/>
      <c r="C3284" s="40"/>
      <c r="D3284" s="40"/>
      <c r="E3284" s="40"/>
      <c r="F3284" s="55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0"/>
      <c r="AN3284" s="40"/>
    </row>
    <row r="3285" spans="1:40" x14ac:dyDescent="0.2">
      <c r="A3285" s="40"/>
      <c r="B3285" s="40"/>
      <c r="C3285" s="40"/>
      <c r="D3285" s="40"/>
      <c r="E3285" s="40"/>
      <c r="F3285" s="55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0"/>
      <c r="AN3285" s="40"/>
    </row>
    <row r="3286" spans="1:40" x14ac:dyDescent="0.2">
      <c r="A3286" s="40"/>
      <c r="B3286" s="40"/>
      <c r="C3286" s="40"/>
      <c r="D3286" s="40"/>
      <c r="E3286" s="40"/>
      <c r="F3286" s="55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0"/>
      <c r="AN3286" s="40"/>
    </row>
    <row r="3287" spans="1:40" x14ac:dyDescent="0.2">
      <c r="A3287" s="40"/>
      <c r="B3287" s="40"/>
      <c r="C3287" s="40"/>
      <c r="D3287" s="40"/>
      <c r="E3287" s="40"/>
      <c r="F3287" s="55"/>
      <c r="G3287" s="40"/>
      <c r="H3287" s="61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0"/>
      <c r="AN3287" s="40"/>
    </row>
    <row r="3288" spans="1:40" x14ac:dyDescent="0.2">
      <c r="A3288" s="40"/>
      <c r="B3288" s="40"/>
      <c r="C3288" s="40"/>
      <c r="D3288" s="40"/>
      <c r="E3288" s="40"/>
      <c r="F3288" s="55"/>
      <c r="G3288" s="40"/>
      <c r="H3288" s="61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0"/>
      <c r="AN3288" s="40"/>
    </row>
    <row r="3289" spans="1:40" x14ac:dyDescent="0.2">
      <c r="A3289" s="40"/>
      <c r="B3289" s="40"/>
      <c r="C3289" s="40"/>
      <c r="D3289" s="40"/>
      <c r="E3289" s="40"/>
      <c r="F3289" s="55"/>
      <c r="G3289" s="40"/>
      <c r="H3289" s="61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0"/>
      <c r="AN3289" s="40"/>
    </row>
    <row r="3290" spans="1:40" x14ac:dyDescent="0.2">
      <c r="A3290" s="40"/>
      <c r="B3290" s="40"/>
      <c r="C3290" s="40"/>
      <c r="D3290" s="40"/>
      <c r="E3290" s="40"/>
      <c r="F3290" s="55"/>
      <c r="G3290" s="40"/>
      <c r="H3290" s="61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0"/>
      <c r="AN3290" s="40"/>
    </row>
    <row r="3291" spans="1:40" x14ac:dyDescent="0.2">
      <c r="A3291" s="40"/>
      <c r="B3291" s="40"/>
      <c r="C3291" s="40"/>
      <c r="D3291" s="40"/>
      <c r="E3291" s="40"/>
      <c r="F3291" s="55"/>
      <c r="G3291" s="40"/>
      <c r="H3291" s="61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0"/>
      <c r="AN3291" s="40"/>
    </row>
    <row r="3292" spans="1:40" x14ac:dyDescent="0.2">
      <c r="A3292" s="40"/>
      <c r="B3292" s="40"/>
      <c r="C3292" s="40"/>
      <c r="D3292" s="40"/>
      <c r="E3292" s="40"/>
      <c r="F3292" s="55"/>
      <c r="G3292" s="40"/>
      <c r="H3292" s="61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0"/>
      <c r="AN3292" s="40"/>
    </row>
    <row r="3293" spans="1:40" x14ac:dyDescent="0.2">
      <c r="A3293" s="40"/>
      <c r="B3293" s="40"/>
      <c r="C3293" s="40"/>
      <c r="D3293" s="40"/>
      <c r="E3293" s="40"/>
      <c r="F3293" s="55"/>
      <c r="G3293" s="40"/>
      <c r="H3293" s="61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0"/>
      <c r="AN3293" s="40"/>
    </row>
    <row r="3294" spans="1:40" x14ac:dyDescent="0.2">
      <c r="A3294" s="40"/>
      <c r="B3294" s="40"/>
      <c r="C3294" s="40"/>
      <c r="D3294" s="40"/>
      <c r="E3294" s="40"/>
      <c r="F3294" s="55"/>
      <c r="G3294" s="40"/>
      <c r="H3294" s="61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0"/>
      <c r="AN3294" s="40"/>
    </row>
    <row r="3295" spans="1:40" x14ac:dyDescent="0.2">
      <c r="A3295" s="40"/>
      <c r="B3295" s="40"/>
      <c r="C3295" s="40"/>
      <c r="D3295" s="40"/>
      <c r="E3295" s="40"/>
      <c r="F3295" s="55"/>
      <c r="G3295" s="40"/>
      <c r="H3295" s="61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0"/>
      <c r="AN3295" s="40"/>
    </row>
    <row r="3296" spans="1:40" x14ac:dyDescent="0.2">
      <c r="A3296" s="40"/>
      <c r="B3296" s="40"/>
      <c r="C3296" s="40"/>
      <c r="D3296" s="40"/>
      <c r="E3296" s="40"/>
      <c r="F3296" s="55"/>
      <c r="G3296" s="40"/>
      <c r="H3296" s="61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0"/>
      <c r="AN3296" s="40"/>
    </row>
    <row r="3297" spans="1:40" x14ac:dyDescent="0.2">
      <c r="A3297" s="40"/>
      <c r="B3297" s="40"/>
      <c r="C3297" s="40"/>
      <c r="D3297" s="40"/>
      <c r="E3297" s="40"/>
      <c r="F3297" s="55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0"/>
      <c r="AN3297" s="40"/>
    </row>
    <row r="3298" spans="1:40" x14ac:dyDescent="0.2">
      <c r="A3298" s="40"/>
      <c r="B3298" s="40"/>
      <c r="C3298" s="40"/>
      <c r="D3298" s="40"/>
      <c r="E3298" s="40"/>
      <c r="F3298" s="55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0"/>
      <c r="AN3298" s="40"/>
    </row>
    <row r="3299" spans="1:40" x14ac:dyDescent="0.2">
      <c r="A3299" s="40"/>
      <c r="B3299" s="40"/>
      <c r="C3299" s="40"/>
      <c r="D3299" s="40"/>
      <c r="E3299" s="40"/>
      <c r="F3299" s="55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0"/>
      <c r="AN3299" s="40"/>
    </row>
    <row r="3300" spans="1:40" x14ac:dyDescent="0.2">
      <c r="A3300" s="40"/>
      <c r="B3300" s="40"/>
      <c r="C3300" s="40"/>
      <c r="D3300" s="40"/>
      <c r="E3300" s="40"/>
      <c r="F3300" s="55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0"/>
      <c r="AN3300" s="40"/>
    </row>
    <row r="3301" spans="1:40" x14ac:dyDescent="0.2">
      <c r="A3301" s="40"/>
      <c r="B3301" s="40"/>
      <c r="C3301" s="40"/>
      <c r="D3301" s="40"/>
      <c r="E3301" s="40"/>
      <c r="F3301" s="55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0"/>
      <c r="AN3301" s="40"/>
    </row>
    <row r="3302" spans="1:40" x14ac:dyDescent="0.2">
      <c r="A3302" s="40"/>
      <c r="B3302" s="40"/>
      <c r="C3302" s="40"/>
      <c r="D3302" s="40"/>
      <c r="E3302" s="40"/>
      <c r="F3302" s="55"/>
      <c r="G3302" s="56"/>
      <c r="H3302" s="61"/>
      <c r="I3302" s="56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0"/>
      <c r="AN3302" s="40"/>
    </row>
    <row r="3303" spans="1:40" x14ac:dyDescent="0.2">
      <c r="A3303" s="40"/>
      <c r="B3303" s="40"/>
      <c r="C3303" s="40"/>
      <c r="D3303" s="40"/>
      <c r="E3303" s="40"/>
      <c r="F3303" s="55"/>
      <c r="G3303" s="56"/>
      <c r="H3303" s="61"/>
      <c r="I3303" s="56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0"/>
      <c r="AN3303" s="40"/>
    </row>
    <row r="3304" spans="1:40" x14ac:dyDescent="0.2">
      <c r="A3304" s="40"/>
      <c r="B3304" s="40"/>
      <c r="C3304" s="40"/>
      <c r="D3304" s="40"/>
      <c r="E3304" s="40"/>
      <c r="F3304" s="55"/>
      <c r="G3304" s="56"/>
      <c r="H3304" s="61"/>
      <c r="I3304" s="56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0"/>
      <c r="AN3304" s="40"/>
    </row>
    <row r="3305" spans="1:40" x14ac:dyDescent="0.2">
      <c r="A3305" s="40"/>
      <c r="B3305" s="40"/>
      <c r="C3305" s="40"/>
      <c r="D3305" s="40"/>
      <c r="E3305" s="40"/>
      <c r="F3305" s="55"/>
      <c r="G3305" s="56"/>
      <c r="H3305" s="61"/>
      <c r="I3305" s="56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0"/>
      <c r="AN3305" s="40"/>
    </row>
    <row r="3306" spans="1:40" x14ac:dyDescent="0.2">
      <c r="A3306" s="40"/>
      <c r="B3306" s="40"/>
      <c r="C3306" s="40"/>
      <c r="D3306" s="40"/>
      <c r="E3306" s="40"/>
      <c r="F3306" s="55"/>
      <c r="G3306" s="56"/>
      <c r="H3306" s="61"/>
      <c r="I3306" s="56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0"/>
      <c r="AN3306" s="40"/>
    </row>
    <row r="3307" spans="1:40" x14ac:dyDescent="0.2">
      <c r="A3307" s="40"/>
      <c r="B3307" s="40"/>
      <c r="C3307" s="40"/>
      <c r="D3307" s="40"/>
      <c r="E3307" s="40"/>
      <c r="F3307" s="55"/>
      <c r="G3307" s="56"/>
      <c r="H3307" s="61"/>
      <c r="I3307" s="56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0"/>
      <c r="AN3307" s="40"/>
    </row>
    <row r="3308" spans="1:40" x14ac:dyDescent="0.2">
      <c r="A3308" s="40"/>
      <c r="B3308" s="40"/>
      <c r="C3308" s="40"/>
      <c r="D3308" s="40"/>
      <c r="E3308" s="40"/>
      <c r="F3308" s="55"/>
      <c r="G3308" s="56"/>
      <c r="H3308" s="61"/>
      <c r="I3308" s="56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0"/>
      <c r="AN3308" s="40"/>
    </row>
    <row r="3309" spans="1:40" x14ac:dyDescent="0.2">
      <c r="A3309" s="40"/>
      <c r="B3309" s="40"/>
      <c r="C3309" s="40"/>
      <c r="D3309" s="40"/>
      <c r="E3309" s="40"/>
      <c r="F3309" s="55"/>
      <c r="G3309" s="56"/>
      <c r="H3309" s="61"/>
      <c r="I3309" s="56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0"/>
      <c r="AN3309" s="40"/>
    </row>
    <row r="3310" spans="1:40" x14ac:dyDescent="0.2">
      <c r="A3310" s="40"/>
      <c r="B3310" s="40"/>
      <c r="C3310" s="40"/>
      <c r="D3310" s="40"/>
      <c r="E3310" s="40"/>
      <c r="F3310" s="55"/>
      <c r="G3310" s="56"/>
      <c r="H3310" s="61"/>
      <c r="I3310" s="56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0"/>
      <c r="AN3310" s="40"/>
    </row>
    <row r="3311" spans="1:40" x14ac:dyDescent="0.2">
      <c r="A3311" s="40"/>
      <c r="B3311" s="40"/>
      <c r="C3311" s="40"/>
      <c r="D3311" s="40"/>
      <c r="E3311" s="40"/>
      <c r="F3311" s="55"/>
      <c r="G3311" s="56"/>
      <c r="H3311" s="61"/>
      <c r="I3311" s="56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0"/>
      <c r="AN3311" s="40"/>
    </row>
    <row r="3312" spans="1:40" x14ac:dyDescent="0.2">
      <c r="A3312" s="40"/>
      <c r="B3312" s="40"/>
      <c r="C3312" s="40"/>
      <c r="D3312" s="40"/>
      <c r="E3312" s="40"/>
      <c r="F3312" s="55"/>
      <c r="G3312" s="56"/>
      <c r="H3312" s="61"/>
      <c r="I3312" s="56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0"/>
      <c r="AN3312" s="40"/>
    </row>
    <row r="3313" spans="1:40" x14ac:dyDescent="0.2">
      <c r="A3313" s="40"/>
      <c r="B3313" s="40"/>
      <c r="C3313" s="40"/>
      <c r="D3313" s="40"/>
      <c r="E3313" s="40"/>
      <c r="F3313" s="55"/>
      <c r="G3313" s="56"/>
      <c r="H3313" s="61"/>
      <c r="I3313" s="56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0"/>
      <c r="AN3313" s="40"/>
    </row>
    <row r="3314" spans="1:40" x14ac:dyDescent="0.2">
      <c r="A3314" s="40"/>
      <c r="B3314" s="40"/>
      <c r="C3314" s="40"/>
      <c r="D3314" s="40"/>
      <c r="E3314" s="40"/>
      <c r="F3314" s="55"/>
      <c r="G3314" s="56"/>
      <c r="H3314" s="61"/>
      <c r="I3314" s="56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0"/>
      <c r="AN3314" s="40"/>
    </row>
    <row r="3315" spans="1:40" x14ac:dyDescent="0.2">
      <c r="A3315" s="40"/>
      <c r="B3315" s="40"/>
      <c r="C3315" s="40"/>
      <c r="D3315" s="40"/>
      <c r="E3315" s="40"/>
      <c r="F3315" s="55"/>
      <c r="G3315" s="56"/>
      <c r="H3315" s="61"/>
      <c r="I3315" s="56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0"/>
      <c r="AN3315" s="40"/>
    </row>
    <row r="3316" spans="1:40" x14ac:dyDescent="0.2">
      <c r="A3316" s="40"/>
      <c r="B3316" s="40"/>
      <c r="C3316" s="40"/>
      <c r="D3316" s="40"/>
      <c r="E3316" s="40"/>
      <c r="F3316" s="55"/>
      <c r="G3316" s="56"/>
      <c r="H3316" s="61"/>
      <c r="I3316" s="56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0"/>
      <c r="AN3316" s="40"/>
    </row>
    <row r="3317" spans="1:40" x14ac:dyDescent="0.2">
      <c r="A3317" s="40"/>
      <c r="B3317" s="40"/>
      <c r="C3317" s="40"/>
      <c r="D3317" s="40"/>
      <c r="E3317" s="40"/>
      <c r="F3317" s="55"/>
      <c r="G3317" s="56"/>
      <c r="H3317" s="61"/>
      <c r="I3317" s="56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0"/>
      <c r="AN3317" s="40"/>
    </row>
    <row r="3318" spans="1:40" x14ac:dyDescent="0.2">
      <c r="A3318" s="40"/>
      <c r="B3318" s="40"/>
      <c r="C3318" s="40"/>
      <c r="D3318" s="40"/>
      <c r="E3318" s="40"/>
      <c r="F3318" s="55"/>
      <c r="G3318" s="56"/>
      <c r="H3318" s="61"/>
      <c r="I3318" s="56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0"/>
      <c r="AN3318" s="40"/>
    </row>
    <row r="3319" spans="1:40" x14ac:dyDescent="0.2">
      <c r="A3319" s="40"/>
      <c r="B3319" s="40"/>
      <c r="C3319" s="40"/>
      <c r="D3319" s="40"/>
      <c r="E3319" s="40"/>
      <c r="F3319" s="55"/>
      <c r="G3319" s="56"/>
      <c r="H3319" s="61"/>
      <c r="I3319" s="56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0"/>
      <c r="AN3319" s="40"/>
    </row>
    <row r="3320" spans="1:40" x14ac:dyDescent="0.2">
      <c r="A3320" s="40"/>
      <c r="B3320" s="40"/>
      <c r="C3320" s="40"/>
      <c r="D3320" s="40"/>
      <c r="E3320" s="40"/>
      <c r="F3320" s="55"/>
      <c r="G3320" s="56"/>
      <c r="H3320" s="61"/>
      <c r="I3320" s="56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0"/>
      <c r="AN3320" s="40"/>
    </row>
    <row r="3321" spans="1:40" x14ac:dyDescent="0.2">
      <c r="A3321" s="40"/>
      <c r="B3321" s="40"/>
      <c r="C3321" s="40"/>
      <c r="D3321" s="40"/>
      <c r="E3321" s="40"/>
      <c r="F3321" s="55"/>
      <c r="G3321" s="56"/>
      <c r="H3321" s="61"/>
      <c r="I3321" s="56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0"/>
      <c r="AN3321" s="40"/>
    </row>
    <row r="3322" spans="1:40" x14ac:dyDescent="0.2">
      <c r="A3322" s="40"/>
      <c r="B3322" s="40"/>
      <c r="C3322" s="40"/>
      <c r="D3322" s="40"/>
      <c r="E3322" s="40"/>
      <c r="F3322" s="55"/>
      <c r="G3322" s="56"/>
      <c r="H3322" s="61"/>
      <c r="I3322" s="56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0"/>
      <c r="AN3322" s="40"/>
    </row>
    <row r="3323" spans="1:40" x14ac:dyDescent="0.2">
      <c r="A3323" s="40"/>
      <c r="B3323" s="40"/>
      <c r="C3323" s="40"/>
      <c r="D3323" s="40"/>
      <c r="E3323" s="40"/>
      <c r="F3323" s="55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0"/>
      <c r="AN3323" s="40"/>
    </row>
    <row r="3324" spans="1:40" x14ac:dyDescent="0.2">
      <c r="A3324" s="40"/>
      <c r="B3324" s="40"/>
      <c r="C3324" s="40"/>
      <c r="D3324" s="40"/>
      <c r="E3324" s="40"/>
      <c r="F3324" s="55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0"/>
      <c r="AN3324" s="40"/>
    </row>
    <row r="3325" spans="1:40" x14ac:dyDescent="0.2">
      <c r="A3325" s="40"/>
      <c r="B3325" s="40"/>
      <c r="C3325" s="40"/>
      <c r="D3325" s="40"/>
      <c r="E3325" s="40"/>
      <c r="F3325" s="55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0"/>
      <c r="AN3325" s="40"/>
    </row>
    <row r="3326" spans="1:40" x14ac:dyDescent="0.2">
      <c r="A3326" s="40"/>
      <c r="B3326" s="40"/>
      <c r="C3326" s="40"/>
      <c r="D3326" s="40"/>
      <c r="E3326" s="40"/>
      <c r="F3326" s="55"/>
      <c r="G3326" s="56"/>
      <c r="H3326" s="61"/>
      <c r="I3326" s="56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0"/>
      <c r="AN3326" s="40"/>
    </row>
    <row r="3327" spans="1:40" x14ac:dyDescent="0.2">
      <c r="A3327" s="40"/>
      <c r="B3327" s="40"/>
      <c r="C3327" s="40"/>
      <c r="D3327" s="40"/>
      <c r="E3327" s="40"/>
      <c r="F3327" s="55"/>
      <c r="G3327" s="56"/>
      <c r="H3327" s="61"/>
      <c r="I3327" s="56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0"/>
      <c r="AN3327" s="40"/>
    </row>
    <row r="3328" spans="1:40" x14ac:dyDescent="0.2">
      <c r="A3328" s="40"/>
      <c r="B3328" s="40"/>
      <c r="C3328" s="40"/>
      <c r="D3328" s="40"/>
      <c r="E3328" s="40"/>
      <c r="F3328" s="55"/>
      <c r="G3328" s="56"/>
      <c r="H3328" s="61"/>
      <c r="I3328" s="56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0"/>
      <c r="AN3328" s="40"/>
    </row>
    <row r="3329" spans="1:40" x14ac:dyDescent="0.2">
      <c r="A3329" s="40"/>
      <c r="B3329" s="40"/>
      <c r="C3329" s="40"/>
      <c r="D3329" s="40"/>
      <c r="E3329" s="40"/>
      <c r="F3329" s="55"/>
      <c r="G3329" s="56"/>
      <c r="H3329" s="61"/>
      <c r="I3329" s="56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0"/>
      <c r="AN3329" s="40"/>
    </row>
    <row r="3330" spans="1:40" x14ac:dyDescent="0.2">
      <c r="A3330" s="40"/>
      <c r="B3330" s="40"/>
      <c r="C3330" s="40"/>
      <c r="D3330" s="40"/>
      <c r="E3330" s="40"/>
      <c r="F3330" s="55"/>
      <c r="G3330" s="56"/>
      <c r="H3330" s="61"/>
      <c r="I3330" s="56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0"/>
      <c r="AN3330" s="40"/>
    </row>
    <row r="3331" spans="1:40" x14ac:dyDescent="0.2">
      <c r="A3331" s="40"/>
      <c r="B3331" s="40"/>
      <c r="C3331" s="40"/>
      <c r="D3331" s="40"/>
      <c r="E3331" s="40"/>
      <c r="F3331" s="55"/>
      <c r="G3331" s="56"/>
      <c r="H3331" s="61"/>
      <c r="I3331" s="56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0"/>
      <c r="AN3331" s="40"/>
    </row>
    <row r="3332" spans="1:40" x14ac:dyDescent="0.2">
      <c r="A3332" s="40"/>
      <c r="B3332" s="40"/>
      <c r="C3332" s="40"/>
      <c r="D3332" s="40"/>
      <c r="E3332" s="40"/>
      <c r="F3332" s="55"/>
      <c r="G3332" s="56"/>
      <c r="H3332" s="61"/>
      <c r="I3332" s="56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0"/>
      <c r="AN3332" s="40"/>
    </row>
    <row r="3333" spans="1:40" x14ac:dyDescent="0.2">
      <c r="A3333" s="40"/>
      <c r="B3333" s="40"/>
      <c r="C3333" s="40"/>
      <c r="D3333" s="40"/>
      <c r="E3333" s="40"/>
      <c r="F3333" s="55"/>
      <c r="G3333" s="56"/>
      <c r="H3333" s="61"/>
      <c r="I3333" s="56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0"/>
      <c r="AN3333" s="40"/>
    </row>
    <row r="3334" spans="1:40" x14ac:dyDescent="0.2">
      <c r="A3334" s="40"/>
      <c r="B3334" s="40"/>
      <c r="C3334" s="40"/>
      <c r="D3334" s="40"/>
      <c r="E3334" s="40"/>
      <c r="F3334" s="55"/>
      <c r="G3334" s="56"/>
      <c r="H3334" s="61"/>
      <c r="I3334" s="56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0"/>
      <c r="AN3334" s="40"/>
    </row>
    <row r="3335" spans="1:40" x14ac:dyDescent="0.2">
      <c r="A3335" s="40"/>
      <c r="B3335" s="40"/>
      <c r="C3335" s="40"/>
      <c r="D3335" s="40"/>
      <c r="E3335" s="40"/>
      <c r="F3335" s="55"/>
      <c r="G3335" s="56"/>
      <c r="H3335" s="61"/>
      <c r="I3335" s="56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0"/>
      <c r="AN3335" s="40"/>
    </row>
    <row r="3336" spans="1:40" x14ac:dyDescent="0.2">
      <c r="A3336" s="40"/>
      <c r="B3336" s="40"/>
      <c r="C3336" s="40"/>
      <c r="D3336" s="40"/>
      <c r="E3336" s="40"/>
      <c r="F3336" s="55"/>
      <c r="G3336" s="56"/>
      <c r="H3336" s="61"/>
      <c r="I3336" s="56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0"/>
      <c r="AN3336" s="40"/>
    </row>
    <row r="3337" spans="1:40" x14ac:dyDescent="0.2">
      <c r="A3337" s="40"/>
      <c r="B3337" s="40"/>
      <c r="C3337" s="40"/>
      <c r="D3337" s="40"/>
      <c r="E3337" s="40"/>
      <c r="F3337" s="55"/>
      <c r="G3337" s="56"/>
      <c r="H3337" s="61"/>
      <c r="I3337" s="56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0"/>
      <c r="AN3337" s="40"/>
    </row>
    <row r="3338" spans="1:40" x14ac:dyDescent="0.2">
      <c r="A3338" s="40"/>
      <c r="B3338" s="40"/>
      <c r="C3338" s="40"/>
      <c r="D3338" s="40"/>
      <c r="E3338" s="40"/>
      <c r="F3338" s="55"/>
      <c r="G3338" s="56"/>
      <c r="H3338" s="61"/>
      <c r="I3338" s="56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0"/>
      <c r="AN3338" s="40"/>
    </row>
    <row r="3339" spans="1:40" x14ac:dyDescent="0.2">
      <c r="A3339" s="40"/>
      <c r="B3339" s="40"/>
      <c r="C3339" s="40"/>
      <c r="D3339" s="40"/>
      <c r="E3339" s="40"/>
      <c r="F3339" s="55"/>
      <c r="G3339" s="56"/>
      <c r="H3339" s="61"/>
      <c r="I3339" s="56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0"/>
      <c r="AN3339" s="40"/>
    </row>
    <row r="3340" spans="1:40" x14ac:dyDescent="0.2">
      <c r="A3340" s="40"/>
      <c r="B3340" s="40"/>
      <c r="C3340" s="40"/>
      <c r="D3340" s="40"/>
      <c r="E3340" s="40"/>
      <c r="F3340" s="55"/>
      <c r="G3340" s="56"/>
      <c r="H3340" s="61"/>
      <c r="I3340" s="56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0"/>
      <c r="AN3340" s="40"/>
    </row>
    <row r="3341" spans="1:40" x14ac:dyDescent="0.2">
      <c r="A3341" s="40"/>
      <c r="B3341" s="40"/>
      <c r="C3341" s="40"/>
      <c r="D3341" s="40"/>
      <c r="E3341" s="40"/>
      <c r="F3341" s="55"/>
      <c r="G3341" s="56"/>
      <c r="H3341" s="61"/>
      <c r="I3341" s="56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0"/>
      <c r="AN3341" s="40"/>
    </row>
    <row r="3342" spans="1:40" x14ac:dyDescent="0.2">
      <c r="A3342" s="40"/>
      <c r="B3342" s="40"/>
      <c r="C3342" s="40"/>
      <c r="D3342" s="40"/>
      <c r="E3342" s="40"/>
      <c r="F3342" s="55"/>
      <c r="G3342" s="56"/>
      <c r="H3342" s="61"/>
      <c r="I3342" s="56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0"/>
      <c r="AN3342" s="40"/>
    </row>
    <row r="3343" spans="1:40" x14ac:dyDescent="0.2">
      <c r="A3343" s="40"/>
      <c r="B3343" s="40"/>
      <c r="C3343" s="40"/>
      <c r="D3343" s="40"/>
      <c r="E3343" s="40"/>
      <c r="F3343" s="55"/>
      <c r="G3343" s="56"/>
      <c r="H3343" s="61"/>
      <c r="I3343" s="56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0"/>
      <c r="AN3343" s="40"/>
    </row>
    <row r="3344" spans="1:40" x14ac:dyDescent="0.2">
      <c r="A3344" s="40"/>
      <c r="B3344" s="40"/>
      <c r="C3344" s="40"/>
      <c r="D3344" s="40"/>
      <c r="E3344" s="40"/>
      <c r="F3344" s="55"/>
      <c r="G3344" s="56"/>
      <c r="H3344" s="61"/>
      <c r="I3344" s="56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0"/>
      <c r="AN3344" s="40"/>
    </row>
    <row r="3345" spans="1:40" x14ac:dyDescent="0.2">
      <c r="A3345" s="40"/>
      <c r="B3345" s="40"/>
      <c r="C3345" s="40"/>
      <c r="D3345" s="40"/>
      <c r="E3345" s="40"/>
      <c r="F3345" s="55"/>
      <c r="G3345" s="56"/>
      <c r="H3345" s="61"/>
      <c r="I3345" s="56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0"/>
      <c r="AN3345" s="40"/>
    </row>
    <row r="3346" spans="1:40" x14ac:dyDescent="0.2">
      <c r="A3346" s="40"/>
      <c r="B3346" s="40"/>
      <c r="C3346" s="40"/>
      <c r="D3346" s="40"/>
      <c r="E3346" s="40"/>
      <c r="F3346" s="55"/>
      <c r="G3346" s="56"/>
      <c r="H3346" s="61"/>
      <c r="I3346" s="56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0"/>
      <c r="AN3346" s="40"/>
    </row>
    <row r="3347" spans="1:40" x14ac:dyDescent="0.2">
      <c r="A3347" s="40"/>
      <c r="B3347" s="40"/>
      <c r="C3347" s="40"/>
      <c r="D3347" s="40"/>
      <c r="E3347" s="40"/>
      <c r="F3347" s="55"/>
      <c r="G3347" s="56"/>
      <c r="H3347" s="61"/>
      <c r="I3347" s="56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0"/>
      <c r="AN3347" s="40"/>
    </row>
    <row r="3348" spans="1:40" x14ac:dyDescent="0.2">
      <c r="A3348" s="40"/>
      <c r="B3348" s="40"/>
      <c r="C3348" s="40"/>
      <c r="D3348" s="40"/>
      <c r="E3348" s="40"/>
      <c r="F3348" s="55"/>
      <c r="G3348" s="56"/>
      <c r="H3348" s="61"/>
      <c r="I3348" s="56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0"/>
      <c r="AN3348" s="40"/>
    </row>
    <row r="3349" spans="1:40" x14ac:dyDescent="0.2">
      <c r="A3349" s="40"/>
      <c r="B3349" s="40"/>
      <c r="C3349" s="40"/>
      <c r="D3349" s="40"/>
      <c r="E3349" s="40"/>
      <c r="F3349" s="55"/>
      <c r="G3349" s="56"/>
      <c r="H3349" s="61"/>
      <c r="I3349" s="56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0"/>
      <c r="AN3349" s="40"/>
    </row>
    <row r="3350" spans="1:40" x14ac:dyDescent="0.2">
      <c r="A3350" s="40"/>
      <c r="B3350" s="40"/>
      <c r="C3350" s="40"/>
      <c r="D3350" s="40"/>
      <c r="E3350" s="40"/>
      <c r="F3350" s="55"/>
      <c r="G3350" s="56"/>
      <c r="H3350" s="61"/>
      <c r="I3350" s="56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0"/>
      <c r="AN3350" s="40"/>
    </row>
    <row r="3351" spans="1:40" x14ac:dyDescent="0.2">
      <c r="A3351" s="40"/>
      <c r="B3351" s="40"/>
      <c r="C3351" s="40"/>
      <c r="D3351" s="40"/>
      <c r="E3351" s="40"/>
      <c r="F3351" s="55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0"/>
      <c r="AN3351" s="40"/>
    </row>
    <row r="3352" spans="1:40" x14ac:dyDescent="0.2">
      <c r="A3352" s="40"/>
      <c r="B3352" s="40"/>
      <c r="C3352" s="40"/>
      <c r="D3352" s="40"/>
      <c r="E3352" s="40"/>
      <c r="F3352" s="55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0"/>
      <c r="AN3352" s="40"/>
    </row>
    <row r="3353" spans="1:40" x14ac:dyDescent="0.2">
      <c r="A3353" s="40"/>
      <c r="B3353" s="40"/>
      <c r="C3353" s="40"/>
      <c r="D3353" s="40"/>
      <c r="E3353" s="40"/>
      <c r="F3353" s="55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0"/>
      <c r="AN3353" s="40"/>
    </row>
    <row r="3354" spans="1:40" x14ac:dyDescent="0.2">
      <c r="A3354" s="40"/>
      <c r="B3354" s="40"/>
      <c r="C3354" s="40"/>
      <c r="D3354" s="40"/>
      <c r="E3354" s="40"/>
      <c r="F3354" s="55"/>
      <c r="G3354" s="40"/>
      <c r="H3354" s="40"/>
      <c r="I3354" s="56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0"/>
      <c r="AN3354" s="40"/>
    </row>
    <row r="3355" spans="1:40" x14ac:dyDescent="0.2">
      <c r="A3355" s="40"/>
      <c r="B3355" s="40"/>
      <c r="C3355" s="40"/>
      <c r="D3355" s="40"/>
      <c r="E3355" s="40"/>
      <c r="F3355" s="55"/>
      <c r="G3355" s="40"/>
      <c r="H3355" s="40"/>
      <c r="I3355" s="56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0"/>
      <c r="AN3355" s="40"/>
    </row>
    <row r="3356" spans="1:40" x14ac:dyDescent="0.2">
      <c r="A3356" s="40"/>
      <c r="B3356" s="40"/>
      <c r="C3356" s="40"/>
      <c r="D3356" s="40"/>
      <c r="E3356" s="40"/>
      <c r="F3356" s="55"/>
      <c r="G3356" s="40"/>
      <c r="H3356" s="40"/>
      <c r="I3356" s="56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0"/>
      <c r="AN3356" s="40"/>
    </row>
    <row r="3357" spans="1:40" x14ac:dyDescent="0.2">
      <c r="A3357" s="40"/>
      <c r="B3357" s="40"/>
      <c r="C3357" s="40"/>
      <c r="D3357" s="40"/>
      <c r="E3357" s="40"/>
      <c r="F3357" s="55"/>
      <c r="G3357" s="40"/>
      <c r="H3357" s="40"/>
      <c r="I3357" s="56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0"/>
      <c r="AN3357" s="40"/>
    </row>
    <row r="3358" spans="1:40" x14ac:dyDescent="0.2">
      <c r="A3358" s="40"/>
      <c r="B3358" s="40"/>
      <c r="C3358" s="40"/>
      <c r="D3358" s="40"/>
      <c r="E3358" s="40"/>
      <c r="F3358" s="55"/>
      <c r="G3358" s="40"/>
      <c r="H3358" s="40"/>
      <c r="I3358" s="56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0"/>
      <c r="AN3358" s="40"/>
    </row>
    <row r="3359" spans="1:40" x14ac:dyDescent="0.2">
      <c r="A3359" s="40"/>
      <c r="B3359" s="40"/>
      <c r="C3359" s="40"/>
      <c r="D3359" s="40"/>
      <c r="E3359" s="40"/>
      <c r="F3359" s="55"/>
      <c r="G3359" s="40"/>
      <c r="H3359" s="40"/>
      <c r="I3359" s="56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0"/>
      <c r="AN3359" s="40"/>
    </row>
    <row r="3360" spans="1:40" x14ac:dyDescent="0.2">
      <c r="A3360" s="40"/>
      <c r="B3360" s="40"/>
      <c r="C3360" s="40"/>
      <c r="D3360" s="40"/>
      <c r="E3360" s="40"/>
      <c r="F3360" s="55"/>
      <c r="G3360" s="40"/>
      <c r="H3360" s="40"/>
      <c r="I3360" s="56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0"/>
      <c r="AN3360" s="40"/>
    </row>
    <row r="3361" spans="1:40" x14ac:dyDescent="0.2">
      <c r="A3361" s="40"/>
      <c r="B3361" s="40"/>
      <c r="C3361" s="40"/>
      <c r="D3361" s="40"/>
      <c r="E3361" s="40"/>
      <c r="F3361" s="55"/>
      <c r="G3361" s="40"/>
      <c r="H3361" s="40"/>
      <c r="I3361" s="56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0"/>
      <c r="AN3361" s="40"/>
    </row>
    <row r="3362" spans="1:40" x14ac:dyDescent="0.2">
      <c r="A3362" s="40"/>
      <c r="B3362" s="40"/>
      <c r="C3362" s="40"/>
      <c r="D3362" s="40"/>
      <c r="E3362" s="40"/>
      <c r="F3362" s="55"/>
      <c r="G3362" s="40"/>
      <c r="H3362" s="40"/>
      <c r="I3362" s="56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0"/>
      <c r="AN3362" s="40"/>
    </row>
    <row r="3363" spans="1:40" x14ac:dyDescent="0.2">
      <c r="A3363" s="40"/>
      <c r="B3363" s="40"/>
      <c r="C3363" s="40"/>
      <c r="D3363" s="40"/>
      <c r="E3363" s="40"/>
      <c r="F3363" s="55"/>
      <c r="G3363" s="40"/>
      <c r="H3363" s="40"/>
      <c r="I3363" s="56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0"/>
      <c r="AN3363" s="40"/>
    </row>
    <row r="3364" spans="1:40" x14ac:dyDescent="0.2">
      <c r="A3364" s="40"/>
      <c r="B3364" s="40"/>
      <c r="C3364" s="40"/>
      <c r="D3364" s="40"/>
      <c r="E3364" s="40"/>
      <c r="F3364" s="55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0"/>
      <c r="AN3364" s="40"/>
    </row>
    <row r="3365" spans="1:40" x14ac:dyDescent="0.2">
      <c r="A3365" s="40"/>
      <c r="B3365" s="40"/>
      <c r="C3365" s="40"/>
      <c r="D3365" s="40"/>
      <c r="E3365" s="40"/>
      <c r="F3365" s="55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0"/>
      <c r="AN3365" s="40"/>
    </row>
    <row r="3366" spans="1:40" x14ac:dyDescent="0.2">
      <c r="A3366" s="40"/>
      <c r="B3366" s="40"/>
      <c r="C3366" s="40"/>
      <c r="D3366" s="40"/>
      <c r="E3366" s="40"/>
      <c r="F3366" s="55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0"/>
      <c r="AN3366" s="40"/>
    </row>
    <row r="3367" spans="1:40" x14ac:dyDescent="0.2">
      <c r="A3367" s="40"/>
      <c r="B3367" s="40"/>
      <c r="C3367" s="40"/>
      <c r="D3367" s="40"/>
      <c r="E3367" s="40"/>
      <c r="F3367" s="55"/>
      <c r="G3367" s="40"/>
      <c r="H3367" s="40"/>
      <c r="I3367" s="56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0"/>
      <c r="AN3367" s="40"/>
    </row>
    <row r="3368" spans="1:40" x14ac:dyDescent="0.2">
      <c r="A3368" s="40"/>
      <c r="B3368" s="40"/>
      <c r="C3368" s="40"/>
      <c r="D3368" s="40"/>
      <c r="E3368" s="40"/>
      <c r="F3368" s="55"/>
      <c r="G3368" s="40"/>
      <c r="H3368" s="40"/>
      <c r="I3368" s="56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0"/>
      <c r="AN3368" s="40"/>
    </row>
    <row r="3369" spans="1:40" x14ac:dyDescent="0.2">
      <c r="A3369" s="40"/>
      <c r="B3369" s="40"/>
      <c r="C3369" s="40"/>
      <c r="D3369" s="40"/>
      <c r="E3369" s="40"/>
      <c r="F3369" s="55"/>
      <c r="G3369" s="40"/>
      <c r="H3369" s="40"/>
      <c r="I3369" s="56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0"/>
      <c r="AN3369" s="40"/>
    </row>
    <row r="3370" spans="1:40" x14ac:dyDescent="0.2">
      <c r="A3370" s="40"/>
      <c r="B3370" s="40"/>
      <c r="C3370" s="40"/>
      <c r="D3370" s="40"/>
      <c r="E3370" s="40"/>
      <c r="F3370" s="55"/>
      <c r="G3370" s="40"/>
      <c r="H3370" s="40"/>
      <c r="I3370" s="56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0"/>
      <c r="AN3370" s="40"/>
    </row>
    <row r="3371" spans="1:40" x14ac:dyDescent="0.2">
      <c r="A3371" s="40"/>
      <c r="B3371" s="40"/>
      <c r="C3371" s="40"/>
      <c r="D3371" s="40"/>
      <c r="E3371" s="40"/>
      <c r="F3371" s="55"/>
      <c r="G3371" s="40"/>
      <c r="H3371" s="40"/>
      <c r="I3371" s="56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0"/>
      <c r="AN3371" s="40"/>
    </row>
    <row r="3372" spans="1:40" x14ac:dyDescent="0.2">
      <c r="A3372" s="40"/>
      <c r="B3372" s="40"/>
      <c r="C3372" s="40"/>
      <c r="D3372" s="40"/>
      <c r="E3372" s="40"/>
      <c r="F3372" s="55"/>
      <c r="G3372" s="40"/>
      <c r="H3372" s="40"/>
      <c r="I3372" s="56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0"/>
      <c r="AN3372" s="40"/>
    </row>
    <row r="3373" spans="1:40" x14ac:dyDescent="0.2">
      <c r="A3373" s="40"/>
      <c r="B3373" s="40"/>
      <c r="C3373" s="40"/>
      <c r="D3373" s="40"/>
      <c r="E3373" s="40"/>
      <c r="F3373" s="55"/>
      <c r="G3373" s="40"/>
      <c r="H3373" s="40"/>
      <c r="I3373" s="56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0"/>
      <c r="AN3373" s="40"/>
    </row>
    <row r="3374" spans="1:40" x14ac:dyDescent="0.2">
      <c r="A3374" s="40"/>
      <c r="B3374" s="40"/>
      <c r="C3374" s="40"/>
      <c r="D3374" s="40"/>
      <c r="E3374" s="40"/>
      <c r="F3374" s="55"/>
      <c r="G3374" s="40"/>
      <c r="H3374" s="40"/>
      <c r="I3374" s="56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0"/>
      <c r="AN3374" s="40"/>
    </row>
    <row r="3375" spans="1:40" x14ac:dyDescent="0.2">
      <c r="A3375" s="40"/>
      <c r="B3375" s="40"/>
      <c r="C3375" s="40"/>
      <c r="D3375" s="40"/>
      <c r="E3375" s="40"/>
      <c r="F3375" s="55"/>
      <c r="G3375" s="40"/>
      <c r="H3375" s="40"/>
      <c r="I3375" s="56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0"/>
      <c r="AN3375" s="40"/>
    </row>
    <row r="3376" spans="1:40" x14ac:dyDescent="0.2">
      <c r="A3376" s="40"/>
      <c r="B3376" s="40"/>
      <c r="C3376" s="40"/>
      <c r="D3376" s="40"/>
      <c r="E3376" s="40"/>
      <c r="F3376" s="55"/>
      <c r="G3376" s="40"/>
      <c r="H3376" s="40"/>
      <c r="I3376" s="56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0"/>
      <c r="AN3376" s="40"/>
    </row>
    <row r="3377" spans="1:40" x14ac:dyDescent="0.2">
      <c r="A3377" s="40"/>
      <c r="B3377" s="40"/>
      <c r="C3377" s="40"/>
      <c r="D3377" s="40"/>
      <c r="E3377" s="40"/>
      <c r="F3377" s="55"/>
      <c r="G3377" s="40"/>
      <c r="H3377" s="40"/>
      <c r="I3377" s="56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0"/>
      <c r="AN3377" s="40"/>
    </row>
    <row r="3378" spans="1:40" x14ac:dyDescent="0.2">
      <c r="A3378" s="40"/>
      <c r="B3378" s="40"/>
      <c r="C3378" s="40"/>
      <c r="D3378" s="40"/>
      <c r="E3378" s="40"/>
      <c r="F3378" s="55"/>
      <c r="G3378" s="40"/>
      <c r="H3378" s="40"/>
      <c r="I3378" s="56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0"/>
      <c r="AN3378" s="40"/>
    </row>
    <row r="3379" spans="1:40" x14ac:dyDescent="0.2">
      <c r="A3379" s="40"/>
      <c r="B3379" s="40"/>
      <c r="C3379" s="40"/>
      <c r="D3379" s="40"/>
      <c r="E3379" s="40"/>
      <c r="F3379" s="55"/>
      <c r="G3379" s="40"/>
      <c r="H3379" s="40"/>
      <c r="I3379" s="56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0"/>
      <c r="AN3379" s="40"/>
    </row>
    <row r="3380" spans="1:40" x14ac:dyDescent="0.2">
      <c r="A3380" s="40"/>
      <c r="B3380" s="40"/>
      <c r="C3380" s="40"/>
      <c r="D3380" s="40"/>
      <c r="E3380" s="40"/>
      <c r="F3380" s="55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0"/>
      <c r="AN3380" s="40"/>
    </row>
    <row r="3381" spans="1:40" x14ac:dyDescent="0.2">
      <c r="A3381" s="40"/>
      <c r="B3381" s="40"/>
      <c r="C3381" s="40"/>
      <c r="D3381" s="40"/>
      <c r="E3381" s="40"/>
      <c r="F3381" s="55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0"/>
      <c r="AN3381" s="40"/>
    </row>
    <row r="3382" spans="1:40" x14ac:dyDescent="0.2">
      <c r="A3382" s="40"/>
      <c r="B3382" s="40"/>
      <c r="C3382" s="40"/>
      <c r="D3382" s="40"/>
      <c r="E3382" s="40"/>
      <c r="F3382" s="55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0"/>
      <c r="AN3382" s="40"/>
    </row>
    <row r="3383" spans="1:40" x14ac:dyDescent="0.2">
      <c r="A3383" s="40"/>
      <c r="B3383" s="40"/>
      <c r="C3383" s="40"/>
      <c r="D3383" s="40"/>
      <c r="E3383" s="40"/>
      <c r="F3383" s="55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0"/>
      <c r="AN3383" s="40"/>
    </row>
    <row r="3384" spans="1:40" x14ac:dyDescent="0.2">
      <c r="A3384" s="40"/>
      <c r="B3384" s="40"/>
      <c r="C3384" s="40"/>
      <c r="D3384" s="40"/>
      <c r="E3384" s="40"/>
      <c r="F3384" s="55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0"/>
      <c r="AN3384" s="40"/>
    </row>
    <row r="3385" spans="1:40" x14ac:dyDescent="0.2">
      <c r="A3385" s="40"/>
      <c r="B3385" s="40"/>
      <c r="C3385" s="40"/>
      <c r="D3385" s="40"/>
      <c r="E3385" s="40"/>
      <c r="F3385" s="55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0"/>
      <c r="AN3385" s="40"/>
    </row>
    <row r="3386" spans="1:40" x14ac:dyDescent="0.2">
      <c r="A3386" s="40"/>
      <c r="B3386" s="40"/>
      <c r="C3386" s="40"/>
      <c r="D3386" s="40"/>
      <c r="E3386" s="40"/>
      <c r="F3386" s="55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0"/>
      <c r="AN3386" s="40"/>
    </row>
    <row r="3387" spans="1:40" x14ac:dyDescent="0.2">
      <c r="A3387" s="40"/>
      <c r="B3387" s="40"/>
      <c r="C3387" s="40"/>
      <c r="D3387" s="40"/>
      <c r="E3387" s="40"/>
      <c r="F3387" s="55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0"/>
      <c r="AN3387" s="40"/>
    </row>
    <row r="3388" spans="1:40" x14ac:dyDescent="0.2">
      <c r="A3388" s="40"/>
      <c r="B3388" s="40"/>
      <c r="C3388" s="40"/>
      <c r="D3388" s="40"/>
      <c r="E3388" s="40"/>
      <c r="F3388" s="55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0"/>
      <c r="AN3388" s="40"/>
    </row>
    <row r="3389" spans="1:40" x14ac:dyDescent="0.2">
      <c r="A3389" s="40"/>
      <c r="B3389" s="40"/>
      <c r="C3389" s="40"/>
      <c r="D3389" s="40"/>
      <c r="E3389" s="40"/>
      <c r="F3389" s="55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0"/>
      <c r="AN3389" s="40"/>
    </row>
    <row r="3390" spans="1:40" x14ac:dyDescent="0.2">
      <c r="A3390" s="40"/>
      <c r="B3390" s="40"/>
      <c r="C3390" s="40"/>
      <c r="D3390" s="40"/>
      <c r="E3390" s="40"/>
      <c r="F3390" s="55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0"/>
      <c r="AN3390" s="40"/>
    </row>
    <row r="3391" spans="1:40" x14ac:dyDescent="0.2">
      <c r="A3391" s="40"/>
      <c r="B3391" s="40"/>
      <c r="C3391" s="40"/>
      <c r="D3391" s="40"/>
      <c r="E3391" s="40"/>
      <c r="F3391" s="55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0"/>
      <c r="AN3391" s="40"/>
    </row>
    <row r="3392" spans="1:40" x14ac:dyDescent="0.2">
      <c r="A3392" s="40"/>
      <c r="B3392" s="40"/>
      <c r="C3392" s="40"/>
      <c r="D3392" s="40"/>
      <c r="E3392" s="40"/>
      <c r="F3392" s="55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0"/>
      <c r="AN3392" s="40"/>
    </row>
    <row r="3393" spans="1:40" x14ac:dyDescent="0.2">
      <c r="A3393" s="40"/>
      <c r="B3393" s="40"/>
      <c r="C3393" s="40"/>
      <c r="D3393" s="40"/>
      <c r="E3393" s="40"/>
      <c r="F3393" s="55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0"/>
      <c r="AN3393" s="40"/>
    </row>
    <row r="3394" spans="1:40" x14ac:dyDescent="0.2">
      <c r="A3394" s="40"/>
      <c r="B3394" s="40"/>
      <c r="C3394" s="40"/>
      <c r="D3394" s="40"/>
      <c r="E3394" s="40"/>
      <c r="F3394" s="55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0"/>
      <c r="AN3394" s="40"/>
    </row>
    <row r="3395" spans="1:40" x14ac:dyDescent="0.2">
      <c r="A3395" s="40"/>
      <c r="B3395" s="40"/>
      <c r="C3395" s="40"/>
      <c r="D3395" s="40"/>
      <c r="E3395" s="40"/>
      <c r="F3395" s="55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0"/>
      <c r="AN3395" s="40"/>
    </row>
    <row r="3396" spans="1:40" x14ac:dyDescent="0.2">
      <c r="A3396" s="40"/>
      <c r="B3396" s="40"/>
      <c r="C3396" s="40"/>
      <c r="D3396" s="40"/>
      <c r="E3396" s="40"/>
      <c r="F3396" s="55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0"/>
      <c r="AN3396" s="40"/>
    </row>
    <row r="3397" spans="1:40" x14ac:dyDescent="0.2">
      <c r="A3397" s="40"/>
      <c r="B3397" s="40"/>
      <c r="C3397" s="40"/>
      <c r="D3397" s="40"/>
      <c r="E3397" s="40"/>
      <c r="F3397" s="55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0"/>
      <c r="AN3397" s="40"/>
    </row>
    <row r="3398" spans="1:40" x14ac:dyDescent="0.2">
      <c r="A3398" s="40"/>
      <c r="B3398" s="40"/>
      <c r="C3398" s="40"/>
      <c r="D3398" s="40"/>
      <c r="E3398" s="40"/>
      <c r="F3398" s="55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0"/>
      <c r="AN3398" s="40"/>
    </row>
    <row r="3399" spans="1:40" x14ac:dyDescent="0.2">
      <c r="A3399" s="40"/>
      <c r="B3399" s="40"/>
      <c r="C3399" s="40"/>
      <c r="D3399" s="40"/>
      <c r="E3399" s="40"/>
      <c r="F3399" s="55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0"/>
      <c r="AN3399" s="40"/>
    </row>
    <row r="3400" spans="1:40" x14ac:dyDescent="0.2">
      <c r="A3400" s="40"/>
      <c r="B3400" s="40"/>
      <c r="C3400" s="40"/>
      <c r="D3400" s="40"/>
      <c r="E3400" s="40"/>
      <c r="F3400" s="55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0"/>
      <c r="AN3400" s="40"/>
    </row>
    <row r="3401" spans="1:40" x14ac:dyDescent="0.2">
      <c r="A3401" s="40"/>
      <c r="B3401" s="40"/>
      <c r="C3401" s="40"/>
      <c r="D3401" s="40"/>
      <c r="E3401" s="40"/>
      <c r="F3401" s="55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0"/>
      <c r="AN3401" s="40"/>
    </row>
    <row r="3402" spans="1:40" x14ac:dyDescent="0.2">
      <c r="A3402" s="40"/>
      <c r="B3402" s="40"/>
      <c r="C3402" s="40"/>
      <c r="D3402" s="40"/>
      <c r="E3402" s="40"/>
      <c r="F3402" s="55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0"/>
      <c r="AN3402" s="40"/>
    </row>
    <row r="3403" spans="1:40" x14ac:dyDescent="0.2">
      <c r="A3403" s="40"/>
      <c r="B3403" s="40"/>
      <c r="C3403" s="40"/>
      <c r="D3403" s="40"/>
      <c r="E3403" s="40"/>
      <c r="F3403" s="55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0"/>
      <c r="AN3403" s="40"/>
    </row>
    <row r="3404" spans="1:40" x14ac:dyDescent="0.2">
      <c r="A3404" s="40"/>
      <c r="B3404" s="40"/>
      <c r="C3404" s="40"/>
      <c r="D3404" s="40"/>
      <c r="E3404" s="40"/>
      <c r="F3404" s="55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0"/>
      <c r="AN3404" s="40"/>
    </row>
    <row r="3405" spans="1:40" x14ac:dyDescent="0.2">
      <c r="A3405" s="40"/>
      <c r="B3405" s="40"/>
      <c r="C3405" s="40"/>
      <c r="D3405" s="40"/>
      <c r="E3405" s="40"/>
      <c r="F3405" s="55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0"/>
      <c r="AN3405" s="40"/>
    </row>
    <row r="3406" spans="1:40" x14ac:dyDescent="0.2">
      <c r="A3406" s="40"/>
      <c r="B3406" s="40"/>
      <c r="C3406" s="40"/>
      <c r="D3406" s="40"/>
      <c r="E3406" s="40"/>
      <c r="F3406" s="55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0"/>
      <c r="AN3406" s="40"/>
    </row>
    <row r="3407" spans="1:40" x14ac:dyDescent="0.2">
      <c r="A3407" s="40"/>
      <c r="B3407" s="40"/>
      <c r="C3407" s="40"/>
      <c r="D3407" s="40"/>
      <c r="E3407" s="40"/>
      <c r="F3407" s="55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0"/>
      <c r="AN3407" s="40"/>
    </row>
    <row r="3408" spans="1:40" x14ac:dyDescent="0.2">
      <c r="A3408" s="40"/>
      <c r="B3408" s="40"/>
      <c r="C3408" s="40"/>
      <c r="D3408" s="40"/>
      <c r="E3408" s="40"/>
      <c r="F3408" s="55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0"/>
      <c r="AN3408" s="40"/>
    </row>
    <row r="3409" spans="1:40" x14ac:dyDescent="0.2">
      <c r="A3409" s="40"/>
      <c r="B3409" s="40"/>
      <c r="C3409" s="40"/>
      <c r="D3409" s="40"/>
      <c r="E3409" s="40"/>
      <c r="F3409" s="55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0"/>
      <c r="AN3409" s="40"/>
    </row>
    <row r="3410" spans="1:40" x14ac:dyDescent="0.2">
      <c r="A3410" s="40"/>
      <c r="B3410" s="40"/>
      <c r="C3410" s="40"/>
      <c r="D3410" s="40"/>
      <c r="E3410" s="40"/>
      <c r="F3410" s="55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0"/>
      <c r="AN3410" s="40"/>
    </row>
    <row r="3411" spans="1:40" x14ac:dyDescent="0.2">
      <c r="A3411" s="40"/>
      <c r="B3411" s="40"/>
      <c r="C3411" s="40"/>
      <c r="D3411" s="40"/>
      <c r="E3411" s="40"/>
      <c r="F3411" s="55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0"/>
      <c r="AN3411" s="40"/>
    </row>
    <row r="3412" spans="1:40" x14ac:dyDescent="0.2">
      <c r="A3412" s="40"/>
      <c r="B3412" s="40"/>
      <c r="C3412" s="40"/>
      <c r="D3412" s="40"/>
      <c r="E3412" s="40"/>
      <c r="F3412" s="55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0"/>
      <c r="AN3412" s="40"/>
    </row>
    <row r="3413" spans="1:40" x14ac:dyDescent="0.2">
      <c r="A3413" s="40"/>
      <c r="B3413" s="40"/>
      <c r="C3413" s="40"/>
      <c r="D3413" s="40"/>
      <c r="E3413" s="40"/>
      <c r="F3413" s="55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0"/>
      <c r="AN3413" s="40"/>
    </row>
    <row r="3414" spans="1:40" x14ac:dyDescent="0.2">
      <c r="A3414" s="40"/>
      <c r="B3414" s="40"/>
      <c r="C3414" s="40"/>
      <c r="D3414" s="40"/>
      <c r="E3414" s="40"/>
      <c r="F3414" s="55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0"/>
      <c r="AN3414" s="40"/>
    </row>
    <row r="3415" spans="1:40" x14ac:dyDescent="0.2">
      <c r="A3415" s="40"/>
      <c r="B3415" s="40"/>
      <c r="C3415" s="40"/>
      <c r="D3415" s="40"/>
      <c r="E3415" s="40"/>
      <c r="F3415" s="55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0"/>
      <c r="AN3415" s="40"/>
    </row>
    <row r="3416" spans="1:40" x14ac:dyDescent="0.2">
      <c r="A3416" s="40"/>
      <c r="B3416" s="40"/>
      <c r="C3416" s="40"/>
      <c r="D3416" s="40"/>
      <c r="E3416" s="40"/>
      <c r="F3416" s="55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0"/>
      <c r="AN3416" s="40"/>
    </row>
    <row r="3417" spans="1:40" x14ac:dyDescent="0.2">
      <c r="A3417" s="40"/>
      <c r="B3417" s="40"/>
      <c r="C3417" s="40"/>
      <c r="D3417" s="40"/>
      <c r="E3417" s="40"/>
      <c r="F3417" s="55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0"/>
      <c r="AN3417" s="40"/>
    </row>
    <row r="3418" spans="1:40" x14ac:dyDescent="0.2">
      <c r="A3418" s="40"/>
      <c r="B3418" s="40"/>
      <c r="C3418" s="40"/>
      <c r="D3418" s="40"/>
      <c r="E3418" s="40"/>
      <c r="F3418" s="55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0"/>
      <c r="AN3418" s="40"/>
    </row>
    <row r="3419" spans="1:40" x14ac:dyDescent="0.2">
      <c r="A3419" s="40"/>
      <c r="B3419" s="40"/>
      <c r="C3419" s="40"/>
      <c r="D3419" s="40"/>
      <c r="E3419" s="40"/>
      <c r="F3419" s="55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0"/>
      <c r="AN3419" s="40"/>
    </row>
    <row r="3420" spans="1:40" x14ac:dyDescent="0.2">
      <c r="A3420" s="40"/>
      <c r="B3420" s="40"/>
      <c r="C3420" s="40"/>
      <c r="D3420" s="40"/>
      <c r="E3420" s="40"/>
      <c r="F3420" s="55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0"/>
      <c r="AN3420" s="40"/>
    </row>
    <row r="3421" spans="1:40" x14ac:dyDescent="0.2">
      <c r="A3421" s="40"/>
      <c r="B3421" s="40"/>
      <c r="C3421" s="40"/>
      <c r="D3421" s="40"/>
      <c r="E3421" s="40"/>
      <c r="F3421" s="55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0"/>
      <c r="AN3421" s="40"/>
    </row>
    <row r="3422" spans="1:40" x14ac:dyDescent="0.2">
      <c r="A3422" s="40"/>
      <c r="B3422" s="40"/>
      <c r="C3422" s="40"/>
      <c r="D3422" s="40"/>
      <c r="E3422" s="40"/>
      <c r="F3422" s="55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0"/>
      <c r="AN3422" s="40"/>
    </row>
    <row r="3423" spans="1:40" x14ac:dyDescent="0.2">
      <c r="A3423" s="40"/>
      <c r="B3423" s="40"/>
      <c r="C3423" s="40"/>
      <c r="D3423" s="40"/>
      <c r="E3423" s="40"/>
      <c r="F3423" s="55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0"/>
      <c r="AN3423" s="40"/>
    </row>
    <row r="3424" spans="1:40" x14ac:dyDescent="0.2">
      <c r="A3424" s="40"/>
      <c r="B3424" s="40"/>
      <c r="C3424" s="40"/>
      <c r="D3424" s="40"/>
      <c r="E3424" s="40"/>
      <c r="F3424" s="55"/>
      <c r="G3424" s="40"/>
      <c r="H3424" s="40"/>
      <c r="I3424" s="56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0"/>
      <c r="AN3424" s="40"/>
    </row>
    <row r="3425" spans="1:40" x14ac:dyDescent="0.2">
      <c r="A3425" s="40"/>
      <c r="B3425" s="40"/>
      <c r="C3425" s="40"/>
      <c r="D3425" s="40"/>
      <c r="E3425" s="40"/>
      <c r="F3425" s="55"/>
      <c r="G3425" s="40"/>
      <c r="H3425" s="40"/>
      <c r="I3425" s="56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0"/>
      <c r="AN3425" s="40"/>
    </row>
    <row r="3426" spans="1:40" x14ac:dyDescent="0.2">
      <c r="A3426" s="40"/>
      <c r="B3426" s="40"/>
      <c r="C3426" s="40"/>
      <c r="D3426" s="40"/>
      <c r="E3426" s="40"/>
      <c r="F3426" s="55"/>
      <c r="G3426" s="40"/>
      <c r="H3426" s="40"/>
      <c r="I3426" s="56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0"/>
      <c r="AN3426" s="40"/>
    </row>
    <row r="3427" spans="1:40" x14ac:dyDescent="0.2">
      <c r="A3427" s="40"/>
      <c r="B3427" s="40"/>
      <c r="C3427" s="40"/>
      <c r="D3427" s="40"/>
      <c r="E3427" s="40"/>
      <c r="F3427" s="55"/>
      <c r="G3427" s="40"/>
      <c r="H3427" s="40"/>
      <c r="I3427" s="56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0"/>
      <c r="AN3427" s="40"/>
    </row>
    <row r="3428" spans="1:40" x14ac:dyDescent="0.2">
      <c r="A3428" s="40"/>
      <c r="B3428" s="40"/>
      <c r="C3428" s="40"/>
      <c r="D3428" s="40"/>
      <c r="E3428" s="40"/>
      <c r="F3428" s="55"/>
      <c r="G3428" s="40"/>
      <c r="H3428" s="40"/>
      <c r="I3428" s="56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0"/>
      <c r="AN3428" s="40"/>
    </row>
    <row r="3429" spans="1:40" x14ac:dyDescent="0.2">
      <c r="A3429" s="40"/>
      <c r="B3429" s="40"/>
      <c r="C3429" s="40"/>
      <c r="D3429" s="40"/>
      <c r="E3429" s="40"/>
      <c r="F3429" s="55"/>
      <c r="G3429" s="40"/>
      <c r="H3429" s="40"/>
      <c r="I3429" s="56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0"/>
      <c r="AN3429" s="40"/>
    </row>
    <row r="3430" spans="1:40" x14ac:dyDescent="0.2">
      <c r="A3430" s="40"/>
      <c r="B3430" s="40"/>
      <c r="C3430" s="40"/>
      <c r="D3430" s="40"/>
      <c r="E3430" s="40"/>
      <c r="F3430" s="55"/>
      <c r="G3430" s="40"/>
      <c r="H3430" s="40"/>
      <c r="I3430" s="56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0"/>
      <c r="AN3430" s="40"/>
    </row>
    <row r="3431" spans="1:40" x14ac:dyDescent="0.2">
      <c r="A3431" s="40"/>
      <c r="B3431" s="40"/>
      <c r="C3431" s="40"/>
      <c r="D3431" s="40"/>
      <c r="E3431" s="40"/>
      <c r="F3431" s="55"/>
      <c r="G3431" s="40"/>
      <c r="H3431" s="40"/>
      <c r="I3431" s="56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0"/>
      <c r="AN3431" s="40"/>
    </row>
    <row r="3432" spans="1:40" x14ac:dyDescent="0.2">
      <c r="A3432" s="40"/>
      <c r="B3432" s="40"/>
      <c r="C3432" s="40"/>
      <c r="D3432" s="40"/>
      <c r="E3432" s="40"/>
      <c r="F3432" s="55"/>
      <c r="G3432" s="40"/>
      <c r="H3432" s="40"/>
      <c r="I3432" s="56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0"/>
      <c r="AN3432" s="40"/>
    </row>
    <row r="3433" spans="1:40" x14ac:dyDescent="0.2">
      <c r="A3433" s="40"/>
      <c r="B3433" s="40"/>
      <c r="C3433" s="40"/>
      <c r="D3433" s="40"/>
      <c r="E3433" s="40"/>
      <c r="F3433" s="55"/>
      <c r="G3433" s="40"/>
      <c r="H3433" s="40"/>
      <c r="I3433" s="56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0"/>
      <c r="AN3433" s="40"/>
    </row>
    <row r="3434" spans="1:40" x14ac:dyDescent="0.2">
      <c r="A3434" s="40"/>
      <c r="B3434" s="40"/>
      <c r="C3434" s="40"/>
      <c r="D3434" s="40"/>
      <c r="E3434" s="40"/>
      <c r="F3434" s="55"/>
      <c r="G3434" s="40"/>
      <c r="H3434" s="40"/>
      <c r="I3434" s="56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0"/>
      <c r="AN3434" s="40"/>
    </row>
    <row r="3435" spans="1:40" x14ac:dyDescent="0.2">
      <c r="A3435" s="40"/>
      <c r="B3435" s="40"/>
      <c r="C3435" s="40"/>
      <c r="D3435" s="40"/>
      <c r="E3435" s="40"/>
      <c r="F3435" s="55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0"/>
      <c r="AN3435" s="40"/>
    </row>
    <row r="3436" spans="1:40" x14ac:dyDescent="0.2">
      <c r="A3436" s="40"/>
      <c r="B3436" s="40"/>
      <c r="C3436" s="40"/>
      <c r="D3436" s="40"/>
      <c r="E3436" s="40"/>
      <c r="F3436" s="55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0"/>
      <c r="AN3436" s="40"/>
    </row>
    <row r="3437" spans="1:40" x14ac:dyDescent="0.2">
      <c r="A3437" s="40"/>
      <c r="B3437" s="40"/>
      <c r="C3437" s="40"/>
      <c r="D3437" s="40"/>
      <c r="E3437" s="40"/>
      <c r="F3437" s="55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0"/>
      <c r="AN3437" s="40"/>
    </row>
    <row r="3438" spans="1:40" x14ac:dyDescent="0.2">
      <c r="A3438" s="40"/>
      <c r="B3438" s="40"/>
      <c r="C3438" s="40"/>
      <c r="D3438" s="40"/>
      <c r="E3438" s="40"/>
      <c r="F3438" s="55"/>
      <c r="G3438" s="40"/>
      <c r="H3438" s="40"/>
      <c r="I3438" s="56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0"/>
      <c r="AN3438" s="40"/>
    </row>
    <row r="3439" spans="1:40" x14ac:dyDescent="0.2">
      <c r="A3439" s="40"/>
      <c r="B3439" s="40"/>
      <c r="C3439" s="40"/>
      <c r="D3439" s="40"/>
      <c r="E3439" s="40"/>
      <c r="F3439" s="55"/>
      <c r="G3439" s="40"/>
      <c r="H3439" s="40"/>
      <c r="I3439" s="56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0"/>
      <c r="AN3439" s="40"/>
    </row>
    <row r="3440" spans="1:40" x14ac:dyDescent="0.2">
      <c r="A3440" s="40"/>
      <c r="B3440" s="40"/>
      <c r="C3440" s="40"/>
      <c r="D3440" s="40"/>
      <c r="E3440" s="40"/>
      <c r="F3440" s="55"/>
      <c r="G3440" s="40"/>
      <c r="H3440" s="40"/>
      <c r="I3440" s="56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0"/>
      <c r="AN3440" s="40"/>
    </row>
    <row r="3441" spans="1:40" x14ac:dyDescent="0.2">
      <c r="A3441" s="40"/>
      <c r="B3441" s="40"/>
      <c r="C3441" s="40"/>
      <c r="D3441" s="40"/>
      <c r="E3441" s="40"/>
      <c r="F3441" s="55"/>
      <c r="G3441" s="40"/>
      <c r="H3441" s="40"/>
      <c r="I3441" s="56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0"/>
      <c r="AN3441" s="40"/>
    </row>
    <row r="3442" spans="1:40" x14ac:dyDescent="0.2">
      <c r="A3442" s="40"/>
      <c r="B3442" s="40"/>
      <c r="C3442" s="40"/>
      <c r="D3442" s="40"/>
      <c r="E3442" s="40"/>
      <c r="F3442" s="55"/>
      <c r="G3442" s="40"/>
      <c r="H3442" s="40"/>
      <c r="I3442" s="56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0"/>
      <c r="AN3442" s="40"/>
    </row>
    <row r="3443" spans="1:40" x14ac:dyDescent="0.2">
      <c r="A3443" s="40"/>
      <c r="B3443" s="40"/>
      <c r="C3443" s="40"/>
      <c r="D3443" s="40"/>
      <c r="E3443" s="40"/>
      <c r="F3443" s="55"/>
      <c r="G3443" s="40"/>
      <c r="H3443" s="40"/>
      <c r="I3443" s="56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0"/>
      <c r="AN3443" s="40"/>
    </row>
    <row r="3444" spans="1:40" x14ac:dyDescent="0.2">
      <c r="A3444" s="40"/>
      <c r="B3444" s="40"/>
      <c r="C3444" s="40"/>
      <c r="D3444" s="40"/>
      <c r="E3444" s="40"/>
      <c r="F3444" s="55"/>
      <c r="G3444" s="40"/>
      <c r="H3444" s="40"/>
      <c r="I3444" s="56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0"/>
      <c r="AN3444" s="40"/>
    </row>
    <row r="3445" spans="1:40" x14ac:dyDescent="0.2">
      <c r="A3445" s="40"/>
      <c r="B3445" s="40"/>
      <c r="C3445" s="40"/>
      <c r="D3445" s="40"/>
      <c r="E3445" s="40"/>
      <c r="F3445" s="55"/>
      <c r="G3445" s="40"/>
      <c r="H3445" s="40"/>
      <c r="I3445" s="56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0"/>
      <c r="AN3445" s="40"/>
    </row>
    <row r="3446" spans="1:40" x14ac:dyDescent="0.2">
      <c r="A3446" s="40"/>
      <c r="B3446" s="40"/>
      <c r="C3446" s="40"/>
      <c r="D3446" s="40"/>
      <c r="E3446" s="40"/>
      <c r="F3446" s="55"/>
      <c r="G3446" s="40"/>
      <c r="H3446" s="40"/>
      <c r="I3446" s="56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0"/>
      <c r="AN3446" s="40"/>
    </row>
    <row r="3447" spans="1:40" x14ac:dyDescent="0.2">
      <c r="A3447" s="40"/>
      <c r="B3447" s="40"/>
      <c r="C3447" s="40"/>
      <c r="D3447" s="40"/>
      <c r="E3447" s="40"/>
      <c r="F3447" s="55"/>
      <c r="G3447" s="40"/>
      <c r="H3447" s="40"/>
      <c r="I3447" s="56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0"/>
      <c r="AN3447" s="40"/>
    </row>
    <row r="3448" spans="1:40" x14ac:dyDescent="0.2">
      <c r="A3448" s="40"/>
      <c r="B3448" s="40"/>
      <c r="C3448" s="40"/>
      <c r="D3448" s="40"/>
      <c r="E3448" s="40"/>
      <c r="F3448" s="55"/>
      <c r="G3448" s="40"/>
      <c r="H3448" s="40"/>
      <c r="I3448" s="56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0"/>
      <c r="AN3448" s="40"/>
    </row>
    <row r="3449" spans="1:40" x14ac:dyDescent="0.2">
      <c r="A3449" s="40"/>
      <c r="B3449" s="40"/>
      <c r="C3449" s="40"/>
      <c r="D3449" s="40"/>
      <c r="E3449" s="40"/>
      <c r="F3449" s="55"/>
      <c r="G3449" s="40"/>
      <c r="H3449" s="40"/>
      <c r="I3449" s="56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0"/>
      <c r="AN3449" s="40"/>
    </row>
    <row r="3450" spans="1:40" x14ac:dyDescent="0.2">
      <c r="A3450" s="40"/>
      <c r="B3450" s="40"/>
      <c r="C3450" s="40"/>
      <c r="D3450" s="40"/>
      <c r="E3450" s="40"/>
      <c r="F3450" s="55"/>
      <c r="G3450" s="40"/>
      <c r="H3450" s="40"/>
      <c r="I3450" s="56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0"/>
      <c r="AN3450" s="40"/>
    </row>
    <row r="3451" spans="1:40" x14ac:dyDescent="0.2">
      <c r="A3451" s="40"/>
      <c r="B3451" s="40"/>
      <c r="C3451" s="40"/>
      <c r="D3451" s="40"/>
      <c r="E3451" s="40"/>
      <c r="F3451" s="55"/>
      <c r="G3451" s="40"/>
      <c r="H3451" s="40"/>
      <c r="I3451" s="56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0"/>
      <c r="AN3451" s="40"/>
    </row>
    <row r="3452" spans="1:40" x14ac:dyDescent="0.2">
      <c r="A3452" s="40"/>
      <c r="B3452" s="40"/>
      <c r="C3452" s="40"/>
      <c r="D3452" s="40"/>
      <c r="E3452" s="40"/>
      <c r="F3452" s="55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0"/>
      <c r="AN3452" s="40"/>
    </row>
    <row r="3453" spans="1:40" x14ac:dyDescent="0.2">
      <c r="A3453" s="40"/>
      <c r="B3453" s="40"/>
      <c r="C3453" s="40"/>
      <c r="D3453" s="40"/>
      <c r="E3453" s="40"/>
      <c r="F3453" s="55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0"/>
      <c r="AN3453" s="40"/>
    </row>
    <row r="3454" spans="1:40" x14ac:dyDescent="0.2">
      <c r="A3454" s="40"/>
      <c r="B3454" s="40"/>
      <c r="C3454" s="40"/>
      <c r="D3454" s="40"/>
      <c r="E3454" s="40"/>
      <c r="F3454" s="55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0"/>
      <c r="AN3454" s="40"/>
    </row>
    <row r="3455" spans="1:40" x14ac:dyDescent="0.2">
      <c r="A3455" s="40"/>
      <c r="B3455" s="40"/>
      <c r="C3455" s="40"/>
      <c r="D3455" s="40"/>
      <c r="E3455" s="40"/>
      <c r="F3455" s="55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0"/>
      <c r="AN3455" s="40"/>
    </row>
    <row r="3456" spans="1:40" x14ac:dyDescent="0.2">
      <c r="A3456" s="40"/>
      <c r="B3456" s="40"/>
      <c r="C3456" s="40"/>
      <c r="D3456" s="40"/>
      <c r="E3456" s="40"/>
      <c r="F3456" s="55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0"/>
      <c r="AN3456" s="40"/>
    </row>
    <row r="3457" spans="1:40" x14ac:dyDescent="0.2">
      <c r="A3457" s="40"/>
      <c r="B3457" s="40"/>
      <c r="C3457" s="40"/>
      <c r="D3457" s="40"/>
      <c r="E3457" s="40"/>
      <c r="F3457" s="55"/>
      <c r="G3457" s="40"/>
      <c r="H3457" s="40"/>
      <c r="I3457" s="56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0"/>
      <c r="AN3457" s="40"/>
    </row>
    <row r="3458" spans="1:40" x14ac:dyDescent="0.2">
      <c r="A3458" s="40"/>
      <c r="B3458" s="40"/>
      <c r="C3458" s="40"/>
      <c r="D3458" s="40"/>
      <c r="E3458" s="40"/>
      <c r="F3458" s="55"/>
      <c r="G3458" s="40"/>
      <c r="H3458" s="40"/>
      <c r="I3458" s="56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0"/>
      <c r="AN3458" s="40"/>
    </row>
    <row r="3459" spans="1:40" x14ac:dyDescent="0.2">
      <c r="A3459" s="40"/>
      <c r="B3459" s="40"/>
      <c r="C3459" s="40"/>
      <c r="D3459" s="40"/>
      <c r="E3459" s="40"/>
      <c r="F3459" s="55"/>
      <c r="G3459" s="40"/>
      <c r="H3459" s="40"/>
      <c r="I3459" s="56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0"/>
      <c r="AN3459" s="40"/>
    </row>
    <row r="3460" spans="1:40" x14ac:dyDescent="0.2">
      <c r="A3460" s="40"/>
      <c r="B3460" s="40"/>
      <c r="C3460" s="40"/>
      <c r="D3460" s="40"/>
      <c r="E3460" s="40"/>
      <c r="F3460" s="55"/>
      <c r="G3460" s="40"/>
      <c r="H3460" s="40"/>
      <c r="I3460" s="56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0"/>
      <c r="AN3460" s="40"/>
    </row>
    <row r="3461" spans="1:40" x14ac:dyDescent="0.2">
      <c r="A3461" s="40"/>
      <c r="B3461" s="40"/>
      <c r="C3461" s="40"/>
      <c r="D3461" s="40"/>
      <c r="E3461" s="40"/>
      <c r="F3461" s="55"/>
      <c r="G3461" s="40"/>
      <c r="H3461" s="40"/>
      <c r="I3461" s="56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0"/>
      <c r="AN3461" s="40"/>
    </row>
    <row r="3462" spans="1:40" x14ac:dyDescent="0.2">
      <c r="A3462" s="40"/>
      <c r="B3462" s="40"/>
      <c r="C3462" s="40"/>
      <c r="D3462" s="40"/>
      <c r="E3462" s="40"/>
      <c r="F3462" s="55"/>
      <c r="G3462" s="40"/>
      <c r="H3462" s="40"/>
      <c r="I3462" s="56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0"/>
      <c r="AN3462" s="40"/>
    </row>
    <row r="3463" spans="1:40" x14ac:dyDescent="0.2">
      <c r="A3463" s="40"/>
      <c r="B3463" s="40"/>
      <c r="C3463" s="40"/>
      <c r="D3463" s="40"/>
      <c r="E3463" s="40"/>
      <c r="F3463" s="55"/>
      <c r="G3463" s="40"/>
      <c r="H3463" s="40"/>
      <c r="I3463" s="56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0"/>
      <c r="AN3463" s="40"/>
    </row>
    <row r="3464" spans="1:40" x14ac:dyDescent="0.2">
      <c r="A3464" s="40"/>
      <c r="B3464" s="40"/>
      <c r="C3464" s="40"/>
      <c r="D3464" s="40"/>
      <c r="E3464" s="40"/>
      <c r="F3464" s="55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0"/>
      <c r="AN3464" s="40"/>
    </row>
    <row r="3465" spans="1:40" x14ac:dyDescent="0.2">
      <c r="A3465" s="40"/>
      <c r="B3465" s="40"/>
      <c r="C3465" s="40"/>
      <c r="D3465" s="40"/>
      <c r="E3465" s="40"/>
      <c r="F3465" s="55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0"/>
      <c r="AN3465" s="40"/>
    </row>
    <row r="3466" spans="1:40" x14ac:dyDescent="0.2">
      <c r="A3466" s="40"/>
      <c r="B3466" s="40"/>
      <c r="C3466" s="40"/>
      <c r="D3466" s="40"/>
      <c r="E3466" s="40"/>
      <c r="F3466" s="55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0"/>
      <c r="AN3466" s="40"/>
    </row>
    <row r="3467" spans="1:40" x14ac:dyDescent="0.2">
      <c r="A3467" s="40"/>
      <c r="B3467" s="40"/>
      <c r="C3467" s="40"/>
      <c r="D3467" s="40"/>
      <c r="E3467" s="40"/>
      <c r="F3467" s="55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0"/>
      <c r="AN3467" s="40"/>
    </row>
    <row r="3468" spans="1:40" x14ac:dyDescent="0.2">
      <c r="A3468" s="40"/>
      <c r="B3468" s="40"/>
      <c r="C3468" s="40"/>
      <c r="D3468" s="40"/>
      <c r="E3468" s="40"/>
      <c r="F3468" s="55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0"/>
      <c r="AN3468" s="40"/>
    </row>
    <row r="3469" spans="1:40" x14ac:dyDescent="0.2">
      <c r="A3469" s="40"/>
      <c r="B3469" s="40"/>
      <c r="C3469" s="40"/>
      <c r="D3469" s="40"/>
      <c r="E3469" s="40"/>
      <c r="F3469" s="55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0"/>
      <c r="AN3469" s="40"/>
    </row>
    <row r="3470" spans="1:40" x14ac:dyDescent="0.2">
      <c r="A3470" s="40"/>
      <c r="B3470" s="40"/>
      <c r="C3470" s="40"/>
      <c r="D3470" s="40"/>
      <c r="E3470" s="40"/>
      <c r="F3470" s="55"/>
      <c r="G3470" s="40"/>
      <c r="H3470" s="40"/>
      <c r="I3470" s="56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0"/>
      <c r="AN3470" s="40"/>
    </row>
    <row r="3471" spans="1:40" x14ac:dyDescent="0.2">
      <c r="A3471" s="40"/>
      <c r="B3471" s="40"/>
      <c r="C3471" s="40"/>
      <c r="D3471" s="40"/>
      <c r="E3471" s="40"/>
      <c r="F3471" s="55"/>
      <c r="G3471" s="40"/>
      <c r="H3471" s="40"/>
      <c r="I3471" s="56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0"/>
      <c r="AN3471" s="40"/>
    </row>
    <row r="3472" spans="1:40" x14ac:dyDescent="0.2">
      <c r="A3472" s="40"/>
      <c r="B3472" s="40"/>
      <c r="C3472" s="40"/>
      <c r="D3472" s="40"/>
      <c r="E3472" s="40"/>
      <c r="F3472" s="55"/>
      <c r="G3472" s="40"/>
      <c r="H3472" s="40"/>
      <c r="I3472" s="56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0"/>
      <c r="AN3472" s="40"/>
    </row>
    <row r="3473" spans="1:40" x14ac:dyDescent="0.2">
      <c r="A3473" s="40"/>
      <c r="B3473" s="40"/>
      <c r="C3473" s="40"/>
      <c r="D3473" s="40"/>
      <c r="E3473" s="40"/>
      <c r="F3473" s="55"/>
      <c r="G3473" s="40"/>
      <c r="H3473" s="40"/>
      <c r="I3473" s="56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0"/>
      <c r="AN3473" s="40"/>
    </row>
    <row r="3474" spans="1:40" x14ac:dyDescent="0.2">
      <c r="A3474" s="40"/>
      <c r="B3474" s="40"/>
      <c r="C3474" s="40"/>
      <c r="D3474" s="40"/>
      <c r="E3474" s="40"/>
      <c r="F3474" s="55"/>
      <c r="G3474" s="40"/>
      <c r="H3474" s="40"/>
      <c r="I3474" s="56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0"/>
      <c r="AN3474" s="40"/>
    </row>
    <row r="3475" spans="1:40" x14ac:dyDescent="0.2">
      <c r="A3475" s="40"/>
      <c r="B3475" s="40"/>
      <c r="C3475" s="40"/>
      <c r="D3475" s="40"/>
      <c r="E3475" s="40"/>
      <c r="F3475" s="55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0"/>
      <c r="AN3475" s="40"/>
    </row>
    <row r="3476" spans="1:40" x14ac:dyDescent="0.2">
      <c r="A3476" s="40"/>
      <c r="B3476" s="40"/>
      <c r="C3476" s="40"/>
      <c r="D3476" s="40"/>
      <c r="E3476" s="40"/>
      <c r="F3476" s="55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0"/>
      <c r="AN3476" s="40"/>
    </row>
    <row r="3477" spans="1:40" x14ac:dyDescent="0.2">
      <c r="A3477" s="40"/>
      <c r="B3477" s="40"/>
      <c r="C3477" s="40"/>
      <c r="D3477" s="40"/>
      <c r="E3477" s="40"/>
      <c r="F3477" s="55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0"/>
      <c r="AN3477" s="40"/>
    </row>
    <row r="3478" spans="1:40" x14ac:dyDescent="0.2">
      <c r="A3478" s="40"/>
      <c r="B3478" s="40"/>
      <c r="C3478" s="40"/>
      <c r="D3478" s="40"/>
      <c r="E3478" s="40"/>
      <c r="F3478" s="55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0"/>
      <c r="AN3478" s="40"/>
    </row>
    <row r="3479" spans="1:40" x14ac:dyDescent="0.2">
      <c r="A3479" s="40"/>
      <c r="B3479" s="40"/>
      <c r="C3479" s="40"/>
      <c r="D3479" s="40"/>
      <c r="E3479" s="40"/>
      <c r="F3479" s="55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0"/>
      <c r="AN3479" s="40"/>
    </row>
    <row r="3480" spans="1:40" x14ac:dyDescent="0.2">
      <c r="A3480" s="40"/>
      <c r="B3480" s="40"/>
      <c r="C3480" s="40"/>
      <c r="D3480" s="40"/>
      <c r="E3480" s="40"/>
      <c r="F3480" s="55"/>
      <c r="G3480" s="40"/>
      <c r="H3480" s="40"/>
      <c r="I3480" s="56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0"/>
      <c r="AN3480" s="40"/>
    </row>
    <row r="3481" spans="1:40" x14ac:dyDescent="0.2">
      <c r="A3481" s="40"/>
      <c r="B3481" s="40"/>
      <c r="C3481" s="40"/>
      <c r="D3481" s="40"/>
      <c r="E3481" s="40"/>
      <c r="F3481" s="55"/>
      <c r="G3481" s="40"/>
      <c r="H3481" s="40"/>
      <c r="I3481" s="56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0"/>
      <c r="AN3481" s="40"/>
    </row>
    <row r="3482" spans="1:40" x14ac:dyDescent="0.2">
      <c r="A3482" s="40"/>
      <c r="B3482" s="40"/>
      <c r="C3482" s="40"/>
      <c r="D3482" s="40"/>
      <c r="E3482" s="40"/>
      <c r="F3482" s="55"/>
      <c r="G3482" s="40"/>
      <c r="H3482" s="40"/>
      <c r="I3482" s="56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0"/>
      <c r="AN3482" s="40"/>
    </row>
    <row r="3483" spans="1:40" x14ac:dyDescent="0.2">
      <c r="A3483" s="40"/>
      <c r="B3483" s="40"/>
      <c r="C3483" s="40"/>
      <c r="D3483" s="40"/>
      <c r="E3483" s="40"/>
      <c r="F3483" s="55"/>
      <c r="G3483" s="40"/>
      <c r="H3483" s="40"/>
      <c r="I3483" s="56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0"/>
      <c r="AN3483" s="40"/>
    </row>
    <row r="3484" spans="1:40" x14ac:dyDescent="0.2">
      <c r="A3484" s="40"/>
      <c r="B3484" s="40"/>
      <c r="C3484" s="40"/>
      <c r="D3484" s="40"/>
      <c r="E3484" s="40"/>
      <c r="F3484" s="55"/>
      <c r="G3484" s="40"/>
      <c r="H3484" s="40"/>
      <c r="I3484" s="56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0"/>
      <c r="AN3484" s="40"/>
    </row>
    <row r="3485" spans="1:40" x14ac:dyDescent="0.2">
      <c r="A3485" s="40"/>
      <c r="B3485" s="40"/>
      <c r="C3485" s="40"/>
      <c r="D3485" s="40"/>
      <c r="E3485" s="40"/>
      <c r="F3485" s="55"/>
      <c r="G3485" s="40"/>
      <c r="H3485" s="40"/>
      <c r="I3485" s="56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0"/>
      <c r="AN3485" s="40"/>
    </row>
    <row r="3486" spans="1:40" x14ac:dyDescent="0.2">
      <c r="A3486" s="40"/>
      <c r="B3486" s="40"/>
      <c r="C3486" s="40"/>
      <c r="D3486" s="40"/>
      <c r="E3486" s="40"/>
      <c r="F3486" s="55"/>
      <c r="G3486" s="40"/>
      <c r="H3486" s="40"/>
      <c r="I3486" s="56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0"/>
      <c r="AN3486" s="40"/>
    </row>
    <row r="3487" spans="1:40" x14ac:dyDescent="0.2">
      <c r="A3487" s="40"/>
      <c r="B3487" s="40"/>
      <c r="C3487" s="40"/>
      <c r="D3487" s="40"/>
      <c r="E3487" s="40"/>
      <c r="F3487" s="55"/>
      <c r="G3487" s="40"/>
      <c r="H3487" s="40"/>
      <c r="I3487" s="56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0"/>
      <c r="AN3487" s="40"/>
    </row>
    <row r="3488" spans="1:40" x14ac:dyDescent="0.2">
      <c r="A3488" s="40"/>
      <c r="B3488" s="40"/>
      <c r="C3488" s="40"/>
      <c r="D3488" s="40"/>
      <c r="E3488" s="40"/>
      <c r="F3488" s="55"/>
      <c r="G3488" s="40"/>
      <c r="H3488" s="40"/>
      <c r="I3488" s="56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0"/>
      <c r="AN3488" s="40"/>
    </row>
    <row r="3489" spans="1:40" x14ac:dyDescent="0.2">
      <c r="A3489" s="40"/>
      <c r="B3489" s="40"/>
      <c r="C3489" s="40"/>
      <c r="D3489" s="40"/>
      <c r="E3489" s="40"/>
      <c r="F3489" s="55"/>
      <c r="G3489" s="40"/>
      <c r="H3489" s="40"/>
      <c r="I3489" s="56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0"/>
      <c r="AN3489" s="40"/>
    </row>
    <row r="3490" spans="1:40" x14ac:dyDescent="0.2">
      <c r="A3490" s="40"/>
      <c r="B3490" s="40"/>
      <c r="C3490" s="40"/>
      <c r="D3490" s="40"/>
      <c r="E3490" s="40"/>
      <c r="F3490" s="55"/>
      <c r="G3490" s="40"/>
      <c r="H3490" s="40"/>
      <c r="I3490" s="56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0"/>
      <c r="AN3490" s="40"/>
    </row>
    <row r="3491" spans="1:40" x14ac:dyDescent="0.2">
      <c r="A3491" s="40"/>
      <c r="B3491" s="40"/>
      <c r="C3491" s="40"/>
      <c r="D3491" s="40"/>
      <c r="E3491" s="40"/>
      <c r="F3491" s="55"/>
      <c r="G3491" s="40"/>
      <c r="H3491" s="40"/>
      <c r="I3491" s="56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0"/>
      <c r="AN3491" s="40"/>
    </row>
    <row r="3492" spans="1:40" x14ac:dyDescent="0.2">
      <c r="A3492" s="40"/>
      <c r="B3492" s="40"/>
      <c r="C3492" s="40"/>
      <c r="D3492" s="40"/>
      <c r="E3492" s="40"/>
      <c r="F3492" s="55"/>
      <c r="G3492" s="40"/>
      <c r="H3492" s="40"/>
      <c r="I3492" s="56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0"/>
      <c r="AN3492" s="40"/>
    </row>
    <row r="3493" spans="1:40" x14ac:dyDescent="0.2">
      <c r="A3493" s="40"/>
      <c r="B3493" s="40"/>
      <c r="C3493" s="40"/>
      <c r="D3493" s="40"/>
      <c r="E3493" s="40"/>
      <c r="F3493" s="55"/>
      <c r="G3493" s="40"/>
      <c r="H3493" s="40"/>
      <c r="I3493" s="56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0"/>
      <c r="AN3493" s="40"/>
    </row>
    <row r="3494" spans="1:40" x14ac:dyDescent="0.2">
      <c r="A3494" s="40"/>
      <c r="B3494" s="40"/>
      <c r="C3494" s="40"/>
      <c r="D3494" s="40"/>
      <c r="E3494" s="40"/>
      <c r="F3494" s="55"/>
      <c r="G3494" s="40"/>
      <c r="H3494" s="40"/>
      <c r="I3494" s="56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0"/>
      <c r="AN3494" s="40"/>
    </row>
    <row r="3495" spans="1:40" x14ac:dyDescent="0.2">
      <c r="A3495" s="40"/>
      <c r="B3495" s="40"/>
      <c r="C3495" s="40"/>
      <c r="D3495" s="40"/>
      <c r="E3495" s="40"/>
      <c r="F3495" s="55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0"/>
      <c r="AN3495" s="40"/>
    </row>
    <row r="3496" spans="1:40" x14ac:dyDescent="0.2">
      <c r="A3496" s="40"/>
      <c r="B3496" s="40"/>
      <c r="C3496" s="40"/>
      <c r="D3496" s="40"/>
      <c r="E3496" s="40"/>
      <c r="F3496" s="55"/>
      <c r="G3496" s="40"/>
      <c r="H3496" s="40"/>
      <c r="I3496" s="56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0"/>
      <c r="AN3496" s="40"/>
    </row>
    <row r="3497" spans="1:40" x14ac:dyDescent="0.2">
      <c r="A3497" s="40"/>
      <c r="B3497" s="40"/>
      <c r="C3497" s="40"/>
      <c r="D3497" s="40"/>
      <c r="E3497" s="40"/>
      <c r="F3497" s="55"/>
      <c r="G3497" s="40"/>
      <c r="H3497" s="40"/>
      <c r="I3497" s="56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0"/>
      <c r="AN3497" s="40"/>
    </row>
    <row r="3498" spans="1:40" x14ac:dyDescent="0.2">
      <c r="A3498" s="40"/>
      <c r="B3498" s="40"/>
      <c r="C3498" s="40"/>
      <c r="D3498" s="40"/>
      <c r="E3498" s="40"/>
      <c r="F3498" s="55"/>
      <c r="G3498" s="40"/>
      <c r="H3498" s="40"/>
      <c r="I3498" s="56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0"/>
      <c r="AN3498" s="40"/>
    </row>
    <row r="3499" spans="1:40" x14ac:dyDescent="0.2">
      <c r="A3499" s="40"/>
      <c r="B3499" s="40"/>
      <c r="C3499" s="40"/>
      <c r="D3499" s="40"/>
      <c r="E3499" s="40"/>
      <c r="F3499" s="55"/>
      <c r="G3499" s="40"/>
      <c r="H3499" s="40"/>
      <c r="I3499" s="56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0"/>
      <c r="AN3499" s="40"/>
    </row>
    <row r="3500" spans="1:40" x14ac:dyDescent="0.2">
      <c r="A3500" s="40"/>
      <c r="B3500" s="40"/>
      <c r="C3500" s="40"/>
      <c r="D3500" s="40"/>
      <c r="E3500" s="40"/>
      <c r="F3500" s="55"/>
      <c r="G3500" s="40"/>
      <c r="H3500" s="40"/>
      <c r="I3500" s="56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0"/>
      <c r="AN3500" s="40"/>
    </row>
    <row r="3501" spans="1:40" x14ac:dyDescent="0.2">
      <c r="A3501" s="40"/>
      <c r="B3501" s="40"/>
      <c r="C3501" s="40"/>
      <c r="D3501" s="40"/>
      <c r="E3501" s="40"/>
      <c r="F3501" s="55"/>
      <c r="G3501" s="40"/>
      <c r="H3501" s="40"/>
      <c r="I3501" s="56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0"/>
      <c r="AN3501" s="40"/>
    </row>
    <row r="3502" spans="1:40" x14ac:dyDescent="0.2">
      <c r="A3502" s="40"/>
      <c r="B3502" s="40"/>
      <c r="C3502" s="40"/>
      <c r="D3502" s="40"/>
      <c r="E3502" s="40"/>
      <c r="F3502" s="55"/>
      <c r="G3502" s="40"/>
      <c r="H3502" s="40"/>
      <c r="I3502" s="56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0"/>
      <c r="AN3502" s="40"/>
    </row>
    <row r="3503" spans="1:40" x14ac:dyDescent="0.2">
      <c r="A3503" s="40"/>
      <c r="B3503" s="40"/>
      <c r="C3503" s="40"/>
      <c r="D3503" s="40"/>
      <c r="E3503" s="40"/>
      <c r="F3503" s="55"/>
      <c r="G3503" s="40"/>
      <c r="H3503" s="40"/>
      <c r="I3503" s="56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0"/>
      <c r="AN3503" s="40"/>
    </row>
    <row r="3504" spans="1:40" x14ac:dyDescent="0.2">
      <c r="A3504" s="40"/>
      <c r="B3504" s="40"/>
      <c r="C3504" s="40"/>
      <c r="D3504" s="40"/>
      <c r="E3504" s="40"/>
      <c r="F3504" s="55"/>
      <c r="G3504" s="40"/>
      <c r="H3504" s="40"/>
      <c r="I3504" s="56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0"/>
      <c r="AN3504" s="40"/>
    </row>
    <row r="3505" spans="1:40" x14ac:dyDescent="0.2">
      <c r="A3505" s="40"/>
      <c r="B3505" s="40"/>
      <c r="C3505" s="40"/>
      <c r="D3505" s="40"/>
      <c r="E3505" s="40"/>
      <c r="F3505" s="55"/>
      <c r="G3505" s="40"/>
      <c r="H3505" s="40"/>
      <c r="I3505" s="56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0"/>
      <c r="AN3505" s="40"/>
    </row>
    <row r="3506" spans="1:40" x14ac:dyDescent="0.2">
      <c r="A3506" s="40"/>
      <c r="B3506" s="40"/>
      <c r="C3506" s="40"/>
      <c r="D3506" s="40"/>
      <c r="E3506" s="40"/>
      <c r="F3506" s="55"/>
      <c r="G3506" s="40"/>
      <c r="H3506" s="40"/>
      <c r="I3506" s="56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0"/>
      <c r="AN3506" s="40"/>
    </row>
    <row r="3507" spans="1:40" x14ac:dyDescent="0.2">
      <c r="A3507" s="40"/>
      <c r="B3507" s="40"/>
      <c r="C3507" s="40"/>
      <c r="D3507" s="40"/>
      <c r="E3507" s="40"/>
      <c r="F3507" s="55"/>
      <c r="G3507" s="40"/>
      <c r="H3507" s="40"/>
      <c r="I3507" s="56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0"/>
      <c r="AN3507" s="40"/>
    </row>
    <row r="3508" spans="1:40" x14ac:dyDescent="0.2">
      <c r="A3508" s="40"/>
      <c r="B3508" s="40"/>
      <c r="C3508" s="40"/>
      <c r="D3508" s="40"/>
      <c r="E3508" s="40"/>
      <c r="F3508" s="55"/>
      <c r="G3508" s="40"/>
      <c r="H3508" s="40"/>
      <c r="I3508" s="56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0"/>
      <c r="AN3508" s="40"/>
    </row>
    <row r="3509" spans="1:40" x14ac:dyDescent="0.2">
      <c r="A3509" s="40"/>
      <c r="B3509" s="40"/>
      <c r="C3509" s="40"/>
      <c r="D3509" s="40"/>
      <c r="E3509" s="40"/>
      <c r="F3509" s="55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0"/>
      <c r="AN3509" s="40"/>
    </row>
    <row r="3510" spans="1:40" x14ac:dyDescent="0.2">
      <c r="A3510" s="40"/>
      <c r="B3510" s="40"/>
      <c r="C3510" s="40"/>
      <c r="D3510" s="40"/>
      <c r="E3510" s="40"/>
      <c r="F3510" s="55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0"/>
      <c r="AN3510" s="40"/>
    </row>
    <row r="3511" spans="1:40" x14ac:dyDescent="0.2">
      <c r="A3511" s="40"/>
      <c r="B3511" s="40"/>
      <c r="C3511" s="40"/>
      <c r="D3511" s="40"/>
      <c r="E3511" s="40"/>
      <c r="F3511" s="55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0"/>
      <c r="AN3511" s="40"/>
    </row>
    <row r="3512" spans="1:40" x14ac:dyDescent="0.2">
      <c r="A3512" s="40"/>
      <c r="B3512" s="40"/>
      <c r="C3512" s="40"/>
      <c r="D3512" s="40"/>
      <c r="E3512" s="40"/>
      <c r="F3512" s="55"/>
      <c r="G3512" s="40"/>
      <c r="H3512" s="61"/>
      <c r="I3512" s="56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0"/>
      <c r="AN3512" s="40"/>
    </row>
    <row r="3513" spans="1:40" x14ac:dyDescent="0.2">
      <c r="A3513" s="40"/>
      <c r="B3513" s="40"/>
      <c r="C3513" s="40"/>
      <c r="D3513" s="40"/>
      <c r="E3513" s="40"/>
      <c r="F3513" s="55"/>
      <c r="G3513" s="40"/>
      <c r="H3513" s="61"/>
      <c r="I3513" s="56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0"/>
      <c r="AN3513" s="40"/>
    </row>
    <row r="3514" spans="1:40" x14ac:dyDescent="0.2">
      <c r="A3514" s="40"/>
      <c r="B3514" s="40"/>
      <c r="C3514" s="40"/>
      <c r="D3514" s="40"/>
      <c r="E3514" s="40"/>
      <c r="F3514" s="55"/>
      <c r="G3514" s="40"/>
      <c r="H3514" s="61"/>
      <c r="I3514" s="56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0"/>
      <c r="AN3514" s="40"/>
    </row>
    <row r="3515" spans="1:40" x14ac:dyDescent="0.2">
      <c r="A3515" s="40"/>
      <c r="B3515" s="40"/>
      <c r="C3515" s="40"/>
      <c r="D3515" s="40"/>
      <c r="E3515" s="40"/>
      <c r="F3515" s="55"/>
      <c r="G3515" s="40"/>
      <c r="H3515" s="61"/>
      <c r="I3515" s="56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0"/>
      <c r="AN3515" s="40"/>
    </row>
    <row r="3516" spans="1:40" x14ac:dyDescent="0.2">
      <c r="A3516" s="40"/>
      <c r="B3516" s="40"/>
      <c r="C3516" s="40"/>
      <c r="D3516" s="40"/>
      <c r="E3516" s="40"/>
      <c r="F3516" s="55"/>
      <c r="G3516" s="40"/>
      <c r="H3516" s="61"/>
      <c r="I3516" s="56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0"/>
      <c r="AN3516" s="40"/>
    </row>
    <row r="3517" spans="1:40" x14ac:dyDescent="0.2">
      <c r="A3517" s="40"/>
      <c r="B3517" s="40"/>
      <c r="C3517" s="40"/>
      <c r="D3517" s="40"/>
      <c r="E3517" s="40"/>
      <c r="F3517" s="55"/>
      <c r="G3517" s="40"/>
      <c r="H3517" s="61"/>
      <c r="I3517" s="56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0"/>
      <c r="AN3517" s="40"/>
    </row>
    <row r="3518" spans="1:40" x14ac:dyDescent="0.2">
      <c r="A3518" s="40"/>
      <c r="B3518" s="40"/>
      <c r="C3518" s="40"/>
      <c r="D3518" s="40"/>
      <c r="E3518" s="40"/>
      <c r="F3518" s="55"/>
      <c r="G3518" s="40"/>
      <c r="H3518" s="61"/>
      <c r="I3518" s="56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0"/>
      <c r="AN3518" s="40"/>
    </row>
    <row r="3519" spans="1:40" x14ac:dyDescent="0.2">
      <c r="A3519" s="40"/>
      <c r="B3519" s="40"/>
      <c r="C3519" s="40"/>
      <c r="D3519" s="40"/>
      <c r="E3519" s="40"/>
      <c r="F3519" s="55"/>
      <c r="G3519" s="40"/>
      <c r="H3519" s="61"/>
      <c r="I3519" s="56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0"/>
      <c r="AN3519" s="40"/>
    </row>
    <row r="3520" spans="1:40" x14ac:dyDescent="0.2">
      <c r="A3520" s="40"/>
      <c r="B3520" s="40"/>
      <c r="C3520" s="40"/>
      <c r="D3520" s="40"/>
      <c r="E3520" s="40"/>
      <c r="F3520" s="55"/>
      <c r="G3520" s="40"/>
      <c r="H3520" s="61"/>
      <c r="I3520" s="56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0"/>
      <c r="AN3520" s="40"/>
    </row>
    <row r="3521" spans="1:40" x14ac:dyDescent="0.2">
      <c r="A3521" s="40"/>
      <c r="B3521" s="40"/>
      <c r="C3521" s="40"/>
      <c r="D3521" s="40"/>
      <c r="E3521" s="40"/>
      <c r="F3521" s="55"/>
      <c r="G3521" s="40"/>
      <c r="H3521" s="61"/>
      <c r="I3521" s="56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0"/>
      <c r="AN3521" s="40"/>
    </row>
    <row r="3522" spans="1:40" x14ac:dyDescent="0.2">
      <c r="A3522" s="40"/>
      <c r="B3522" s="40"/>
      <c r="C3522" s="40"/>
      <c r="D3522" s="40"/>
      <c r="E3522" s="40"/>
      <c r="F3522" s="55"/>
      <c r="G3522" s="40"/>
      <c r="H3522" s="61"/>
      <c r="I3522" s="56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0"/>
      <c r="AN3522" s="40"/>
    </row>
    <row r="3523" spans="1:40" x14ac:dyDescent="0.2">
      <c r="A3523" s="40"/>
      <c r="B3523" s="40"/>
      <c r="C3523" s="40"/>
      <c r="D3523" s="40"/>
      <c r="E3523" s="40"/>
      <c r="F3523" s="55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0"/>
      <c r="AN3523" s="40"/>
    </row>
    <row r="3524" spans="1:40" x14ac:dyDescent="0.2">
      <c r="A3524" s="40"/>
      <c r="B3524" s="40"/>
      <c r="C3524" s="40"/>
      <c r="D3524" s="40"/>
      <c r="E3524" s="40"/>
      <c r="F3524" s="55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0"/>
      <c r="AN3524" s="40"/>
    </row>
    <row r="3525" spans="1:40" x14ac:dyDescent="0.2">
      <c r="A3525" s="40"/>
      <c r="B3525" s="40"/>
      <c r="C3525" s="40"/>
      <c r="D3525" s="40"/>
      <c r="E3525" s="40"/>
      <c r="F3525" s="55"/>
      <c r="G3525" s="56"/>
      <c r="H3525" s="61"/>
      <c r="I3525" s="56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0"/>
      <c r="AN3525" s="40"/>
    </row>
    <row r="3526" spans="1:40" x14ac:dyDescent="0.2">
      <c r="A3526" s="40"/>
      <c r="B3526" s="40"/>
      <c r="C3526" s="40"/>
      <c r="D3526" s="40"/>
      <c r="E3526" s="40"/>
      <c r="F3526" s="55"/>
      <c r="G3526" s="56"/>
      <c r="H3526" s="61"/>
      <c r="I3526" s="56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0"/>
      <c r="AN3526" s="40"/>
    </row>
    <row r="3527" spans="1:40" x14ac:dyDescent="0.2">
      <c r="A3527" s="40"/>
      <c r="B3527" s="40"/>
      <c r="C3527" s="40"/>
      <c r="D3527" s="40"/>
      <c r="E3527" s="40"/>
      <c r="F3527" s="55"/>
      <c r="G3527" s="56"/>
      <c r="H3527" s="61"/>
      <c r="I3527" s="56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0"/>
      <c r="AN3527" s="40"/>
    </row>
    <row r="3528" spans="1:40" x14ac:dyDescent="0.2">
      <c r="A3528" s="40"/>
      <c r="B3528" s="40"/>
      <c r="C3528" s="40"/>
      <c r="D3528" s="40"/>
      <c r="E3528" s="40"/>
      <c r="F3528" s="55"/>
      <c r="G3528" s="56"/>
      <c r="H3528" s="61"/>
      <c r="I3528" s="56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0"/>
      <c r="AN3528" s="40"/>
    </row>
    <row r="3529" spans="1:40" x14ac:dyDescent="0.2">
      <c r="A3529" s="40"/>
      <c r="B3529" s="40"/>
      <c r="C3529" s="40"/>
      <c r="D3529" s="40"/>
      <c r="E3529" s="40"/>
      <c r="F3529" s="55"/>
      <c r="G3529" s="56"/>
      <c r="H3529" s="61"/>
      <c r="I3529" s="56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0"/>
      <c r="AN3529" s="40"/>
    </row>
    <row r="3530" spans="1:40" x14ac:dyDescent="0.2">
      <c r="A3530" s="40"/>
      <c r="B3530" s="40"/>
      <c r="C3530" s="40"/>
      <c r="D3530" s="40"/>
      <c r="E3530" s="40"/>
      <c r="F3530" s="55"/>
      <c r="G3530" s="56"/>
      <c r="H3530" s="61"/>
      <c r="I3530" s="56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0"/>
      <c r="AN3530" s="40"/>
    </row>
    <row r="3531" spans="1:40" x14ac:dyDescent="0.2">
      <c r="A3531" s="40"/>
      <c r="B3531" s="40"/>
      <c r="C3531" s="40"/>
      <c r="D3531" s="40"/>
      <c r="E3531" s="40"/>
      <c r="F3531" s="55"/>
      <c r="G3531" s="56"/>
      <c r="H3531" s="61"/>
      <c r="I3531" s="56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0"/>
      <c r="AN3531" s="40"/>
    </row>
    <row r="3532" spans="1:40" x14ac:dyDescent="0.2">
      <c r="A3532" s="40"/>
      <c r="B3532" s="40"/>
      <c r="C3532" s="40"/>
      <c r="D3532" s="40"/>
      <c r="E3532" s="40"/>
      <c r="F3532" s="55"/>
      <c r="G3532" s="56"/>
      <c r="H3532" s="61"/>
      <c r="I3532" s="56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0"/>
      <c r="AN3532" s="40"/>
    </row>
    <row r="3533" spans="1:40" x14ac:dyDescent="0.2">
      <c r="A3533" s="40"/>
      <c r="B3533" s="40"/>
      <c r="C3533" s="40"/>
      <c r="D3533" s="40"/>
      <c r="E3533" s="40"/>
      <c r="F3533" s="55"/>
      <c r="G3533" s="56"/>
      <c r="H3533" s="61"/>
      <c r="I3533" s="56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0"/>
      <c r="AN3533" s="40"/>
    </row>
    <row r="3534" spans="1:40" x14ac:dyDescent="0.2">
      <c r="A3534" s="40"/>
      <c r="B3534" s="40"/>
      <c r="C3534" s="40"/>
      <c r="D3534" s="40"/>
      <c r="E3534" s="40"/>
      <c r="F3534" s="55"/>
      <c r="G3534" s="56"/>
      <c r="H3534" s="61"/>
      <c r="I3534" s="56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0"/>
      <c r="AN3534" s="40"/>
    </row>
    <row r="3535" spans="1:40" x14ac:dyDescent="0.2">
      <c r="A3535" s="40"/>
      <c r="B3535" s="40"/>
      <c r="C3535" s="40"/>
      <c r="D3535" s="40"/>
      <c r="E3535" s="40"/>
      <c r="F3535" s="55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0"/>
      <c r="AN3535" s="40"/>
    </row>
    <row r="3536" spans="1:40" x14ac:dyDescent="0.2">
      <c r="A3536" s="40"/>
      <c r="B3536" s="40"/>
      <c r="C3536" s="40"/>
      <c r="D3536" s="40"/>
      <c r="E3536" s="40"/>
      <c r="F3536" s="55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0"/>
      <c r="AN3536" s="40"/>
    </row>
    <row r="3537" spans="1:40" x14ac:dyDescent="0.2">
      <c r="A3537" s="40"/>
      <c r="B3537" s="40"/>
      <c r="C3537" s="40"/>
      <c r="D3537" s="40"/>
      <c r="E3537" s="40"/>
      <c r="F3537" s="55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0"/>
      <c r="AN3537" s="40"/>
    </row>
    <row r="3538" spans="1:40" x14ac:dyDescent="0.2">
      <c r="A3538" s="40"/>
      <c r="B3538" s="40"/>
      <c r="C3538" s="40"/>
      <c r="D3538" s="40"/>
      <c r="E3538" s="40"/>
      <c r="F3538" s="55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0"/>
      <c r="AN3538" s="40"/>
    </row>
    <row r="3539" spans="1:40" x14ac:dyDescent="0.2">
      <c r="A3539" s="40"/>
      <c r="B3539" s="40"/>
      <c r="C3539" s="40"/>
      <c r="D3539" s="40"/>
      <c r="E3539" s="40"/>
      <c r="F3539" s="55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0"/>
      <c r="AN3539" s="40"/>
    </row>
    <row r="3540" spans="1:40" x14ac:dyDescent="0.2">
      <c r="A3540" s="40"/>
      <c r="B3540" s="40"/>
      <c r="C3540" s="40"/>
      <c r="D3540" s="40"/>
      <c r="E3540" s="40"/>
      <c r="F3540" s="55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0"/>
      <c r="AN3540" s="40"/>
    </row>
    <row r="3541" spans="1:40" x14ac:dyDescent="0.2">
      <c r="A3541" s="40"/>
      <c r="B3541" s="40"/>
      <c r="C3541" s="40"/>
      <c r="D3541" s="40"/>
      <c r="E3541" s="40"/>
      <c r="F3541" s="55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0"/>
      <c r="AN3541" s="40"/>
    </row>
    <row r="3542" spans="1:40" x14ac:dyDescent="0.2">
      <c r="A3542" s="40"/>
      <c r="B3542" s="40"/>
      <c r="C3542" s="40"/>
      <c r="D3542" s="40"/>
      <c r="E3542" s="40"/>
      <c r="F3542" s="55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0"/>
      <c r="AN3542" s="40"/>
    </row>
    <row r="3543" spans="1:40" x14ac:dyDescent="0.2">
      <c r="A3543" s="40"/>
      <c r="B3543" s="40"/>
      <c r="C3543" s="40"/>
      <c r="D3543" s="40"/>
      <c r="E3543" s="40"/>
      <c r="F3543" s="55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0"/>
      <c r="AN3543" s="40"/>
    </row>
    <row r="3544" spans="1:40" x14ac:dyDescent="0.2">
      <c r="A3544" s="40"/>
      <c r="B3544" s="40"/>
      <c r="C3544" s="40"/>
      <c r="D3544" s="40"/>
      <c r="E3544" s="40"/>
      <c r="F3544" s="55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0"/>
      <c r="AN3544" s="40"/>
    </row>
    <row r="3545" spans="1:40" x14ac:dyDescent="0.2">
      <c r="A3545" s="40"/>
      <c r="B3545" s="40"/>
      <c r="C3545" s="40"/>
      <c r="D3545" s="40"/>
      <c r="E3545" s="40"/>
      <c r="F3545" s="55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0"/>
      <c r="AN3545" s="40"/>
    </row>
    <row r="3546" spans="1:40" x14ac:dyDescent="0.2">
      <c r="A3546" s="40"/>
      <c r="B3546" s="40"/>
      <c r="C3546" s="40"/>
      <c r="D3546" s="40"/>
      <c r="E3546" s="40"/>
      <c r="F3546" s="55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0"/>
      <c r="AN3546" s="40"/>
    </row>
    <row r="3547" spans="1:40" x14ac:dyDescent="0.2">
      <c r="A3547" s="40"/>
      <c r="B3547" s="40"/>
      <c r="C3547" s="40"/>
      <c r="D3547" s="40"/>
      <c r="E3547" s="40"/>
      <c r="F3547" s="55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0"/>
      <c r="AN3547" s="40"/>
    </row>
    <row r="3548" spans="1:40" x14ac:dyDescent="0.2">
      <c r="A3548" s="40"/>
      <c r="B3548" s="40"/>
      <c r="C3548" s="40"/>
      <c r="D3548" s="40"/>
      <c r="E3548" s="40"/>
      <c r="F3548" s="55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0"/>
      <c r="AN3548" s="40"/>
    </row>
    <row r="3549" spans="1:40" x14ac:dyDescent="0.2">
      <c r="A3549" s="40"/>
      <c r="B3549" s="40"/>
      <c r="C3549" s="40"/>
      <c r="D3549" s="40"/>
      <c r="E3549" s="40"/>
      <c r="F3549" s="55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0"/>
      <c r="AN3549" s="40"/>
    </row>
    <row r="3550" spans="1:40" x14ac:dyDescent="0.2">
      <c r="A3550" s="40"/>
      <c r="B3550" s="40"/>
      <c r="C3550" s="40"/>
      <c r="D3550" s="40"/>
      <c r="E3550" s="40"/>
      <c r="F3550" s="55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0"/>
      <c r="AN3550" s="40"/>
    </row>
    <row r="3551" spans="1:40" x14ac:dyDescent="0.2">
      <c r="A3551" s="40"/>
      <c r="B3551" s="40"/>
      <c r="C3551" s="40"/>
      <c r="D3551" s="40"/>
      <c r="E3551" s="40"/>
      <c r="F3551" s="55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0"/>
      <c r="AN3551" s="40"/>
    </row>
    <row r="3552" spans="1:40" x14ac:dyDescent="0.2">
      <c r="A3552" s="40"/>
      <c r="B3552" s="40"/>
      <c r="C3552" s="40"/>
      <c r="D3552" s="40"/>
      <c r="E3552" s="40"/>
      <c r="F3552" s="55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0"/>
      <c r="AN3552" s="40"/>
    </row>
    <row r="3553" spans="1:40" x14ac:dyDescent="0.2">
      <c r="A3553" s="40"/>
      <c r="B3553" s="40"/>
      <c r="C3553" s="40"/>
      <c r="D3553" s="40"/>
      <c r="E3553" s="40"/>
      <c r="F3553" s="55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0"/>
      <c r="AN3553" s="40"/>
    </row>
    <row r="3554" spans="1:40" x14ac:dyDescent="0.2">
      <c r="A3554" s="40"/>
      <c r="B3554" s="40"/>
      <c r="C3554" s="40"/>
      <c r="D3554" s="40"/>
      <c r="E3554" s="40"/>
      <c r="F3554" s="55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0"/>
      <c r="AN3554" s="40"/>
    </row>
    <row r="3555" spans="1:40" x14ac:dyDescent="0.2">
      <c r="A3555" s="40"/>
      <c r="B3555" s="40"/>
      <c r="C3555" s="40"/>
      <c r="D3555" s="40"/>
      <c r="E3555" s="40"/>
      <c r="F3555" s="55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0"/>
      <c r="AN3555" s="40"/>
    </row>
    <row r="3556" spans="1:40" x14ac:dyDescent="0.2">
      <c r="A3556" s="40"/>
      <c r="B3556" s="40"/>
      <c r="C3556" s="40"/>
      <c r="D3556" s="40"/>
      <c r="E3556" s="40"/>
      <c r="F3556" s="55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0"/>
      <c r="AN3556" s="40"/>
    </row>
    <row r="3557" spans="1:40" x14ac:dyDescent="0.2">
      <c r="A3557" s="40"/>
      <c r="B3557" s="40"/>
      <c r="C3557" s="40"/>
      <c r="D3557" s="40"/>
      <c r="E3557" s="40"/>
      <c r="F3557" s="55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0"/>
      <c r="AN3557" s="40"/>
    </row>
    <row r="3558" spans="1:40" x14ac:dyDescent="0.2">
      <c r="A3558" s="40"/>
      <c r="B3558" s="40"/>
      <c r="C3558" s="40"/>
      <c r="D3558" s="40"/>
      <c r="E3558" s="40"/>
      <c r="F3558" s="55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0"/>
      <c r="AN3558" s="40"/>
    </row>
    <row r="3559" spans="1:40" x14ac:dyDescent="0.2">
      <c r="A3559" s="40"/>
      <c r="B3559" s="40"/>
      <c r="C3559" s="40"/>
      <c r="D3559" s="40"/>
      <c r="E3559" s="40"/>
      <c r="F3559" s="55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0"/>
      <c r="AN3559" s="40"/>
    </row>
    <row r="3560" spans="1:40" x14ac:dyDescent="0.2">
      <c r="A3560" s="40"/>
      <c r="B3560" s="40"/>
      <c r="C3560" s="40"/>
      <c r="D3560" s="40"/>
      <c r="E3560" s="40"/>
      <c r="F3560" s="55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0"/>
      <c r="AN3560" s="40"/>
    </row>
    <row r="3561" spans="1:40" x14ac:dyDescent="0.2">
      <c r="A3561" s="40"/>
      <c r="B3561" s="40"/>
      <c r="C3561" s="40"/>
      <c r="D3561" s="40"/>
      <c r="E3561" s="40"/>
      <c r="F3561" s="55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0"/>
      <c r="AN3561" s="40"/>
    </row>
    <row r="3562" spans="1:40" x14ac:dyDescent="0.2">
      <c r="A3562" s="40"/>
      <c r="B3562" s="40"/>
      <c r="C3562" s="40"/>
      <c r="D3562" s="40"/>
      <c r="E3562" s="40"/>
      <c r="F3562" s="55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0"/>
      <c r="AN3562" s="40"/>
    </row>
    <row r="3563" spans="1:40" x14ac:dyDescent="0.2">
      <c r="A3563" s="40"/>
      <c r="B3563" s="40"/>
      <c r="C3563" s="40"/>
      <c r="D3563" s="40"/>
      <c r="E3563" s="40"/>
      <c r="F3563" s="55"/>
      <c r="G3563" s="40"/>
      <c r="H3563" s="40"/>
      <c r="I3563" s="56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0"/>
      <c r="AN3563" s="40"/>
    </row>
    <row r="3564" spans="1:40" x14ac:dyDescent="0.2">
      <c r="A3564" s="40"/>
      <c r="B3564" s="40"/>
      <c r="C3564" s="40"/>
      <c r="D3564" s="40"/>
      <c r="E3564" s="40"/>
      <c r="F3564" s="55"/>
      <c r="G3564" s="40"/>
      <c r="H3564" s="40"/>
      <c r="I3564" s="56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0"/>
      <c r="AN3564" s="40"/>
    </row>
    <row r="3565" spans="1:40" x14ac:dyDescent="0.2">
      <c r="A3565" s="40"/>
      <c r="B3565" s="40"/>
      <c r="C3565" s="40"/>
      <c r="D3565" s="40"/>
      <c r="E3565" s="40"/>
      <c r="F3565" s="55"/>
      <c r="G3565" s="40"/>
      <c r="H3565" s="40"/>
      <c r="I3565" s="56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0"/>
      <c r="AN3565" s="40"/>
    </row>
    <row r="3566" spans="1:40" x14ac:dyDescent="0.2">
      <c r="A3566" s="40"/>
      <c r="B3566" s="40"/>
      <c r="C3566" s="40"/>
      <c r="D3566" s="40"/>
      <c r="E3566" s="40"/>
      <c r="F3566" s="55"/>
      <c r="G3566" s="40"/>
      <c r="H3566" s="40"/>
      <c r="I3566" s="56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0"/>
      <c r="AN3566" s="40"/>
    </row>
    <row r="3567" spans="1:40" x14ac:dyDescent="0.2">
      <c r="A3567" s="40"/>
      <c r="B3567" s="40"/>
      <c r="C3567" s="40"/>
      <c r="D3567" s="40"/>
      <c r="E3567" s="40"/>
      <c r="F3567" s="55"/>
      <c r="G3567" s="40"/>
      <c r="H3567" s="40"/>
      <c r="I3567" s="56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0"/>
      <c r="AN3567" s="40"/>
    </row>
    <row r="3568" spans="1:40" x14ac:dyDescent="0.2">
      <c r="A3568" s="40"/>
      <c r="B3568" s="40"/>
      <c r="C3568" s="40"/>
      <c r="D3568" s="40"/>
      <c r="E3568" s="40"/>
      <c r="F3568" s="55"/>
      <c r="G3568" s="40"/>
      <c r="H3568" s="40"/>
      <c r="I3568" s="56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0"/>
      <c r="AN3568" s="40"/>
    </row>
    <row r="3569" spans="1:40" x14ac:dyDescent="0.2">
      <c r="A3569" s="40"/>
      <c r="B3569" s="40"/>
      <c r="C3569" s="40"/>
      <c r="D3569" s="40"/>
      <c r="E3569" s="40"/>
      <c r="F3569" s="55"/>
      <c r="G3569" s="40"/>
      <c r="H3569" s="40"/>
      <c r="I3569" s="56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0"/>
      <c r="AN3569" s="40"/>
    </row>
    <row r="3570" spans="1:40" x14ac:dyDescent="0.2">
      <c r="A3570" s="40"/>
      <c r="B3570" s="40"/>
      <c r="C3570" s="40"/>
      <c r="D3570" s="40"/>
      <c r="E3570" s="40"/>
      <c r="F3570" s="55"/>
      <c r="G3570" s="40"/>
      <c r="H3570" s="40"/>
      <c r="I3570" s="56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0"/>
      <c r="AN3570" s="40"/>
    </row>
    <row r="3571" spans="1:40" x14ac:dyDescent="0.2">
      <c r="A3571" s="40"/>
      <c r="B3571" s="40"/>
      <c r="C3571" s="40"/>
      <c r="D3571" s="40"/>
      <c r="E3571" s="40"/>
      <c r="F3571" s="55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0"/>
      <c r="AN3571" s="40"/>
    </row>
    <row r="3572" spans="1:40" x14ac:dyDescent="0.2">
      <c r="A3572" s="40"/>
      <c r="B3572" s="40"/>
      <c r="C3572" s="40"/>
      <c r="D3572" s="40"/>
      <c r="E3572" s="40"/>
      <c r="F3572" s="55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0"/>
      <c r="AN3572" s="40"/>
    </row>
    <row r="3573" spans="1:40" x14ac:dyDescent="0.2">
      <c r="A3573" s="40"/>
      <c r="B3573" s="40"/>
      <c r="C3573" s="40"/>
      <c r="D3573" s="40"/>
      <c r="E3573" s="40"/>
      <c r="F3573" s="55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0"/>
      <c r="AN3573" s="40"/>
    </row>
    <row r="3574" spans="1:40" x14ac:dyDescent="0.2">
      <c r="A3574" s="40"/>
      <c r="B3574" s="40"/>
      <c r="C3574" s="40"/>
      <c r="D3574" s="40"/>
      <c r="E3574" s="40"/>
      <c r="F3574" s="55"/>
      <c r="G3574" s="40"/>
      <c r="H3574" s="40"/>
      <c r="I3574" s="56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0"/>
      <c r="AN3574" s="40"/>
    </row>
    <row r="3575" spans="1:40" x14ac:dyDescent="0.2">
      <c r="A3575" s="40"/>
      <c r="B3575" s="40"/>
      <c r="C3575" s="40"/>
      <c r="D3575" s="40"/>
      <c r="E3575" s="40"/>
      <c r="F3575" s="55"/>
      <c r="G3575" s="40"/>
      <c r="H3575" s="40"/>
      <c r="I3575" s="56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0"/>
      <c r="AN3575" s="40"/>
    </row>
    <row r="3576" spans="1:40" x14ac:dyDescent="0.2">
      <c r="A3576" s="40"/>
      <c r="B3576" s="40"/>
      <c r="C3576" s="40"/>
      <c r="D3576" s="40"/>
      <c r="E3576" s="40"/>
      <c r="F3576" s="55"/>
      <c r="G3576" s="40"/>
      <c r="H3576" s="40"/>
      <c r="I3576" s="56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0"/>
      <c r="AN3576" s="40"/>
    </row>
    <row r="3577" spans="1:40" x14ac:dyDescent="0.2">
      <c r="A3577" s="40"/>
      <c r="B3577" s="40"/>
      <c r="C3577" s="40"/>
      <c r="D3577" s="40"/>
      <c r="E3577" s="40"/>
      <c r="F3577" s="55"/>
      <c r="G3577" s="40"/>
      <c r="H3577" s="40"/>
      <c r="I3577" s="56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0"/>
      <c r="AN3577" s="40"/>
    </row>
    <row r="3578" spans="1:40" x14ac:dyDescent="0.2">
      <c r="A3578" s="40"/>
      <c r="B3578" s="40"/>
      <c r="C3578" s="40"/>
      <c r="D3578" s="40"/>
      <c r="E3578" s="40"/>
      <c r="F3578" s="55"/>
      <c r="G3578" s="40"/>
      <c r="H3578" s="40"/>
      <c r="I3578" s="56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0"/>
      <c r="AN3578" s="40"/>
    </row>
    <row r="3579" spans="1:40" x14ac:dyDescent="0.2">
      <c r="A3579" s="40"/>
      <c r="B3579" s="40"/>
      <c r="C3579" s="40"/>
      <c r="D3579" s="40"/>
      <c r="E3579" s="40"/>
      <c r="F3579" s="55"/>
      <c r="G3579" s="40"/>
      <c r="H3579" s="40"/>
      <c r="I3579" s="56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0"/>
      <c r="AN3579" s="40"/>
    </row>
    <row r="3580" spans="1:40" x14ac:dyDescent="0.2">
      <c r="A3580" s="40"/>
      <c r="B3580" s="40"/>
      <c r="C3580" s="40"/>
      <c r="D3580" s="40"/>
      <c r="E3580" s="40"/>
      <c r="F3580" s="55"/>
      <c r="G3580" s="40"/>
      <c r="H3580" s="40"/>
      <c r="I3580" s="56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0"/>
      <c r="AN3580" s="40"/>
    </row>
    <row r="3581" spans="1:40" x14ac:dyDescent="0.2">
      <c r="A3581" s="40"/>
      <c r="B3581" s="40"/>
      <c r="C3581" s="40"/>
      <c r="D3581" s="40"/>
      <c r="E3581" s="40"/>
      <c r="F3581" s="55"/>
      <c r="G3581" s="40"/>
      <c r="H3581" s="40"/>
      <c r="I3581" s="56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0"/>
      <c r="AN3581" s="40"/>
    </row>
    <row r="3582" spans="1:40" x14ac:dyDescent="0.2">
      <c r="A3582" s="40"/>
      <c r="B3582" s="40"/>
      <c r="C3582" s="40"/>
      <c r="D3582" s="40"/>
      <c r="E3582" s="40"/>
      <c r="F3582" s="55"/>
      <c r="G3582" s="40"/>
      <c r="H3582" s="40"/>
      <c r="I3582" s="56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0"/>
      <c r="AN3582" s="40"/>
    </row>
    <row r="3583" spans="1:40" x14ac:dyDescent="0.2">
      <c r="A3583" s="40"/>
      <c r="B3583" s="40"/>
      <c r="C3583" s="40"/>
      <c r="D3583" s="40"/>
      <c r="E3583" s="40"/>
      <c r="F3583" s="55"/>
      <c r="G3583" s="40"/>
      <c r="H3583" s="40"/>
      <c r="I3583" s="56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0"/>
      <c r="AN3583" s="40"/>
    </row>
    <row r="3584" spans="1:40" x14ac:dyDescent="0.2">
      <c r="A3584" s="40"/>
      <c r="B3584" s="40"/>
      <c r="C3584" s="40"/>
      <c r="D3584" s="40"/>
      <c r="E3584" s="40"/>
      <c r="F3584" s="55"/>
      <c r="G3584" s="40"/>
      <c r="H3584" s="40"/>
      <c r="I3584" s="56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0"/>
      <c r="AN3584" s="40"/>
    </row>
    <row r="3585" spans="1:40" x14ac:dyDescent="0.2">
      <c r="A3585" s="40"/>
      <c r="B3585" s="40"/>
      <c r="C3585" s="40"/>
      <c r="D3585" s="40"/>
      <c r="E3585" s="40"/>
      <c r="F3585" s="55"/>
      <c r="G3585" s="40"/>
      <c r="H3585" s="40"/>
      <c r="I3585" s="56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0"/>
      <c r="AN3585" s="40"/>
    </row>
    <row r="3586" spans="1:40" x14ac:dyDescent="0.2">
      <c r="A3586" s="40"/>
      <c r="B3586" s="40"/>
      <c r="C3586" s="40"/>
      <c r="D3586" s="40"/>
      <c r="E3586" s="40"/>
      <c r="F3586" s="55"/>
      <c r="G3586" s="40"/>
      <c r="H3586" s="40"/>
      <c r="I3586" s="56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0"/>
      <c r="AN3586" s="40"/>
    </row>
    <row r="3587" spans="1:40" x14ac:dyDescent="0.2">
      <c r="A3587" s="40"/>
      <c r="B3587" s="40"/>
      <c r="C3587" s="40"/>
      <c r="D3587" s="40"/>
      <c r="E3587" s="40"/>
      <c r="F3587" s="55"/>
      <c r="G3587" s="40"/>
      <c r="H3587" s="40"/>
      <c r="I3587" s="56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0"/>
      <c r="AN3587" s="40"/>
    </row>
    <row r="3588" spans="1:40" x14ac:dyDescent="0.2">
      <c r="A3588" s="40"/>
      <c r="B3588" s="40"/>
      <c r="C3588" s="40"/>
      <c r="D3588" s="40"/>
      <c r="E3588" s="40"/>
      <c r="F3588" s="55"/>
      <c r="G3588" s="40"/>
      <c r="H3588" s="40"/>
      <c r="I3588" s="56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0"/>
      <c r="AN3588" s="40"/>
    </row>
    <row r="3589" spans="1:40" x14ac:dyDescent="0.2">
      <c r="A3589" s="40"/>
      <c r="B3589" s="40"/>
      <c r="C3589" s="40"/>
      <c r="D3589" s="40"/>
      <c r="E3589" s="40"/>
      <c r="F3589" s="55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0"/>
      <c r="AN3589" s="40"/>
    </row>
    <row r="3590" spans="1:40" x14ac:dyDescent="0.2">
      <c r="A3590" s="40"/>
      <c r="B3590" s="40"/>
      <c r="C3590" s="40"/>
      <c r="D3590" s="40"/>
      <c r="E3590" s="40"/>
      <c r="F3590" s="55"/>
      <c r="G3590" s="56"/>
      <c r="H3590" s="61"/>
      <c r="I3590" s="56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0"/>
      <c r="AN3590" s="40"/>
    </row>
    <row r="3591" spans="1:40" x14ac:dyDescent="0.2">
      <c r="A3591" s="40"/>
      <c r="B3591" s="40"/>
      <c r="C3591" s="40"/>
      <c r="D3591" s="40"/>
      <c r="E3591" s="40"/>
      <c r="F3591" s="55"/>
      <c r="G3591" s="56"/>
      <c r="H3591" s="61"/>
      <c r="I3591" s="56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0"/>
      <c r="AN3591" s="40"/>
    </row>
    <row r="3592" spans="1:40" x14ac:dyDescent="0.2">
      <c r="A3592" s="40"/>
      <c r="B3592" s="40"/>
      <c r="C3592" s="40"/>
      <c r="D3592" s="40"/>
      <c r="E3592" s="40"/>
      <c r="F3592" s="55"/>
      <c r="G3592" s="56"/>
      <c r="H3592" s="61"/>
      <c r="I3592" s="56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0"/>
      <c r="AN3592" s="40"/>
    </row>
    <row r="3593" spans="1:40" x14ac:dyDescent="0.2">
      <c r="A3593" s="40"/>
      <c r="B3593" s="40"/>
      <c r="C3593" s="40"/>
      <c r="D3593" s="40"/>
      <c r="E3593" s="40"/>
      <c r="F3593" s="55"/>
      <c r="G3593" s="56"/>
      <c r="H3593" s="61"/>
      <c r="I3593" s="56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0"/>
      <c r="AN3593" s="40"/>
    </row>
    <row r="3594" spans="1:40" x14ac:dyDescent="0.2">
      <c r="A3594" s="40"/>
      <c r="B3594" s="40"/>
      <c r="C3594" s="40"/>
      <c r="D3594" s="40"/>
      <c r="E3594" s="40"/>
      <c r="F3594" s="55"/>
      <c r="G3594" s="56"/>
      <c r="H3594" s="61"/>
      <c r="I3594" s="56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0"/>
      <c r="AN3594" s="40"/>
    </row>
    <row r="3595" spans="1:40" x14ac:dyDescent="0.2">
      <c r="A3595" s="40"/>
      <c r="B3595" s="40"/>
      <c r="C3595" s="40"/>
      <c r="D3595" s="40"/>
      <c r="E3595" s="40"/>
      <c r="F3595" s="55"/>
      <c r="G3595" s="56"/>
      <c r="H3595" s="61"/>
      <c r="I3595" s="56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0"/>
      <c r="AN3595" s="40"/>
    </row>
    <row r="3596" spans="1:40" x14ac:dyDescent="0.2">
      <c r="A3596" s="40"/>
      <c r="B3596" s="40"/>
      <c r="C3596" s="40"/>
      <c r="D3596" s="40"/>
      <c r="E3596" s="40"/>
      <c r="F3596" s="55"/>
      <c r="G3596" s="56"/>
      <c r="H3596" s="61"/>
      <c r="I3596" s="56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0"/>
      <c r="AN3596" s="40"/>
    </row>
    <row r="3597" spans="1:40" x14ac:dyDescent="0.2">
      <c r="A3597" s="40"/>
      <c r="B3597" s="40"/>
      <c r="C3597" s="40"/>
      <c r="D3597" s="40"/>
      <c r="E3597" s="40"/>
      <c r="F3597" s="55"/>
      <c r="G3597" s="56"/>
      <c r="H3597" s="61"/>
      <c r="I3597" s="56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0"/>
      <c r="AN3597" s="40"/>
    </row>
    <row r="3598" spans="1:40" x14ac:dyDescent="0.2">
      <c r="A3598" s="40"/>
      <c r="B3598" s="40"/>
      <c r="C3598" s="40"/>
      <c r="D3598" s="40"/>
      <c r="E3598" s="40"/>
      <c r="F3598" s="55"/>
      <c r="G3598" s="56"/>
      <c r="H3598" s="61"/>
      <c r="I3598" s="56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0"/>
      <c r="AN3598" s="40"/>
    </row>
    <row r="3599" spans="1:40" x14ac:dyDescent="0.2">
      <c r="A3599" s="40"/>
      <c r="B3599" s="40"/>
      <c r="C3599" s="40"/>
      <c r="D3599" s="40"/>
      <c r="E3599" s="40"/>
      <c r="F3599" s="55"/>
      <c r="G3599" s="56"/>
      <c r="H3599" s="61"/>
      <c r="I3599" s="56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0"/>
      <c r="AN3599" s="40"/>
    </row>
    <row r="3600" spans="1:40" x14ac:dyDescent="0.2">
      <c r="A3600" s="40"/>
      <c r="B3600" s="40"/>
      <c r="C3600" s="40"/>
      <c r="D3600" s="40"/>
      <c r="E3600" s="40"/>
      <c r="F3600" s="55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0"/>
      <c r="AN3600" s="40"/>
    </row>
    <row r="3601" spans="1:40" x14ac:dyDescent="0.2">
      <c r="A3601" s="40"/>
      <c r="B3601" s="40"/>
      <c r="C3601" s="40"/>
      <c r="D3601" s="40"/>
      <c r="E3601" s="40"/>
      <c r="F3601" s="55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0"/>
      <c r="AN3601" s="40"/>
    </row>
    <row r="3602" spans="1:40" x14ac:dyDescent="0.2">
      <c r="A3602" s="40"/>
      <c r="B3602" s="40"/>
      <c r="C3602" s="40"/>
      <c r="D3602" s="40"/>
      <c r="E3602" s="40"/>
      <c r="F3602" s="55"/>
      <c r="G3602" s="56"/>
      <c r="H3602" s="61"/>
      <c r="I3602" s="56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0"/>
      <c r="AN3602" s="40"/>
    </row>
    <row r="3603" spans="1:40" x14ac:dyDescent="0.2">
      <c r="A3603" s="40"/>
      <c r="B3603" s="40"/>
      <c r="C3603" s="40"/>
      <c r="D3603" s="40"/>
      <c r="E3603" s="40"/>
      <c r="F3603" s="55"/>
      <c r="G3603" s="56"/>
      <c r="H3603" s="61"/>
      <c r="I3603" s="56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0"/>
      <c r="AN3603" s="40"/>
    </row>
    <row r="3604" spans="1:40" x14ac:dyDescent="0.2">
      <c r="A3604" s="40"/>
      <c r="B3604" s="40"/>
      <c r="C3604" s="40"/>
      <c r="D3604" s="40"/>
      <c r="E3604" s="40"/>
      <c r="F3604" s="55"/>
      <c r="G3604" s="56"/>
      <c r="H3604" s="61"/>
      <c r="I3604" s="56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0"/>
      <c r="AN3604" s="40"/>
    </row>
    <row r="3605" spans="1:40" x14ac:dyDescent="0.2">
      <c r="A3605" s="40"/>
      <c r="B3605" s="40"/>
      <c r="C3605" s="40"/>
      <c r="D3605" s="40"/>
      <c r="E3605" s="40"/>
      <c r="F3605" s="55"/>
      <c r="G3605" s="56"/>
      <c r="H3605" s="61"/>
      <c r="I3605" s="56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0"/>
      <c r="AN3605" s="40"/>
    </row>
    <row r="3606" spans="1:40" x14ac:dyDescent="0.2">
      <c r="A3606" s="40"/>
      <c r="B3606" s="40"/>
      <c r="C3606" s="40"/>
      <c r="D3606" s="40"/>
      <c r="E3606" s="40"/>
      <c r="F3606" s="55"/>
      <c r="G3606" s="56"/>
      <c r="H3606" s="61"/>
      <c r="I3606" s="56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0"/>
      <c r="AN3606" s="40"/>
    </row>
    <row r="3607" spans="1:40" x14ac:dyDescent="0.2">
      <c r="A3607" s="40"/>
      <c r="B3607" s="40"/>
      <c r="C3607" s="40"/>
      <c r="D3607" s="40"/>
      <c r="E3607" s="40"/>
      <c r="F3607" s="55"/>
      <c r="G3607" s="56"/>
      <c r="H3607" s="61"/>
      <c r="I3607" s="56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0"/>
      <c r="AN3607" s="40"/>
    </row>
    <row r="3608" spans="1:40" x14ac:dyDescent="0.2">
      <c r="A3608" s="40"/>
      <c r="B3608" s="40"/>
      <c r="C3608" s="40"/>
      <c r="D3608" s="40"/>
      <c r="E3608" s="40"/>
      <c r="F3608" s="55"/>
      <c r="G3608" s="56"/>
      <c r="H3608" s="61"/>
      <c r="I3608" s="56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0"/>
      <c r="AN3608" s="40"/>
    </row>
    <row r="3609" spans="1:40" x14ac:dyDescent="0.2">
      <c r="A3609" s="40"/>
      <c r="B3609" s="40"/>
      <c r="C3609" s="40"/>
      <c r="D3609" s="40"/>
      <c r="E3609" s="40"/>
      <c r="F3609" s="55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0"/>
      <c r="AN3609" s="40"/>
    </row>
    <row r="3610" spans="1:40" x14ac:dyDescent="0.2">
      <c r="A3610" s="40"/>
      <c r="B3610" s="40"/>
      <c r="C3610" s="40"/>
      <c r="D3610" s="40"/>
      <c r="E3610" s="40"/>
      <c r="F3610" s="55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0"/>
      <c r="AN3610" s="40"/>
    </row>
    <row r="3611" spans="1:40" x14ac:dyDescent="0.2">
      <c r="A3611" s="40"/>
      <c r="B3611" s="40"/>
      <c r="C3611" s="40"/>
      <c r="D3611" s="40"/>
      <c r="E3611" s="40"/>
      <c r="F3611" s="55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0"/>
      <c r="AN3611" s="40"/>
    </row>
    <row r="3612" spans="1:40" x14ac:dyDescent="0.2">
      <c r="A3612" s="40"/>
      <c r="B3612" s="40"/>
      <c r="C3612" s="40"/>
      <c r="D3612" s="40"/>
      <c r="E3612" s="40"/>
      <c r="F3612" s="55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0"/>
      <c r="AN3612" s="40"/>
    </row>
    <row r="3613" spans="1:40" x14ac:dyDescent="0.2">
      <c r="A3613" s="40"/>
      <c r="B3613" s="40"/>
      <c r="C3613" s="40"/>
      <c r="D3613" s="40"/>
      <c r="E3613" s="40"/>
      <c r="F3613" s="55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0"/>
      <c r="AN3613" s="40"/>
    </row>
    <row r="3614" spans="1:40" x14ac:dyDescent="0.2">
      <c r="A3614" s="40"/>
      <c r="B3614" s="40"/>
      <c r="C3614" s="40"/>
      <c r="D3614" s="40"/>
      <c r="E3614" s="40"/>
      <c r="F3614" s="55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0"/>
      <c r="AN3614" s="40"/>
    </row>
    <row r="3615" spans="1:40" x14ac:dyDescent="0.2">
      <c r="A3615" s="40"/>
      <c r="B3615" s="40"/>
      <c r="C3615" s="40"/>
      <c r="D3615" s="40"/>
      <c r="E3615" s="40"/>
      <c r="F3615" s="55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0"/>
      <c r="AN3615" s="40"/>
    </row>
    <row r="3616" spans="1:40" x14ac:dyDescent="0.2">
      <c r="A3616" s="40"/>
      <c r="B3616" s="40"/>
      <c r="C3616" s="40"/>
      <c r="D3616" s="40"/>
      <c r="E3616" s="40"/>
      <c r="F3616" s="55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0"/>
      <c r="AN3616" s="40"/>
    </row>
    <row r="3617" spans="1:40" x14ac:dyDescent="0.2">
      <c r="A3617" s="40"/>
      <c r="B3617" s="40"/>
      <c r="C3617" s="40"/>
      <c r="D3617" s="40"/>
      <c r="E3617" s="40"/>
      <c r="F3617" s="55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0"/>
      <c r="AN3617" s="40"/>
    </row>
    <row r="3618" spans="1:40" x14ac:dyDescent="0.2">
      <c r="A3618" s="40"/>
      <c r="B3618" s="40"/>
      <c r="C3618" s="40"/>
      <c r="D3618" s="40"/>
      <c r="E3618" s="40"/>
      <c r="F3618" s="55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0"/>
      <c r="AN3618" s="40"/>
    </row>
    <row r="3619" spans="1:40" x14ac:dyDescent="0.2">
      <c r="A3619" s="40"/>
      <c r="B3619" s="40"/>
      <c r="C3619" s="40"/>
      <c r="D3619" s="40"/>
      <c r="E3619" s="40"/>
      <c r="F3619" s="55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0"/>
      <c r="AN3619" s="40"/>
    </row>
    <row r="3620" spans="1:40" x14ac:dyDescent="0.2">
      <c r="A3620" s="40"/>
      <c r="B3620" s="40"/>
      <c r="C3620" s="40"/>
      <c r="D3620" s="40"/>
      <c r="E3620" s="40"/>
      <c r="F3620" s="55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0"/>
      <c r="AN3620" s="40"/>
    </row>
    <row r="3621" spans="1:40" x14ac:dyDescent="0.2">
      <c r="A3621" s="40"/>
      <c r="B3621" s="40"/>
      <c r="C3621" s="40"/>
      <c r="D3621" s="40"/>
      <c r="E3621" s="40"/>
      <c r="F3621" s="55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0"/>
      <c r="AN3621" s="40"/>
    </row>
    <row r="3622" spans="1:40" x14ac:dyDescent="0.2">
      <c r="A3622" s="40"/>
      <c r="B3622" s="40"/>
      <c r="C3622" s="40"/>
      <c r="D3622" s="40"/>
      <c r="E3622" s="40"/>
      <c r="F3622" s="55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0"/>
      <c r="AN3622" s="40"/>
    </row>
    <row r="3623" spans="1:40" x14ac:dyDescent="0.2">
      <c r="A3623" s="40"/>
      <c r="B3623" s="40"/>
      <c r="C3623" s="40"/>
      <c r="D3623" s="40"/>
      <c r="E3623" s="40"/>
      <c r="F3623" s="55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0"/>
      <c r="AN3623" s="40"/>
    </row>
    <row r="3624" spans="1:40" x14ac:dyDescent="0.2">
      <c r="A3624" s="40"/>
      <c r="B3624" s="40"/>
      <c r="C3624" s="40"/>
      <c r="D3624" s="40"/>
      <c r="E3624" s="40"/>
      <c r="F3624" s="55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0"/>
      <c r="AN3624" s="40"/>
    </row>
    <row r="3625" spans="1:40" x14ac:dyDescent="0.2">
      <c r="A3625" s="40"/>
      <c r="B3625" s="40"/>
      <c r="C3625" s="40"/>
      <c r="D3625" s="40"/>
      <c r="E3625" s="40"/>
      <c r="F3625" s="55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0"/>
      <c r="AN3625" s="40"/>
    </row>
    <row r="3626" spans="1:40" x14ac:dyDescent="0.2">
      <c r="A3626" s="40"/>
      <c r="B3626" s="40"/>
      <c r="C3626" s="40"/>
      <c r="D3626" s="40"/>
      <c r="E3626" s="40"/>
      <c r="F3626" s="55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0"/>
      <c r="AN3626" s="40"/>
    </row>
    <row r="3627" spans="1:40" x14ac:dyDescent="0.2">
      <c r="A3627" s="40"/>
      <c r="B3627" s="40"/>
      <c r="C3627" s="40"/>
      <c r="D3627" s="40"/>
      <c r="E3627" s="40"/>
      <c r="F3627" s="55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0"/>
      <c r="AN3627" s="40"/>
    </row>
    <row r="3628" spans="1:40" x14ac:dyDescent="0.2">
      <c r="A3628" s="40"/>
      <c r="B3628" s="40"/>
      <c r="C3628" s="40"/>
      <c r="D3628" s="40"/>
      <c r="E3628" s="40"/>
      <c r="F3628" s="55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0"/>
      <c r="AN3628" s="40"/>
    </row>
    <row r="3629" spans="1:40" x14ac:dyDescent="0.2">
      <c r="A3629" s="40"/>
      <c r="B3629" s="40"/>
      <c r="C3629" s="40"/>
      <c r="D3629" s="40"/>
      <c r="E3629" s="40"/>
      <c r="F3629" s="55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0"/>
      <c r="AN3629" s="40"/>
    </row>
    <row r="3630" spans="1:40" x14ac:dyDescent="0.2">
      <c r="A3630" s="40"/>
      <c r="B3630" s="40"/>
      <c r="C3630" s="40"/>
      <c r="D3630" s="40"/>
      <c r="E3630" s="40"/>
      <c r="F3630" s="55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0"/>
      <c r="AN3630" s="40"/>
    </row>
    <row r="3631" spans="1:40" x14ac:dyDescent="0.2">
      <c r="A3631" s="40"/>
      <c r="B3631" s="40"/>
      <c r="C3631" s="40"/>
      <c r="D3631" s="40"/>
      <c r="E3631" s="40"/>
      <c r="F3631" s="55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0"/>
      <c r="AN3631" s="40"/>
    </row>
    <row r="3632" spans="1:40" x14ac:dyDescent="0.2">
      <c r="A3632" s="40"/>
      <c r="B3632" s="40"/>
      <c r="C3632" s="40"/>
      <c r="D3632" s="40"/>
      <c r="E3632" s="40"/>
      <c r="F3632" s="55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0"/>
      <c r="AN3632" s="40"/>
    </row>
    <row r="3633" spans="1:40" x14ac:dyDescent="0.2">
      <c r="A3633" s="40"/>
      <c r="B3633" s="40"/>
      <c r="C3633" s="40"/>
      <c r="D3633" s="40"/>
      <c r="E3633" s="40"/>
      <c r="F3633" s="55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0"/>
      <c r="AN3633" s="40"/>
    </row>
    <row r="3634" spans="1:40" x14ac:dyDescent="0.2">
      <c r="A3634" s="40"/>
      <c r="B3634" s="40"/>
      <c r="C3634" s="40"/>
      <c r="D3634" s="40"/>
      <c r="E3634" s="40"/>
      <c r="F3634" s="55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0"/>
      <c r="AN3634" s="40"/>
    </row>
    <row r="3635" spans="1:40" x14ac:dyDescent="0.2">
      <c r="A3635" s="40"/>
      <c r="B3635" s="40"/>
      <c r="C3635" s="40"/>
      <c r="D3635" s="40"/>
      <c r="E3635" s="40"/>
      <c r="F3635" s="55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0"/>
      <c r="AN3635" s="40"/>
    </row>
    <row r="3636" spans="1:40" x14ac:dyDescent="0.2">
      <c r="A3636" s="40"/>
      <c r="B3636" s="40"/>
      <c r="C3636" s="40"/>
      <c r="D3636" s="40"/>
      <c r="E3636" s="40"/>
      <c r="F3636" s="55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0"/>
      <c r="AN3636" s="40"/>
    </row>
    <row r="3637" spans="1:40" x14ac:dyDescent="0.2">
      <c r="A3637" s="40"/>
      <c r="B3637" s="40"/>
      <c r="C3637" s="40"/>
      <c r="D3637" s="40"/>
      <c r="E3637" s="40"/>
      <c r="F3637" s="55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0"/>
      <c r="AN3637" s="40"/>
    </row>
    <row r="3638" spans="1:40" x14ac:dyDescent="0.2">
      <c r="A3638" s="40"/>
      <c r="B3638" s="40"/>
      <c r="C3638" s="40"/>
      <c r="D3638" s="40"/>
      <c r="E3638" s="40"/>
      <c r="F3638" s="55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0"/>
      <c r="AN3638" s="40"/>
    </row>
    <row r="3639" spans="1:40" x14ac:dyDescent="0.2">
      <c r="A3639" s="40"/>
      <c r="B3639" s="40"/>
      <c r="C3639" s="40"/>
      <c r="D3639" s="40"/>
      <c r="E3639" s="40"/>
      <c r="F3639" s="55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0"/>
      <c r="AN3639" s="40"/>
    </row>
    <row r="3640" spans="1:40" x14ac:dyDescent="0.2">
      <c r="A3640" s="40"/>
      <c r="B3640" s="40"/>
      <c r="C3640" s="40"/>
      <c r="D3640" s="40"/>
      <c r="E3640" s="40"/>
      <c r="F3640" s="55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0"/>
      <c r="AN3640" s="40"/>
    </row>
    <row r="3641" spans="1:40" x14ac:dyDescent="0.2">
      <c r="A3641" s="40"/>
      <c r="B3641" s="40"/>
      <c r="C3641" s="40"/>
      <c r="D3641" s="40"/>
      <c r="E3641" s="40"/>
      <c r="F3641" s="55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0"/>
      <c r="AN3641" s="40"/>
    </row>
    <row r="3642" spans="1:40" x14ac:dyDescent="0.2">
      <c r="A3642" s="40"/>
      <c r="B3642" s="40"/>
      <c r="C3642" s="40"/>
      <c r="D3642" s="40"/>
      <c r="E3642" s="40"/>
      <c r="F3642" s="55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0"/>
      <c r="AN3642" s="40"/>
    </row>
    <row r="3643" spans="1:40" x14ac:dyDescent="0.2">
      <c r="A3643" s="40"/>
      <c r="B3643" s="40"/>
      <c r="C3643" s="40"/>
      <c r="D3643" s="40"/>
      <c r="E3643" s="40"/>
      <c r="F3643" s="55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0"/>
      <c r="AN3643" s="40"/>
    </row>
    <row r="3644" spans="1:40" x14ac:dyDescent="0.2">
      <c r="A3644" s="40"/>
      <c r="B3644" s="40"/>
      <c r="C3644" s="40"/>
      <c r="D3644" s="40"/>
      <c r="E3644" s="40"/>
      <c r="F3644" s="55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0"/>
      <c r="AN3644" s="40"/>
    </row>
    <row r="3645" spans="1:40" x14ac:dyDescent="0.2">
      <c r="A3645" s="40"/>
      <c r="B3645" s="40"/>
      <c r="C3645" s="40"/>
      <c r="D3645" s="40"/>
      <c r="E3645" s="40"/>
      <c r="F3645" s="55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0"/>
      <c r="AN3645" s="40"/>
    </row>
    <row r="3646" spans="1:40" x14ac:dyDescent="0.2">
      <c r="A3646" s="40"/>
      <c r="B3646" s="40"/>
      <c r="C3646" s="40"/>
      <c r="D3646" s="40"/>
      <c r="E3646" s="40"/>
      <c r="F3646" s="55"/>
      <c r="G3646" s="40"/>
      <c r="H3646" s="61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0"/>
      <c r="AN3646" s="40"/>
    </row>
    <row r="3647" spans="1:40" x14ac:dyDescent="0.2">
      <c r="A3647" s="40"/>
      <c r="B3647" s="40"/>
      <c r="C3647" s="40"/>
      <c r="D3647" s="40"/>
      <c r="E3647" s="40"/>
      <c r="F3647" s="55"/>
      <c r="G3647" s="40"/>
      <c r="H3647" s="61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0"/>
      <c r="AN3647" s="40"/>
    </row>
    <row r="3648" spans="1:40" x14ac:dyDescent="0.2">
      <c r="A3648" s="40"/>
      <c r="B3648" s="40"/>
      <c r="C3648" s="40"/>
      <c r="D3648" s="40"/>
      <c r="E3648" s="40"/>
      <c r="F3648" s="55"/>
      <c r="G3648" s="40"/>
      <c r="H3648" s="61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0"/>
      <c r="AN3648" s="40"/>
    </row>
    <row r="3649" spans="1:40" x14ac:dyDescent="0.2">
      <c r="A3649" s="40"/>
      <c r="B3649" s="40"/>
      <c r="C3649" s="40"/>
      <c r="D3649" s="40"/>
      <c r="E3649" s="40"/>
      <c r="F3649" s="55"/>
      <c r="G3649" s="40"/>
      <c r="H3649" s="61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0"/>
      <c r="AN3649" s="40"/>
    </row>
    <row r="3650" spans="1:40" x14ac:dyDescent="0.2">
      <c r="A3650" s="40"/>
      <c r="B3650" s="40"/>
      <c r="C3650" s="40"/>
      <c r="D3650" s="40"/>
      <c r="E3650" s="40"/>
      <c r="F3650" s="55"/>
      <c r="G3650" s="40"/>
      <c r="H3650" s="61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0"/>
      <c r="AN3650" s="40"/>
    </row>
    <row r="3651" spans="1:40" x14ac:dyDescent="0.2">
      <c r="A3651" s="40"/>
      <c r="B3651" s="40"/>
      <c r="C3651" s="40"/>
      <c r="D3651" s="40"/>
      <c r="E3651" s="40"/>
      <c r="F3651" s="55"/>
      <c r="G3651" s="40"/>
      <c r="H3651" s="61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0"/>
      <c r="AN3651" s="40"/>
    </row>
    <row r="3652" spans="1:40" x14ac:dyDescent="0.2">
      <c r="A3652" s="40"/>
      <c r="B3652" s="40"/>
      <c r="C3652" s="40"/>
      <c r="D3652" s="40"/>
      <c r="E3652" s="40"/>
      <c r="F3652" s="55"/>
      <c r="G3652" s="40"/>
      <c r="H3652" s="61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0"/>
      <c r="AN3652" s="40"/>
    </row>
    <row r="3653" spans="1:40" x14ac:dyDescent="0.2">
      <c r="A3653" s="40"/>
      <c r="B3653" s="40"/>
      <c r="C3653" s="40"/>
      <c r="D3653" s="40"/>
      <c r="E3653" s="40"/>
      <c r="F3653" s="55"/>
      <c r="G3653" s="40"/>
      <c r="H3653" s="61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0"/>
      <c r="AN3653" s="40"/>
    </row>
    <row r="3654" spans="1:40" x14ac:dyDescent="0.2">
      <c r="A3654" s="40"/>
      <c r="B3654" s="40"/>
      <c r="C3654" s="40"/>
      <c r="D3654" s="40"/>
      <c r="E3654" s="40"/>
      <c r="F3654" s="55"/>
      <c r="G3654" s="40"/>
      <c r="H3654" s="61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0"/>
      <c r="AN3654" s="40"/>
    </row>
    <row r="3655" spans="1:40" x14ac:dyDescent="0.2">
      <c r="A3655" s="40"/>
      <c r="B3655" s="40"/>
      <c r="C3655" s="40"/>
      <c r="D3655" s="40"/>
      <c r="E3655" s="40"/>
      <c r="F3655" s="55"/>
      <c r="G3655" s="40"/>
      <c r="H3655" s="61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0"/>
      <c r="AN3655" s="40"/>
    </row>
    <row r="3656" spans="1:40" x14ac:dyDescent="0.2">
      <c r="A3656" s="40"/>
      <c r="B3656" s="40"/>
      <c r="C3656" s="40"/>
      <c r="D3656" s="40"/>
      <c r="E3656" s="40"/>
      <c r="F3656" s="55"/>
      <c r="G3656" s="40"/>
      <c r="H3656" s="61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0"/>
      <c r="AN3656" s="40"/>
    </row>
    <row r="3657" spans="1:40" x14ac:dyDescent="0.2">
      <c r="A3657" s="40"/>
      <c r="B3657" s="40"/>
      <c r="C3657" s="40"/>
      <c r="D3657" s="40"/>
      <c r="E3657" s="40"/>
      <c r="F3657" s="55"/>
      <c r="G3657" s="40"/>
      <c r="H3657" s="61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0"/>
      <c r="AN3657" s="40"/>
    </row>
    <row r="3658" spans="1:40" x14ac:dyDescent="0.2">
      <c r="A3658" s="40"/>
      <c r="B3658" s="40"/>
      <c r="C3658" s="40"/>
      <c r="D3658" s="40"/>
      <c r="E3658" s="40"/>
      <c r="F3658" s="55"/>
      <c r="G3658" s="40"/>
      <c r="H3658" s="61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0"/>
      <c r="AN3658" s="40"/>
    </row>
    <row r="3659" spans="1:40" x14ac:dyDescent="0.2">
      <c r="A3659" s="40"/>
      <c r="B3659" s="40"/>
      <c r="C3659" s="40"/>
      <c r="D3659" s="40"/>
      <c r="E3659" s="40"/>
      <c r="F3659" s="55"/>
      <c r="G3659" s="40"/>
      <c r="H3659" s="61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0"/>
      <c r="AN3659" s="40"/>
    </row>
    <row r="3660" spans="1:40" x14ac:dyDescent="0.2">
      <c r="A3660" s="40"/>
      <c r="B3660" s="40"/>
      <c r="C3660" s="40"/>
      <c r="D3660" s="40"/>
      <c r="E3660" s="40"/>
      <c r="F3660" s="55"/>
      <c r="G3660" s="40"/>
      <c r="H3660" s="61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0"/>
      <c r="AN3660" s="40"/>
    </row>
    <row r="3661" spans="1:40" x14ac:dyDescent="0.2">
      <c r="A3661" s="40"/>
      <c r="B3661" s="40"/>
      <c r="C3661" s="40"/>
      <c r="D3661" s="40"/>
      <c r="E3661" s="40"/>
      <c r="F3661" s="55"/>
      <c r="G3661" s="40"/>
      <c r="H3661" s="61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0"/>
      <c r="AN3661" s="40"/>
    </row>
    <row r="3662" spans="1:40" x14ac:dyDescent="0.2">
      <c r="A3662" s="40"/>
      <c r="B3662" s="40"/>
      <c r="C3662" s="40"/>
      <c r="D3662" s="40"/>
      <c r="E3662" s="40"/>
      <c r="F3662" s="55"/>
      <c r="G3662" s="40"/>
      <c r="H3662" s="61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0"/>
      <c r="AN3662" s="40"/>
    </row>
    <row r="3663" spans="1:40" x14ac:dyDescent="0.2">
      <c r="A3663" s="40"/>
      <c r="B3663" s="40"/>
      <c r="C3663" s="40"/>
      <c r="D3663" s="40"/>
      <c r="E3663" s="40"/>
      <c r="F3663" s="55"/>
      <c r="G3663" s="40"/>
      <c r="H3663" s="61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0"/>
      <c r="AN3663" s="40"/>
    </row>
    <row r="3664" spans="1:40" x14ac:dyDescent="0.2">
      <c r="A3664" s="40"/>
      <c r="B3664" s="40"/>
      <c r="C3664" s="40"/>
      <c r="D3664" s="40"/>
      <c r="E3664" s="40"/>
      <c r="F3664" s="55"/>
      <c r="G3664" s="40"/>
      <c r="H3664" s="61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0"/>
      <c r="AN3664" s="40"/>
    </row>
    <row r="3665" spans="1:40" x14ac:dyDescent="0.2">
      <c r="A3665" s="40"/>
      <c r="B3665" s="40"/>
      <c r="C3665" s="40"/>
      <c r="D3665" s="40"/>
      <c r="E3665" s="40"/>
      <c r="F3665" s="55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0"/>
      <c r="AN3665" s="40"/>
    </row>
    <row r="3666" spans="1:40" x14ac:dyDescent="0.2">
      <c r="A3666" s="40"/>
      <c r="B3666" s="40"/>
      <c r="C3666" s="40"/>
      <c r="D3666" s="40"/>
      <c r="E3666" s="40"/>
      <c r="F3666" s="55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0"/>
      <c r="AN3666" s="40"/>
    </row>
    <row r="3667" spans="1:40" x14ac:dyDescent="0.2">
      <c r="A3667" s="40"/>
      <c r="B3667" s="40"/>
      <c r="C3667" s="40"/>
      <c r="D3667" s="40"/>
      <c r="E3667" s="40"/>
      <c r="F3667" s="55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0"/>
      <c r="AN3667" s="40"/>
    </row>
    <row r="3668" spans="1:40" x14ac:dyDescent="0.2">
      <c r="A3668" s="40"/>
      <c r="B3668" s="40"/>
      <c r="C3668" s="40"/>
      <c r="D3668" s="40"/>
      <c r="E3668" s="40"/>
      <c r="F3668" s="55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0"/>
      <c r="AN3668" s="40"/>
    </row>
    <row r="3669" spans="1:40" x14ac:dyDescent="0.2">
      <c r="A3669" s="40"/>
      <c r="B3669" s="40"/>
      <c r="C3669" s="40"/>
      <c r="D3669" s="40"/>
      <c r="E3669" s="40"/>
      <c r="F3669" s="55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0"/>
      <c r="AN3669" s="40"/>
    </row>
    <row r="3670" spans="1:40" x14ac:dyDescent="0.2">
      <c r="A3670" s="40"/>
      <c r="B3670" s="40"/>
      <c r="C3670" s="40"/>
      <c r="D3670" s="40"/>
      <c r="E3670" s="40"/>
      <c r="F3670" s="55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0"/>
      <c r="AN3670" s="40"/>
    </row>
    <row r="3671" spans="1:40" x14ac:dyDescent="0.2">
      <c r="A3671" s="40"/>
      <c r="B3671" s="40"/>
      <c r="C3671" s="40"/>
      <c r="D3671" s="40"/>
      <c r="E3671" s="40"/>
      <c r="F3671" s="55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0"/>
      <c r="AN3671" s="40"/>
    </row>
    <row r="3672" spans="1:40" x14ac:dyDescent="0.2">
      <c r="A3672" s="40"/>
      <c r="B3672" s="40"/>
      <c r="C3672" s="40"/>
      <c r="D3672" s="40"/>
      <c r="E3672" s="40"/>
      <c r="F3672" s="55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0"/>
      <c r="AN3672" s="40"/>
    </row>
    <row r="3673" spans="1:40" x14ac:dyDescent="0.2">
      <c r="A3673" s="40"/>
      <c r="B3673" s="40"/>
      <c r="C3673" s="40"/>
      <c r="D3673" s="40"/>
      <c r="E3673" s="40"/>
      <c r="F3673" s="55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0"/>
      <c r="AN3673" s="40"/>
    </row>
    <row r="3674" spans="1:40" x14ac:dyDescent="0.2">
      <c r="A3674" s="40"/>
      <c r="B3674" s="40"/>
      <c r="C3674" s="40"/>
      <c r="D3674" s="40"/>
      <c r="E3674" s="40"/>
      <c r="F3674" s="55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0"/>
      <c r="AN3674" s="40"/>
    </row>
    <row r="3675" spans="1:40" x14ac:dyDescent="0.2">
      <c r="A3675" s="40"/>
      <c r="B3675" s="40"/>
      <c r="C3675" s="40"/>
      <c r="D3675" s="40"/>
      <c r="E3675" s="40"/>
      <c r="F3675" s="55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0"/>
      <c r="AN3675" s="40"/>
    </row>
    <row r="3676" spans="1:40" x14ac:dyDescent="0.2">
      <c r="A3676" s="40"/>
      <c r="B3676" s="40"/>
      <c r="C3676" s="40"/>
      <c r="D3676" s="40"/>
      <c r="E3676" s="40"/>
      <c r="F3676" s="55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0"/>
      <c r="AN3676" s="40"/>
    </row>
    <row r="3677" spans="1:40" x14ac:dyDescent="0.2">
      <c r="A3677" s="40"/>
      <c r="B3677" s="40"/>
      <c r="C3677" s="40"/>
      <c r="D3677" s="40"/>
      <c r="E3677" s="40"/>
      <c r="F3677" s="55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0"/>
      <c r="AN3677" s="40"/>
    </row>
    <row r="3678" spans="1:40" x14ac:dyDescent="0.2">
      <c r="A3678" s="40"/>
      <c r="B3678" s="40"/>
      <c r="C3678" s="40"/>
      <c r="D3678" s="40"/>
      <c r="E3678" s="40"/>
      <c r="F3678" s="55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0"/>
      <c r="AN3678" s="40"/>
    </row>
    <row r="3679" spans="1:40" x14ac:dyDescent="0.2">
      <c r="A3679" s="40"/>
      <c r="B3679" s="40"/>
      <c r="C3679" s="40"/>
      <c r="D3679" s="40"/>
      <c r="E3679" s="40"/>
      <c r="F3679" s="55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0"/>
      <c r="AN3679" s="40"/>
    </row>
    <row r="3680" spans="1:40" x14ac:dyDescent="0.2">
      <c r="A3680" s="40"/>
      <c r="B3680" s="40"/>
      <c r="C3680" s="40"/>
      <c r="D3680" s="40"/>
      <c r="E3680" s="40"/>
      <c r="F3680" s="55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0"/>
      <c r="AN3680" s="40"/>
    </row>
    <row r="3681" spans="1:40" x14ac:dyDescent="0.2">
      <c r="A3681" s="40"/>
      <c r="B3681" s="40"/>
      <c r="C3681" s="40"/>
      <c r="D3681" s="40"/>
      <c r="E3681" s="40"/>
      <c r="F3681" s="55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0"/>
      <c r="AN3681" s="40"/>
    </row>
    <row r="3682" spans="1:40" x14ac:dyDescent="0.2">
      <c r="A3682" s="40"/>
      <c r="B3682" s="40"/>
      <c r="C3682" s="40"/>
      <c r="D3682" s="40"/>
      <c r="E3682" s="40"/>
      <c r="F3682" s="55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0"/>
      <c r="AN3682" s="40"/>
    </row>
    <row r="3683" spans="1:40" x14ac:dyDescent="0.2">
      <c r="A3683" s="40"/>
      <c r="B3683" s="40"/>
      <c r="C3683" s="40"/>
      <c r="D3683" s="40"/>
      <c r="E3683" s="40"/>
      <c r="F3683" s="55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0"/>
      <c r="AN3683" s="40"/>
    </row>
    <row r="3684" spans="1:40" x14ac:dyDescent="0.2">
      <c r="A3684" s="40"/>
      <c r="B3684" s="40"/>
      <c r="C3684" s="40"/>
      <c r="D3684" s="40"/>
      <c r="E3684" s="40"/>
      <c r="F3684" s="55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0"/>
      <c r="AN3684" s="40"/>
    </row>
    <row r="3685" spans="1:40" x14ac:dyDescent="0.2">
      <c r="A3685" s="40"/>
      <c r="B3685" s="40"/>
      <c r="C3685" s="40"/>
      <c r="D3685" s="40"/>
      <c r="E3685" s="40"/>
      <c r="F3685" s="55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0"/>
      <c r="AN3685" s="40"/>
    </row>
    <row r="3686" spans="1:40" x14ac:dyDescent="0.2">
      <c r="A3686" s="40"/>
      <c r="B3686" s="40"/>
      <c r="C3686" s="40"/>
      <c r="D3686" s="40"/>
      <c r="E3686" s="40"/>
      <c r="F3686" s="55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0"/>
      <c r="AN3686" s="40"/>
    </row>
    <row r="3687" spans="1:40" x14ac:dyDescent="0.2">
      <c r="A3687" s="40"/>
      <c r="B3687" s="40"/>
      <c r="C3687" s="40"/>
      <c r="D3687" s="40"/>
      <c r="E3687" s="40"/>
      <c r="F3687" s="55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0"/>
      <c r="AN3687" s="40"/>
    </row>
    <row r="3688" spans="1:40" x14ac:dyDescent="0.2">
      <c r="A3688" s="40"/>
      <c r="B3688" s="40"/>
      <c r="C3688" s="40"/>
      <c r="D3688" s="40"/>
      <c r="E3688" s="40"/>
      <c r="F3688" s="55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0"/>
      <c r="AN3688" s="40"/>
    </row>
    <row r="3689" spans="1:40" x14ac:dyDescent="0.2">
      <c r="A3689" s="40"/>
      <c r="B3689" s="40"/>
      <c r="C3689" s="40"/>
      <c r="D3689" s="40"/>
      <c r="E3689" s="40"/>
      <c r="F3689" s="55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0"/>
      <c r="AN3689" s="40"/>
    </row>
    <row r="3690" spans="1:40" x14ac:dyDescent="0.2">
      <c r="A3690" s="40"/>
      <c r="B3690" s="40"/>
      <c r="C3690" s="40"/>
      <c r="D3690" s="40"/>
      <c r="E3690" s="40"/>
      <c r="F3690" s="55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0"/>
      <c r="AN3690" s="40"/>
    </row>
    <row r="3691" spans="1:40" x14ac:dyDescent="0.2">
      <c r="A3691" s="40"/>
      <c r="B3691" s="40"/>
      <c r="C3691" s="40"/>
      <c r="D3691" s="40"/>
      <c r="E3691" s="40"/>
      <c r="F3691" s="55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0"/>
      <c r="AN3691" s="40"/>
    </row>
    <row r="3692" spans="1:40" x14ac:dyDescent="0.2">
      <c r="A3692" s="40"/>
      <c r="B3692" s="40"/>
      <c r="C3692" s="40"/>
      <c r="D3692" s="40"/>
      <c r="E3692" s="40"/>
      <c r="F3692" s="55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0"/>
      <c r="AN3692" s="40"/>
    </row>
    <row r="3693" spans="1:40" x14ac:dyDescent="0.2">
      <c r="A3693" s="40"/>
      <c r="B3693" s="40"/>
      <c r="C3693" s="40"/>
      <c r="D3693" s="40"/>
      <c r="E3693" s="40"/>
      <c r="F3693" s="55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0"/>
      <c r="AN3693" s="40"/>
    </row>
    <row r="3694" spans="1:40" x14ac:dyDescent="0.2">
      <c r="A3694" s="40"/>
      <c r="B3694" s="40"/>
      <c r="C3694" s="40"/>
      <c r="D3694" s="40"/>
      <c r="E3694" s="40"/>
      <c r="F3694" s="55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0"/>
      <c r="AN3694" s="40"/>
    </row>
    <row r="3695" spans="1:40" x14ac:dyDescent="0.2">
      <c r="A3695" s="40"/>
      <c r="B3695" s="40"/>
      <c r="C3695" s="40"/>
      <c r="D3695" s="40"/>
      <c r="E3695" s="40"/>
      <c r="F3695" s="55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0"/>
      <c r="AN3695" s="40"/>
    </row>
    <row r="3696" spans="1:40" x14ac:dyDescent="0.2">
      <c r="A3696" s="40"/>
      <c r="B3696" s="40"/>
      <c r="C3696" s="40"/>
      <c r="D3696" s="40"/>
      <c r="E3696" s="40"/>
      <c r="F3696" s="55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0"/>
      <c r="AN3696" s="40"/>
    </row>
    <row r="3697" spans="1:40" x14ac:dyDescent="0.2">
      <c r="A3697" s="40"/>
      <c r="B3697" s="40"/>
      <c r="C3697" s="40"/>
      <c r="D3697" s="40"/>
      <c r="E3697" s="40"/>
      <c r="F3697" s="55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0"/>
      <c r="AN3697" s="40"/>
    </row>
    <row r="3698" spans="1:40" x14ac:dyDescent="0.2">
      <c r="A3698" s="40"/>
      <c r="B3698" s="40"/>
      <c r="C3698" s="40"/>
      <c r="D3698" s="40"/>
      <c r="E3698" s="40"/>
      <c r="F3698" s="55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0"/>
      <c r="AN3698" s="40"/>
    </row>
    <row r="3699" spans="1:40" x14ac:dyDescent="0.2">
      <c r="A3699" s="40"/>
      <c r="B3699" s="40"/>
      <c r="C3699" s="40"/>
      <c r="D3699" s="40"/>
      <c r="E3699" s="40"/>
      <c r="F3699" s="55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0"/>
      <c r="AN3699" s="40"/>
    </row>
    <row r="3700" spans="1:40" x14ac:dyDescent="0.2">
      <c r="A3700" s="40"/>
      <c r="B3700" s="40"/>
      <c r="C3700" s="40"/>
      <c r="D3700" s="40"/>
      <c r="E3700" s="40"/>
      <c r="F3700" s="55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0"/>
      <c r="AN3700" s="40"/>
    </row>
    <row r="3701" spans="1:40" x14ac:dyDescent="0.2">
      <c r="A3701" s="40"/>
      <c r="B3701" s="40"/>
      <c r="C3701" s="40"/>
      <c r="D3701" s="40"/>
      <c r="E3701" s="40"/>
      <c r="F3701" s="55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0"/>
      <c r="AN3701" s="40"/>
    </row>
    <row r="3702" spans="1:40" x14ac:dyDescent="0.2">
      <c r="A3702" s="40"/>
      <c r="B3702" s="40"/>
      <c r="C3702" s="40"/>
      <c r="D3702" s="40"/>
      <c r="E3702" s="40"/>
      <c r="F3702" s="55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0"/>
      <c r="AN3702" s="40"/>
    </row>
    <row r="3703" spans="1:40" x14ac:dyDescent="0.2">
      <c r="A3703" s="40"/>
      <c r="B3703" s="40"/>
      <c r="C3703" s="40"/>
      <c r="D3703" s="40"/>
      <c r="E3703" s="40"/>
      <c r="F3703" s="55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0"/>
      <c r="AN3703" s="40"/>
    </row>
    <row r="3704" spans="1:40" x14ac:dyDescent="0.2">
      <c r="A3704" s="40"/>
      <c r="B3704" s="40"/>
      <c r="C3704" s="40"/>
      <c r="D3704" s="40"/>
      <c r="E3704" s="40"/>
      <c r="F3704" s="55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0"/>
      <c r="AN3704" s="40"/>
    </row>
    <row r="3705" spans="1:40" x14ac:dyDescent="0.2">
      <c r="A3705" s="40"/>
      <c r="B3705" s="40"/>
      <c r="C3705" s="40"/>
      <c r="D3705" s="40"/>
      <c r="E3705" s="40"/>
      <c r="F3705" s="55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0"/>
      <c r="AN3705" s="40"/>
    </row>
    <row r="3706" spans="1:40" x14ac:dyDescent="0.2">
      <c r="A3706" s="40"/>
      <c r="B3706" s="40"/>
      <c r="C3706" s="40"/>
      <c r="D3706" s="40"/>
      <c r="E3706" s="40"/>
      <c r="F3706" s="55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0"/>
      <c r="AN3706" s="40"/>
    </row>
    <row r="3707" spans="1:40" x14ac:dyDescent="0.2">
      <c r="A3707" s="40"/>
      <c r="B3707" s="40"/>
      <c r="C3707" s="40"/>
      <c r="D3707" s="40"/>
      <c r="E3707" s="40"/>
      <c r="F3707" s="55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0"/>
      <c r="AN3707" s="40"/>
    </row>
    <row r="3708" spans="1:40" x14ac:dyDescent="0.2">
      <c r="A3708" s="40"/>
      <c r="B3708" s="40"/>
      <c r="C3708" s="40"/>
      <c r="D3708" s="40"/>
      <c r="E3708" s="40"/>
      <c r="F3708" s="55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0"/>
      <c r="AN3708" s="40"/>
    </row>
    <row r="3709" spans="1:40" x14ac:dyDescent="0.2">
      <c r="A3709" s="40"/>
      <c r="B3709" s="40"/>
      <c r="C3709" s="40"/>
      <c r="D3709" s="40"/>
      <c r="E3709" s="40"/>
      <c r="F3709" s="55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0"/>
      <c r="AN3709" s="40"/>
    </row>
    <row r="3710" spans="1:40" x14ac:dyDescent="0.2">
      <c r="A3710" s="40"/>
      <c r="B3710" s="40"/>
      <c r="C3710" s="40"/>
      <c r="D3710" s="40"/>
      <c r="E3710" s="40"/>
      <c r="F3710" s="55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0"/>
      <c r="AN3710" s="40"/>
    </row>
    <row r="3711" spans="1:40" x14ac:dyDescent="0.2">
      <c r="A3711" s="40"/>
      <c r="B3711" s="40"/>
      <c r="C3711" s="40"/>
      <c r="D3711" s="40"/>
      <c r="E3711" s="40"/>
      <c r="F3711" s="55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0"/>
      <c r="AN3711" s="40"/>
    </row>
    <row r="3712" spans="1:40" x14ac:dyDescent="0.2">
      <c r="A3712" s="40"/>
      <c r="B3712" s="40"/>
      <c r="C3712" s="40"/>
      <c r="D3712" s="40"/>
      <c r="E3712" s="40"/>
      <c r="F3712" s="55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0"/>
      <c r="AN3712" s="40"/>
    </row>
    <row r="3713" spans="1:40" x14ac:dyDescent="0.2">
      <c r="A3713" s="40"/>
      <c r="B3713" s="40"/>
      <c r="C3713" s="40"/>
      <c r="D3713" s="40"/>
      <c r="E3713" s="40"/>
      <c r="F3713" s="55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0"/>
      <c r="AN3713" s="40"/>
    </row>
    <row r="3714" spans="1:40" x14ac:dyDescent="0.2">
      <c r="A3714" s="40"/>
      <c r="B3714" s="40"/>
      <c r="C3714" s="40"/>
      <c r="D3714" s="40"/>
      <c r="E3714" s="40"/>
      <c r="F3714" s="55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0"/>
      <c r="AN3714" s="40"/>
    </row>
    <row r="3715" spans="1:40" x14ac:dyDescent="0.2">
      <c r="A3715" s="40"/>
      <c r="B3715" s="40"/>
      <c r="C3715" s="40"/>
      <c r="D3715" s="40"/>
      <c r="E3715" s="40"/>
      <c r="F3715" s="55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0"/>
      <c r="AN3715" s="40"/>
    </row>
    <row r="3716" spans="1:40" x14ac:dyDescent="0.2">
      <c r="A3716" s="40"/>
      <c r="B3716" s="40"/>
      <c r="C3716" s="40"/>
      <c r="D3716" s="40"/>
      <c r="E3716" s="40"/>
      <c r="F3716" s="55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0"/>
      <c r="AN3716" s="40"/>
    </row>
    <row r="3717" spans="1:40" x14ac:dyDescent="0.2">
      <c r="A3717" s="40"/>
      <c r="B3717" s="40"/>
      <c r="C3717" s="40"/>
      <c r="D3717" s="40"/>
      <c r="E3717" s="40"/>
      <c r="F3717" s="55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0"/>
      <c r="AN3717" s="40"/>
    </row>
    <row r="3718" spans="1:40" x14ac:dyDescent="0.2">
      <c r="A3718" s="40"/>
      <c r="B3718" s="40"/>
      <c r="C3718" s="40"/>
      <c r="D3718" s="40"/>
      <c r="E3718" s="40"/>
      <c r="F3718" s="55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0"/>
      <c r="AN3718" s="40"/>
    </row>
    <row r="3719" spans="1:40" x14ac:dyDescent="0.2">
      <c r="A3719" s="40"/>
      <c r="B3719" s="40"/>
      <c r="C3719" s="40"/>
      <c r="D3719" s="40"/>
      <c r="E3719" s="40"/>
      <c r="F3719" s="55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0"/>
      <c r="AN3719" s="40"/>
    </row>
    <row r="3720" spans="1:40" x14ac:dyDescent="0.2">
      <c r="A3720" s="40"/>
      <c r="B3720" s="40"/>
      <c r="C3720" s="40"/>
      <c r="D3720" s="40"/>
      <c r="E3720" s="40"/>
      <c r="F3720" s="55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0"/>
      <c r="AN3720" s="40"/>
    </row>
    <row r="3721" spans="1:40" x14ac:dyDescent="0.2">
      <c r="A3721" s="40"/>
      <c r="B3721" s="40"/>
      <c r="C3721" s="40"/>
      <c r="D3721" s="40"/>
      <c r="E3721" s="40"/>
      <c r="F3721" s="55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0"/>
      <c r="AN3721" s="40"/>
    </row>
    <row r="3722" spans="1:40" x14ac:dyDescent="0.2">
      <c r="A3722" s="40"/>
      <c r="B3722" s="40"/>
      <c r="C3722" s="40"/>
      <c r="D3722" s="40"/>
      <c r="E3722" s="40"/>
      <c r="F3722" s="55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0"/>
      <c r="AN3722" s="40"/>
    </row>
    <row r="3723" spans="1:40" x14ac:dyDescent="0.2">
      <c r="A3723" s="40"/>
      <c r="B3723" s="40"/>
      <c r="C3723" s="40"/>
      <c r="D3723" s="40"/>
      <c r="E3723" s="40"/>
      <c r="F3723" s="55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0"/>
      <c r="AN3723" s="40"/>
    </row>
    <row r="3724" spans="1:40" x14ac:dyDescent="0.2">
      <c r="A3724" s="40"/>
      <c r="B3724" s="40"/>
      <c r="C3724" s="40"/>
      <c r="D3724" s="40"/>
      <c r="E3724" s="40"/>
      <c r="F3724" s="55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0"/>
      <c r="AN3724" s="40"/>
    </row>
    <row r="3725" spans="1:40" x14ac:dyDescent="0.2">
      <c r="A3725" s="40"/>
      <c r="B3725" s="40"/>
      <c r="C3725" s="40"/>
      <c r="D3725" s="40"/>
      <c r="E3725" s="40"/>
      <c r="F3725" s="55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0"/>
      <c r="AN3725" s="40"/>
    </row>
    <row r="3726" spans="1:40" x14ac:dyDescent="0.2">
      <c r="A3726" s="40"/>
      <c r="B3726" s="40"/>
      <c r="C3726" s="40"/>
      <c r="D3726" s="40"/>
      <c r="E3726" s="40"/>
      <c r="F3726" s="55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0"/>
      <c r="AN3726" s="40"/>
    </row>
    <row r="3727" spans="1:40" x14ac:dyDescent="0.2">
      <c r="A3727" s="40"/>
      <c r="B3727" s="40"/>
      <c r="C3727" s="40"/>
      <c r="D3727" s="40"/>
      <c r="E3727" s="40"/>
      <c r="F3727" s="55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0"/>
      <c r="AN3727" s="40"/>
    </row>
    <row r="3728" spans="1:40" x14ac:dyDescent="0.2">
      <c r="A3728" s="40"/>
      <c r="B3728" s="40"/>
      <c r="C3728" s="40"/>
      <c r="D3728" s="40"/>
      <c r="E3728" s="40"/>
      <c r="F3728" s="55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0"/>
      <c r="AN3728" s="40"/>
    </row>
    <row r="3729" spans="1:40" x14ac:dyDescent="0.2">
      <c r="A3729" s="40"/>
      <c r="B3729" s="40"/>
      <c r="C3729" s="40"/>
      <c r="D3729" s="40"/>
      <c r="E3729" s="40"/>
      <c r="F3729" s="55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0"/>
      <c r="AN3729" s="40"/>
    </row>
    <row r="3730" spans="1:40" x14ac:dyDescent="0.2">
      <c r="A3730" s="40"/>
      <c r="B3730" s="40"/>
      <c r="C3730" s="40"/>
      <c r="D3730" s="40"/>
      <c r="E3730" s="40"/>
      <c r="F3730" s="55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0"/>
      <c r="AN3730" s="40"/>
    </row>
    <row r="3731" spans="1:40" x14ac:dyDescent="0.2">
      <c r="A3731" s="40"/>
      <c r="B3731" s="40"/>
      <c r="C3731" s="40"/>
      <c r="D3731" s="40"/>
      <c r="E3731" s="40"/>
      <c r="F3731" s="55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0"/>
      <c r="AN3731" s="40"/>
    </row>
    <row r="3732" spans="1:40" x14ac:dyDescent="0.2">
      <c r="A3732" s="40"/>
      <c r="B3732" s="40"/>
      <c r="C3732" s="40"/>
      <c r="D3732" s="40"/>
      <c r="E3732" s="40"/>
      <c r="F3732" s="55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0"/>
      <c r="AN3732" s="40"/>
    </row>
    <row r="3733" spans="1:40" x14ac:dyDescent="0.2">
      <c r="A3733" s="40"/>
      <c r="B3733" s="40"/>
      <c r="C3733" s="40"/>
      <c r="D3733" s="40"/>
      <c r="E3733" s="40"/>
      <c r="F3733" s="55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0"/>
      <c r="AN3733" s="40"/>
    </row>
    <row r="3734" spans="1:40" x14ac:dyDescent="0.2">
      <c r="A3734" s="40"/>
      <c r="B3734" s="40"/>
      <c r="C3734" s="40"/>
      <c r="D3734" s="40"/>
      <c r="E3734" s="40"/>
      <c r="F3734" s="55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0"/>
      <c r="AN3734" s="40"/>
    </row>
    <row r="3735" spans="1:40" x14ac:dyDescent="0.2">
      <c r="A3735" s="40"/>
      <c r="B3735" s="40"/>
      <c r="C3735" s="40"/>
      <c r="D3735" s="40"/>
      <c r="E3735" s="40"/>
      <c r="F3735" s="55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0"/>
      <c r="AN3735" s="40"/>
    </row>
    <row r="3736" spans="1:40" x14ac:dyDescent="0.2">
      <c r="A3736" s="40"/>
      <c r="B3736" s="40"/>
      <c r="C3736" s="40"/>
      <c r="D3736" s="40"/>
      <c r="E3736" s="40"/>
      <c r="F3736" s="55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0"/>
      <c r="AN3736" s="40"/>
    </row>
    <row r="3737" spans="1:40" x14ac:dyDescent="0.2">
      <c r="A3737" s="40"/>
      <c r="B3737" s="40"/>
      <c r="C3737" s="40"/>
      <c r="D3737" s="40"/>
      <c r="E3737" s="40"/>
      <c r="F3737" s="55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0"/>
      <c r="AN3737" s="40"/>
    </row>
    <row r="3738" spans="1:40" x14ac:dyDescent="0.2">
      <c r="A3738" s="40"/>
      <c r="B3738" s="40"/>
      <c r="C3738" s="40"/>
      <c r="D3738" s="40"/>
      <c r="E3738" s="40"/>
      <c r="F3738" s="55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0"/>
      <c r="AN3738" s="40"/>
    </row>
    <row r="3739" spans="1:40" x14ac:dyDescent="0.2">
      <c r="A3739" s="40"/>
      <c r="B3739" s="40"/>
      <c r="C3739" s="40"/>
      <c r="D3739" s="40"/>
      <c r="E3739" s="40"/>
      <c r="F3739" s="55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0"/>
      <c r="AN3739" s="40"/>
    </row>
    <row r="3740" spans="1:40" x14ac:dyDescent="0.2">
      <c r="A3740" s="40"/>
      <c r="B3740" s="40"/>
      <c r="C3740" s="40"/>
      <c r="D3740" s="40"/>
      <c r="E3740" s="40"/>
      <c r="F3740" s="55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0"/>
      <c r="AN3740" s="40"/>
    </row>
    <row r="3741" spans="1:40" x14ac:dyDescent="0.2">
      <c r="A3741" s="40"/>
      <c r="B3741" s="40"/>
      <c r="C3741" s="40"/>
      <c r="D3741" s="40"/>
      <c r="E3741" s="40"/>
      <c r="F3741" s="55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0"/>
      <c r="AN3741" s="40"/>
    </row>
    <row r="3742" spans="1:40" x14ac:dyDescent="0.2">
      <c r="A3742" s="40"/>
      <c r="B3742" s="40"/>
      <c r="C3742" s="40"/>
      <c r="D3742" s="40"/>
      <c r="E3742" s="40"/>
      <c r="F3742" s="55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0"/>
      <c r="AN3742" s="40"/>
    </row>
    <row r="3743" spans="1:40" x14ac:dyDescent="0.2">
      <c r="A3743" s="40"/>
      <c r="B3743" s="40"/>
      <c r="C3743" s="40"/>
      <c r="D3743" s="40"/>
      <c r="E3743" s="40"/>
      <c r="F3743" s="55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0"/>
      <c r="AN3743" s="40"/>
    </row>
    <row r="3744" spans="1:40" x14ac:dyDescent="0.2">
      <c r="A3744" s="40"/>
      <c r="B3744" s="40"/>
      <c r="C3744" s="40"/>
      <c r="D3744" s="40"/>
      <c r="E3744" s="40"/>
      <c r="F3744" s="55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0"/>
      <c r="AN3744" s="40"/>
    </row>
    <row r="3745" spans="1:40" x14ac:dyDescent="0.2">
      <c r="A3745" s="40"/>
      <c r="B3745" s="40"/>
      <c r="C3745" s="40"/>
      <c r="D3745" s="40"/>
      <c r="E3745" s="40"/>
      <c r="F3745" s="55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0"/>
      <c r="AN3745" s="40"/>
    </row>
    <row r="3746" spans="1:40" x14ac:dyDescent="0.2">
      <c r="A3746" s="40"/>
      <c r="B3746" s="40"/>
      <c r="C3746" s="40"/>
      <c r="D3746" s="40"/>
      <c r="E3746" s="40"/>
      <c r="F3746" s="55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0"/>
      <c r="AN3746" s="40"/>
    </row>
    <row r="3747" spans="1:40" x14ac:dyDescent="0.2">
      <c r="A3747" s="40"/>
      <c r="B3747" s="40"/>
      <c r="C3747" s="40"/>
      <c r="D3747" s="40"/>
      <c r="E3747" s="40"/>
      <c r="F3747" s="55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0"/>
      <c r="AN3747" s="40"/>
    </row>
    <row r="3748" spans="1:40" x14ac:dyDescent="0.2">
      <c r="A3748" s="40"/>
      <c r="B3748" s="40"/>
      <c r="C3748" s="40"/>
      <c r="D3748" s="40"/>
      <c r="E3748" s="40"/>
      <c r="F3748" s="55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0"/>
      <c r="AN3748" s="40"/>
    </row>
    <row r="3749" spans="1:40" x14ac:dyDescent="0.2">
      <c r="A3749" s="40"/>
      <c r="B3749" s="40"/>
      <c r="C3749" s="40"/>
      <c r="D3749" s="40"/>
      <c r="E3749" s="40"/>
      <c r="F3749" s="55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0"/>
      <c r="AN3749" s="40"/>
    </row>
    <row r="3750" spans="1:40" x14ac:dyDescent="0.2">
      <c r="A3750" s="40"/>
      <c r="B3750" s="40"/>
      <c r="C3750" s="40"/>
      <c r="D3750" s="40"/>
      <c r="E3750" s="40"/>
      <c r="F3750" s="55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0"/>
      <c r="AN3750" s="40"/>
    </row>
    <row r="3751" spans="1:40" x14ac:dyDescent="0.2">
      <c r="A3751" s="40"/>
      <c r="B3751" s="40"/>
      <c r="C3751" s="40"/>
      <c r="D3751" s="40"/>
      <c r="E3751" s="40"/>
      <c r="F3751" s="55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0"/>
      <c r="AN3751" s="40"/>
    </row>
    <row r="3752" spans="1:40" x14ac:dyDescent="0.2">
      <c r="A3752" s="40"/>
      <c r="B3752" s="40"/>
      <c r="C3752" s="40"/>
      <c r="D3752" s="40"/>
      <c r="E3752" s="40"/>
      <c r="F3752" s="55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0"/>
      <c r="AN3752" s="40"/>
    </row>
    <row r="3753" spans="1:40" x14ac:dyDescent="0.2">
      <c r="A3753" s="40"/>
      <c r="B3753" s="40"/>
      <c r="C3753" s="40"/>
      <c r="D3753" s="40"/>
      <c r="E3753" s="40"/>
      <c r="F3753" s="55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0"/>
      <c r="AN3753" s="40"/>
    </row>
    <row r="3754" spans="1:40" x14ac:dyDescent="0.2">
      <c r="A3754" s="40"/>
      <c r="B3754" s="40"/>
      <c r="C3754" s="40"/>
      <c r="D3754" s="40"/>
      <c r="E3754" s="40"/>
      <c r="F3754" s="55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0"/>
      <c r="AN3754" s="40"/>
    </row>
    <row r="3755" spans="1:40" x14ac:dyDescent="0.2">
      <c r="A3755" s="40"/>
      <c r="B3755" s="40"/>
      <c r="C3755" s="40"/>
      <c r="D3755" s="40"/>
      <c r="E3755" s="40"/>
      <c r="F3755" s="55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0"/>
      <c r="AN3755" s="40"/>
    </row>
    <row r="3756" spans="1:40" x14ac:dyDescent="0.2">
      <c r="A3756" s="40"/>
      <c r="B3756" s="40"/>
      <c r="C3756" s="40"/>
      <c r="D3756" s="40"/>
      <c r="E3756" s="40"/>
      <c r="F3756" s="55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0"/>
      <c r="AN3756" s="40"/>
    </row>
    <row r="3757" spans="1:40" x14ac:dyDescent="0.2">
      <c r="A3757" s="40"/>
      <c r="B3757" s="40"/>
      <c r="C3757" s="40"/>
      <c r="D3757" s="40"/>
      <c r="E3757" s="40"/>
      <c r="F3757" s="55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0"/>
      <c r="AN3757" s="40"/>
    </row>
    <row r="3758" spans="1:40" x14ac:dyDescent="0.2">
      <c r="A3758" s="40"/>
      <c r="B3758" s="40"/>
      <c r="C3758" s="40"/>
      <c r="D3758" s="40"/>
      <c r="E3758" s="40"/>
      <c r="F3758" s="55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0"/>
      <c r="AN3758" s="40"/>
    </row>
    <row r="3759" spans="1:40" x14ac:dyDescent="0.2">
      <c r="A3759" s="40"/>
      <c r="B3759" s="40"/>
      <c r="C3759" s="40"/>
      <c r="D3759" s="40"/>
      <c r="E3759" s="40"/>
      <c r="F3759" s="55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0"/>
      <c r="AN3759" s="40"/>
    </row>
    <row r="3760" spans="1:40" x14ac:dyDescent="0.2">
      <c r="A3760" s="40"/>
      <c r="B3760" s="40"/>
      <c r="C3760" s="40"/>
      <c r="D3760" s="40"/>
      <c r="E3760" s="40"/>
      <c r="F3760" s="55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0"/>
      <c r="AN3760" s="40"/>
    </row>
    <row r="3761" spans="1:40" x14ac:dyDescent="0.2">
      <c r="A3761" s="40"/>
      <c r="B3761" s="40"/>
      <c r="C3761" s="40"/>
      <c r="D3761" s="40"/>
      <c r="E3761" s="40"/>
      <c r="F3761" s="55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0"/>
      <c r="AN3761" s="40"/>
    </row>
    <row r="3762" spans="1:40" x14ac:dyDescent="0.2">
      <c r="A3762" s="40"/>
      <c r="B3762" s="40"/>
      <c r="C3762" s="40"/>
      <c r="D3762" s="40"/>
      <c r="E3762" s="40"/>
      <c r="F3762" s="55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0"/>
      <c r="AN3762" s="40"/>
    </row>
    <row r="3763" spans="1:40" x14ac:dyDescent="0.2">
      <c r="A3763" s="40"/>
      <c r="B3763" s="40"/>
      <c r="C3763" s="40"/>
      <c r="D3763" s="40"/>
      <c r="E3763" s="40"/>
      <c r="F3763" s="55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0"/>
      <c r="AN3763" s="40"/>
    </row>
    <row r="3764" spans="1:40" x14ac:dyDescent="0.2">
      <c r="A3764" s="40"/>
      <c r="B3764" s="40"/>
      <c r="C3764" s="40"/>
      <c r="D3764" s="40"/>
      <c r="E3764" s="40"/>
      <c r="F3764" s="55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0"/>
      <c r="AN3764" s="40"/>
    </row>
    <row r="3765" spans="1:40" x14ac:dyDescent="0.2">
      <c r="A3765" s="40"/>
      <c r="B3765" s="40"/>
      <c r="C3765" s="40"/>
      <c r="D3765" s="40"/>
      <c r="E3765" s="40"/>
      <c r="F3765" s="55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0"/>
      <c r="AN3765" s="40"/>
    </row>
    <row r="3766" spans="1:40" x14ac:dyDescent="0.2">
      <c r="A3766" s="40"/>
      <c r="B3766" s="40"/>
      <c r="C3766" s="40"/>
      <c r="D3766" s="40"/>
      <c r="E3766" s="40"/>
      <c r="F3766" s="55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0"/>
      <c r="AN3766" s="40"/>
    </row>
    <row r="3767" spans="1:40" x14ac:dyDescent="0.2">
      <c r="A3767" s="40"/>
      <c r="B3767" s="40"/>
      <c r="C3767" s="40"/>
      <c r="D3767" s="40"/>
      <c r="E3767" s="40"/>
      <c r="F3767" s="55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0"/>
      <c r="AN3767" s="40"/>
    </row>
    <row r="3768" spans="1:40" x14ac:dyDescent="0.2">
      <c r="A3768" s="40"/>
      <c r="B3768" s="40"/>
      <c r="C3768" s="40"/>
      <c r="D3768" s="40"/>
      <c r="E3768" s="40"/>
      <c r="F3768" s="55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0"/>
      <c r="AN3768" s="40"/>
    </row>
    <row r="3769" spans="1:40" x14ac:dyDescent="0.2">
      <c r="A3769" s="40"/>
      <c r="B3769" s="40"/>
      <c r="C3769" s="40"/>
      <c r="D3769" s="40"/>
      <c r="E3769" s="40"/>
      <c r="F3769" s="55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0"/>
      <c r="AN3769" s="40"/>
    </row>
    <row r="3770" spans="1:40" x14ac:dyDescent="0.2">
      <c r="A3770" s="40"/>
      <c r="B3770" s="40"/>
      <c r="C3770" s="40"/>
      <c r="D3770" s="40"/>
      <c r="E3770" s="40"/>
      <c r="F3770" s="55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0"/>
      <c r="AN3770" s="40"/>
    </row>
    <row r="3771" spans="1:40" x14ac:dyDescent="0.2">
      <c r="A3771" s="40"/>
      <c r="B3771" s="40"/>
      <c r="C3771" s="40"/>
      <c r="D3771" s="40"/>
      <c r="E3771" s="40"/>
      <c r="F3771" s="55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0"/>
      <c r="AN3771" s="40"/>
    </row>
    <row r="3772" spans="1:40" x14ac:dyDescent="0.2">
      <c r="A3772" s="40"/>
      <c r="B3772" s="40"/>
      <c r="C3772" s="40"/>
      <c r="D3772" s="40"/>
      <c r="E3772" s="40"/>
      <c r="F3772" s="55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0"/>
      <c r="AN3772" s="40"/>
    </row>
    <row r="3773" spans="1:40" x14ac:dyDescent="0.2">
      <c r="A3773" s="40"/>
      <c r="B3773" s="40"/>
      <c r="C3773" s="40"/>
      <c r="D3773" s="40"/>
      <c r="E3773" s="40"/>
      <c r="F3773" s="55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0"/>
      <c r="AN3773" s="40"/>
    </row>
    <row r="3774" spans="1:40" x14ac:dyDescent="0.2">
      <c r="A3774" s="40"/>
      <c r="B3774" s="40"/>
      <c r="C3774" s="40"/>
      <c r="D3774" s="40"/>
      <c r="E3774" s="40"/>
      <c r="F3774" s="55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0"/>
      <c r="AN3774" s="40"/>
    </row>
    <row r="3775" spans="1:40" x14ac:dyDescent="0.2">
      <c r="A3775" s="40"/>
      <c r="B3775" s="40"/>
      <c r="C3775" s="40"/>
      <c r="D3775" s="40"/>
      <c r="E3775" s="40"/>
      <c r="F3775" s="55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0"/>
      <c r="AN3775" s="40"/>
    </row>
    <row r="3776" spans="1:40" x14ac:dyDescent="0.2">
      <c r="A3776" s="40"/>
      <c r="B3776" s="40"/>
      <c r="C3776" s="40"/>
      <c r="D3776" s="40"/>
      <c r="E3776" s="40"/>
      <c r="F3776" s="55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0"/>
      <c r="AN3776" s="40"/>
    </row>
    <row r="3777" spans="1:40" x14ac:dyDescent="0.2">
      <c r="A3777" s="40"/>
      <c r="B3777" s="40"/>
      <c r="C3777" s="40"/>
      <c r="D3777" s="40"/>
      <c r="E3777" s="40"/>
      <c r="F3777" s="55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0"/>
      <c r="AN3777" s="40"/>
    </row>
    <row r="3778" spans="1:40" x14ac:dyDescent="0.2">
      <c r="A3778" s="40"/>
      <c r="B3778" s="40"/>
      <c r="C3778" s="40"/>
      <c r="D3778" s="40"/>
      <c r="E3778" s="40"/>
      <c r="F3778" s="55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0"/>
      <c r="AN3778" s="40"/>
    </row>
    <row r="3779" spans="1:40" x14ac:dyDescent="0.2">
      <c r="A3779" s="40"/>
      <c r="B3779" s="40"/>
      <c r="C3779" s="40"/>
      <c r="D3779" s="40"/>
      <c r="E3779" s="40"/>
      <c r="F3779" s="55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0"/>
      <c r="AN3779" s="40"/>
    </row>
    <row r="3780" spans="1:40" x14ac:dyDescent="0.2">
      <c r="A3780" s="40"/>
      <c r="B3780" s="40"/>
      <c r="C3780" s="40"/>
      <c r="D3780" s="40"/>
      <c r="E3780" s="40"/>
      <c r="F3780" s="55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0"/>
      <c r="AN3780" s="40"/>
    </row>
    <row r="3781" spans="1:40" x14ac:dyDescent="0.2">
      <c r="A3781" s="40"/>
      <c r="B3781" s="40"/>
      <c r="C3781" s="40"/>
      <c r="D3781" s="40"/>
      <c r="E3781" s="40"/>
      <c r="F3781" s="55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0"/>
      <c r="AN3781" s="40"/>
    </row>
    <row r="3782" spans="1:40" x14ac:dyDescent="0.2">
      <c r="A3782" s="40"/>
      <c r="B3782" s="40"/>
      <c r="C3782" s="40"/>
      <c r="D3782" s="40"/>
      <c r="E3782" s="40"/>
      <c r="F3782" s="55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0"/>
      <c r="AN3782" s="40"/>
    </row>
    <row r="3783" spans="1:40" x14ac:dyDescent="0.2">
      <c r="A3783" s="40"/>
      <c r="B3783" s="40"/>
      <c r="C3783" s="40"/>
      <c r="D3783" s="40"/>
      <c r="E3783" s="40"/>
      <c r="F3783" s="55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0"/>
      <c r="AN3783" s="40"/>
    </row>
    <row r="3784" spans="1:40" x14ac:dyDescent="0.2">
      <c r="A3784" s="40"/>
      <c r="B3784" s="40"/>
      <c r="C3784" s="40"/>
      <c r="D3784" s="40"/>
      <c r="E3784" s="40"/>
      <c r="F3784" s="55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0"/>
      <c r="AN3784" s="40"/>
    </row>
    <row r="3785" spans="1:40" x14ac:dyDescent="0.2">
      <c r="A3785" s="40"/>
      <c r="B3785" s="40"/>
      <c r="C3785" s="40"/>
      <c r="D3785" s="40"/>
      <c r="E3785" s="40"/>
      <c r="F3785" s="55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0"/>
      <c r="AN3785" s="40"/>
    </row>
    <row r="3786" spans="1:40" x14ac:dyDescent="0.2">
      <c r="A3786" s="40"/>
      <c r="B3786" s="40"/>
      <c r="C3786" s="40"/>
      <c r="D3786" s="40"/>
      <c r="E3786" s="40"/>
      <c r="F3786" s="55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0"/>
      <c r="AN3786" s="40"/>
    </row>
    <row r="3787" spans="1:40" x14ac:dyDescent="0.2">
      <c r="A3787" s="40"/>
      <c r="B3787" s="40"/>
      <c r="C3787" s="40"/>
      <c r="D3787" s="40"/>
      <c r="E3787" s="40"/>
      <c r="F3787" s="55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0"/>
      <c r="AN3787" s="40"/>
    </row>
    <row r="3788" spans="1:40" x14ac:dyDescent="0.2">
      <c r="A3788" s="40"/>
      <c r="B3788" s="40"/>
      <c r="C3788" s="40"/>
      <c r="D3788" s="40"/>
      <c r="E3788" s="40"/>
      <c r="F3788" s="55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0"/>
      <c r="AN3788" s="40"/>
    </row>
    <row r="3789" spans="1:40" x14ac:dyDescent="0.2">
      <c r="A3789" s="40"/>
      <c r="B3789" s="40"/>
      <c r="C3789" s="40"/>
      <c r="D3789" s="40"/>
      <c r="E3789" s="40"/>
      <c r="F3789" s="55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0"/>
      <c r="AN3789" s="40"/>
    </row>
    <row r="3790" spans="1:40" x14ac:dyDescent="0.2">
      <c r="A3790" s="40"/>
      <c r="B3790" s="40"/>
      <c r="C3790" s="40"/>
      <c r="D3790" s="40"/>
      <c r="E3790" s="40"/>
      <c r="F3790" s="55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0"/>
      <c r="AN3790" s="40"/>
    </row>
    <row r="3791" spans="1:40" x14ac:dyDescent="0.2">
      <c r="A3791" s="40"/>
      <c r="B3791" s="40"/>
      <c r="C3791" s="40"/>
      <c r="D3791" s="40"/>
      <c r="E3791" s="40"/>
      <c r="F3791" s="55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0"/>
      <c r="AN3791" s="40"/>
    </row>
    <row r="3792" spans="1:40" x14ac:dyDescent="0.2">
      <c r="A3792" s="40"/>
      <c r="B3792" s="40"/>
      <c r="C3792" s="40"/>
      <c r="D3792" s="40"/>
      <c r="E3792" s="40"/>
      <c r="F3792" s="55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0"/>
      <c r="AN3792" s="40"/>
    </row>
    <row r="3793" spans="1:40" x14ac:dyDescent="0.2">
      <c r="A3793" s="40"/>
      <c r="B3793" s="40"/>
      <c r="C3793" s="40"/>
      <c r="D3793" s="40"/>
      <c r="E3793" s="40"/>
      <c r="F3793" s="55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0"/>
      <c r="AN3793" s="40"/>
    </row>
    <row r="3794" spans="1:40" x14ac:dyDescent="0.2">
      <c r="A3794" s="40"/>
      <c r="B3794" s="40"/>
      <c r="C3794" s="40"/>
      <c r="D3794" s="40"/>
      <c r="E3794" s="40"/>
      <c r="F3794" s="55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0"/>
      <c r="AN3794" s="40"/>
    </row>
    <row r="3795" spans="1:40" x14ac:dyDescent="0.2">
      <c r="A3795" s="40"/>
      <c r="B3795" s="40"/>
      <c r="C3795" s="40"/>
      <c r="D3795" s="40"/>
      <c r="E3795" s="40"/>
      <c r="F3795" s="55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0"/>
      <c r="AN3795" s="40"/>
    </row>
    <row r="3796" spans="1:40" x14ac:dyDescent="0.2">
      <c r="A3796" s="40"/>
      <c r="B3796" s="40"/>
      <c r="C3796" s="40"/>
      <c r="D3796" s="40"/>
      <c r="E3796" s="40"/>
      <c r="F3796" s="55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0"/>
      <c r="AN3796" s="40"/>
    </row>
    <row r="3797" spans="1:40" x14ac:dyDescent="0.2">
      <c r="A3797" s="40"/>
      <c r="B3797" s="40"/>
      <c r="C3797" s="40"/>
      <c r="D3797" s="40"/>
      <c r="E3797" s="40"/>
      <c r="F3797" s="55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0"/>
      <c r="AN3797" s="40"/>
    </row>
    <row r="3798" spans="1:40" x14ac:dyDescent="0.2">
      <c r="A3798" s="40"/>
      <c r="B3798" s="40"/>
      <c r="C3798" s="40"/>
      <c r="D3798" s="40"/>
      <c r="E3798" s="40"/>
      <c r="F3798" s="55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0"/>
      <c r="AN3798" s="40"/>
    </row>
    <row r="3799" spans="1:40" x14ac:dyDescent="0.2">
      <c r="A3799" s="40"/>
      <c r="B3799" s="40"/>
      <c r="C3799" s="40"/>
      <c r="D3799" s="40"/>
      <c r="E3799" s="40"/>
      <c r="F3799" s="55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0"/>
      <c r="AN3799" s="40"/>
    </row>
    <row r="3800" spans="1:40" x14ac:dyDescent="0.2">
      <c r="A3800" s="40"/>
      <c r="B3800" s="40"/>
      <c r="C3800" s="40"/>
      <c r="D3800" s="40"/>
      <c r="E3800" s="40"/>
      <c r="F3800" s="55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0"/>
      <c r="AN3800" s="40"/>
    </row>
    <row r="3801" spans="1:40" x14ac:dyDescent="0.2">
      <c r="A3801" s="40"/>
      <c r="B3801" s="40"/>
      <c r="C3801" s="40"/>
      <c r="D3801" s="40"/>
      <c r="E3801" s="40"/>
      <c r="F3801" s="55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0"/>
      <c r="AN3801" s="40"/>
    </row>
    <row r="3802" spans="1:40" x14ac:dyDescent="0.2">
      <c r="A3802" s="40"/>
      <c r="B3802" s="40"/>
      <c r="C3802" s="40"/>
      <c r="D3802" s="40"/>
      <c r="E3802" s="40"/>
      <c r="F3802" s="55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0"/>
      <c r="AN3802" s="40"/>
    </row>
    <row r="3803" spans="1:40" x14ac:dyDescent="0.2">
      <c r="A3803" s="40"/>
      <c r="B3803" s="40"/>
      <c r="C3803" s="40"/>
      <c r="D3803" s="40"/>
      <c r="E3803" s="40"/>
      <c r="F3803" s="55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0"/>
      <c r="AN3803" s="40"/>
    </row>
    <row r="3804" spans="1:40" x14ac:dyDescent="0.2">
      <c r="A3804" s="40"/>
      <c r="B3804" s="40"/>
      <c r="C3804" s="40"/>
      <c r="D3804" s="40"/>
      <c r="E3804" s="40"/>
      <c r="F3804" s="55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0"/>
      <c r="AN3804" s="40"/>
    </row>
    <row r="3805" spans="1:40" x14ac:dyDescent="0.2">
      <c r="A3805" s="40"/>
      <c r="B3805" s="40"/>
      <c r="C3805" s="40"/>
      <c r="D3805" s="40"/>
      <c r="E3805" s="40"/>
      <c r="F3805" s="55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0"/>
      <c r="AN3805" s="40"/>
    </row>
    <row r="3806" spans="1:40" x14ac:dyDescent="0.2">
      <c r="A3806" s="40"/>
      <c r="B3806" s="40"/>
      <c r="C3806" s="40"/>
      <c r="D3806" s="40"/>
      <c r="E3806" s="40"/>
      <c r="F3806" s="55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0"/>
      <c r="AN3806" s="40"/>
    </row>
    <row r="3807" spans="1:40" x14ac:dyDescent="0.2">
      <c r="A3807" s="40"/>
      <c r="B3807" s="40"/>
      <c r="C3807" s="40"/>
      <c r="D3807" s="40"/>
      <c r="E3807" s="40"/>
      <c r="F3807" s="55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0"/>
      <c r="AN3807" s="40"/>
    </row>
    <row r="3808" spans="1:40" x14ac:dyDescent="0.2">
      <c r="A3808" s="40"/>
      <c r="B3808" s="40"/>
      <c r="C3808" s="40"/>
      <c r="D3808" s="40"/>
      <c r="E3808" s="40"/>
      <c r="F3808" s="55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0"/>
      <c r="AN3808" s="40"/>
    </row>
    <row r="3809" spans="1:40" x14ac:dyDescent="0.2">
      <c r="A3809" s="40"/>
      <c r="B3809" s="40"/>
      <c r="C3809" s="40"/>
      <c r="D3809" s="40"/>
      <c r="E3809" s="40"/>
      <c r="F3809" s="55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0"/>
      <c r="AN3809" s="40"/>
    </row>
    <row r="3810" spans="1:40" x14ac:dyDescent="0.2">
      <c r="A3810" s="40"/>
      <c r="B3810" s="40"/>
      <c r="C3810" s="40"/>
      <c r="D3810" s="40"/>
      <c r="E3810" s="40"/>
      <c r="F3810" s="55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0"/>
      <c r="AN3810" s="40"/>
    </row>
    <row r="3811" spans="1:40" x14ac:dyDescent="0.2">
      <c r="A3811" s="40"/>
      <c r="B3811" s="40"/>
      <c r="C3811" s="40"/>
      <c r="D3811" s="40"/>
      <c r="E3811" s="40"/>
      <c r="F3811" s="55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0"/>
      <c r="AN3811" s="40"/>
    </row>
    <row r="3812" spans="1:40" x14ac:dyDescent="0.2">
      <c r="A3812" s="40"/>
      <c r="B3812" s="40"/>
      <c r="C3812" s="40"/>
      <c r="D3812" s="40"/>
      <c r="E3812" s="40"/>
      <c r="F3812" s="55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0"/>
      <c r="AN3812" s="40"/>
    </row>
    <row r="3813" spans="1:40" x14ac:dyDescent="0.2">
      <c r="A3813" s="40"/>
      <c r="B3813" s="40"/>
      <c r="C3813" s="40"/>
      <c r="D3813" s="40"/>
      <c r="E3813" s="40"/>
      <c r="F3813" s="55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0"/>
      <c r="AN3813" s="40"/>
    </row>
    <row r="3814" spans="1:40" x14ac:dyDescent="0.2">
      <c r="A3814" s="40"/>
      <c r="B3814" s="40"/>
      <c r="C3814" s="40"/>
      <c r="D3814" s="40"/>
      <c r="E3814" s="40"/>
      <c r="F3814" s="55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0"/>
      <c r="AN3814" s="40"/>
    </row>
    <row r="3815" spans="1:40" x14ac:dyDescent="0.2">
      <c r="A3815" s="40"/>
      <c r="B3815" s="40"/>
      <c r="C3815" s="40"/>
      <c r="D3815" s="40"/>
      <c r="E3815" s="40"/>
      <c r="F3815" s="55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0"/>
      <c r="AN3815" s="40"/>
    </row>
    <row r="3816" spans="1:40" x14ac:dyDescent="0.2">
      <c r="A3816" s="40"/>
      <c r="B3816" s="40"/>
      <c r="C3816" s="40"/>
      <c r="D3816" s="40"/>
      <c r="E3816" s="40"/>
      <c r="F3816" s="55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0"/>
      <c r="AN3816" s="40"/>
    </row>
    <row r="3817" spans="1:40" x14ac:dyDescent="0.2">
      <c r="A3817" s="40"/>
      <c r="B3817" s="40"/>
      <c r="C3817" s="40"/>
      <c r="D3817" s="40"/>
      <c r="E3817" s="40"/>
      <c r="F3817" s="55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0"/>
      <c r="AN3817" s="40"/>
    </row>
    <row r="3818" spans="1:40" x14ac:dyDescent="0.2">
      <c r="A3818" s="40"/>
      <c r="B3818" s="40"/>
      <c r="C3818" s="40"/>
      <c r="D3818" s="40"/>
      <c r="E3818" s="40"/>
      <c r="F3818" s="55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0"/>
      <c r="AN3818" s="40"/>
    </row>
    <row r="3819" spans="1:40" x14ac:dyDescent="0.2">
      <c r="A3819" s="40"/>
      <c r="B3819" s="40"/>
      <c r="C3819" s="40"/>
      <c r="D3819" s="40"/>
      <c r="E3819" s="40"/>
      <c r="F3819" s="55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0"/>
      <c r="AN3819" s="40"/>
    </row>
    <row r="3820" spans="1:40" x14ac:dyDescent="0.2">
      <c r="A3820" s="40"/>
      <c r="B3820" s="40"/>
      <c r="C3820" s="40"/>
      <c r="D3820" s="40"/>
      <c r="E3820" s="40"/>
      <c r="F3820" s="55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0"/>
      <c r="AN3820" s="40"/>
    </row>
    <row r="3821" spans="1:40" x14ac:dyDescent="0.2">
      <c r="A3821" s="40"/>
      <c r="B3821" s="40"/>
      <c r="C3821" s="40"/>
      <c r="D3821" s="40"/>
      <c r="E3821" s="40"/>
      <c r="F3821" s="55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0"/>
      <c r="AN3821" s="40"/>
    </row>
    <row r="3822" spans="1:40" x14ac:dyDescent="0.2">
      <c r="A3822" s="40"/>
      <c r="B3822" s="40"/>
      <c r="C3822" s="40"/>
      <c r="D3822" s="40"/>
      <c r="E3822" s="40"/>
      <c r="F3822" s="55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0"/>
      <c r="AN3822" s="40"/>
    </row>
    <row r="3823" spans="1:40" x14ac:dyDescent="0.2">
      <c r="A3823" s="40"/>
      <c r="B3823" s="40"/>
      <c r="C3823" s="40"/>
      <c r="D3823" s="40"/>
      <c r="E3823" s="40"/>
      <c r="F3823" s="55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0"/>
      <c r="AN3823" s="40"/>
    </row>
    <row r="3824" spans="1:40" x14ac:dyDescent="0.2">
      <c r="A3824" s="40"/>
      <c r="B3824" s="40"/>
      <c r="C3824" s="40"/>
      <c r="D3824" s="40"/>
      <c r="E3824" s="40"/>
      <c r="F3824" s="55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0"/>
      <c r="AN3824" s="40"/>
    </row>
    <row r="3825" spans="1:40" x14ac:dyDescent="0.2">
      <c r="A3825" s="40"/>
      <c r="B3825" s="40"/>
      <c r="C3825" s="40"/>
      <c r="D3825" s="40"/>
      <c r="E3825" s="40"/>
      <c r="F3825" s="55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0"/>
      <c r="AN3825" s="40"/>
    </row>
    <row r="3826" spans="1:40" x14ac:dyDescent="0.2">
      <c r="A3826" s="40"/>
      <c r="B3826" s="40"/>
      <c r="C3826" s="40"/>
      <c r="D3826" s="40"/>
      <c r="E3826" s="40"/>
      <c r="F3826" s="55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0"/>
      <c r="AN3826" s="40"/>
    </row>
    <row r="3827" spans="1:40" x14ac:dyDescent="0.2">
      <c r="A3827" s="40"/>
      <c r="B3827" s="40"/>
      <c r="C3827" s="40"/>
      <c r="D3827" s="40"/>
      <c r="E3827" s="40"/>
      <c r="F3827" s="55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0"/>
      <c r="AN3827" s="40"/>
    </row>
    <row r="3828" spans="1:40" x14ac:dyDescent="0.2">
      <c r="A3828" s="40"/>
      <c r="B3828" s="40"/>
      <c r="C3828" s="40"/>
      <c r="D3828" s="40"/>
      <c r="E3828" s="40"/>
      <c r="F3828" s="55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0"/>
      <c r="AN3828" s="40"/>
    </row>
    <row r="3829" spans="1:40" x14ac:dyDescent="0.2">
      <c r="A3829" s="40"/>
      <c r="B3829" s="40"/>
      <c r="C3829" s="40"/>
      <c r="D3829" s="40"/>
      <c r="E3829" s="40"/>
      <c r="F3829" s="55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0"/>
      <c r="AN3829" s="40"/>
    </row>
    <row r="3830" spans="1:40" x14ac:dyDescent="0.2">
      <c r="A3830" s="40"/>
      <c r="B3830" s="40"/>
      <c r="C3830" s="40"/>
      <c r="D3830" s="40"/>
      <c r="E3830" s="40"/>
      <c r="F3830" s="66"/>
      <c r="G3830" s="40"/>
      <c r="H3830" s="61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0"/>
      <c r="AN3830" s="40"/>
    </row>
    <row r="3831" spans="1:40" x14ac:dyDescent="0.2">
      <c r="A3831" s="40"/>
      <c r="B3831" s="40"/>
      <c r="C3831" s="40"/>
      <c r="D3831" s="40"/>
      <c r="E3831" s="40"/>
      <c r="F3831" s="66"/>
      <c r="G3831" s="40"/>
      <c r="H3831" s="61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0"/>
      <c r="AN3831" s="40"/>
    </row>
    <row r="3832" spans="1:40" x14ac:dyDescent="0.2">
      <c r="A3832" s="40"/>
      <c r="B3832" s="40"/>
      <c r="C3832" s="40"/>
      <c r="D3832" s="40"/>
      <c r="E3832" s="40"/>
      <c r="F3832" s="66"/>
      <c r="G3832" s="40"/>
      <c r="H3832" s="61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0"/>
      <c r="AN3832" s="40"/>
    </row>
    <row r="3833" spans="1:40" x14ac:dyDescent="0.2">
      <c r="A3833" s="40"/>
      <c r="B3833" s="40"/>
      <c r="C3833" s="40"/>
      <c r="D3833" s="40"/>
      <c r="E3833" s="40"/>
      <c r="F3833" s="66"/>
      <c r="G3833" s="40"/>
      <c r="H3833" s="61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0"/>
      <c r="AN3833" s="40"/>
    </row>
    <row r="3834" spans="1:40" x14ac:dyDescent="0.2">
      <c r="A3834" s="40"/>
      <c r="B3834" s="40"/>
      <c r="C3834" s="40"/>
      <c r="D3834" s="40"/>
      <c r="E3834" s="40"/>
      <c r="F3834" s="66"/>
      <c r="G3834" s="40"/>
      <c r="H3834" s="61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0"/>
      <c r="AN3834" s="40"/>
    </row>
    <row r="3835" spans="1:40" x14ac:dyDescent="0.2">
      <c r="A3835" s="40"/>
      <c r="B3835" s="40"/>
      <c r="C3835" s="40"/>
      <c r="D3835" s="40"/>
      <c r="E3835" s="40"/>
      <c r="F3835" s="66"/>
      <c r="G3835" s="40"/>
      <c r="H3835" s="61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0"/>
      <c r="AN3835" s="40"/>
    </row>
    <row r="3836" spans="1:40" x14ac:dyDescent="0.2">
      <c r="A3836" s="40"/>
      <c r="B3836" s="40"/>
      <c r="C3836" s="40"/>
      <c r="D3836" s="40"/>
      <c r="E3836" s="40"/>
      <c r="F3836" s="66"/>
      <c r="G3836" s="40"/>
      <c r="H3836" s="61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0"/>
      <c r="AN3836" s="40"/>
    </row>
    <row r="3837" spans="1:40" x14ac:dyDescent="0.2">
      <c r="A3837" s="40"/>
      <c r="B3837" s="40"/>
      <c r="C3837" s="40"/>
      <c r="D3837" s="40"/>
      <c r="E3837" s="40"/>
      <c r="F3837" s="66"/>
      <c r="G3837" s="40"/>
      <c r="H3837" s="61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0"/>
      <c r="AN3837" s="40"/>
    </row>
    <row r="3838" spans="1:40" x14ac:dyDescent="0.2">
      <c r="A3838" s="40"/>
      <c r="B3838" s="40"/>
      <c r="C3838" s="40"/>
      <c r="D3838" s="40"/>
      <c r="E3838" s="40"/>
      <c r="F3838" s="66"/>
      <c r="G3838" s="40"/>
      <c r="H3838" s="61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0"/>
      <c r="AN3838" s="40"/>
    </row>
    <row r="3839" spans="1:40" x14ac:dyDescent="0.2">
      <c r="A3839" s="40"/>
      <c r="B3839" s="40"/>
      <c r="C3839" s="40"/>
      <c r="D3839" s="40"/>
      <c r="E3839" s="40"/>
      <c r="F3839" s="66"/>
      <c r="G3839" s="40"/>
      <c r="H3839" s="61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0"/>
      <c r="AN3839" s="40"/>
    </row>
    <row r="3840" spans="1:40" x14ac:dyDescent="0.2">
      <c r="A3840" s="40"/>
      <c r="B3840" s="40"/>
      <c r="C3840" s="40"/>
      <c r="D3840" s="40"/>
      <c r="E3840" s="40"/>
      <c r="F3840" s="66"/>
      <c r="G3840" s="40"/>
      <c r="H3840" s="61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0"/>
      <c r="AN3840" s="40"/>
    </row>
    <row r="3841" spans="1:40" x14ac:dyDescent="0.2">
      <c r="A3841" s="40"/>
      <c r="B3841" s="40"/>
      <c r="C3841" s="40"/>
      <c r="D3841" s="40"/>
      <c r="E3841" s="40"/>
      <c r="F3841" s="66"/>
      <c r="G3841" s="40"/>
      <c r="H3841" s="61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0"/>
      <c r="AN3841" s="40"/>
    </row>
    <row r="3842" spans="1:40" x14ac:dyDescent="0.2">
      <c r="A3842" s="40"/>
      <c r="B3842" s="40"/>
      <c r="C3842" s="40"/>
      <c r="D3842" s="40"/>
      <c r="E3842" s="40"/>
      <c r="F3842" s="66"/>
      <c r="G3842" s="40"/>
      <c r="H3842" s="61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0"/>
      <c r="AN3842" s="40"/>
    </row>
    <row r="3843" spans="1:40" x14ac:dyDescent="0.2">
      <c r="A3843" s="40"/>
      <c r="B3843" s="40"/>
      <c r="C3843" s="40"/>
      <c r="D3843" s="40"/>
      <c r="E3843" s="40"/>
      <c r="F3843" s="66"/>
      <c r="G3843" s="40"/>
      <c r="H3843" s="61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0"/>
      <c r="AN3843" s="40"/>
    </row>
    <row r="3844" spans="1:40" x14ac:dyDescent="0.2">
      <c r="A3844" s="40"/>
      <c r="B3844" s="40"/>
      <c r="C3844" s="40"/>
      <c r="D3844" s="40"/>
      <c r="E3844" s="40"/>
      <c r="F3844" s="66"/>
      <c r="G3844" s="40"/>
      <c r="H3844" s="61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0"/>
      <c r="AN3844" s="40"/>
    </row>
    <row r="3845" spans="1:40" x14ac:dyDescent="0.2">
      <c r="A3845" s="40"/>
      <c r="B3845" s="40"/>
      <c r="C3845" s="40"/>
      <c r="D3845" s="40"/>
      <c r="E3845" s="40"/>
      <c r="F3845" s="55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0"/>
      <c r="AN3845" s="40"/>
    </row>
    <row r="3846" spans="1:40" x14ac:dyDescent="0.2">
      <c r="A3846" s="40"/>
      <c r="B3846" s="40"/>
      <c r="C3846" s="40"/>
      <c r="D3846" s="40"/>
      <c r="E3846" s="40"/>
      <c r="F3846" s="55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0"/>
      <c r="AN3846" s="40"/>
    </row>
    <row r="3847" spans="1:40" x14ac:dyDescent="0.2">
      <c r="A3847" s="40"/>
      <c r="B3847" s="40"/>
      <c r="C3847" s="40"/>
      <c r="D3847" s="40"/>
      <c r="E3847" s="40"/>
      <c r="F3847" s="55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0"/>
      <c r="AN3847" s="40"/>
    </row>
    <row r="3848" spans="1:40" x14ac:dyDescent="0.2">
      <c r="A3848" s="40"/>
      <c r="B3848" s="40"/>
      <c r="C3848" s="40"/>
      <c r="D3848" s="40"/>
      <c r="E3848" s="40"/>
      <c r="F3848" s="55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0"/>
      <c r="AN3848" s="40"/>
    </row>
    <row r="3849" spans="1:40" x14ac:dyDescent="0.2">
      <c r="A3849" s="40"/>
      <c r="B3849" s="40"/>
      <c r="C3849" s="40"/>
      <c r="D3849" s="40"/>
      <c r="E3849" s="40"/>
      <c r="F3849" s="66"/>
      <c r="G3849" s="40"/>
      <c r="H3849" s="61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0"/>
      <c r="AN3849" s="40"/>
    </row>
    <row r="3850" spans="1:40" x14ac:dyDescent="0.2">
      <c r="A3850" s="40"/>
      <c r="B3850" s="40"/>
      <c r="C3850" s="40"/>
      <c r="D3850" s="40"/>
      <c r="E3850" s="40"/>
      <c r="F3850" s="66"/>
      <c r="G3850" s="40"/>
      <c r="H3850" s="61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0"/>
      <c r="AN3850" s="40"/>
    </row>
    <row r="3851" spans="1:40" x14ac:dyDescent="0.2">
      <c r="A3851" s="40"/>
      <c r="B3851" s="40"/>
      <c r="C3851" s="40"/>
      <c r="D3851" s="40"/>
      <c r="E3851" s="40"/>
      <c r="F3851" s="66"/>
      <c r="G3851" s="40"/>
      <c r="H3851" s="61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0"/>
      <c r="AN3851" s="40"/>
    </row>
    <row r="3852" spans="1:40" x14ac:dyDescent="0.2">
      <c r="A3852" s="40"/>
      <c r="B3852" s="40"/>
      <c r="C3852" s="40"/>
      <c r="D3852" s="40"/>
      <c r="E3852" s="40"/>
      <c r="F3852" s="66"/>
      <c r="G3852" s="40"/>
      <c r="H3852" s="61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0"/>
      <c r="AN3852" s="40"/>
    </row>
    <row r="3853" spans="1:40" x14ac:dyDescent="0.2">
      <c r="A3853" s="40"/>
      <c r="B3853" s="40"/>
      <c r="C3853" s="40"/>
      <c r="D3853" s="40"/>
      <c r="E3853" s="40"/>
      <c r="F3853" s="66"/>
      <c r="G3853" s="40"/>
      <c r="H3853" s="61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0"/>
      <c r="AN3853" s="40"/>
    </row>
    <row r="3854" spans="1:40" x14ac:dyDescent="0.2">
      <c r="A3854" s="40"/>
      <c r="B3854" s="40"/>
      <c r="C3854" s="40"/>
      <c r="D3854" s="40"/>
      <c r="E3854" s="40"/>
      <c r="F3854" s="66"/>
      <c r="G3854" s="40"/>
      <c r="H3854" s="61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0"/>
      <c r="AN3854" s="40"/>
    </row>
    <row r="3855" spans="1:40" x14ac:dyDescent="0.2">
      <c r="A3855" s="40"/>
      <c r="B3855" s="40"/>
      <c r="C3855" s="40"/>
      <c r="D3855" s="40"/>
      <c r="E3855" s="40"/>
      <c r="F3855" s="66"/>
      <c r="G3855" s="40"/>
      <c r="H3855" s="61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0"/>
      <c r="AN3855" s="40"/>
    </row>
    <row r="3856" spans="1:40" x14ac:dyDescent="0.2">
      <c r="A3856" s="40"/>
      <c r="B3856" s="40"/>
      <c r="C3856" s="40"/>
      <c r="D3856" s="40"/>
      <c r="E3856" s="40"/>
      <c r="F3856" s="66"/>
      <c r="G3856" s="40"/>
      <c r="H3856" s="61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0"/>
      <c r="AN3856" s="40"/>
    </row>
    <row r="3857" spans="1:40" x14ac:dyDescent="0.2">
      <c r="A3857" s="40"/>
      <c r="B3857" s="40"/>
      <c r="C3857" s="40"/>
      <c r="D3857" s="40"/>
      <c r="E3857" s="40"/>
      <c r="F3857" s="66"/>
      <c r="G3857" s="40"/>
      <c r="H3857" s="61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0"/>
      <c r="AN3857" s="40"/>
    </row>
    <row r="3858" spans="1:40" x14ac:dyDescent="0.2">
      <c r="A3858" s="40"/>
      <c r="B3858" s="40"/>
      <c r="C3858" s="40"/>
      <c r="D3858" s="40"/>
      <c r="E3858" s="40"/>
      <c r="F3858" s="66"/>
      <c r="G3858" s="40"/>
      <c r="H3858" s="61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0"/>
      <c r="AN3858" s="40"/>
    </row>
    <row r="3859" spans="1:40" x14ac:dyDescent="0.2">
      <c r="A3859" s="40"/>
      <c r="B3859" s="40"/>
      <c r="C3859" s="40"/>
      <c r="D3859" s="40"/>
      <c r="E3859" s="40"/>
      <c r="F3859" s="66"/>
      <c r="G3859" s="40"/>
      <c r="H3859" s="61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0"/>
      <c r="AN3859" s="40"/>
    </row>
    <row r="3860" spans="1:40" x14ac:dyDescent="0.2">
      <c r="A3860" s="40"/>
      <c r="B3860" s="40"/>
      <c r="C3860" s="40"/>
      <c r="D3860" s="40"/>
      <c r="E3860" s="40"/>
      <c r="F3860" s="66"/>
      <c r="G3860" s="40"/>
      <c r="H3860" s="61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0"/>
      <c r="AN3860" s="40"/>
    </row>
    <row r="3861" spans="1:40" x14ac:dyDescent="0.2">
      <c r="A3861" s="40"/>
      <c r="B3861" s="40"/>
      <c r="C3861" s="40"/>
      <c r="D3861" s="40"/>
      <c r="E3861" s="40"/>
      <c r="F3861" s="66"/>
      <c r="G3861" s="40"/>
      <c r="H3861" s="61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0"/>
      <c r="AN3861" s="40"/>
    </row>
    <row r="3862" spans="1:40" x14ac:dyDescent="0.2">
      <c r="A3862" s="40"/>
      <c r="B3862" s="40"/>
      <c r="C3862" s="40"/>
      <c r="D3862" s="40"/>
      <c r="E3862" s="40"/>
      <c r="F3862" s="66"/>
      <c r="G3862" s="40"/>
      <c r="H3862" s="61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0"/>
      <c r="AN3862" s="40"/>
    </row>
    <row r="3863" spans="1:40" x14ac:dyDescent="0.2">
      <c r="A3863" s="40"/>
      <c r="B3863" s="40"/>
      <c r="C3863" s="40"/>
      <c r="D3863" s="40"/>
      <c r="E3863" s="40"/>
      <c r="F3863" s="66"/>
      <c r="G3863" s="40"/>
      <c r="H3863" s="61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0"/>
      <c r="AN3863" s="40"/>
    </row>
    <row r="3864" spans="1:40" x14ac:dyDescent="0.2">
      <c r="A3864" s="40"/>
      <c r="B3864" s="40"/>
      <c r="C3864" s="40"/>
      <c r="D3864" s="40"/>
      <c r="E3864" s="40"/>
      <c r="F3864" s="66"/>
      <c r="G3864" s="40"/>
      <c r="H3864" s="61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0"/>
      <c r="AN3864" s="40"/>
    </row>
    <row r="3865" spans="1:40" x14ac:dyDescent="0.2">
      <c r="A3865" s="40"/>
      <c r="B3865" s="40"/>
      <c r="C3865" s="40"/>
      <c r="D3865" s="40"/>
      <c r="E3865" s="40"/>
      <c r="F3865" s="66"/>
      <c r="G3865" s="40"/>
      <c r="H3865" s="61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0"/>
      <c r="AN3865" s="40"/>
    </row>
    <row r="3866" spans="1:40" x14ac:dyDescent="0.2">
      <c r="A3866" s="40"/>
      <c r="B3866" s="40"/>
      <c r="C3866" s="40"/>
      <c r="D3866" s="40"/>
      <c r="E3866" s="40"/>
      <c r="F3866" s="66"/>
      <c r="G3866" s="40"/>
      <c r="H3866" s="61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0"/>
      <c r="AN3866" s="40"/>
    </row>
    <row r="3867" spans="1:40" x14ac:dyDescent="0.2">
      <c r="A3867" s="40"/>
      <c r="B3867" s="40"/>
      <c r="C3867" s="40"/>
      <c r="D3867" s="40"/>
      <c r="E3867" s="40"/>
      <c r="F3867" s="66"/>
      <c r="G3867" s="40"/>
      <c r="H3867" s="61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0"/>
      <c r="AN3867" s="40"/>
    </row>
    <row r="3868" spans="1:40" x14ac:dyDescent="0.2">
      <c r="A3868" s="40"/>
      <c r="B3868" s="40"/>
      <c r="C3868" s="40"/>
      <c r="D3868" s="40"/>
      <c r="E3868" s="40"/>
      <c r="F3868" s="66"/>
      <c r="G3868" s="40"/>
      <c r="H3868" s="61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0"/>
      <c r="AN3868" s="40"/>
    </row>
    <row r="3869" spans="1:40" x14ac:dyDescent="0.2">
      <c r="A3869" s="40"/>
      <c r="B3869" s="40"/>
      <c r="C3869" s="40"/>
      <c r="D3869" s="40"/>
      <c r="E3869" s="40"/>
      <c r="F3869" s="55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0"/>
      <c r="AN3869" s="40"/>
    </row>
    <row r="3870" spans="1:40" x14ac:dyDescent="0.2">
      <c r="A3870" s="40"/>
      <c r="B3870" s="40"/>
      <c r="C3870" s="40"/>
      <c r="D3870" s="40"/>
      <c r="E3870" s="40"/>
      <c r="F3870" s="55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0"/>
      <c r="AN3870" s="40"/>
    </row>
    <row r="3871" spans="1:40" x14ac:dyDescent="0.2">
      <c r="A3871" s="40"/>
      <c r="B3871" s="40"/>
      <c r="C3871" s="40"/>
      <c r="D3871" s="40"/>
      <c r="E3871" s="40"/>
      <c r="F3871" s="55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0"/>
      <c r="AN3871" s="40"/>
    </row>
    <row r="3872" spans="1:40" x14ac:dyDescent="0.2">
      <c r="A3872" s="40"/>
      <c r="B3872" s="40"/>
      <c r="C3872" s="40"/>
      <c r="D3872" s="40"/>
      <c r="E3872" s="40"/>
      <c r="F3872" s="55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0"/>
      <c r="AN3872" s="40"/>
    </row>
    <row r="3873" spans="1:40" x14ac:dyDescent="0.2">
      <c r="A3873" s="40"/>
      <c r="B3873" s="40"/>
      <c r="C3873" s="40"/>
      <c r="D3873" s="40"/>
      <c r="E3873" s="40"/>
      <c r="F3873" s="66"/>
      <c r="G3873" s="40"/>
      <c r="H3873" s="61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0"/>
      <c r="AN3873" s="40"/>
    </row>
    <row r="3874" spans="1:40" x14ac:dyDescent="0.2">
      <c r="A3874" s="40"/>
      <c r="B3874" s="40"/>
      <c r="C3874" s="40"/>
      <c r="D3874" s="40"/>
      <c r="E3874" s="40"/>
      <c r="F3874" s="66"/>
      <c r="G3874" s="40"/>
      <c r="H3874" s="61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0"/>
      <c r="AN3874" s="40"/>
    </row>
    <row r="3875" spans="1:40" x14ac:dyDescent="0.2">
      <c r="A3875" s="40"/>
      <c r="B3875" s="40"/>
      <c r="C3875" s="40"/>
      <c r="D3875" s="40"/>
      <c r="E3875" s="40"/>
      <c r="F3875" s="66"/>
      <c r="G3875" s="40"/>
      <c r="H3875" s="61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0"/>
      <c r="AN3875" s="40"/>
    </row>
    <row r="3876" spans="1:40" x14ac:dyDescent="0.2">
      <c r="A3876" s="40"/>
      <c r="B3876" s="40"/>
      <c r="C3876" s="40"/>
      <c r="D3876" s="40"/>
      <c r="E3876" s="40"/>
      <c r="F3876" s="66"/>
      <c r="G3876" s="40"/>
      <c r="H3876" s="61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0"/>
      <c r="AN3876" s="40"/>
    </row>
    <row r="3877" spans="1:40" x14ac:dyDescent="0.2">
      <c r="A3877" s="40"/>
      <c r="B3877" s="40"/>
      <c r="C3877" s="40"/>
      <c r="D3877" s="40"/>
      <c r="E3877" s="40"/>
      <c r="F3877" s="66"/>
      <c r="G3877" s="40"/>
      <c r="H3877" s="61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0"/>
      <c r="AN3877" s="40"/>
    </row>
    <row r="3878" spans="1:40" x14ac:dyDescent="0.2">
      <c r="A3878" s="40"/>
      <c r="B3878" s="40"/>
      <c r="C3878" s="40"/>
      <c r="D3878" s="40"/>
      <c r="E3878" s="40"/>
      <c r="F3878" s="66"/>
      <c r="G3878" s="40"/>
      <c r="H3878" s="61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0"/>
      <c r="AN3878" s="40"/>
    </row>
    <row r="3879" spans="1:40" x14ac:dyDescent="0.2">
      <c r="A3879" s="40"/>
      <c r="B3879" s="40"/>
      <c r="C3879" s="40"/>
      <c r="D3879" s="40"/>
      <c r="E3879" s="40"/>
      <c r="F3879" s="66"/>
      <c r="G3879" s="40"/>
      <c r="H3879" s="61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0"/>
      <c r="AN3879" s="40"/>
    </row>
    <row r="3880" spans="1:40" x14ac:dyDescent="0.2">
      <c r="A3880" s="40"/>
      <c r="B3880" s="40"/>
      <c r="C3880" s="40"/>
      <c r="D3880" s="40"/>
      <c r="E3880" s="40"/>
      <c r="F3880" s="66"/>
      <c r="G3880" s="40"/>
      <c r="H3880" s="61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0"/>
      <c r="AN3880" s="40"/>
    </row>
    <row r="3881" spans="1:40" x14ac:dyDescent="0.2">
      <c r="A3881" s="40"/>
      <c r="B3881" s="40"/>
      <c r="C3881" s="40"/>
      <c r="D3881" s="40"/>
      <c r="E3881" s="40"/>
      <c r="F3881" s="66"/>
      <c r="G3881" s="40"/>
      <c r="H3881" s="61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0"/>
      <c r="AN3881" s="40"/>
    </row>
    <row r="3882" spans="1:40" x14ac:dyDescent="0.2">
      <c r="A3882" s="40"/>
      <c r="B3882" s="40"/>
      <c r="C3882" s="40"/>
      <c r="D3882" s="40"/>
      <c r="E3882" s="40"/>
      <c r="F3882" s="66"/>
      <c r="G3882" s="40"/>
      <c r="H3882" s="61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0"/>
      <c r="AN3882" s="40"/>
    </row>
    <row r="3883" spans="1:40" x14ac:dyDescent="0.2">
      <c r="A3883" s="40"/>
      <c r="B3883" s="40"/>
      <c r="C3883" s="40"/>
      <c r="D3883" s="40"/>
      <c r="E3883" s="40"/>
      <c r="F3883" s="66"/>
      <c r="G3883" s="40"/>
      <c r="H3883" s="61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0"/>
      <c r="AN3883" s="40"/>
    </row>
    <row r="3884" spans="1:40" x14ac:dyDescent="0.2">
      <c r="A3884" s="40"/>
      <c r="B3884" s="40"/>
      <c r="C3884" s="40"/>
      <c r="D3884" s="40"/>
      <c r="E3884" s="40"/>
      <c r="F3884" s="66"/>
      <c r="G3884" s="40"/>
      <c r="H3884" s="61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0"/>
      <c r="AN3884" s="40"/>
    </row>
    <row r="3885" spans="1:40" x14ac:dyDescent="0.2">
      <c r="A3885" s="40"/>
      <c r="B3885" s="40"/>
      <c r="C3885" s="40"/>
      <c r="D3885" s="40"/>
      <c r="E3885" s="40"/>
      <c r="F3885" s="66"/>
      <c r="G3885" s="40"/>
      <c r="H3885" s="61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0"/>
      <c r="AN3885" s="40"/>
    </row>
    <row r="3886" spans="1:40" x14ac:dyDescent="0.2">
      <c r="A3886" s="40"/>
      <c r="B3886" s="40"/>
      <c r="C3886" s="40"/>
      <c r="D3886" s="40"/>
      <c r="E3886" s="40"/>
      <c r="F3886" s="66"/>
      <c r="G3886" s="40"/>
      <c r="H3886" s="61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0"/>
      <c r="AN3886" s="40"/>
    </row>
    <row r="3887" spans="1:40" x14ac:dyDescent="0.2">
      <c r="A3887" s="40"/>
      <c r="B3887" s="40"/>
      <c r="C3887" s="40"/>
      <c r="D3887" s="40"/>
      <c r="E3887" s="40"/>
      <c r="F3887" s="66"/>
      <c r="G3887" s="40"/>
      <c r="H3887" s="61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0"/>
      <c r="AN3887" s="40"/>
    </row>
    <row r="3888" spans="1:40" x14ac:dyDescent="0.2">
      <c r="A3888" s="40"/>
      <c r="B3888" s="40"/>
      <c r="C3888" s="40"/>
      <c r="D3888" s="40"/>
      <c r="E3888" s="40"/>
      <c r="F3888" s="66"/>
      <c r="G3888" s="40"/>
      <c r="H3888" s="61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0"/>
      <c r="AN3888" s="40"/>
    </row>
    <row r="3889" spans="1:40" x14ac:dyDescent="0.2">
      <c r="A3889" s="40"/>
      <c r="B3889" s="40"/>
      <c r="C3889" s="40"/>
      <c r="D3889" s="40"/>
      <c r="E3889" s="40"/>
      <c r="F3889" s="55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0"/>
      <c r="AN3889" s="40"/>
    </row>
    <row r="3890" spans="1:40" x14ac:dyDescent="0.2">
      <c r="A3890" s="40"/>
      <c r="B3890" s="40"/>
      <c r="C3890" s="40"/>
      <c r="D3890" s="40"/>
      <c r="E3890" s="40"/>
      <c r="F3890" s="55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0"/>
      <c r="AN3890" s="40"/>
    </row>
    <row r="3891" spans="1:40" x14ac:dyDescent="0.2">
      <c r="A3891" s="40"/>
      <c r="B3891" s="40"/>
      <c r="C3891" s="40"/>
      <c r="D3891" s="40"/>
      <c r="E3891" s="40"/>
      <c r="F3891" s="55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0"/>
      <c r="AN3891" s="40"/>
    </row>
    <row r="3892" spans="1:40" x14ac:dyDescent="0.2">
      <c r="A3892" s="40"/>
      <c r="B3892" s="40"/>
      <c r="C3892" s="40"/>
      <c r="D3892" s="40"/>
      <c r="E3892" s="40"/>
      <c r="F3892" s="55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0"/>
      <c r="AN3892" s="40"/>
    </row>
    <row r="3893" spans="1:40" x14ac:dyDescent="0.2">
      <c r="A3893" s="40"/>
      <c r="B3893" s="40"/>
      <c r="C3893" s="40"/>
      <c r="D3893" s="40"/>
      <c r="E3893" s="40"/>
      <c r="F3893" s="66"/>
      <c r="G3893" s="40"/>
      <c r="H3893" s="61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0"/>
      <c r="AN3893" s="40"/>
    </row>
    <row r="3894" spans="1:40" x14ac:dyDescent="0.2">
      <c r="A3894" s="40"/>
      <c r="B3894" s="40"/>
      <c r="C3894" s="40"/>
      <c r="D3894" s="40"/>
      <c r="E3894" s="40"/>
      <c r="F3894" s="66"/>
      <c r="G3894" s="40"/>
      <c r="H3894" s="61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0"/>
      <c r="AN3894" s="40"/>
    </row>
    <row r="3895" spans="1:40" x14ac:dyDescent="0.2">
      <c r="A3895" s="40"/>
      <c r="B3895" s="40"/>
      <c r="C3895" s="40"/>
      <c r="D3895" s="40"/>
      <c r="E3895" s="40"/>
      <c r="F3895" s="66"/>
      <c r="G3895" s="40"/>
      <c r="H3895" s="61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0"/>
      <c r="AN3895" s="40"/>
    </row>
    <row r="3896" spans="1:40" x14ac:dyDescent="0.2">
      <c r="A3896" s="40"/>
      <c r="B3896" s="40"/>
      <c r="C3896" s="40"/>
      <c r="D3896" s="40"/>
      <c r="E3896" s="40"/>
      <c r="F3896" s="66"/>
      <c r="G3896" s="40"/>
      <c r="H3896" s="61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0"/>
      <c r="AN3896" s="40"/>
    </row>
    <row r="3897" spans="1:40" x14ac:dyDescent="0.2">
      <c r="A3897" s="40"/>
      <c r="B3897" s="40"/>
      <c r="C3897" s="40"/>
      <c r="D3897" s="40"/>
      <c r="E3897" s="40"/>
      <c r="F3897" s="66"/>
      <c r="G3897" s="40"/>
      <c r="H3897" s="61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0"/>
      <c r="AN3897" s="40"/>
    </row>
    <row r="3898" spans="1:40" x14ac:dyDescent="0.2">
      <c r="A3898" s="40"/>
      <c r="B3898" s="40"/>
      <c r="C3898" s="40"/>
      <c r="D3898" s="40"/>
      <c r="E3898" s="40"/>
      <c r="F3898" s="66"/>
      <c r="G3898" s="40"/>
      <c r="H3898" s="61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0"/>
      <c r="AN3898" s="40"/>
    </row>
    <row r="3899" spans="1:40" x14ac:dyDescent="0.2">
      <c r="A3899" s="40"/>
      <c r="B3899" s="40"/>
      <c r="C3899" s="40"/>
      <c r="D3899" s="40"/>
      <c r="E3899" s="40"/>
      <c r="F3899" s="66"/>
      <c r="G3899" s="40"/>
      <c r="H3899" s="61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0"/>
      <c r="AN3899" s="40"/>
    </row>
    <row r="3900" spans="1:40" x14ac:dyDescent="0.2">
      <c r="A3900" s="40"/>
      <c r="B3900" s="40"/>
      <c r="C3900" s="40"/>
      <c r="D3900" s="40"/>
      <c r="E3900" s="40"/>
      <c r="F3900" s="66"/>
      <c r="G3900" s="40"/>
      <c r="H3900" s="61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0"/>
      <c r="AN3900" s="40"/>
    </row>
    <row r="3901" spans="1:40" x14ac:dyDescent="0.2">
      <c r="A3901" s="40"/>
      <c r="B3901" s="40"/>
      <c r="C3901" s="40"/>
      <c r="D3901" s="40"/>
      <c r="E3901" s="40"/>
      <c r="F3901" s="66"/>
      <c r="G3901" s="40"/>
      <c r="H3901" s="61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0"/>
      <c r="AN3901" s="40"/>
    </row>
    <row r="3902" spans="1:40" x14ac:dyDescent="0.2">
      <c r="A3902" s="40"/>
      <c r="B3902" s="40"/>
      <c r="C3902" s="40"/>
      <c r="D3902" s="40"/>
      <c r="E3902" s="40"/>
      <c r="F3902" s="66"/>
      <c r="G3902" s="40"/>
      <c r="H3902" s="61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0"/>
      <c r="AN3902" s="40"/>
    </row>
    <row r="3903" spans="1:40" x14ac:dyDescent="0.2">
      <c r="A3903" s="40"/>
      <c r="B3903" s="40"/>
      <c r="C3903" s="40"/>
      <c r="D3903" s="40"/>
      <c r="E3903" s="40"/>
      <c r="F3903" s="66"/>
      <c r="G3903" s="40"/>
      <c r="H3903" s="61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0"/>
      <c r="AN3903" s="40"/>
    </row>
    <row r="3904" spans="1:40" x14ac:dyDescent="0.2">
      <c r="A3904" s="40"/>
      <c r="B3904" s="40"/>
      <c r="C3904" s="40"/>
      <c r="D3904" s="40"/>
      <c r="E3904" s="40"/>
      <c r="F3904" s="66"/>
      <c r="G3904" s="40"/>
      <c r="H3904" s="61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0"/>
      <c r="AN3904" s="40"/>
    </row>
    <row r="3905" spans="1:40" x14ac:dyDescent="0.2">
      <c r="A3905" s="40"/>
      <c r="B3905" s="40"/>
      <c r="C3905" s="40"/>
      <c r="D3905" s="40"/>
      <c r="E3905" s="40"/>
      <c r="F3905" s="66"/>
      <c r="G3905" s="40"/>
      <c r="H3905" s="61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0"/>
      <c r="AN3905" s="40"/>
    </row>
    <row r="3906" spans="1:40" x14ac:dyDescent="0.2">
      <c r="A3906" s="40"/>
      <c r="B3906" s="40"/>
      <c r="C3906" s="40"/>
      <c r="D3906" s="40"/>
      <c r="E3906" s="40"/>
      <c r="F3906" s="66"/>
      <c r="G3906" s="40"/>
      <c r="H3906" s="61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0"/>
      <c r="AN3906" s="40"/>
    </row>
    <row r="3907" spans="1:40" x14ac:dyDescent="0.2">
      <c r="A3907" s="40"/>
      <c r="B3907" s="40"/>
      <c r="C3907" s="40"/>
      <c r="D3907" s="40"/>
      <c r="E3907" s="40"/>
      <c r="F3907" s="66"/>
      <c r="G3907" s="40"/>
      <c r="H3907" s="61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0"/>
      <c r="AN3907" s="40"/>
    </row>
    <row r="3908" spans="1:40" x14ac:dyDescent="0.2">
      <c r="A3908" s="40"/>
      <c r="B3908" s="40"/>
      <c r="C3908" s="40"/>
      <c r="D3908" s="40"/>
      <c r="E3908" s="40"/>
      <c r="F3908" s="66"/>
      <c r="G3908" s="40"/>
      <c r="H3908" s="61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0"/>
      <c r="AN3908" s="40"/>
    </row>
    <row r="3909" spans="1:40" x14ac:dyDescent="0.2">
      <c r="A3909" s="40"/>
      <c r="B3909" s="40"/>
      <c r="C3909" s="40"/>
      <c r="D3909" s="40"/>
      <c r="E3909" s="40"/>
      <c r="F3909" s="55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0"/>
      <c r="AN3909" s="40"/>
    </row>
    <row r="3910" spans="1:40" x14ac:dyDescent="0.2">
      <c r="A3910" s="40"/>
      <c r="B3910" s="40"/>
      <c r="C3910" s="40"/>
      <c r="D3910" s="40"/>
      <c r="E3910" s="40"/>
      <c r="F3910" s="55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0"/>
      <c r="AN3910" s="40"/>
    </row>
    <row r="3911" spans="1:40" x14ac:dyDescent="0.2">
      <c r="A3911" s="40"/>
      <c r="B3911" s="40"/>
      <c r="C3911" s="40"/>
      <c r="D3911" s="40"/>
      <c r="E3911" s="40"/>
      <c r="F3911" s="55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0"/>
      <c r="AN3911" s="40"/>
    </row>
    <row r="3912" spans="1:40" x14ac:dyDescent="0.2">
      <c r="A3912" s="40"/>
      <c r="B3912" s="40"/>
      <c r="C3912" s="40"/>
      <c r="D3912" s="40"/>
      <c r="E3912" s="40"/>
      <c r="F3912" s="55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0"/>
      <c r="AN3912" s="40"/>
    </row>
    <row r="3913" spans="1:40" x14ac:dyDescent="0.2">
      <c r="A3913" s="40"/>
      <c r="B3913" s="40"/>
      <c r="C3913" s="40"/>
      <c r="D3913" s="40"/>
      <c r="E3913" s="40"/>
      <c r="F3913" s="55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0"/>
      <c r="AN3913" s="40"/>
    </row>
    <row r="3914" spans="1:40" x14ac:dyDescent="0.2">
      <c r="A3914" s="40"/>
      <c r="B3914" s="40"/>
      <c r="C3914" s="40"/>
      <c r="D3914" s="40"/>
      <c r="E3914" s="40"/>
      <c r="F3914" s="66"/>
      <c r="G3914" s="40"/>
      <c r="H3914" s="61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0"/>
      <c r="AN3914" s="40"/>
    </row>
    <row r="3915" spans="1:40" x14ac:dyDescent="0.2">
      <c r="A3915" s="40"/>
      <c r="B3915" s="40"/>
      <c r="C3915" s="40"/>
      <c r="D3915" s="40"/>
      <c r="E3915" s="40"/>
      <c r="F3915" s="66"/>
      <c r="G3915" s="40"/>
      <c r="H3915" s="61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0"/>
      <c r="AN3915" s="40"/>
    </row>
    <row r="3916" spans="1:40" x14ac:dyDescent="0.2">
      <c r="A3916" s="40"/>
      <c r="B3916" s="40"/>
      <c r="C3916" s="40"/>
      <c r="D3916" s="40"/>
      <c r="E3916" s="40"/>
      <c r="F3916" s="66"/>
      <c r="G3916" s="40"/>
      <c r="H3916" s="61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0"/>
      <c r="AN3916" s="40"/>
    </row>
    <row r="3917" spans="1:40" x14ac:dyDescent="0.2">
      <c r="A3917" s="40"/>
      <c r="B3917" s="40"/>
      <c r="C3917" s="40"/>
      <c r="D3917" s="40"/>
      <c r="E3917" s="40"/>
      <c r="F3917" s="66"/>
      <c r="G3917" s="40"/>
      <c r="H3917" s="61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0"/>
      <c r="AN3917" s="40"/>
    </row>
    <row r="3918" spans="1:40" x14ac:dyDescent="0.2">
      <c r="A3918" s="40"/>
      <c r="B3918" s="40"/>
      <c r="C3918" s="40"/>
      <c r="D3918" s="40"/>
      <c r="E3918" s="40"/>
      <c r="F3918" s="66"/>
      <c r="G3918" s="40"/>
      <c r="H3918" s="61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0"/>
      <c r="AN3918" s="40"/>
    </row>
    <row r="3919" spans="1:40" x14ac:dyDescent="0.2">
      <c r="A3919" s="40"/>
      <c r="B3919" s="40"/>
      <c r="C3919" s="40"/>
      <c r="D3919" s="40"/>
      <c r="E3919" s="40"/>
      <c r="F3919" s="66"/>
      <c r="G3919" s="40"/>
      <c r="H3919" s="61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0"/>
      <c r="AN3919" s="40"/>
    </row>
    <row r="3920" spans="1:40" x14ac:dyDescent="0.2">
      <c r="A3920" s="40"/>
      <c r="B3920" s="40"/>
      <c r="C3920" s="40"/>
      <c r="D3920" s="40"/>
      <c r="E3920" s="40"/>
      <c r="F3920" s="66"/>
      <c r="G3920" s="40"/>
      <c r="H3920" s="61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0"/>
      <c r="AN3920" s="40"/>
    </row>
    <row r="3921" spans="1:40" x14ac:dyDescent="0.2">
      <c r="A3921" s="40"/>
      <c r="B3921" s="40"/>
      <c r="C3921" s="40"/>
      <c r="D3921" s="40"/>
      <c r="E3921" s="40"/>
      <c r="F3921" s="66"/>
      <c r="G3921" s="40"/>
      <c r="H3921" s="61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0"/>
      <c r="AN3921" s="40"/>
    </row>
    <row r="3922" spans="1:40" x14ac:dyDescent="0.2">
      <c r="A3922" s="40"/>
      <c r="B3922" s="40"/>
      <c r="C3922" s="40"/>
      <c r="D3922" s="40"/>
      <c r="E3922" s="40"/>
      <c r="F3922" s="66"/>
      <c r="G3922" s="40"/>
      <c r="H3922" s="61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0"/>
      <c r="AN3922" s="40"/>
    </row>
    <row r="3923" spans="1:40" x14ac:dyDescent="0.2">
      <c r="A3923" s="40"/>
      <c r="B3923" s="40"/>
      <c r="C3923" s="40"/>
      <c r="D3923" s="40"/>
      <c r="E3923" s="40"/>
      <c r="F3923" s="66"/>
      <c r="G3923" s="40"/>
      <c r="H3923" s="61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0"/>
      <c r="AN3923" s="40"/>
    </row>
    <row r="3924" spans="1:40" x14ac:dyDescent="0.2">
      <c r="A3924" s="40"/>
      <c r="B3924" s="40"/>
      <c r="C3924" s="40"/>
      <c r="D3924" s="40"/>
      <c r="E3924" s="40"/>
      <c r="F3924" s="66"/>
      <c r="G3924" s="40"/>
      <c r="H3924" s="61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0"/>
      <c r="AN3924" s="40"/>
    </row>
    <row r="3925" spans="1:40" x14ac:dyDescent="0.2">
      <c r="A3925" s="40"/>
      <c r="B3925" s="40"/>
      <c r="C3925" s="40"/>
      <c r="D3925" s="40"/>
      <c r="E3925" s="40"/>
      <c r="F3925" s="66"/>
      <c r="G3925" s="40"/>
      <c r="H3925" s="61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0"/>
      <c r="AN3925" s="40"/>
    </row>
    <row r="3926" spans="1:40" x14ac:dyDescent="0.2">
      <c r="A3926" s="40"/>
      <c r="B3926" s="40"/>
      <c r="C3926" s="40"/>
      <c r="D3926" s="40"/>
      <c r="E3926" s="40"/>
      <c r="F3926" s="66"/>
      <c r="G3926" s="40"/>
      <c r="H3926" s="61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0"/>
      <c r="AN3926" s="40"/>
    </row>
    <row r="3927" spans="1:40" x14ac:dyDescent="0.2">
      <c r="A3927" s="40"/>
      <c r="B3927" s="40"/>
      <c r="C3927" s="40"/>
      <c r="D3927" s="40"/>
      <c r="E3927" s="40"/>
      <c r="F3927" s="66"/>
      <c r="G3927" s="40"/>
      <c r="H3927" s="61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0"/>
      <c r="AN3927" s="40"/>
    </row>
    <row r="3928" spans="1:40" x14ac:dyDescent="0.2">
      <c r="A3928" s="40"/>
      <c r="B3928" s="40"/>
      <c r="C3928" s="40"/>
      <c r="D3928" s="40"/>
      <c r="E3928" s="40"/>
      <c r="F3928" s="66"/>
      <c r="G3928" s="40"/>
      <c r="H3928" s="61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0"/>
      <c r="AN3928" s="40"/>
    </row>
    <row r="3929" spans="1:40" x14ac:dyDescent="0.2">
      <c r="A3929" s="40"/>
      <c r="B3929" s="40"/>
      <c r="C3929" s="40"/>
      <c r="D3929" s="40"/>
      <c r="E3929" s="40"/>
      <c r="F3929" s="66"/>
      <c r="G3929" s="40"/>
      <c r="H3929" s="61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0"/>
      <c r="AN3929" s="40"/>
    </row>
    <row r="3930" spans="1:40" x14ac:dyDescent="0.2">
      <c r="A3930" s="40"/>
      <c r="B3930" s="40"/>
      <c r="C3930" s="40"/>
      <c r="D3930" s="40"/>
      <c r="E3930" s="40"/>
      <c r="F3930" s="66"/>
      <c r="G3930" s="40"/>
      <c r="H3930" s="61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0"/>
      <c r="AN3930" s="40"/>
    </row>
    <row r="3931" spans="1:40" x14ac:dyDescent="0.2">
      <c r="A3931" s="40"/>
      <c r="B3931" s="40"/>
      <c r="C3931" s="40"/>
      <c r="D3931" s="40"/>
      <c r="E3931" s="40"/>
      <c r="F3931" s="55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0"/>
      <c r="AN3931" s="40"/>
    </row>
    <row r="3932" spans="1:40" x14ac:dyDescent="0.2">
      <c r="A3932" s="40"/>
      <c r="B3932" s="40"/>
      <c r="C3932" s="40"/>
      <c r="D3932" s="40"/>
      <c r="E3932" s="40"/>
      <c r="F3932" s="55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0"/>
      <c r="AN3932" s="40"/>
    </row>
    <row r="3933" spans="1:40" x14ac:dyDescent="0.2">
      <c r="A3933" s="40"/>
      <c r="B3933" s="40"/>
      <c r="C3933" s="40"/>
      <c r="D3933" s="40"/>
      <c r="E3933" s="40"/>
      <c r="F3933" s="66"/>
      <c r="G3933" s="40"/>
      <c r="H3933" s="61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0"/>
      <c r="AN3933" s="40"/>
    </row>
    <row r="3934" spans="1:40" x14ac:dyDescent="0.2">
      <c r="A3934" s="40"/>
      <c r="B3934" s="40"/>
      <c r="C3934" s="40"/>
      <c r="D3934" s="40"/>
      <c r="E3934" s="40"/>
      <c r="F3934" s="66"/>
      <c r="G3934" s="40"/>
      <c r="H3934" s="61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0"/>
      <c r="AN3934" s="40"/>
    </row>
    <row r="3935" spans="1:40" x14ac:dyDescent="0.2">
      <c r="A3935" s="40"/>
      <c r="B3935" s="40"/>
      <c r="C3935" s="40"/>
      <c r="D3935" s="40"/>
      <c r="E3935" s="40"/>
      <c r="F3935" s="66"/>
      <c r="G3935" s="40"/>
      <c r="H3935" s="61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0"/>
      <c r="AN3935" s="40"/>
    </row>
    <row r="3936" spans="1:40" x14ac:dyDescent="0.2">
      <c r="A3936" s="40"/>
      <c r="B3936" s="40"/>
      <c r="C3936" s="40"/>
      <c r="D3936" s="40"/>
      <c r="E3936" s="40"/>
      <c r="F3936" s="66"/>
      <c r="G3936" s="40"/>
      <c r="H3936" s="61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0"/>
      <c r="AN3936" s="40"/>
    </row>
    <row r="3937" spans="1:40" x14ac:dyDescent="0.2">
      <c r="A3937" s="40"/>
      <c r="B3937" s="40"/>
      <c r="C3937" s="40"/>
      <c r="D3937" s="40"/>
      <c r="E3937" s="40"/>
      <c r="F3937" s="66"/>
      <c r="G3937" s="40"/>
      <c r="H3937" s="61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0"/>
      <c r="AN3937" s="40"/>
    </row>
    <row r="3938" spans="1:40" x14ac:dyDescent="0.2">
      <c r="A3938" s="40"/>
      <c r="B3938" s="40"/>
      <c r="C3938" s="40"/>
      <c r="D3938" s="40"/>
      <c r="E3938" s="40"/>
      <c r="F3938" s="66"/>
      <c r="G3938" s="40"/>
      <c r="H3938" s="61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0"/>
      <c r="AN3938" s="40"/>
    </row>
    <row r="3939" spans="1:40" x14ac:dyDescent="0.2">
      <c r="A3939" s="40"/>
      <c r="B3939" s="40"/>
      <c r="C3939" s="40"/>
      <c r="D3939" s="40"/>
      <c r="E3939" s="40"/>
      <c r="F3939" s="66"/>
      <c r="G3939" s="40"/>
      <c r="H3939" s="61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0"/>
      <c r="AN3939" s="40"/>
    </row>
    <row r="3940" spans="1:40" x14ac:dyDescent="0.2">
      <c r="A3940" s="40"/>
      <c r="B3940" s="40"/>
      <c r="C3940" s="40"/>
      <c r="D3940" s="40"/>
      <c r="E3940" s="40"/>
      <c r="F3940" s="66"/>
      <c r="G3940" s="40"/>
      <c r="H3940" s="61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0"/>
      <c r="AN3940" s="40"/>
    </row>
    <row r="3941" spans="1:40" x14ac:dyDescent="0.2">
      <c r="A3941" s="40"/>
      <c r="B3941" s="40"/>
      <c r="C3941" s="40"/>
      <c r="D3941" s="40"/>
      <c r="E3941" s="40"/>
      <c r="F3941" s="66"/>
      <c r="G3941" s="40"/>
      <c r="H3941" s="61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0"/>
      <c r="AN3941" s="40"/>
    </row>
    <row r="3942" spans="1:40" x14ac:dyDescent="0.2">
      <c r="A3942" s="40"/>
      <c r="B3942" s="40"/>
      <c r="C3942" s="40"/>
      <c r="D3942" s="40"/>
      <c r="E3942" s="40"/>
      <c r="F3942" s="66"/>
      <c r="G3942" s="40"/>
      <c r="H3942" s="61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0"/>
      <c r="AN3942" s="40"/>
    </row>
    <row r="3943" spans="1:40" x14ac:dyDescent="0.2">
      <c r="A3943" s="40"/>
      <c r="B3943" s="40"/>
      <c r="C3943" s="40"/>
      <c r="D3943" s="40"/>
      <c r="E3943" s="40"/>
      <c r="F3943" s="66"/>
      <c r="G3943" s="40"/>
      <c r="H3943" s="61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0"/>
      <c r="AN3943" s="40"/>
    </row>
    <row r="3944" spans="1:40" x14ac:dyDescent="0.2">
      <c r="A3944" s="40"/>
      <c r="B3944" s="40"/>
      <c r="C3944" s="40"/>
      <c r="D3944" s="40"/>
      <c r="E3944" s="40"/>
      <c r="F3944" s="66"/>
      <c r="G3944" s="40"/>
      <c r="H3944" s="61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0"/>
      <c r="AN3944" s="40"/>
    </row>
    <row r="3945" spans="1:40" x14ac:dyDescent="0.2">
      <c r="A3945" s="40"/>
      <c r="B3945" s="40"/>
      <c r="C3945" s="40"/>
      <c r="D3945" s="40"/>
      <c r="E3945" s="40"/>
      <c r="F3945" s="66"/>
      <c r="G3945" s="40"/>
      <c r="H3945" s="61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0"/>
      <c r="AN3945" s="40"/>
    </row>
    <row r="3946" spans="1:40" x14ac:dyDescent="0.2">
      <c r="A3946" s="40"/>
      <c r="B3946" s="40"/>
      <c r="C3946" s="40"/>
      <c r="D3946" s="40"/>
      <c r="E3946" s="40"/>
      <c r="F3946" s="66"/>
      <c r="G3946" s="40"/>
      <c r="H3946" s="61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0"/>
      <c r="AN3946" s="40"/>
    </row>
    <row r="3947" spans="1:40" x14ac:dyDescent="0.2">
      <c r="A3947" s="40"/>
      <c r="B3947" s="40"/>
      <c r="C3947" s="40"/>
      <c r="D3947" s="40"/>
      <c r="E3947" s="40"/>
      <c r="F3947" s="66"/>
      <c r="G3947" s="40"/>
      <c r="H3947" s="61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0"/>
      <c r="AN3947" s="40"/>
    </row>
    <row r="3948" spans="1:40" x14ac:dyDescent="0.2">
      <c r="A3948" s="40"/>
      <c r="B3948" s="40"/>
      <c r="C3948" s="40"/>
      <c r="D3948" s="40"/>
      <c r="E3948" s="40"/>
      <c r="F3948" s="55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0"/>
      <c r="AN3948" s="40"/>
    </row>
    <row r="3949" spans="1:40" x14ac:dyDescent="0.2">
      <c r="A3949" s="40"/>
      <c r="B3949" s="40"/>
      <c r="C3949" s="40"/>
      <c r="D3949" s="40"/>
      <c r="E3949" s="40"/>
      <c r="F3949" s="55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0"/>
      <c r="AN3949" s="40"/>
    </row>
    <row r="3950" spans="1:40" x14ac:dyDescent="0.2">
      <c r="A3950" s="40"/>
      <c r="B3950" s="40"/>
      <c r="C3950" s="40"/>
      <c r="D3950" s="40"/>
      <c r="E3950" s="40"/>
      <c r="F3950" s="55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0"/>
      <c r="AN3950" s="40"/>
    </row>
    <row r="3951" spans="1:40" x14ac:dyDescent="0.2">
      <c r="A3951" s="40"/>
      <c r="B3951" s="40"/>
      <c r="C3951" s="40"/>
      <c r="D3951" s="40"/>
      <c r="E3951" s="40"/>
      <c r="F3951" s="66"/>
      <c r="G3951" s="40"/>
      <c r="H3951" s="61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0"/>
      <c r="AN3951" s="40"/>
    </row>
    <row r="3952" spans="1:40" x14ac:dyDescent="0.2">
      <c r="A3952" s="40"/>
      <c r="B3952" s="40"/>
      <c r="C3952" s="40"/>
      <c r="D3952" s="40"/>
      <c r="E3952" s="40"/>
      <c r="F3952" s="66"/>
      <c r="G3952" s="40"/>
      <c r="H3952" s="61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0"/>
      <c r="AN3952" s="40"/>
    </row>
    <row r="3953" spans="1:40" x14ac:dyDescent="0.2">
      <c r="A3953" s="40"/>
      <c r="B3953" s="40"/>
      <c r="C3953" s="40"/>
      <c r="D3953" s="40"/>
      <c r="E3953" s="40"/>
      <c r="F3953" s="66"/>
      <c r="G3953" s="40"/>
      <c r="H3953" s="61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0"/>
      <c r="AN3953" s="40"/>
    </row>
    <row r="3954" spans="1:40" x14ac:dyDescent="0.2">
      <c r="A3954" s="40"/>
      <c r="B3954" s="40"/>
      <c r="C3954" s="40"/>
      <c r="D3954" s="40"/>
      <c r="E3954" s="40"/>
      <c r="F3954" s="66"/>
      <c r="G3954" s="40"/>
      <c r="H3954" s="61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0"/>
      <c r="AN3954" s="40"/>
    </row>
    <row r="3955" spans="1:40" x14ac:dyDescent="0.2">
      <c r="A3955" s="40"/>
      <c r="B3955" s="40"/>
      <c r="C3955" s="40"/>
      <c r="D3955" s="40"/>
      <c r="E3955" s="40"/>
      <c r="F3955" s="66"/>
      <c r="G3955" s="40"/>
      <c r="H3955" s="61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0"/>
      <c r="AN3955" s="40"/>
    </row>
    <row r="3956" spans="1:40" x14ac:dyDescent="0.2">
      <c r="A3956" s="40"/>
      <c r="B3956" s="40"/>
      <c r="C3956" s="40"/>
      <c r="D3956" s="40"/>
      <c r="E3956" s="40"/>
      <c r="F3956" s="66"/>
      <c r="G3956" s="40"/>
      <c r="H3956" s="61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0"/>
      <c r="AN3956" s="40"/>
    </row>
    <row r="3957" spans="1:40" x14ac:dyDescent="0.2">
      <c r="A3957" s="40"/>
      <c r="B3957" s="40"/>
      <c r="C3957" s="40"/>
      <c r="D3957" s="40"/>
      <c r="E3957" s="40"/>
      <c r="F3957" s="66"/>
      <c r="G3957" s="40"/>
      <c r="H3957" s="61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0"/>
      <c r="AN3957" s="40"/>
    </row>
    <row r="3958" spans="1:40" x14ac:dyDescent="0.2">
      <c r="A3958" s="40"/>
      <c r="B3958" s="40"/>
      <c r="C3958" s="40"/>
      <c r="D3958" s="40"/>
      <c r="E3958" s="40"/>
      <c r="F3958" s="66"/>
      <c r="G3958" s="40"/>
      <c r="H3958" s="61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0"/>
      <c r="AN3958" s="40"/>
    </row>
    <row r="3959" spans="1:40" x14ac:dyDescent="0.2">
      <c r="A3959" s="40"/>
      <c r="B3959" s="40"/>
      <c r="C3959" s="40"/>
      <c r="D3959" s="40"/>
      <c r="E3959" s="40"/>
      <c r="F3959" s="66"/>
      <c r="G3959" s="40"/>
      <c r="H3959" s="61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0"/>
      <c r="AN3959" s="40"/>
    </row>
    <row r="3960" spans="1:40" x14ac:dyDescent="0.2">
      <c r="A3960" s="40"/>
      <c r="B3960" s="40"/>
      <c r="C3960" s="40"/>
      <c r="D3960" s="40"/>
      <c r="E3960" s="40"/>
      <c r="F3960" s="66"/>
      <c r="G3960" s="40"/>
      <c r="H3960" s="61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0"/>
      <c r="AN3960" s="40"/>
    </row>
    <row r="3961" spans="1:40" x14ac:dyDescent="0.2">
      <c r="A3961" s="40"/>
      <c r="B3961" s="40"/>
      <c r="C3961" s="40"/>
      <c r="D3961" s="40"/>
      <c r="E3961" s="40"/>
      <c r="F3961" s="66"/>
      <c r="G3961" s="40"/>
      <c r="H3961" s="61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0"/>
      <c r="AN3961" s="40"/>
    </row>
    <row r="3962" spans="1:40" x14ac:dyDescent="0.2">
      <c r="A3962" s="40"/>
      <c r="B3962" s="40"/>
      <c r="C3962" s="40"/>
      <c r="D3962" s="40"/>
      <c r="E3962" s="40"/>
      <c r="F3962" s="66"/>
      <c r="G3962" s="40"/>
      <c r="H3962" s="61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0"/>
      <c r="AN3962" s="40"/>
    </row>
    <row r="3963" spans="1:40" x14ac:dyDescent="0.2">
      <c r="A3963" s="40"/>
      <c r="B3963" s="40"/>
      <c r="C3963" s="40"/>
      <c r="D3963" s="40"/>
      <c r="E3963" s="40"/>
      <c r="F3963" s="66"/>
      <c r="G3963" s="40"/>
      <c r="H3963" s="61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0"/>
      <c r="AN3963" s="40"/>
    </row>
    <row r="3964" spans="1:40" x14ac:dyDescent="0.2">
      <c r="A3964" s="40"/>
      <c r="B3964" s="40"/>
      <c r="C3964" s="40"/>
      <c r="D3964" s="40"/>
      <c r="E3964" s="40"/>
      <c r="F3964" s="66"/>
      <c r="G3964" s="40"/>
      <c r="H3964" s="61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0"/>
      <c r="AN3964" s="40"/>
    </row>
    <row r="3965" spans="1:40" x14ac:dyDescent="0.2">
      <c r="A3965" s="40"/>
      <c r="B3965" s="40"/>
      <c r="C3965" s="40"/>
      <c r="D3965" s="40"/>
      <c r="E3965" s="40"/>
      <c r="F3965" s="66"/>
      <c r="G3965" s="40"/>
      <c r="H3965" s="61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0"/>
      <c r="AN3965" s="40"/>
    </row>
    <row r="3966" spans="1:40" x14ac:dyDescent="0.2">
      <c r="A3966" s="40"/>
      <c r="B3966" s="40"/>
      <c r="C3966" s="40"/>
      <c r="D3966" s="40"/>
      <c r="E3966" s="40"/>
      <c r="F3966" s="66"/>
      <c r="G3966" s="40"/>
      <c r="H3966" s="61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0"/>
      <c r="AN3966" s="40"/>
    </row>
    <row r="3967" spans="1:40" x14ac:dyDescent="0.2">
      <c r="A3967" s="40"/>
      <c r="B3967" s="40"/>
      <c r="C3967" s="40"/>
      <c r="D3967" s="40"/>
      <c r="E3967" s="40"/>
      <c r="F3967" s="66"/>
      <c r="G3967" s="40"/>
      <c r="H3967" s="61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0"/>
      <c r="AN3967" s="40"/>
    </row>
    <row r="3968" spans="1:40" x14ac:dyDescent="0.2">
      <c r="A3968" s="40"/>
      <c r="B3968" s="40"/>
      <c r="C3968" s="40"/>
      <c r="D3968" s="40"/>
      <c r="E3968" s="40"/>
      <c r="F3968" s="66"/>
      <c r="G3968" s="40"/>
      <c r="H3968" s="61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0"/>
      <c r="AN3968" s="40"/>
    </row>
    <row r="3969" spans="1:40" x14ac:dyDescent="0.2">
      <c r="A3969" s="40"/>
      <c r="B3969" s="40"/>
      <c r="C3969" s="40"/>
      <c r="D3969" s="40"/>
      <c r="E3969" s="40"/>
      <c r="F3969" s="66"/>
      <c r="G3969" s="40"/>
      <c r="H3969" s="61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0"/>
      <c r="AN3969" s="40"/>
    </row>
    <row r="3970" spans="1:40" x14ac:dyDescent="0.2">
      <c r="A3970" s="40"/>
      <c r="B3970" s="40"/>
      <c r="C3970" s="40"/>
      <c r="D3970" s="40"/>
      <c r="E3970" s="40"/>
      <c r="F3970" s="66"/>
      <c r="G3970" s="40"/>
      <c r="H3970" s="61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0"/>
      <c r="AN3970" s="40"/>
    </row>
    <row r="3971" spans="1:40" x14ac:dyDescent="0.2">
      <c r="A3971" s="40"/>
      <c r="B3971" s="40"/>
      <c r="C3971" s="40"/>
      <c r="D3971" s="40"/>
      <c r="E3971" s="40"/>
      <c r="F3971" s="55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0"/>
      <c r="AN3971" s="40"/>
    </row>
    <row r="3972" spans="1:40" x14ac:dyDescent="0.2">
      <c r="A3972" s="40"/>
      <c r="B3972" s="40"/>
      <c r="C3972" s="40"/>
      <c r="D3972" s="40"/>
      <c r="E3972" s="40"/>
      <c r="F3972" s="55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0"/>
      <c r="AN3972" s="40"/>
    </row>
    <row r="3973" spans="1:40" x14ac:dyDescent="0.2">
      <c r="A3973" s="40"/>
      <c r="B3973" s="40"/>
      <c r="C3973" s="40"/>
      <c r="D3973" s="40"/>
      <c r="E3973" s="40"/>
      <c r="F3973" s="55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0"/>
      <c r="AN3973" s="40"/>
    </row>
    <row r="3974" spans="1:40" x14ac:dyDescent="0.2">
      <c r="A3974" s="40"/>
      <c r="B3974" s="40"/>
      <c r="C3974" s="40"/>
      <c r="D3974" s="40"/>
      <c r="E3974" s="40"/>
      <c r="F3974" s="66"/>
      <c r="G3974" s="40"/>
      <c r="H3974" s="61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0"/>
      <c r="AN3974" s="40"/>
    </row>
    <row r="3975" spans="1:40" x14ac:dyDescent="0.2">
      <c r="A3975" s="40"/>
      <c r="B3975" s="40"/>
      <c r="C3975" s="40"/>
      <c r="D3975" s="40"/>
      <c r="E3975" s="40"/>
      <c r="F3975" s="66"/>
      <c r="G3975" s="40"/>
      <c r="H3975" s="61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0"/>
      <c r="AN3975" s="40"/>
    </row>
    <row r="3976" spans="1:40" x14ac:dyDescent="0.2">
      <c r="A3976" s="40"/>
      <c r="B3976" s="40"/>
      <c r="C3976" s="40"/>
      <c r="D3976" s="40"/>
      <c r="E3976" s="40"/>
      <c r="F3976" s="66"/>
      <c r="G3976" s="40"/>
      <c r="H3976" s="61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0"/>
      <c r="AN3976" s="40"/>
    </row>
    <row r="3977" spans="1:40" x14ac:dyDescent="0.2">
      <c r="A3977" s="40"/>
      <c r="B3977" s="40"/>
      <c r="C3977" s="40"/>
      <c r="D3977" s="40"/>
      <c r="E3977" s="40"/>
      <c r="F3977" s="66"/>
      <c r="G3977" s="40"/>
      <c r="H3977" s="61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0"/>
      <c r="AN3977" s="40"/>
    </row>
    <row r="3978" spans="1:40" x14ac:dyDescent="0.2">
      <c r="A3978" s="40"/>
      <c r="B3978" s="40"/>
      <c r="C3978" s="40"/>
      <c r="D3978" s="40"/>
      <c r="E3978" s="40"/>
      <c r="F3978" s="66"/>
      <c r="G3978" s="40"/>
      <c r="H3978" s="61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0"/>
      <c r="AN3978" s="40"/>
    </row>
    <row r="3979" spans="1:40" x14ac:dyDescent="0.2">
      <c r="A3979" s="40"/>
      <c r="B3979" s="40"/>
      <c r="C3979" s="40"/>
      <c r="D3979" s="40"/>
      <c r="E3979" s="40"/>
      <c r="F3979" s="66"/>
      <c r="G3979" s="40"/>
      <c r="H3979" s="61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0"/>
      <c r="AN3979" s="40"/>
    </row>
    <row r="3980" spans="1:40" x14ac:dyDescent="0.2">
      <c r="A3980" s="40"/>
      <c r="B3980" s="40"/>
      <c r="C3980" s="40"/>
      <c r="D3980" s="40"/>
      <c r="E3980" s="40"/>
      <c r="F3980" s="66"/>
      <c r="G3980" s="40"/>
      <c r="H3980" s="61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0"/>
      <c r="AN3980" s="40"/>
    </row>
    <row r="3981" spans="1:40" x14ac:dyDescent="0.2">
      <c r="A3981" s="40"/>
      <c r="B3981" s="40"/>
      <c r="C3981" s="40"/>
      <c r="D3981" s="40"/>
      <c r="E3981" s="40"/>
      <c r="F3981" s="66"/>
      <c r="G3981" s="40"/>
      <c r="H3981" s="61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0"/>
      <c r="AN3981" s="40"/>
    </row>
    <row r="3982" spans="1:40" x14ac:dyDescent="0.2">
      <c r="A3982" s="40"/>
      <c r="B3982" s="40"/>
      <c r="C3982" s="40"/>
      <c r="D3982" s="40"/>
      <c r="E3982" s="40"/>
      <c r="F3982" s="66"/>
      <c r="G3982" s="40"/>
      <c r="H3982" s="61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0"/>
      <c r="AN3982" s="40"/>
    </row>
    <row r="3983" spans="1:40" x14ac:dyDescent="0.2">
      <c r="A3983" s="40"/>
      <c r="B3983" s="40"/>
      <c r="C3983" s="40"/>
      <c r="D3983" s="40"/>
      <c r="E3983" s="40"/>
      <c r="F3983" s="66"/>
      <c r="G3983" s="40"/>
      <c r="H3983" s="61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0"/>
      <c r="AN3983" s="40"/>
    </row>
    <row r="3984" spans="1:40" x14ac:dyDescent="0.2">
      <c r="A3984" s="40"/>
      <c r="B3984" s="40"/>
      <c r="C3984" s="40"/>
      <c r="D3984" s="40"/>
      <c r="E3984" s="40"/>
      <c r="F3984" s="66"/>
      <c r="G3984" s="40"/>
      <c r="H3984" s="61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0"/>
      <c r="AN3984" s="40"/>
    </row>
    <row r="3985" spans="1:40" x14ac:dyDescent="0.2">
      <c r="A3985" s="40"/>
      <c r="B3985" s="40"/>
      <c r="C3985" s="40"/>
      <c r="D3985" s="40"/>
      <c r="E3985" s="40"/>
      <c r="F3985" s="66"/>
      <c r="G3985" s="40"/>
      <c r="H3985" s="61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0"/>
      <c r="AN3985" s="40"/>
    </row>
    <row r="3986" spans="1:40" x14ac:dyDescent="0.2">
      <c r="A3986" s="40"/>
      <c r="B3986" s="40"/>
      <c r="C3986" s="40"/>
      <c r="D3986" s="40"/>
      <c r="E3986" s="40"/>
      <c r="F3986" s="66"/>
      <c r="G3986" s="40"/>
      <c r="H3986" s="61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0"/>
      <c r="AN3986" s="40"/>
    </row>
    <row r="3987" spans="1:40" x14ac:dyDescent="0.2">
      <c r="A3987" s="40"/>
      <c r="B3987" s="40"/>
      <c r="C3987" s="40"/>
      <c r="D3987" s="40"/>
      <c r="E3987" s="40"/>
      <c r="F3987" s="66"/>
      <c r="G3987" s="40"/>
      <c r="H3987" s="61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0"/>
      <c r="AN3987" s="40"/>
    </row>
    <row r="3988" spans="1:40" x14ac:dyDescent="0.2">
      <c r="A3988" s="40"/>
      <c r="B3988" s="40"/>
      <c r="C3988" s="40"/>
      <c r="D3988" s="40"/>
      <c r="E3988" s="40"/>
      <c r="F3988" s="66"/>
      <c r="G3988" s="40"/>
      <c r="H3988" s="61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0"/>
      <c r="AN3988" s="40"/>
    </row>
    <row r="3989" spans="1:40" x14ac:dyDescent="0.2">
      <c r="A3989" s="40"/>
      <c r="B3989" s="40"/>
      <c r="C3989" s="40"/>
      <c r="D3989" s="40"/>
      <c r="E3989" s="40"/>
      <c r="F3989" s="66"/>
      <c r="G3989" s="40"/>
      <c r="H3989" s="61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0"/>
      <c r="AN3989" s="40"/>
    </row>
    <row r="3990" spans="1:40" x14ac:dyDescent="0.2">
      <c r="A3990" s="40"/>
      <c r="B3990" s="40"/>
      <c r="C3990" s="40"/>
      <c r="D3990" s="40"/>
      <c r="E3990" s="40"/>
      <c r="F3990" s="66"/>
      <c r="G3990" s="40"/>
      <c r="H3990" s="61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0"/>
      <c r="AN3990" s="40"/>
    </row>
    <row r="3991" spans="1:40" x14ac:dyDescent="0.2">
      <c r="A3991" s="40"/>
      <c r="B3991" s="40"/>
      <c r="C3991" s="40"/>
      <c r="D3991" s="40"/>
      <c r="E3991" s="40"/>
      <c r="F3991" s="66"/>
      <c r="G3991" s="40"/>
      <c r="H3991" s="61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0"/>
      <c r="AN3991" s="40"/>
    </row>
    <row r="3992" spans="1:40" x14ac:dyDescent="0.2">
      <c r="A3992" s="40"/>
      <c r="B3992" s="40"/>
      <c r="C3992" s="40"/>
      <c r="D3992" s="40"/>
      <c r="E3992" s="40"/>
      <c r="F3992" s="66"/>
      <c r="G3992" s="40"/>
      <c r="H3992" s="61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0"/>
      <c r="AN3992" s="40"/>
    </row>
    <row r="3993" spans="1:40" x14ac:dyDescent="0.2">
      <c r="A3993" s="40"/>
      <c r="B3993" s="40"/>
      <c r="C3993" s="40"/>
      <c r="D3993" s="40"/>
      <c r="E3993" s="40"/>
      <c r="F3993" s="66"/>
      <c r="G3993" s="40"/>
      <c r="H3993" s="61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0"/>
      <c r="AN3993" s="40"/>
    </row>
    <row r="3994" spans="1:40" x14ac:dyDescent="0.2">
      <c r="A3994" s="40"/>
      <c r="B3994" s="40"/>
      <c r="C3994" s="40"/>
      <c r="D3994" s="40"/>
      <c r="E3994" s="40"/>
      <c r="F3994" s="66"/>
      <c r="G3994" s="40"/>
      <c r="H3994" s="61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0"/>
      <c r="AN3994" s="40"/>
    </row>
    <row r="3995" spans="1:40" x14ac:dyDescent="0.2">
      <c r="A3995" s="40"/>
      <c r="B3995" s="40"/>
      <c r="C3995" s="40"/>
      <c r="D3995" s="40"/>
      <c r="E3995" s="40"/>
      <c r="F3995" s="66"/>
      <c r="G3995" s="40"/>
      <c r="H3995" s="61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0"/>
      <c r="AN3995" s="40"/>
    </row>
    <row r="3996" spans="1:40" x14ac:dyDescent="0.2">
      <c r="A3996" s="40"/>
      <c r="B3996" s="40"/>
      <c r="C3996" s="40"/>
      <c r="D3996" s="40"/>
      <c r="E3996" s="40"/>
      <c r="F3996" s="66"/>
      <c r="G3996" s="40"/>
      <c r="H3996" s="61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0"/>
      <c r="AN3996" s="40"/>
    </row>
    <row r="3997" spans="1:40" x14ac:dyDescent="0.2">
      <c r="A3997" s="40"/>
      <c r="B3997" s="40"/>
      <c r="C3997" s="40"/>
      <c r="D3997" s="40"/>
      <c r="E3997" s="40"/>
      <c r="F3997" s="55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0"/>
      <c r="AN3997" s="40"/>
    </row>
    <row r="3998" spans="1:40" x14ac:dyDescent="0.2">
      <c r="A3998" s="40"/>
      <c r="B3998" s="40"/>
      <c r="C3998" s="40"/>
      <c r="D3998" s="40"/>
      <c r="E3998" s="40"/>
      <c r="F3998" s="55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0"/>
      <c r="AN3998" s="40"/>
    </row>
    <row r="3999" spans="1:40" x14ac:dyDescent="0.2">
      <c r="A3999" s="40"/>
      <c r="B3999" s="40"/>
      <c r="C3999" s="40"/>
      <c r="D3999" s="40"/>
      <c r="E3999" s="40"/>
      <c r="F3999" s="55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0"/>
      <c r="AN3999" s="40"/>
    </row>
    <row r="4000" spans="1:40" x14ac:dyDescent="0.2">
      <c r="A4000" s="40"/>
      <c r="B4000" s="40"/>
      <c r="C4000" s="40"/>
      <c r="D4000" s="40"/>
      <c r="E4000" s="40"/>
      <c r="F4000" s="55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0"/>
      <c r="AN4000" s="40"/>
    </row>
    <row r="4001" spans="1:40" x14ac:dyDescent="0.2">
      <c r="A4001" s="40"/>
      <c r="B4001" s="40"/>
      <c r="C4001" s="40"/>
      <c r="D4001" s="40"/>
      <c r="E4001" s="40"/>
      <c r="F4001" s="55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0"/>
      <c r="AN4001" s="40"/>
    </row>
    <row r="4002" spans="1:40" x14ac:dyDescent="0.2">
      <c r="A4002" s="40"/>
      <c r="B4002" s="40"/>
      <c r="C4002" s="40"/>
      <c r="D4002" s="40"/>
      <c r="E4002" s="40"/>
      <c r="F4002" s="55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0"/>
      <c r="AN4002" s="40"/>
    </row>
    <row r="4003" spans="1:40" x14ac:dyDescent="0.2">
      <c r="A4003" s="40"/>
      <c r="B4003" s="40"/>
      <c r="C4003" s="40"/>
      <c r="D4003" s="40"/>
      <c r="E4003" s="40"/>
      <c r="F4003" s="55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0"/>
      <c r="AN4003" s="40"/>
    </row>
    <row r="4004" spans="1:40" x14ac:dyDescent="0.2">
      <c r="A4004" s="40"/>
      <c r="B4004" s="40"/>
      <c r="C4004" s="40"/>
      <c r="D4004" s="40"/>
      <c r="E4004" s="40"/>
      <c r="F4004" s="66"/>
      <c r="G4004" s="40"/>
      <c r="H4004" s="61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0"/>
      <c r="AN4004" s="40"/>
    </row>
    <row r="4005" spans="1:40" x14ac:dyDescent="0.2">
      <c r="A4005" s="40"/>
      <c r="B4005" s="40"/>
      <c r="C4005" s="40"/>
      <c r="D4005" s="40"/>
      <c r="E4005" s="40"/>
      <c r="F4005" s="66"/>
      <c r="G4005" s="40"/>
      <c r="H4005" s="61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0"/>
      <c r="AN4005" s="40"/>
    </row>
    <row r="4006" spans="1:40" x14ac:dyDescent="0.2">
      <c r="A4006" s="40"/>
      <c r="B4006" s="40"/>
      <c r="C4006" s="40"/>
      <c r="D4006" s="40"/>
      <c r="E4006" s="40"/>
      <c r="F4006" s="66"/>
      <c r="G4006" s="40"/>
      <c r="H4006" s="61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0"/>
      <c r="AN4006" s="40"/>
    </row>
    <row r="4007" spans="1:40" x14ac:dyDescent="0.2">
      <c r="A4007" s="40"/>
      <c r="B4007" s="40"/>
      <c r="C4007" s="40"/>
      <c r="D4007" s="40"/>
      <c r="E4007" s="40"/>
      <c r="F4007" s="66"/>
      <c r="G4007" s="40"/>
      <c r="H4007" s="61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0"/>
      <c r="AN4007" s="40"/>
    </row>
    <row r="4008" spans="1:40" x14ac:dyDescent="0.2">
      <c r="A4008" s="40"/>
      <c r="B4008" s="40"/>
      <c r="C4008" s="40"/>
      <c r="D4008" s="40"/>
      <c r="E4008" s="40"/>
      <c r="F4008" s="66"/>
      <c r="G4008" s="40"/>
      <c r="H4008" s="61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0"/>
      <c r="AN4008" s="40"/>
    </row>
    <row r="4009" spans="1:40" x14ac:dyDescent="0.2">
      <c r="A4009" s="40"/>
      <c r="B4009" s="40"/>
      <c r="C4009" s="40"/>
      <c r="D4009" s="40"/>
      <c r="E4009" s="40"/>
      <c r="F4009" s="66"/>
      <c r="G4009" s="40"/>
      <c r="H4009" s="61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0"/>
      <c r="AN4009" s="40"/>
    </row>
    <row r="4010" spans="1:40" x14ac:dyDescent="0.2">
      <c r="A4010" s="40"/>
      <c r="B4010" s="40"/>
      <c r="C4010" s="40"/>
      <c r="D4010" s="40"/>
      <c r="E4010" s="40"/>
      <c r="F4010" s="66"/>
      <c r="G4010" s="40"/>
      <c r="H4010" s="61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0"/>
      <c r="AN4010" s="40"/>
    </row>
    <row r="4011" spans="1:40" x14ac:dyDescent="0.2">
      <c r="A4011" s="40"/>
      <c r="B4011" s="40"/>
      <c r="C4011" s="40"/>
      <c r="D4011" s="40"/>
      <c r="E4011" s="40"/>
      <c r="F4011" s="66"/>
      <c r="G4011" s="40"/>
      <c r="H4011" s="61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0"/>
      <c r="AN4011" s="40"/>
    </row>
    <row r="4012" spans="1:40" x14ac:dyDescent="0.2">
      <c r="A4012" s="40"/>
      <c r="B4012" s="40"/>
      <c r="C4012" s="40"/>
      <c r="D4012" s="40"/>
      <c r="E4012" s="40"/>
      <c r="F4012" s="66"/>
      <c r="G4012" s="40"/>
      <c r="H4012" s="61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0"/>
      <c r="AN4012" s="40"/>
    </row>
    <row r="4013" spans="1:40" x14ac:dyDescent="0.2">
      <c r="A4013" s="40"/>
      <c r="B4013" s="40"/>
      <c r="C4013" s="40"/>
      <c r="D4013" s="40"/>
      <c r="E4013" s="40"/>
      <c r="F4013" s="66"/>
      <c r="G4013" s="40"/>
      <c r="H4013" s="61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0"/>
      <c r="AN4013" s="40"/>
    </row>
    <row r="4014" spans="1:40" x14ac:dyDescent="0.2">
      <c r="A4014" s="40"/>
      <c r="B4014" s="40"/>
      <c r="C4014" s="40"/>
      <c r="D4014" s="40"/>
      <c r="E4014" s="40"/>
      <c r="F4014" s="66"/>
      <c r="G4014" s="40"/>
      <c r="H4014" s="61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0"/>
      <c r="AN4014" s="40"/>
    </row>
    <row r="4015" spans="1:40" x14ac:dyDescent="0.2">
      <c r="A4015" s="40"/>
      <c r="B4015" s="40"/>
      <c r="C4015" s="40"/>
      <c r="D4015" s="40"/>
      <c r="E4015" s="40"/>
      <c r="F4015" s="66"/>
      <c r="G4015" s="40"/>
      <c r="H4015" s="61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0"/>
      <c r="AN4015" s="40"/>
    </row>
    <row r="4016" spans="1:40" x14ac:dyDescent="0.2">
      <c r="A4016" s="40"/>
      <c r="B4016" s="40"/>
      <c r="C4016" s="40"/>
      <c r="D4016" s="40"/>
      <c r="E4016" s="40"/>
      <c r="F4016" s="66"/>
      <c r="G4016" s="40"/>
      <c r="H4016" s="61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0"/>
      <c r="AN4016" s="40"/>
    </row>
    <row r="4017" spans="1:40" x14ac:dyDescent="0.2">
      <c r="A4017" s="40"/>
      <c r="B4017" s="40"/>
      <c r="C4017" s="40"/>
      <c r="D4017" s="40"/>
      <c r="E4017" s="40"/>
      <c r="F4017" s="55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0"/>
      <c r="AN4017" s="40"/>
    </row>
    <row r="4018" spans="1:40" x14ac:dyDescent="0.2">
      <c r="A4018" s="40"/>
      <c r="B4018" s="40"/>
      <c r="C4018" s="40"/>
      <c r="D4018" s="40"/>
      <c r="E4018" s="40"/>
      <c r="F4018" s="66"/>
      <c r="G4018" s="40"/>
      <c r="H4018" s="61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0"/>
      <c r="AN4018" s="40"/>
    </row>
    <row r="4019" spans="1:40" x14ac:dyDescent="0.2">
      <c r="A4019" s="40"/>
      <c r="B4019" s="40"/>
      <c r="C4019" s="40"/>
      <c r="D4019" s="40"/>
      <c r="E4019" s="40"/>
      <c r="F4019" s="66"/>
      <c r="G4019" s="40"/>
      <c r="H4019" s="61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0"/>
      <c r="AN4019" s="40"/>
    </row>
    <row r="4020" spans="1:40" x14ac:dyDescent="0.2">
      <c r="A4020" s="40"/>
      <c r="B4020" s="40"/>
      <c r="C4020" s="40"/>
      <c r="D4020" s="40"/>
      <c r="E4020" s="40"/>
      <c r="F4020" s="66"/>
      <c r="G4020" s="40"/>
      <c r="H4020" s="61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0"/>
      <c r="AN4020" s="40"/>
    </row>
    <row r="4021" spans="1:40" x14ac:dyDescent="0.2">
      <c r="A4021" s="40"/>
      <c r="B4021" s="40"/>
      <c r="C4021" s="40"/>
      <c r="D4021" s="40"/>
      <c r="E4021" s="40"/>
      <c r="F4021" s="66"/>
      <c r="G4021" s="40"/>
      <c r="H4021" s="61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0"/>
      <c r="AN4021" s="40"/>
    </row>
    <row r="4022" spans="1:40" x14ac:dyDescent="0.2">
      <c r="A4022" s="40"/>
      <c r="B4022" s="40"/>
      <c r="C4022" s="40"/>
      <c r="D4022" s="40"/>
      <c r="E4022" s="40"/>
      <c r="F4022" s="66"/>
      <c r="G4022" s="40"/>
      <c r="H4022" s="61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0"/>
      <c r="AN4022" s="40"/>
    </row>
    <row r="4023" spans="1:40" x14ac:dyDescent="0.2">
      <c r="A4023" s="40"/>
      <c r="B4023" s="40"/>
      <c r="C4023" s="40"/>
      <c r="D4023" s="40"/>
      <c r="E4023" s="40"/>
      <c r="F4023" s="66"/>
      <c r="G4023" s="40"/>
      <c r="H4023" s="61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0"/>
      <c r="AN4023" s="40"/>
    </row>
    <row r="4024" spans="1:40" x14ac:dyDescent="0.2">
      <c r="A4024" s="40"/>
      <c r="B4024" s="40"/>
      <c r="C4024" s="40"/>
      <c r="D4024" s="40"/>
      <c r="E4024" s="40"/>
      <c r="F4024" s="66"/>
      <c r="G4024" s="40"/>
      <c r="H4024" s="61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0"/>
      <c r="AN4024" s="40"/>
    </row>
    <row r="4025" spans="1:40" x14ac:dyDescent="0.2">
      <c r="A4025" s="40"/>
      <c r="B4025" s="40"/>
      <c r="C4025" s="40"/>
      <c r="D4025" s="40"/>
      <c r="E4025" s="40"/>
      <c r="F4025" s="66"/>
      <c r="G4025" s="40"/>
      <c r="H4025" s="61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0"/>
      <c r="AN4025" s="40"/>
    </row>
    <row r="4026" spans="1:40" x14ac:dyDescent="0.2">
      <c r="A4026" s="40"/>
      <c r="B4026" s="40"/>
      <c r="C4026" s="40"/>
      <c r="D4026" s="40"/>
      <c r="E4026" s="40"/>
      <c r="F4026" s="66"/>
      <c r="G4026" s="40"/>
      <c r="H4026" s="61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0"/>
      <c r="AN4026" s="40"/>
    </row>
    <row r="4027" spans="1:40" x14ac:dyDescent="0.2">
      <c r="A4027" s="40"/>
      <c r="B4027" s="40"/>
      <c r="C4027" s="40"/>
      <c r="D4027" s="40"/>
      <c r="E4027" s="40"/>
      <c r="F4027" s="55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0"/>
      <c r="AN4027" s="40"/>
    </row>
    <row r="4028" spans="1:40" x14ac:dyDescent="0.2">
      <c r="A4028" s="40"/>
      <c r="B4028" s="40"/>
      <c r="C4028" s="40"/>
      <c r="D4028" s="40"/>
      <c r="E4028" s="40"/>
      <c r="F4028" s="66"/>
      <c r="G4028" s="40"/>
      <c r="H4028" s="61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0"/>
      <c r="AN4028" s="40"/>
    </row>
    <row r="4029" spans="1:40" x14ac:dyDescent="0.2">
      <c r="A4029" s="40"/>
      <c r="B4029" s="40"/>
      <c r="C4029" s="40"/>
      <c r="D4029" s="40"/>
      <c r="E4029" s="40"/>
      <c r="F4029" s="66"/>
      <c r="G4029" s="40"/>
      <c r="H4029" s="61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0"/>
      <c r="AN4029" s="40"/>
    </row>
    <row r="4030" spans="1:40" x14ac:dyDescent="0.2">
      <c r="A4030" s="40"/>
      <c r="B4030" s="40"/>
      <c r="C4030" s="40"/>
      <c r="D4030" s="40"/>
      <c r="E4030" s="40"/>
      <c r="F4030" s="66"/>
      <c r="G4030" s="40"/>
      <c r="H4030" s="61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0"/>
      <c r="AN4030" s="40"/>
    </row>
    <row r="4031" spans="1:40" x14ac:dyDescent="0.2">
      <c r="A4031" s="40"/>
      <c r="B4031" s="40"/>
      <c r="C4031" s="40"/>
      <c r="D4031" s="40"/>
      <c r="E4031" s="40"/>
      <c r="F4031" s="66"/>
      <c r="G4031" s="40"/>
      <c r="H4031" s="61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0"/>
      <c r="AN4031" s="40"/>
    </row>
    <row r="4032" spans="1:40" x14ac:dyDescent="0.2">
      <c r="A4032" s="40"/>
      <c r="B4032" s="40"/>
      <c r="C4032" s="40"/>
      <c r="D4032" s="40"/>
      <c r="E4032" s="40"/>
      <c r="F4032" s="66"/>
      <c r="G4032" s="40"/>
      <c r="H4032" s="61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0"/>
      <c r="AN4032" s="40"/>
    </row>
    <row r="4033" spans="1:40" x14ac:dyDescent="0.2">
      <c r="A4033" s="40"/>
      <c r="B4033" s="40"/>
      <c r="C4033" s="40"/>
      <c r="D4033" s="40"/>
      <c r="E4033" s="40"/>
      <c r="F4033" s="66"/>
      <c r="G4033" s="40"/>
      <c r="H4033" s="61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0"/>
      <c r="AN4033" s="40"/>
    </row>
    <row r="4034" spans="1:40" x14ac:dyDescent="0.2">
      <c r="A4034" s="40"/>
      <c r="B4034" s="40"/>
      <c r="C4034" s="40"/>
      <c r="D4034" s="40"/>
      <c r="E4034" s="40"/>
      <c r="F4034" s="66"/>
      <c r="G4034" s="40"/>
      <c r="H4034" s="61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0"/>
      <c r="AN4034" s="40"/>
    </row>
    <row r="4035" spans="1:40" x14ac:dyDescent="0.2">
      <c r="A4035" s="40"/>
      <c r="B4035" s="40"/>
      <c r="C4035" s="40"/>
      <c r="D4035" s="40"/>
      <c r="E4035" s="40"/>
      <c r="F4035" s="66"/>
      <c r="G4035" s="40"/>
      <c r="H4035" s="61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0"/>
      <c r="AN4035" s="40"/>
    </row>
    <row r="4036" spans="1:40" x14ac:dyDescent="0.2">
      <c r="A4036" s="40"/>
      <c r="B4036" s="40"/>
      <c r="C4036" s="40"/>
      <c r="D4036" s="40"/>
      <c r="E4036" s="40"/>
      <c r="F4036" s="66"/>
      <c r="G4036" s="40"/>
      <c r="H4036" s="61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0"/>
      <c r="AN4036" s="40"/>
    </row>
    <row r="4037" spans="1:40" x14ac:dyDescent="0.2">
      <c r="A4037" s="40"/>
      <c r="B4037" s="40"/>
      <c r="C4037" s="40"/>
      <c r="D4037" s="40"/>
      <c r="E4037" s="40"/>
      <c r="F4037" s="66"/>
      <c r="G4037" s="40"/>
      <c r="H4037" s="61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0"/>
      <c r="AN4037" s="40"/>
    </row>
    <row r="4038" spans="1:40" x14ac:dyDescent="0.2">
      <c r="A4038" s="40"/>
      <c r="B4038" s="40"/>
      <c r="C4038" s="40"/>
      <c r="D4038" s="40"/>
      <c r="E4038" s="40"/>
      <c r="F4038" s="66"/>
      <c r="G4038" s="40"/>
      <c r="H4038" s="61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0"/>
      <c r="AN4038" s="40"/>
    </row>
    <row r="4039" spans="1:40" x14ac:dyDescent="0.2">
      <c r="A4039" s="40"/>
      <c r="B4039" s="40"/>
      <c r="C4039" s="40"/>
      <c r="D4039" s="40"/>
      <c r="E4039" s="40"/>
      <c r="F4039" s="66"/>
      <c r="G4039" s="40"/>
      <c r="H4039" s="61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0"/>
      <c r="AN4039" s="40"/>
    </row>
    <row r="4040" spans="1:40" x14ac:dyDescent="0.2">
      <c r="A4040" s="40"/>
      <c r="B4040" s="40"/>
      <c r="C4040" s="40"/>
      <c r="D4040" s="40"/>
      <c r="E4040" s="40"/>
      <c r="F4040" s="66"/>
      <c r="G4040" s="40"/>
      <c r="H4040" s="61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0"/>
      <c r="AN4040" s="40"/>
    </row>
    <row r="4041" spans="1:40" x14ac:dyDescent="0.2">
      <c r="A4041" s="40"/>
      <c r="B4041" s="40"/>
      <c r="C4041" s="40"/>
      <c r="D4041" s="40"/>
      <c r="E4041" s="40"/>
      <c r="F4041" s="55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0"/>
      <c r="AN4041" s="40"/>
    </row>
    <row r="4042" spans="1:40" x14ac:dyDescent="0.2">
      <c r="A4042" s="40"/>
      <c r="B4042" s="40"/>
      <c r="C4042" s="40"/>
      <c r="D4042" s="40"/>
      <c r="E4042" s="40"/>
      <c r="F4042" s="66"/>
      <c r="G4042" s="40"/>
      <c r="H4042" s="61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0"/>
      <c r="AN4042" s="40"/>
    </row>
    <row r="4043" spans="1:40" x14ac:dyDescent="0.2">
      <c r="A4043" s="40"/>
      <c r="B4043" s="40"/>
      <c r="C4043" s="40"/>
      <c r="D4043" s="40"/>
      <c r="E4043" s="40"/>
      <c r="F4043" s="66"/>
      <c r="G4043" s="40"/>
      <c r="H4043" s="61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0"/>
      <c r="AN4043" s="40"/>
    </row>
    <row r="4044" spans="1:40" x14ac:dyDescent="0.2">
      <c r="A4044" s="40"/>
      <c r="B4044" s="40"/>
      <c r="C4044" s="40"/>
      <c r="D4044" s="40"/>
      <c r="E4044" s="40"/>
      <c r="F4044" s="66"/>
      <c r="G4044" s="40"/>
      <c r="H4044" s="61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0"/>
      <c r="AN4044" s="40"/>
    </row>
    <row r="4045" spans="1:40" x14ac:dyDescent="0.2">
      <c r="A4045" s="40"/>
      <c r="B4045" s="40"/>
      <c r="C4045" s="40"/>
      <c r="D4045" s="40"/>
      <c r="E4045" s="40"/>
      <c r="F4045" s="66"/>
      <c r="G4045" s="40"/>
      <c r="H4045" s="61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0"/>
      <c r="AN4045" s="40"/>
    </row>
    <row r="4046" spans="1:40" x14ac:dyDescent="0.2">
      <c r="A4046" s="40"/>
      <c r="B4046" s="40"/>
      <c r="C4046" s="40"/>
      <c r="D4046" s="40"/>
      <c r="E4046" s="40"/>
      <c r="F4046" s="66"/>
      <c r="G4046" s="40"/>
      <c r="H4046" s="61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0"/>
      <c r="AN4046" s="40"/>
    </row>
    <row r="4047" spans="1:40" x14ac:dyDescent="0.2">
      <c r="A4047" s="40"/>
      <c r="B4047" s="40"/>
      <c r="C4047" s="40"/>
      <c r="D4047" s="40"/>
      <c r="E4047" s="40"/>
      <c r="F4047" s="66"/>
      <c r="G4047" s="40"/>
      <c r="H4047" s="61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0"/>
      <c r="AN4047" s="40"/>
    </row>
    <row r="4048" spans="1:40" x14ac:dyDescent="0.2">
      <c r="A4048" s="40"/>
      <c r="B4048" s="40"/>
      <c r="C4048" s="40"/>
      <c r="D4048" s="40"/>
      <c r="E4048" s="40"/>
      <c r="F4048" s="66"/>
      <c r="G4048" s="40"/>
      <c r="H4048" s="61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0"/>
      <c r="AN4048" s="40"/>
    </row>
    <row r="4049" spans="1:40" x14ac:dyDescent="0.2">
      <c r="A4049" s="40"/>
      <c r="B4049" s="40"/>
      <c r="C4049" s="40"/>
      <c r="D4049" s="40"/>
      <c r="E4049" s="40"/>
      <c r="F4049" s="66"/>
      <c r="G4049" s="40"/>
      <c r="H4049" s="61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0"/>
      <c r="AN4049" s="40"/>
    </row>
    <row r="4050" spans="1:40" x14ac:dyDescent="0.2">
      <c r="A4050" s="40"/>
      <c r="B4050" s="40"/>
      <c r="C4050" s="40"/>
      <c r="D4050" s="40"/>
      <c r="E4050" s="40"/>
      <c r="F4050" s="66"/>
      <c r="G4050" s="40"/>
      <c r="H4050" s="61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0"/>
      <c r="AN4050" s="40"/>
    </row>
    <row r="4051" spans="1:40" x14ac:dyDescent="0.2">
      <c r="A4051" s="40"/>
      <c r="B4051" s="40"/>
      <c r="C4051" s="40"/>
      <c r="D4051" s="40"/>
      <c r="E4051" s="40"/>
      <c r="F4051" s="66"/>
      <c r="G4051" s="40"/>
      <c r="H4051" s="61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0"/>
      <c r="AN4051" s="40"/>
    </row>
    <row r="4052" spans="1:40" x14ac:dyDescent="0.2">
      <c r="A4052" s="40"/>
      <c r="B4052" s="40"/>
      <c r="C4052" s="40"/>
      <c r="D4052" s="40"/>
      <c r="E4052" s="40"/>
      <c r="F4052" s="66"/>
      <c r="G4052" s="40"/>
      <c r="H4052" s="61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0"/>
      <c r="AN4052" s="40"/>
    </row>
    <row r="4053" spans="1:40" x14ac:dyDescent="0.2">
      <c r="A4053" s="40"/>
      <c r="B4053" s="40"/>
      <c r="C4053" s="40"/>
      <c r="D4053" s="40"/>
      <c r="E4053" s="40"/>
      <c r="F4053" s="66"/>
      <c r="G4053" s="40"/>
      <c r="H4053" s="61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0"/>
      <c r="AN4053" s="40"/>
    </row>
    <row r="4054" spans="1:40" x14ac:dyDescent="0.2">
      <c r="A4054" s="40"/>
      <c r="B4054" s="40"/>
      <c r="C4054" s="40"/>
      <c r="D4054" s="40"/>
      <c r="E4054" s="40"/>
      <c r="F4054" s="66"/>
      <c r="G4054" s="40"/>
      <c r="H4054" s="61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0"/>
      <c r="AN4054" s="40"/>
    </row>
    <row r="4055" spans="1:40" x14ac:dyDescent="0.2">
      <c r="A4055" s="40"/>
      <c r="B4055" s="40"/>
      <c r="C4055" s="40"/>
      <c r="D4055" s="40"/>
      <c r="E4055" s="40"/>
      <c r="F4055" s="66"/>
      <c r="G4055" s="40"/>
      <c r="H4055" s="61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0"/>
      <c r="AN4055" s="40"/>
    </row>
    <row r="4056" spans="1:40" x14ac:dyDescent="0.2">
      <c r="A4056" s="40"/>
      <c r="B4056" s="40"/>
      <c r="C4056" s="40"/>
      <c r="D4056" s="40"/>
      <c r="E4056" s="40"/>
      <c r="F4056" s="66"/>
      <c r="G4056" s="40"/>
      <c r="H4056" s="61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0"/>
      <c r="AN4056" s="40"/>
    </row>
    <row r="4057" spans="1:40" x14ac:dyDescent="0.2">
      <c r="A4057" s="40"/>
      <c r="B4057" s="40"/>
      <c r="C4057" s="40"/>
      <c r="D4057" s="40"/>
      <c r="E4057" s="40"/>
      <c r="F4057" s="66"/>
      <c r="G4057" s="40"/>
      <c r="H4057" s="61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0"/>
      <c r="AN4057" s="40"/>
    </row>
    <row r="4058" spans="1:40" x14ac:dyDescent="0.2">
      <c r="A4058" s="40"/>
      <c r="B4058" s="40"/>
      <c r="C4058" s="40"/>
      <c r="D4058" s="40"/>
      <c r="E4058" s="40"/>
      <c r="F4058" s="55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0"/>
      <c r="AN4058" s="40"/>
    </row>
    <row r="4059" spans="1:40" x14ac:dyDescent="0.2">
      <c r="A4059" s="40"/>
      <c r="B4059" s="40"/>
      <c r="C4059" s="40"/>
      <c r="D4059" s="40"/>
      <c r="E4059" s="40"/>
      <c r="F4059" s="66"/>
      <c r="G4059" s="40"/>
      <c r="H4059" s="61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0"/>
      <c r="AN4059" s="40"/>
    </row>
    <row r="4060" spans="1:40" x14ac:dyDescent="0.2">
      <c r="A4060" s="40"/>
      <c r="B4060" s="40"/>
      <c r="C4060" s="40"/>
      <c r="D4060" s="40"/>
      <c r="E4060" s="40"/>
      <c r="F4060" s="66"/>
      <c r="G4060" s="40"/>
      <c r="H4060" s="61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0"/>
      <c r="AN4060" s="40"/>
    </row>
    <row r="4061" spans="1:40" x14ac:dyDescent="0.2">
      <c r="A4061" s="40"/>
      <c r="B4061" s="40"/>
      <c r="C4061" s="40"/>
      <c r="D4061" s="40"/>
      <c r="E4061" s="40"/>
      <c r="F4061" s="66"/>
      <c r="G4061" s="40"/>
      <c r="H4061" s="61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0"/>
      <c r="AN4061" s="40"/>
    </row>
    <row r="4062" spans="1:40" x14ac:dyDescent="0.2">
      <c r="A4062" s="40"/>
      <c r="B4062" s="40"/>
      <c r="C4062" s="40"/>
      <c r="D4062" s="40"/>
      <c r="E4062" s="40"/>
      <c r="F4062" s="66"/>
      <c r="G4062" s="40"/>
      <c r="H4062" s="61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0"/>
      <c r="AN4062" s="40"/>
    </row>
    <row r="4063" spans="1:40" x14ac:dyDescent="0.2">
      <c r="A4063" s="40"/>
      <c r="B4063" s="40"/>
      <c r="C4063" s="40"/>
      <c r="D4063" s="40"/>
      <c r="E4063" s="40"/>
      <c r="F4063" s="66"/>
      <c r="G4063" s="40"/>
      <c r="H4063" s="61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0"/>
      <c r="AN4063" s="40"/>
    </row>
    <row r="4064" spans="1:40" x14ac:dyDescent="0.2">
      <c r="A4064" s="40"/>
      <c r="B4064" s="40"/>
      <c r="C4064" s="40"/>
      <c r="D4064" s="40"/>
      <c r="E4064" s="40"/>
      <c r="F4064" s="66"/>
      <c r="G4064" s="40"/>
      <c r="H4064" s="61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0"/>
      <c r="AN4064" s="40"/>
    </row>
    <row r="4065" spans="1:40" x14ac:dyDescent="0.2">
      <c r="A4065" s="40"/>
      <c r="B4065" s="40"/>
      <c r="C4065" s="40"/>
      <c r="D4065" s="40"/>
      <c r="E4065" s="40"/>
      <c r="F4065" s="66"/>
      <c r="G4065" s="40"/>
      <c r="H4065" s="61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0"/>
      <c r="AN4065" s="40"/>
    </row>
    <row r="4066" spans="1:40" x14ac:dyDescent="0.2">
      <c r="A4066" s="40"/>
      <c r="B4066" s="40"/>
      <c r="C4066" s="40"/>
      <c r="D4066" s="40"/>
      <c r="E4066" s="40"/>
      <c r="F4066" s="66"/>
      <c r="G4066" s="40"/>
      <c r="H4066" s="61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0"/>
      <c r="AN4066" s="40"/>
    </row>
    <row r="4067" spans="1:40" x14ac:dyDescent="0.2">
      <c r="A4067" s="40"/>
      <c r="B4067" s="40"/>
      <c r="C4067" s="40"/>
      <c r="D4067" s="40"/>
      <c r="E4067" s="40"/>
      <c r="F4067" s="66"/>
      <c r="G4067" s="40"/>
      <c r="H4067" s="61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0"/>
      <c r="AN4067" s="40"/>
    </row>
    <row r="4068" spans="1:40" x14ac:dyDescent="0.2">
      <c r="A4068" s="40"/>
      <c r="B4068" s="40"/>
      <c r="C4068" s="40"/>
      <c r="D4068" s="40"/>
      <c r="E4068" s="40"/>
      <c r="F4068" s="66"/>
      <c r="G4068" s="40"/>
      <c r="H4068" s="61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0"/>
      <c r="AN4068" s="40"/>
    </row>
    <row r="4069" spans="1:40" x14ac:dyDescent="0.2">
      <c r="A4069" s="40"/>
      <c r="B4069" s="40"/>
      <c r="C4069" s="40"/>
      <c r="D4069" s="40"/>
      <c r="E4069" s="40"/>
      <c r="F4069" s="66"/>
      <c r="G4069" s="40"/>
      <c r="H4069" s="61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0"/>
      <c r="AN4069" s="40"/>
    </row>
    <row r="4070" spans="1:40" x14ac:dyDescent="0.2">
      <c r="A4070" s="40"/>
      <c r="B4070" s="40"/>
      <c r="C4070" s="40"/>
      <c r="D4070" s="40"/>
      <c r="E4070" s="40"/>
      <c r="F4070" s="66"/>
      <c r="G4070" s="40"/>
      <c r="H4070" s="61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0"/>
      <c r="AN4070" s="40"/>
    </row>
    <row r="4071" spans="1:40" x14ac:dyDescent="0.2">
      <c r="A4071" s="40"/>
      <c r="B4071" s="40"/>
      <c r="C4071" s="40"/>
      <c r="D4071" s="40"/>
      <c r="E4071" s="40"/>
      <c r="F4071" s="55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0"/>
      <c r="AN4071" s="40"/>
    </row>
    <row r="4072" spans="1:40" x14ac:dyDescent="0.2">
      <c r="A4072" s="40"/>
      <c r="B4072" s="40"/>
      <c r="C4072" s="40"/>
      <c r="D4072" s="40"/>
      <c r="E4072" s="40"/>
      <c r="F4072" s="55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0"/>
      <c r="AN4072" s="40"/>
    </row>
    <row r="4073" spans="1:40" x14ac:dyDescent="0.2">
      <c r="A4073" s="40"/>
      <c r="B4073" s="40"/>
      <c r="C4073" s="40"/>
      <c r="D4073" s="40"/>
      <c r="E4073" s="40"/>
      <c r="F4073" s="66"/>
      <c r="G4073" s="40"/>
      <c r="H4073" s="61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0"/>
      <c r="AN4073" s="40"/>
    </row>
    <row r="4074" spans="1:40" x14ac:dyDescent="0.2">
      <c r="A4074" s="40"/>
      <c r="B4074" s="40"/>
      <c r="C4074" s="40"/>
      <c r="D4074" s="40"/>
      <c r="E4074" s="40"/>
      <c r="F4074" s="66"/>
      <c r="G4074" s="40"/>
      <c r="H4074" s="61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0"/>
      <c r="AN4074" s="40"/>
    </row>
    <row r="4075" spans="1:40" x14ac:dyDescent="0.2">
      <c r="A4075" s="40"/>
      <c r="B4075" s="40"/>
      <c r="C4075" s="40"/>
      <c r="D4075" s="40"/>
      <c r="E4075" s="40"/>
      <c r="F4075" s="66"/>
      <c r="G4075" s="40"/>
      <c r="H4075" s="61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0"/>
      <c r="AN4075" s="40"/>
    </row>
    <row r="4076" spans="1:40" x14ac:dyDescent="0.2">
      <c r="A4076" s="40"/>
      <c r="B4076" s="40"/>
      <c r="C4076" s="40"/>
      <c r="D4076" s="40"/>
      <c r="E4076" s="40"/>
      <c r="F4076" s="66"/>
      <c r="G4076" s="40"/>
      <c r="H4076" s="61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0"/>
      <c r="AN4076" s="40"/>
    </row>
    <row r="4077" spans="1:40" x14ac:dyDescent="0.2">
      <c r="A4077" s="40"/>
      <c r="B4077" s="40"/>
      <c r="C4077" s="40"/>
      <c r="D4077" s="40"/>
      <c r="E4077" s="40"/>
      <c r="F4077" s="66"/>
      <c r="G4077" s="40"/>
      <c r="H4077" s="61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0"/>
      <c r="AN4077" s="40"/>
    </row>
    <row r="4078" spans="1:40" x14ac:dyDescent="0.2">
      <c r="A4078" s="40"/>
      <c r="B4078" s="40"/>
      <c r="C4078" s="40"/>
      <c r="D4078" s="40"/>
      <c r="E4078" s="40"/>
      <c r="F4078" s="66"/>
      <c r="G4078" s="40"/>
      <c r="H4078" s="61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0"/>
      <c r="AN4078" s="40"/>
    </row>
    <row r="4079" spans="1:40" x14ac:dyDescent="0.2">
      <c r="A4079" s="40"/>
      <c r="B4079" s="40"/>
      <c r="C4079" s="40"/>
      <c r="D4079" s="40"/>
      <c r="E4079" s="40"/>
      <c r="F4079" s="66"/>
      <c r="G4079" s="40"/>
      <c r="H4079" s="61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0"/>
      <c r="AN4079" s="40"/>
    </row>
    <row r="4080" spans="1:40" x14ac:dyDescent="0.2">
      <c r="A4080" s="40"/>
      <c r="B4080" s="40"/>
      <c r="C4080" s="40"/>
      <c r="D4080" s="40"/>
      <c r="E4080" s="40"/>
      <c r="F4080" s="66"/>
      <c r="G4080" s="40"/>
      <c r="H4080" s="61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0"/>
      <c r="AN4080" s="40"/>
    </row>
    <row r="4081" spans="1:40" x14ac:dyDescent="0.2">
      <c r="A4081" s="40"/>
      <c r="B4081" s="40"/>
      <c r="C4081" s="40"/>
      <c r="D4081" s="40"/>
      <c r="E4081" s="40"/>
      <c r="F4081" s="66"/>
      <c r="G4081" s="40"/>
      <c r="H4081" s="61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0"/>
      <c r="AN4081" s="40"/>
    </row>
    <row r="4082" spans="1:40" x14ac:dyDescent="0.2">
      <c r="A4082" s="40"/>
      <c r="B4082" s="40"/>
      <c r="C4082" s="40"/>
      <c r="D4082" s="40"/>
      <c r="E4082" s="40"/>
      <c r="F4082" s="66"/>
      <c r="G4082" s="40"/>
      <c r="H4082" s="61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0"/>
      <c r="AN4082" s="40"/>
    </row>
    <row r="4083" spans="1:40" x14ac:dyDescent="0.2">
      <c r="A4083" s="40"/>
      <c r="B4083" s="40"/>
      <c r="C4083" s="40"/>
      <c r="D4083" s="40"/>
      <c r="E4083" s="40"/>
      <c r="F4083" s="66"/>
      <c r="G4083" s="40"/>
      <c r="H4083" s="61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0"/>
      <c r="AN4083" s="40"/>
    </row>
    <row r="4084" spans="1:40" x14ac:dyDescent="0.2">
      <c r="A4084" s="40"/>
      <c r="B4084" s="40"/>
      <c r="C4084" s="40"/>
      <c r="D4084" s="40"/>
      <c r="E4084" s="40"/>
      <c r="F4084" s="66"/>
      <c r="G4084" s="40"/>
      <c r="H4084" s="61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0"/>
      <c r="AN4084" s="40"/>
    </row>
    <row r="4085" spans="1:40" x14ac:dyDescent="0.2">
      <c r="A4085" s="40"/>
      <c r="B4085" s="40"/>
      <c r="C4085" s="40"/>
      <c r="D4085" s="40"/>
      <c r="E4085" s="40"/>
      <c r="F4085" s="66"/>
      <c r="G4085" s="40"/>
      <c r="H4085" s="61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0"/>
      <c r="AN4085" s="40"/>
    </row>
    <row r="4086" spans="1:40" x14ac:dyDescent="0.2">
      <c r="A4086" s="40"/>
      <c r="B4086" s="40"/>
      <c r="C4086" s="40"/>
      <c r="D4086" s="40"/>
      <c r="E4086" s="40"/>
      <c r="F4086" s="55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0"/>
      <c r="AN4086" s="40"/>
    </row>
    <row r="4087" spans="1:40" x14ac:dyDescent="0.2">
      <c r="A4087" s="40"/>
      <c r="B4087" s="40"/>
      <c r="C4087" s="40"/>
      <c r="D4087" s="40"/>
      <c r="E4087" s="40"/>
      <c r="F4087" s="55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0"/>
      <c r="AN4087" s="40"/>
    </row>
    <row r="4088" spans="1:40" x14ac:dyDescent="0.2">
      <c r="A4088" s="40"/>
      <c r="B4088" s="40"/>
      <c r="C4088" s="40"/>
      <c r="D4088" s="40"/>
      <c r="E4088" s="40"/>
      <c r="F4088" s="55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0"/>
      <c r="AN4088" s="40"/>
    </row>
    <row r="4089" spans="1:40" x14ac:dyDescent="0.2">
      <c r="A4089" s="40"/>
      <c r="B4089" s="40"/>
      <c r="C4089" s="40"/>
      <c r="D4089" s="40"/>
      <c r="E4089" s="40"/>
      <c r="F4089" s="66"/>
      <c r="G4089" s="40"/>
      <c r="H4089" s="61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0"/>
      <c r="AN4089" s="40"/>
    </row>
    <row r="4090" spans="1:40" x14ac:dyDescent="0.2">
      <c r="A4090" s="40"/>
      <c r="B4090" s="40"/>
      <c r="C4090" s="40"/>
      <c r="D4090" s="40"/>
      <c r="E4090" s="40"/>
      <c r="F4090" s="66"/>
      <c r="G4090" s="40"/>
      <c r="H4090" s="61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0"/>
      <c r="AN4090" s="40"/>
    </row>
    <row r="4091" spans="1:40" x14ac:dyDescent="0.2">
      <c r="A4091" s="40"/>
      <c r="B4091" s="40"/>
      <c r="C4091" s="40"/>
      <c r="D4091" s="40"/>
      <c r="E4091" s="40"/>
      <c r="F4091" s="66"/>
      <c r="G4091" s="40"/>
      <c r="H4091" s="61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0"/>
      <c r="AN4091" s="40"/>
    </row>
    <row r="4092" spans="1:40" x14ac:dyDescent="0.2">
      <c r="A4092" s="40"/>
      <c r="B4092" s="40"/>
      <c r="C4092" s="40"/>
      <c r="D4092" s="40"/>
      <c r="E4092" s="40"/>
      <c r="F4092" s="66"/>
      <c r="G4092" s="40"/>
      <c r="H4092" s="61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0"/>
      <c r="AN4092" s="40"/>
    </row>
    <row r="4093" spans="1:40" x14ac:dyDescent="0.2">
      <c r="A4093" s="40"/>
      <c r="B4093" s="40"/>
      <c r="C4093" s="40"/>
      <c r="D4093" s="40"/>
      <c r="E4093" s="40"/>
      <c r="F4093" s="66"/>
      <c r="G4093" s="40"/>
      <c r="H4093" s="61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0"/>
      <c r="AN4093" s="40"/>
    </row>
    <row r="4094" spans="1:40" x14ac:dyDescent="0.2">
      <c r="A4094" s="40"/>
      <c r="B4094" s="40"/>
      <c r="C4094" s="40"/>
      <c r="D4094" s="40"/>
      <c r="E4094" s="40"/>
      <c r="F4094" s="66"/>
      <c r="G4094" s="40"/>
      <c r="H4094" s="61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0"/>
      <c r="AN4094" s="40"/>
    </row>
    <row r="4095" spans="1:40" x14ac:dyDescent="0.2">
      <c r="A4095" s="40"/>
      <c r="B4095" s="40"/>
      <c r="C4095" s="40"/>
      <c r="D4095" s="40"/>
      <c r="E4095" s="40"/>
      <c r="F4095" s="66"/>
      <c r="G4095" s="40"/>
      <c r="H4095" s="61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0"/>
      <c r="AN4095" s="40"/>
    </row>
    <row r="4096" spans="1:40" x14ac:dyDescent="0.2">
      <c r="A4096" s="40"/>
      <c r="B4096" s="40"/>
      <c r="C4096" s="40"/>
      <c r="D4096" s="40"/>
      <c r="E4096" s="40"/>
      <c r="F4096" s="66"/>
      <c r="G4096" s="40"/>
      <c r="H4096" s="61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0"/>
      <c r="AN4096" s="40"/>
    </row>
    <row r="4097" spans="1:40" x14ac:dyDescent="0.2">
      <c r="A4097" s="40"/>
      <c r="B4097" s="40"/>
      <c r="C4097" s="40"/>
      <c r="D4097" s="40"/>
      <c r="E4097" s="40"/>
      <c r="F4097" s="66"/>
      <c r="G4097" s="40"/>
      <c r="H4097" s="61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0"/>
      <c r="AN4097" s="40"/>
    </row>
    <row r="4098" spans="1:40" x14ac:dyDescent="0.2">
      <c r="A4098" s="40"/>
      <c r="B4098" s="40"/>
      <c r="C4098" s="40"/>
      <c r="D4098" s="40"/>
      <c r="E4098" s="40"/>
      <c r="F4098" s="66"/>
      <c r="G4098" s="40"/>
      <c r="H4098" s="61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0"/>
      <c r="AN4098" s="40"/>
    </row>
    <row r="4099" spans="1:40" x14ac:dyDescent="0.2">
      <c r="A4099" s="40"/>
      <c r="B4099" s="40"/>
      <c r="C4099" s="40"/>
      <c r="D4099" s="40"/>
      <c r="E4099" s="40"/>
      <c r="F4099" s="66"/>
      <c r="G4099" s="40"/>
      <c r="H4099" s="61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0"/>
      <c r="AN4099" s="40"/>
    </row>
    <row r="4100" spans="1:40" x14ac:dyDescent="0.2">
      <c r="A4100" s="40"/>
      <c r="B4100" s="40"/>
      <c r="C4100" s="40"/>
      <c r="D4100" s="40"/>
      <c r="E4100" s="40"/>
      <c r="F4100" s="66"/>
      <c r="G4100" s="40"/>
      <c r="H4100" s="61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0"/>
      <c r="AN4100" s="40"/>
    </row>
    <row r="4101" spans="1:40" x14ac:dyDescent="0.2">
      <c r="A4101" s="40"/>
      <c r="B4101" s="40"/>
      <c r="C4101" s="40"/>
      <c r="D4101" s="40"/>
      <c r="E4101" s="40"/>
      <c r="F4101" s="66"/>
      <c r="G4101" s="40"/>
      <c r="H4101" s="61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0"/>
      <c r="AN4101" s="40"/>
    </row>
    <row r="4102" spans="1:40" x14ac:dyDescent="0.2">
      <c r="A4102" s="40"/>
      <c r="B4102" s="40"/>
      <c r="C4102" s="40"/>
      <c r="D4102" s="40"/>
      <c r="E4102" s="40"/>
      <c r="F4102" s="66"/>
      <c r="G4102" s="40"/>
      <c r="H4102" s="61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0"/>
      <c r="AN4102" s="40"/>
    </row>
    <row r="4103" spans="1:40" x14ac:dyDescent="0.2">
      <c r="A4103" s="40"/>
      <c r="B4103" s="40"/>
      <c r="C4103" s="40"/>
      <c r="D4103" s="40"/>
      <c r="E4103" s="40"/>
      <c r="F4103" s="66"/>
      <c r="G4103" s="40"/>
      <c r="H4103" s="61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0"/>
      <c r="AN4103" s="40"/>
    </row>
    <row r="4104" spans="1:40" x14ac:dyDescent="0.2">
      <c r="A4104" s="40"/>
      <c r="B4104" s="40"/>
      <c r="C4104" s="40"/>
      <c r="D4104" s="40"/>
      <c r="E4104" s="40"/>
      <c r="F4104" s="66"/>
      <c r="G4104" s="40"/>
      <c r="H4104" s="61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0"/>
      <c r="AN4104" s="40"/>
    </row>
    <row r="4105" spans="1:40" x14ac:dyDescent="0.2">
      <c r="A4105" s="40"/>
      <c r="B4105" s="40"/>
      <c r="C4105" s="40"/>
      <c r="D4105" s="40"/>
      <c r="E4105" s="40"/>
      <c r="F4105" s="66"/>
      <c r="G4105" s="40"/>
      <c r="H4105" s="61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0"/>
      <c r="AN4105" s="40"/>
    </row>
    <row r="4106" spans="1:40" x14ac:dyDescent="0.2">
      <c r="A4106" s="40"/>
      <c r="B4106" s="40"/>
      <c r="C4106" s="40"/>
      <c r="D4106" s="40"/>
      <c r="E4106" s="40"/>
      <c r="F4106" s="66"/>
      <c r="G4106" s="40"/>
      <c r="H4106" s="61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0"/>
      <c r="AN4106" s="40"/>
    </row>
    <row r="4107" spans="1:40" x14ac:dyDescent="0.2">
      <c r="A4107" s="40"/>
      <c r="B4107" s="40"/>
      <c r="C4107" s="40"/>
      <c r="D4107" s="40"/>
      <c r="E4107" s="40"/>
      <c r="F4107" s="66"/>
      <c r="G4107" s="40"/>
      <c r="H4107" s="61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0"/>
      <c r="AN4107" s="40"/>
    </row>
    <row r="4108" spans="1:40" x14ac:dyDescent="0.2">
      <c r="A4108" s="40"/>
      <c r="B4108" s="40"/>
      <c r="C4108" s="40"/>
      <c r="D4108" s="40"/>
      <c r="E4108" s="40"/>
      <c r="F4108" s="66"/>
      <c r="G4108" s="40"/>
      <c r="H4108" s="61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0"/>
      <c r="AN4108" s="40"/>
    </row>
    <row r="4109" spans="1:40" x14ac:dyDescent="0.2">
      <c r="A4109" s="40"/>
      <c r="B4109" s="40"/>
      <c r="C4109" s="40"/>
      <c r="D4109" s="40"/>
      <c r="E4109" s="40"/>
      <c r="F4109" s="66"/>
      <c r="G4109" s="40"/>
      <c r="H4109" s="61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0"/>
      <c r="AN4109" s="40"/>
    </row>
    <row r="4110" spans="1:40" x14ac:dyDescent="0.2">
      <c r="A4110" s="40"/>
      <c r="B4110" s="40"/>
      <c r="C4110" s="40"/>
      <c r="D4110" s="40"/>
      <c r="E4110" s="40"/>
      <c r="F4110" s="66"/>
      <c r="G4110" s="40"/>
      <c r="H4110" s="61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0"/>
      <c r="AN4110" s="40"/>
    </row>
    <row r="4111" spans="1:40" x14ac:dyDescent="0.2">
      <c r="A4111" s="40"/>
      <c r="B4111" s="40"/>
      <c r="C4111" s="40"/>
      <c r="D4111" s="40"/>
      <c r="E4111" s="40"/>
      <c r="F4111" s="66"/>
      <c r="G4111" s="40"/>
      <c r="H4111" s="61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0"/>
      <c r="AN4111" s="40"/>
    </row>
    <row r="4112" spans="1:40" x14ac:dyDescent="0.2">
      <c r="A4112" s="40"/>
      <c r="B4112" s="40"/>
      <c r="C4112" s="40"/>
      <c r="D4112" s="40"/>
      <c r="E4112" s="40"/>
      <c r="F4112" s="66"/>
      <c r="G4112" s="40"/>
      <c r="H4112" s="61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0"/>
      <c r="AN4112" s="40"/>
    </row>
    <row r="4113" spans="1:40" x14ac:dyDescent="0.2">
      <c r="A4113" s="40"/>
      <c r="B4113" s="40"/>
      <c r="C4113" s="40"/>
      <c r="D4113" s="40"/>
      <c r="E4113" s="40"/>
      <c r="F4113" s="66"/>
      <c r="G4113" s="40"/>
      <c r="H4113" s="61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0"/>
      <c r="AN4113" s="40"/>
    </row>
    <row r="4114" spans="1:40" x14ac:dyDescent="0.2">
      <c r="A4114" s="40"/>
      <c r="B4114" s="40"/>
      <c r="C4114" s="40"/>
      <c r="D4114" s="40"/>
      <c r="E4114" s="40"/>
      <c r="F4114" s="55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0"/>
      <c r="AN4114" s="40"/>
    </row>
    <row r="4115" spans="1:40" x14ac:dyDescent="0.2">
      <c r="A4115" s="40"/>
      <c r="B4115" s="40"/>
      <c r="C4115" s="40"/>
      <c r="D4115" s="40"/>
      <c r="E4115" s="40"/>
      <c r="F4115" s="55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0"/>
      <c r="AN4115" s="40"/>
    </row>
    <row r="4116" spans="1:40" x14ac:dyDescent="0.2">
      <c r="A4116" s="40"/>
      <c r="B4116" s="40"/>
      <c r="C4116" s="40"/>
      <c r="D4116" s="40"/>
      <c r="E4116" s="40"/>
      <c r="F4116" s="66"/>
      <c r="G4116" s="40"/>
      <c r="H4116" s="61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0"/>
      <c r="AN4116" s="40"/>
    </row>
    <row r="4117" spans="1:40" x14ac:dyDescent="0.2">
      <c r="A4117" s="40"/>
      <c r="B4117" s="40"/>
      <c r="C4117" s="40"/>
      <c r="D4117" s="40"/>
      <c r="E4117" s="40"/>
      <c r="F4117" s="66"/>
      <c r="G4117" s="40"/>
      <c r="H4117" s="61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0"/>
      <c r="AN4117" s="40"/>
    </row>
    <row r="4118" spans="1:40" x14ac:dyDescent="0.2">
      <c r="A4118" s="40"/>
      <c r="B4118" s="40"/>
      <c r="C4118" s="40"/>
      <c r="D4118" s="40"/>
      <c r="E4118" s="40"/>
      <c r="F4118" s="66"/>
      <c r="G4118" s="40"/>
      <c r="H4118" s="61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0"/>
      <c r="AN4118" s="40"/>
    </row>
    <row r="4119" spans="1:40" x14ac:dyDescent="0.2">
      <c r="A4119" s="40"/>
      <c r="B4119" s="40"/>
      <c r="C4119" s="40"/>
      <c r="D4119" s="40"/>
      <c r="E4119" s="40"/>
      <c r="F4119" s="66"/>
      <c r="G4119" s="40"/>
      <c r="H4119" s="61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0"/>
      <c r="AN4119" s="40"/>
    </row>
    <row r="4120" spans="1:40" x14ac:dyDescent="0.2">
      <c r="A4120" s="40"/>
      <c r="B4120" s="40"/>
      <c r="C4120" s="40"/>
      <c r="D4120" s="40"/>
      <c r="E4120" s="40"/>
      <c r="F4120" s="66"/>
      <c r="G4120" s="40"/>
      <c r="H4120" s="61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0"/>
      <c r="AN4120" s="40"/>
    </row>
    <row r="4121" spans="1:40" x14ac:dyDescent="0.2">
      <c r="A4121" s="40"/>
      <c r="B4121" s="40"/>
      <c r="C4121" s="40"/>
      <c r="D4121" s="40"/>
      <c r="E4121" s="40"/>
      <c r="F4121" s="66"/>
      <c r="G4121" s="40"/>
      <c r="H4121" s="61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0"/>
      <c r="AN4121" s="40"/>
    </row>
    <row r="4122" spans="1:40" x14ac:dyDescent="0.2">
      <c r="A4122" s="40"/>
      <c r="B4122" s="40"/>
      <c r="C4122" s="40"/>
      <c r="D4122" s="40"/>
      <c r="E4122" s="40"/>
      <c r="F4122" s="66"/>
      <c r="G4122" s="40"/>
      <c r="H4122" s="61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0"/>
      <c r="AN4122" s="40"/>
    </row>
    <row r="4123" spans="1:40" x14ac:dyDescent="0.2">
      <c r="A4123" s="40"/>
      <c r="B4123" s="40"/>
      <c r="C4123" s="40"/>
      <c r="D4123" s="40"/>
      <c r="E4123" s="40"/>
      <c r="F4123" s="66"/>
      <c r="G4123" s="40"/>
      <c r="H4123" s="61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0"/>
      <c r="AN4123" s="40"/>
    </row>
    <row r="4124" spans="1:40" x14ac:dyDescent="0.2">
      <c r="A4124" s="40"/>
      <c r="B4124" s="40"/>
      <c r="C4124" s="40"/>
      <c r="D4124" s="40"/>
      <c r="E4124" s="40"/>
      <c r="F4124" s="66"/>
      <c r="G4124" s="40"/>
      <c r="H4124" s="61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0"/>
      <c r="AN4124" s="40"/>
    </row>
    <row r="4125" spans="1:40" x14ac:dyDescent="0.2">
      <c r="A4125" s="40"/>
      <c r="B4125" s="40"/>
      <c r="C4125" s="40"/>
      <c r="D4125" s="40"/>
      <c r="E4125" s="40"/>
      <c r="F4125" s="66"/>
      <c r="G4125" s="40"/>
      <c r="H4125" s="61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0"/>
      <c r="AN4125" s="40"/>
    </row>
    <row r="4126" spans="1:40" x14ac:dyDescent="0.2">
      <c r="A4126" s="40"/>
      <c r="B4126" s="40"/>
      <c r="C4126" s="40"/>
      <c r="D4126" s="40"/>
      <c r="E4126" s="40"/>
      <c r="F4126" s="66"/>
      <c r="G4126" s="40"/>
      <c r="H4126" s="61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0"/>
      <c r="AN4126" s="40"/>
    </row>
    <row r="4127" spans="1:40" x14ac:dyDescent="0.2">
      <c r="A4127" s="40"/>
      <c r="B4127" s="40"/>
      <c r="C4127" s="40"/>
      <c r="D4127" s="40"/>
      <c r="E4127" s="40"/>
      <c r="F4127" s="66"/>
      <c r="G4127" s="40"/>
      <c r="H4127" s="61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0"/>
      <c r="AN4127" s="40"/>
    </row>
    <row r="4128" spans="1:40" x14ac:dyDescent="0.2">
      <c r="A4128" s="40"/>
      <c r="B4128" s="40"/>
      <c r="C4128" s="40"/>
      <c r="D4128" s="40"/>
      <c r="E4128" s="40"/>
      <c r="F4128" s="66"/>
      <c r="G4128" s="40"/>
      <c r="H4128" s="61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0"/>
      <c r="AN4128" s="40"/>
    </row>
    <row r="4129" spans="1:40" x14ac:dyDescent="0.2">
      <c r="A4129" s="40"/>
      <c r="B4129" s="40"/>
      <c r="C4129" s="40"/>
      <c r="D4129" s="40"/>
      <c r="E4129" s="40"/>
      <c r="F4129" s="66"/>
      <c r="G4129" s="40"/>
      <c r="H4129" s="61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0"/>
      <c r="AN4129" s="40"/>
    </row>
    <row r="4130" spans="1:40" x14ac:dyDescent="0.2">
      <c r="A4130" s="40"/>
      <c r="B4130" s="40"/>
      <c r="C4130" s="40"/>
      <c r="D4130" s="40"/>
      <c r="E4130" s="40"/>
      <c r="F4130" s="66"/>
      <c r="G4130" s="40"/>
      <c r="H4130" s="61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0"/>
      <c r="AN4130" s="40"/>
    </row>
    <row r="4131" spans="1:40" x14ac:dyDescent="0.2">
      <c r="A4131" s="40"/>
      <c r="B4131" s="40"/>
      <c r="C4131" s="40"/>
      <c r="D4131" s="40"/>
      <c r="E4131" s="40"/>
      <c r="F4131" s="66"/>
      <c r="G4131" s="40"/>
      <c r="H4131" s="61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0"/>
      <c r="AN4131" s="40"/>
    </row>
    <row r="4132" spans="1:40" x14ac:dyDescent="0.2">
      <c r="A4132" s="40"/>
      <c r="B4132" s="40"/>
      <c r="C4132" s="40"/>
      <c r="D4132" s="40"/>
      <c r="E4132" s="40"/>
      <c r="F4132" s="66"/>
      <c r="G4132" s="40"/>
      <c r="H4132" s="61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0"/>
      <c r="AN4132" s="40"/>
    </row>
    <row r="4133" spans="1:40" x14ac:dyDescent="0.2">
      <c r="A4133" s="40"/>
      <c r="B4133" s="40"/>
      <c r="C4133" s="40"/>
      <c r="D4133" s="40"/>
      <c r="E4133" s="40"/>
      <c r="F4133" s="66"/>
      <c r="G4133" s="40"/>
      <c r="H4133" s="61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0"/>
      <c r="AN4133" s="40"/>
    </row>
    <row r="4134" spans="1:40" x14ac:dyDescent="0.2">
      <c r="A4134" s="40"/>
      <c r="B4134" s="40"/>
      <c r="C4134" s="40"/>
      <c r="D4134" s="40"/>
      <c r="E4134" s="40"/>
      <c r="F4134" s="66"/>
      <c r="G4134" s="40"/>
      <c r="H4134" s="61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0"/>
      <c r="AN4134" s="40"/>
    </row>
    <row r="4135" spans="1:40" x14ac:dyDescent="0.2">
      <c r="A4135" s="40"/>
      <c r="B4135" s="40"/>
      <c r="C4135" s="40"/>
      <c r="D4135" s="40"/>
      <c r="E4135" s="40"/>
      <c r="F4135" s="66"/>
      <c r="G4135" s="40"/>
      <c r="H4135" s="61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0"/>
      <c r="AN4135" s="40"/>
    </row>
    <row r="4136" spans="1:40" x14ac:dyDescent="0.2">
      <c r="A4136" s="40"/>
      <c r="B4136" s="40"/>
      <c r="C4136" s="40"/>
      <c r="D4136" s="40"/>
      <c r="E4136" s="40"/>
      <c r="F4136" s="66"/>
      <c r="G4136" s="40"/>
      <c r="H4136" s="61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0"/>
      <c r="AN4136" s="40"/>
    </row>
    <row r="4137" spans="1:40" x14ac:dyDescent="0.2">
      <c r="A4137" s="40"/>
      <c r="B4137" s="40"/>
      <c r="C4137" s="40"/>
      <c r="D4137" s="40"/>
      <c r="E4137" s="40"/>
      <c r="F4137" s="66"/>
      <c r="G4137" s="40"/>
      <c r="H4137" s="61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0"/>
      <c r="AN4137" s="40"/>
    </row>
    <row r="4138" spans="1:40" x14ac:dyDescent="0.2">
      <c r="A4138" s="40"/>
      <c r="B4138" s="40"/>
      <c r="C4138" s="40"/>
      <c r="D4138" s="40"/>
      <c r="E4138" s="40"/>
      <c r="F4138" s="55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0"/>
      <c r="AN4138" s="40"/>
    </row>
    <row r="4139" spans="1:40" x14ac:dyDescent="0.2">
      <c r="A4139" s="40"/>
      <c r="B4139" s="40"/>
      <c r="C4139" s="40"/>
      <c r="D4139" s="40"/>
      <c r="E4139" s="40"/>
      <c r="F4139" s="55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0"/>
      <c r="AN4139" s="40"/>
    </row>
    <row r="4140" spans="1:40" x14ac:dyDescent="0.2">
      <c r="A4140" s="40"/>
      <c r="B4140" s="40"/>
      <c r="C4140" s="40"/>
      <c r="D4140" s="40"/>
      <c r="E4140" s="40"/>
      <c r="F4140" s="66"/>
      <c r="G4140" s="40"/>
      <c r="H4140" s="61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0"/>
      <c r="AN4140" s="40"/>
    </row>
    <row r="4141" spans="1:40" x14ac:dyDescent="0.2">
      <c r="A4141" s="40"/>
      <c r="B4141" s="40"/>
      <c r="C4141" s="40"/>
      <c r="D4141" s="40"/>
      <c r="E4141" s="40"/>
      <c r="F4141" s="66"/>
      <c r="G4141" s="40"/>
      <c r="H4141" s="61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0"/>
      <c r="AN4141" s="40"/>
    </row>
    <row r="4142" spans="1:40" x14ac:dyDescent="0.2">
      <c r="A4142" s="40"/>
      <c r="B4142" s="40"/>
      <c r="C4142" s="40"/>
      <c r="D4142" s="40"/>
      <c r="E4142" s="40"/>
      <c r="F4142" s="66"/>
      <c r="G4142" s="40"/>
      <c r="H4142" s="61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0"/>
      <c r="AN4142" s="40"/>
    </row>
    <row r="4143" spans="1:40" x14ac:dyDescent="0.2">
      <c r="A4143" s="40"/>
      <c r="B4143" s="40"/>
      <c r="C4143" s="40"/>
      <c r="D4143" s="40"/>
      <c r="E4143" s="40"/>
      <c r="F4143" s="66"/>
      <c r="G4143" s="40"/>
      <c r="H4143" s="61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0"/>
      <c r="AN4143" s="40"/>
    </row>
    <row r="4144" spans="1:40" x14ac:dyDescent="0.2">
      <c r="A4144" s="40"/>
      <c r="B4144" s="40"/>
      <c r="C4144" s="40"/>
      <c r="D4144" s="40"/>
      <c r="E4144" s="40"/>
      <c r="F4144" s="66"/>
      <c r="G4144" s="40"/>
      <c r="H4144" s="61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0"/>
      <c r="AN4144" s="40"/>
    </row>
    <row r="4145" spans="1:40" x14ac:dyDescent="0.2">
      <c r="A4145" s="40"/>
      <c r="B4145" s="40"/>
      <c r="C4145" s="40"/>
      <c r="D4145" s="40"/>
      <c r="E4145" s="40"/>
      <c r="F4145" s="66"/>
      <c r="G4145" s="40"/>
      <c r="H4145" s="61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0"/>
      <c r="AN4145" s="40"/>
    </row>
    <row r="4146" spans="1:40" x14ac:dyDescent="0.2">
      <c r="A4146" s="40"/>
      <c r="B4146" s="40"/>
      <c r="C4146" s="40"/>
      <c r="D4146" s="40"/>
      <c r="E4146" s="40"/>
      <c r="F4146" s="66"/>
      <c r="G4146" s="40"/>
      <c r="H4146" s="61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0"/>
      <c r="AN4146" s="40"/>
    </row>
    <row r="4147" spans="1:40" x14ac:dyDescent="0.2">
      <c r="A4147" s="40"/>
      <c r="B4147" s="40"/>
      <c r="C4147" s="40"/>
      <c r="D4147" s="40"/>
      <c r="E4147" s="40"/>
      <c r="F4147" s="66"/>
      <c r="G4147" s="40"/>
      <c r="H4147" s="61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0"/>
      <c r="AN4147" s="40"/>
    </row>
    <row r="4148" spans="1:40" x14ac:dyDescent="0.2">
      <c r="A4148" s="40"/>
      <c r="B4148" s="40"/>
      <c r="C4148" s="40"/>
      <c r="D4148" s="40"/>
      <c r="E4148" s="40"/>
      <c r="F4148" s="66"/>
      <c r="G4148" s="40"/>
      <c r="H4148" s="61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0"/>
      <c r="AN4148" s="40"/>
    </row>
    <row r="4149" spans="1:40" x14ac:dyDescent="0.2">
      <c r="A4149" s="40"/>
      <c r="B4149" s="40"/>
      <c r="C4149" s="40"/>
      <c r="D4149" s="40"/>
      <c r="E4149" s="40"/>
      <c r="F4149" s="66"/>
      <c r="G4149" s="40"/>
      <c r="H4149" s="61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0"/>
      <c r="AN4149" s="40"/>
    </row>
    <row r="4150" spans="1:40" x14ac:dyDescent="0.2">
      <c r="A4150" s="40"/>
      <c r="B4150" s="40"/>
      <c r="C4150" s="40"/>
      <c r="D4150" s="40"/>
      <c r="E4150" s="40"/>
      <c r="F4150" s="66"/>
      <c r="G4150" s="40"/>
      <c r="H4150" s="61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0"/>
      <c r="AN4150" s="40"/>
    </row>
    <row r="4151" spans="1:40" x14ac:dyDescent="0.2">
      <c r="A4151" s="40"/>
      <c r="B4151" s="40"/>
      <c r="C4151" s="40"/>
      <c r="D4151" s="40"/>
      <c r="E4151" s="40"/>
      <c r="F4151" s="66"/>
      <c r="G4151" s="40"/>
      <c r="H4151" s="61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0"/>
      <c r="AN4151" s="40"/>
    </row>
    <row r="4152" spans="1:40" x14ac:dyDescent="0.2">
      <c r="A4152" s="40"/>
      <c r="B4152" s="40"/>
      <c r="C4152" s="40"/>
      <c r="D4152" s="40"/>
      <c r="E4152" s="40"/>
      <c r="F4152" s="55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0"/>
      <c r="AN4152" s="40"/>
    </row>
    <row r="4153" spans="1:40" x14ac:dyDescent="0.2">
      <c r="A4153" s="40"/>
      <c r="B4153" s="40"/>
      <c r="C4153" s="40"/>
      <c r="D4153" s="40"/>
      <c r="E4153" s="40"/>
      <c r="F4153" s="66"/>
      <c r="G4153" s="40"/>
      <c r="H4153" s="61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0"/>
      <c r="AN4153" s="40"/>
    </row>
    <row r="4154" spans="1:40" x14ac:dyDescent="0.2">
      <c r="A4154" s="40"/>
      <c r="B4154" s="40"/>
      <c r="C4154" s="40"/>
      <c r="D4154" s="40"/>
      <c r="E4154" s="40"/>
      <c r="F4154" s="66"/>
      <c r="G4154" s="40"/>
      <c r="H4154" s="61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0"/>
      <c r="AN4154" s="40"/>
    </row>
    <row r="4155" spans="1:40" x14ac:dyDescent="0.2">
      <c r="A4155" s="40"/>
      <c r="B4155" s="40"/>
      <c r="C4155" s="40"/>
      <c r="D4155" s="40"/>
      <c r="E4155" s="40"/>
      <c r="F4155" s="66"/>
      <c r="G4155" s="40"/>
      <c r="H4155" s="61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0"/>
      <c r="AN4155" s="40"/>
    </row>
    <row r="4156" spans="1:40" x14ac:dyDescent="0.2">
      <c r="A4156" s="40"/>
      <c r="B4156" s="40"/>
      <c r="C4156" s="40"/>
      <c r="D4156" s="40"/>
      <c r="E4156" s="40"/>
      <c r="F4156" s="66"/>
      <c r="G4156" s="40"/>
      <c r="H4156" s="61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0"/>
      <c r="AN4156" s="40"/>
    </row>
    <row r="4157" spans="1:40" x14ac:dyDescent="0.2">
      <c r="A4157" s="40"/>
      <c r="B4157" s="40"/>
      <c r="C4157" s="40"/>
      <c r="D4157" s="40"/>
      <c r="E4157" s="40"/>
      <c r="F4157" s="66"/>
      <c r="G4157" s="40"/>
      <c r="H4157" s="61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0"/>
      <c r="AN4157" s="40"/>
    </row>
    <row r="4158" spans="1:40" x14ac:dyDescent="0.2">
      <c r="A4158" s="40"/>
      <c r="B4158" s="40"/>
      <c r="C4158" s="40"/>
      <c r="D4158" s="40"/>
      <c r="E4158" s="40"/>
      <c r="F4158" s="66"/>
      <c r="G4158" s="40"/>
      <c r="H4158" s="61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0"/>
      <c r="AN4158" s="40"/>
    </row>
    <row r="4159" spans="1:40" x14ac:dyDescent="0.2">
      <c r="A4159" s="40"/>
      <c r="B4159" s="40"/>
      <c r="C4159" s="40"/>
      <c r="D4159" s="40"/>
      <c r="E4159" s="40"/>
      <c r="F4159" s="66"/>
      <c r="G4159" s="40"/>
      <c r="H4159" s="61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0"/>
      <c r="AN4159" s="40"/>
    </row>
    <row r="4160" spans="1:40" x14ac:dyDescent="0.2">
      <c r="A4160" s="40"/>
      <c r="B4160" s="40"/>
      <c r="C4160" s="40"/>
      <c r="D4160" s="40"/>
      <c r="E4160" s="40"/>
      <c r="F4160" s="66"/>
      <c r="G4160" s="40"/>
      <c r="H4160" s="61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0"/>
      <c r="AN4160" s="40"/>
    </row>
    <row r="4161" spans="1:40" x14ac:dyDescent="0.2">
      <c r="A4161" s="40"/>
      <c r="B4161" s="40"/>
      <c r="C4161" s="40"/>
      <c r="D4161" s="40"/>
      <c r="E4161" s="40"/>
      <c r="F4161" s="66"/>
      <c r="G4161" s="40"/>
      <c r="H4161" s="61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0"/>
      <c r="AN4161" s="40"/>
    </row>
    <row r="4162" spans="1:40" x14ac:dyDescent="0.2">
      <c r="A4162" s="40"/>
      <c r="B4162" s="40"/>
      <c r="C4162" s="40"/>
      <c r="D4162" s="40"/>
      <c r="E4162" s="40"/>
      <c r="F4162" s="66"/>
      <c r="G4162" s="40"/>
      <c r="H4162" s="61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0"/>
      <c r="AN4162" s="40"/>
    </row>
    <row r="4163" spans="1:40" x14ac:dyDescent="0.2">
      <c r="A4163" s="40"/>
      <c r="B4163" s="40"/>
      <c r="C4163" s="40"/>
      <c r="D4163" s="40"/>
      <c r="E4163" s="40"/>
      <c r="F4163" s="66"/>
      <c r="G4163" s="40"/>
      <c r="H4163" s="61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0"/>
      <c r="AN4163" s="40"/>
    </row>
    <row r="4164" spans="1:40" x14ac:dyDescent="0.2">
      <c r="A4164" s="40"/>
      <c r="B4164" s="40"/>
      <c r="C4164" s="40"/>
      <c r="D4164" s="40"/>
      <c r="E4164" s="40"/>
      <c r="F4164" s="66"/>
      <c r="G4164" s="40"/>
      <c r="H4164" s="61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0"/>
      <c r="AN4164" s="40"/>
    </row>
    <row r="4165" spans="1:40" x14ac:dyDescent="0.2">
      <c r="A4165" s="40"/>
      <c r="B4165" s="40"/>
      <c r="C4165" s="40"/>
      <c r="D4165" s="40"/>
      <c r="E4165" s="40"/>
      <c r="F4165" s="55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0"/>
      <c r="AN4165" s="40"/>
    </row>
    <row r="4166" spans="1:40" x14ac:dyDescent="0.2">
      <c r="A4166" s="40"/>
      <c r="B4166" s="40"/>
      <c r="C4166" s="40"/>
      <c r="D4166" s="40"/>
      <c r="E4166" s="40"/>
      <c r="F4166" s="66"/>
      <c r="G4166" s="40"/>
      <c r="H4166" s="61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0"/>
      <c r="AN4166" s="40"/>
    </row>
    <row r="4167" spans="1:40" x14ac:dyDescent="0.2">
      <c r="A4167" s="40"/>
      <c r="B4167" s="40"/>
      <c r="C4167" s="40"/>
      <c r="D4167" s="40"/>
      <c r="E4167" s="40"/>
      <c r="F4167" s="66"/>
      <c r="G4167" s="40"/>
      <c r="H4167" s="61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0"/>
      <c r="AN4167" s="40"/>
    </row>
    <row r="4168" spans="1:40" x14ac:dyDescent="0.2">
      <c r="A4168" s="40"/>
      <c r="B4168" s="40"/>
      <c r="C4168" s="40"/>
      <c r="D4168" s="40"/>
      <c r="E4168" s="40"/>
      <c r="F4168" s="66"/>
      <c r="G4168" s="40"/>
      <c r="H4168" s="61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0"/>
      <c r="AN4168" s="40"/>
    </row>
    <row r="4169" spans="1:40" x14ac:dyDescent="0.2">
      <c r="A4169" s="40"/>
      <c r="B4169" s="40"/>
      <c r="C4169" s="40"/>
      <c r="D4169" s="40"/>
      <c r="E4169" s="40"/>
      <c r="F4169" s="66"/>
      <c r="G4169" s="40"/>
      <c r="H4169" s="61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0"/>
      <c r="AN4169" s="40"/>
    </row>
    <row r="4170" spans="1:40" x14ac:dyDescent="0.2">
      <c r="A4170" s="40"/>
      <c r="B4170" s="40"/>
      <c r="C4170" s="40"/>
      <c r="D4170" s="40"/>
      <c r="E4170" s="40"/>
      <c r="F4170" s="66"/>
      <c r="G4170" s="40"/>
      <c r="H4170" s="61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0"/>
      <c r="AN4170" s="40"/>
    </row>
    <row r="4171" spans="1:40" x14ac:dyDescent="0.2">
      <c r="A4171" s="40"/>
      <c r="B4171" s="40"/>
      <c r="C4171" s="40"/>
      <c r="D4171" s="40"/>
      <c r="E4171" s="40"/>
      <c r="F4171" s="66"/>
      <c r="G4171" s="40"/>
      <c r="H4171" s="61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0"/>
      <c r="AN4171" s="40"/>
    </row>
    <row r="4172" spans="1:40" x14ac:dyDescent="0.2">
      <c r="A4172" s="40"/>
      <c r="B4172" s="40"/>
      <c r="C4172" s="40"/>
      <c r="D4172" s="40"/>
      <c r="E4172" s="40"/>
      <c r="F4172" s="66"/>
      <c r="G4172" s="40"/>
      <c r="H4172" s="61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0"/>
      <c r="AN4172" s="40"/>
    </row>
    <row r="4173" spans="1:40" x14ac:dyDescent="0.2">
      <c r="A4173" s="40"/>
      <c r="B4173" s="40"/>
      <c r="C4173" s="40"/>
      <c r="D4173" s="40"/>
      <c r="E4173" s="40"/>
      <c r="F4173" s="66"/>
      <c r="G4173" s="40"/>
      <c r="H4173" s="61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0"/>
      <c r="AN4173" s="40"/>
    </row>
    <row r="4174" spans="1:40" x14ac:dyDescent="0.2">
      <c r="A4174" s="40"/>
      <c r="B4174" s="40"/>
      <c r="C4174" s="40"/>
      <c r="D4174" s="40"/>
      <c r="E4174" s="40"/>
      <c r="F4174" s="66"/>
      <c r="G4174" s="40"/>
      <c r="H4174" s="61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0"/>
      <c r="AN4174" s="40"/>
    </row>
    <row r="4175" spans="1:40" x14ac:dyDescent="0.2">
      <c r="A4175" s="40"/>
      <c r="B4175" s="40"/>
      <c r="C4175" s="40"/>
      <c r="D4175" s="40"/>
      <c r="E4175" s="40"/>
      <c r="F4175" s="66"/>
      <c r="G4175" s="40"/>
      <c r="H4175" s="61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0"/>
      <c r="AN4175" s="40"/>
    </row>
    <row r="4176" spans="1:40" x14ac:dyDescent="0.2">
      <c r="A4176" s="40"/>
      <c r="B4176" s="40"/>
      <c r="C4176" s="40"/>
      <c r="D4176" s="40"/>
      <c r="E4176" s="40"/>
      <c r="F4176" s="55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0"/>
      <c r="AN4176" s="40"/>
    </row>
    <row r="4177" spans="1:40" x14ac:dyDescent="0.2">
      <c r="A4177" s="40"/>
      <c r="B4177" s="40"/>
      <c r="C4177" s="40"/>
      <c r="D4177" s="40"/>
      <c r="E4177" s="40"/>
      <c r="F4177" s="55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0"/>
      <c r="AN4177" s="40"/>
    </row>
    <row r="4178" spans="1:40" x14ac:dyDescent="0.2">
      <c r="A4178" s="40"/>
      <c r="B4178" s="40"/>
      <c r="C4178" s="40"/>
      <c r="D4178" s="40"/>
      <c r="E4178" s="40"/>
      <c r="F4178" s="66"/>
      <c r="G4178" s="40"/>
      <c r="H4178" s="61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0"/>
      <c r="AN4178" s="40"/>
    </row>
    <row r="4179" spans="1:40" x14ac:dyDescent="0.2">
      <c r="A4179" s="40"/>
      <c r="B4179" s="40"/>
      <c r="C4179" s="40"/>
      <c r="D4179" s="40"/>
      <c r="E4179" s="40"/>
      <c r="F4179" s="66"/>
      <c r="G4179" s="40"/>
      <c r="H4179" s="61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0"/>
      <c r="AN4179" s="40"/>
    </row>
    <row r="4180" spans="1:40" x14ac:dyDescent="0.2">
      <c r="A4180" s="40"/>
      <c r="B4180" s="40"/>
      <c r="C4180" s="40"/>
      <c r="D4180" s="40"/>
      <c r="E4180" s="40"/>
      <c r="F4180" s="66"/>
      <c r="G4180" s="40"/>
      <c r="H4180" s="61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0"/>
      <c r="AN4180" s="40"/>
    </row>
    <row r="4181" spans="1:40" x14ac:dyDescent="0.2">
      <c r="A4181" s="40"/>
      <c r="B4181" s="40"/>
      <c r="C4181" s="40"/>
      <c r="D4181" s="40"/>
      <c r="E4181" s="40"/>
      <c r="F4181" s="66"/>
      <c r="G4181" s="40"/>
      <c r="H4181" s="61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0"/>
      <c r="AN4181" s="40"/>
    </row>
    <row r="4182" spans="1:40" x14ac:dyDescent="0.2">
      <c r="A4182" s="40"/>
      <c r="B4182" s="40"/>
      <c r="C4182" s="40"/>
      <c r="D4182" s="40"/>
      <c r="E4182" s="40"/>
      <c r="F4182" s="66"/>
      <c r="G4182" s="40"/>
      <c r="H4182" s="61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0"/>
      <c r="AN4182" s="40"/>
    </row>
    <row r="4183" spans="1:40" x14ac:dyDescent="0.2">
      <c r="A4183" s="40"/>
      <c r="B4183" s="40"/>
      <c r="C4183" s="40"/>
      <c r="D4183" s="40"/>
      <c r="E4183" s="40"/>
      <c r="F4183" s="66"/>
      <c r="G4183" s="40"/>
      <c r="H4183" s="61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0"/>
      <c r="AN4183" s="40"/>
    </row>
    <row r="4184" spans="1:40" x14ac:dyDescent="0.2">
      <c r="A4184" s="40"/>
      <c r="B4184" s="40"/>
      <c r="C4184" s="40"/>
      <c r="D4184" s="40"/>
      <c r="E4184" s="40"/>
      <c r="F4184" s="55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0"/>
      <c r="AN4184" s="40"/>
    </row>
    <row r="4185" spans="1:40" x14ac:dyDescent="0.2">
      <c r="A4185" s="40"/>
      <c r="B4185" s="40"/>
      <c r="C4185" s="40"/>
      <c r="D4185" s="40"/>
      <c r="E4185" s="40"/>
      <c r="F4185" s="55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0"/>
      <c r="AN4185" s="40"/>
    </row>
    <row r="4186" spans="1:40" x14ac:dyDescent="0.2">
      <c r="A4186" s="40"/>
      <c r="B4186" s="40"/>
      <c r="C4186" s="40"/>
      <c r="D4186" s="40"/>
      <c r="E4186" s="40"/>
      <c r="F4186" s="66"/>
      <c r="G4186" s="40"/>
      <c r="H4186" s="61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0"/>
      <c r="AN4186" s="40"/>
    </row>
    <row r="4187" spans="1:40" x14ac:dyDescent="0.2">
      <c r="A4187" s="40"/>
      <c r="B4187" s="40"/>
      <c r="C4187" s="40"/>
      <c r="D4187" s="40"/>
      <c r="E4187" s="40"/>
      <c r="F4187" s="66"/>
      <c r="G4187" s="40"/>
      <c r="H4187" s="61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0"/>
      <c r="AN4187" s="40"/>
    </row>
    <row r="4188" spans="1:40" x14ac:dyDescent="0.2">
      <c r="A4188" s="40"/>
      <c r="B4188" s="40"/>
      <c r="C4188" s="40"/>
      <c r="D4188" s="40"/>
      <c r="E4188" s="40"/>
      <c r="F4188" s="66"/>
      <c r="G4188" s="40"/>
      <c r="H4188" s="61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0"/>
      <c r="AN4188" s="40"/>
    </row>
    <row r="4189" spans="1:40" x14ac:dyDescent="0.2">
      <c r="A4189" s="40"/>
      <c r="B4189" s="40"/>
      <c r="C4189" s="40"/>
      <c r="D4189" s="40"/>
      <c r="E4189" s="40"/>
      <c r="F4189" s="66"/>
      <c r="G4189" s="40"/>
      <c r="H4189" s="61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0"/>
      <c r="AN4189" s="40"/>
    </row>
    <row r="4190" spans="1:40" x14ac:dyDescent="0.2">
      <c r="A4190" s="40"/>
      <c r="B4190" s="40"/>
      <c r="C4190" s="40"/>
      <c r="D4190" s="40"/>
      <c r="E4190" s="40"/>
      <c r="F4190" s="66"/>
      <c r="G4190" s="40"/>
      <c r="H4190" s="61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0"/>
      <c r="AN4190" s="40"/>
    </row>
    <row r="4191" spans="1:40" x14ac:dyDescent="0.2">
      <c r="A4191" s="40"/>
      <c r="B4191" s="40"/>
      <c r="C4191" s="40"/>
      <c r="D4191" s="40"/>
      <c r="E4191" s="40"/>
      <c r="F4191" s="66"/>
      <c r="G4191" s="40"/>
      <c r="H4191" s="61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0"/>
      <c r="AN4191" s="40"/>
    </row>
    <row r="4192" spans="1:40" x14ac:dyDescent="0.2">
      <c r="A4192" s="40"/>
      <c r="B4192" s="40"/>
      <c r="C4192" s="40"/>
      <c r="D4192" s="40"/>
      <c r="E4192" s="40"/>
      <c r="F4192" s="66"/>
      <c r="G4192" s="40"/>
      <c r="H4192" s="61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0"/>
      <c r="AN4192" s="40"/>
    </row>
    <row r="4193" spans="1:40" x14ac:dyDescent="0.2">
      <c r="A4193" s="40"/>
      <c r="B4193" s="40"/>
      <c r="C4193" s="40"/>
      <c r="D4193" s="40"/>
      <c r="E4193" s="40"/>
      <c r="F4193" s="66"/>
      <c r="G4193" s="40"/>
      <c r="H4193" s="61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0"/>
      <c r="AN4193" s="40"/>
    </row>
    <row r="4194" spans="1:40" x14ac:dyDescent="0.2">
      <c r="A4194" s="40"/>
      <c r="B4194" s="40"/>
      <c r="C4194" s="40"/>
      <c r="D4194" s="40"/>
      <c r="E4194" s="40"/>
      <c r="F4194" s="66"/>
      <c r="G4194" s="40"/>
      <c r="H4194" s="61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0"/>
      <c r="AN4194" s="40"/>
    </row>
    <row r="4195" spans="1:40" x14ac:dyDescent="0.2">
      <c r="A4195" s="40"/>
      <c r="B4195" s="40"/>
      <c r="C4195" s="40"/>
      <c r="D4195" s="40"/>
      <c r="E4195" s="40"/>
      <c r="F4195" s="66"/>
      <c r="G4195" s="40"/>
      <c r="H4195" s="61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0"/>
      <c r="AN4195" s="40"/>
    </row>
    <row r="4196" spans="1:40" x14ac:dyDescent="0.2">
      <c r="A4196" s="40"/>
      <c r="B4196" s="40"/>
      <c r="C4196" s="40"/>
      <c r="D4196" s="40"/>
      <c r="E4196" s="40"/>
      <c r="F4196" s="66"/>
      <c r="G4196" s="40"/>
      <c r="H4196" s="61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0"/>
      <c r="AN4196" s="40"/>
    </row>
    <row r="4197" spans="1:40" x14ac:dyDescent="0.2">
      <c r="A4197" s="40"/>
      <c r="B4197" s="40"/>
      <c r="C4197" s="40"/>
      <c r="D4197" s="40"/>
      <c r="E4197" s="40"/>
      <c r="F4197" s="66"/>
      <c r="G4197" s="40"/>
      <c r="H4197" s="61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0"/>
      <c r="AN4197" s="40"/>
    </row>
    <row r="4198" spans="1:40" x14ac:dyDescent="0.2">
      <c r="A4198" s="40"/>
      <c r="B4198" s="40"/>
      <c r="C4198" s="40"/>
      <c r="D4198" s="40"/>
      <c r="E4198" s="40"/>
      <c r="F4198" s="66"/>
      <c r="G4198" s="40"/>
      <c r="H4198" s="61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0"/>
      <c r="AN4198" s="40"/>
    </row>
    <row r="4199" spans="1:40" x14ac:dyDescent="0.2">
      <c r="A4199" s="40"/>
      <c r="B4199" s="40"/>
      <c r="C4199" s="40"/>
      <c r="D4199" s="40"/>
      <c r="E4199" s="40"/>
      <c r="F4199" s="66"/>
      <c r="G4199" s="40"/>
      <c r="H4199" s="61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0"/>
      <c r="AN4199" s="40"/>
    </row>
    <row r="4200" spans="1:40" x14ac:dyDescent="0.2">
      <c r="A4200" s="40"/>
      <c r="B4200" s="40"/>
      <c r="C4200" s="40"/>
      <c r="D4200" s="40"/>
      <c r="E4200" s="40"/>
      <c r="F4200" s="66"/>
      <c r="G4200" s="40"/>
      <c r="H4200" s="61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0"/>
      <c r="AN4200" s="40"/>
    </row>
    <row r="4201" spans="1:40" x14ac:dyDescent="0.2">
      <c r="A4201" s="40"/>
      <c r="B4201" s="40"/>
      <c r="C4201" s="40"/>
      <c r="D4201" s="40"/>
      <c r="E4201" s="40"/>
      <c r="F4201" s="66"/>
      <c r="G4201" s="40"/>
      <c r="H4201" s="61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0"/>
      <c r="AN4201" s="40"/>
    </row>
    <row r="4202" spans="1:40" x14ac:dyDescent="0.2">
      <c r="A4202" s="40"/>
      <c r="B4202" s="40"/>
      <c r="C4202" s="40"/>
      <c r="D4202" s="40"/>
      <c r="E4202" s="40"/>
      <c r="F4202" s="66"/>
      <c r="G4202" s="40"/>
      <c r="H4202" s="61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0"/>
      <c r="AN4202" s="40"/>
    </row>
    <row r="4203" spans="1:40" x14ac:dyDescent="0.2">
      <c r="A4203" s="40"/>
      <c r="B4203" s="40"/>
      <c r="C4203" s="40"/>
      <c r="D4203" s="40"/>
      <c r="E4203" s="40"/>
      <c r="F4203" s="66"/>
      <c r="G4203" s="40"/>
      <c r="H4203" s="61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0"/>
      <c r="AN4203" s="40"/>
    </row>
    <row r="4204" spans="1:40" x14ac:dyDescent="0.2">
      <c r="A4204" s="40"/>
      <c r="B4204" s="40"/>
      <c r="C4204" s="40"/>
      <c r="D4204" s="40"/>
      <c r="E4204" s="40"/>
      <c r="F4204" s="66"/>
      <c r="G4204" s="40"/>
      <c r="H4204" s="61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0"/>
      <c r="AN4204" s="40"/>
    </row>
    <row r="4205" spans="1:40" x14ac:dyDescent="0.2">
      <c r="A4205" s="40"/>
      <c r="B4205" s="40"/>
      <c r="C4205" s="40"/>
      <c r="D4205" s="40"/>
      <c r="E4205" s="40"/>
      <c r="F4205" s="66"/>
      <c r="G4205" s="40"/>
      <c r="H4205" s="61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0"/>
      <c r="AN4205" s="40"/>
    </row>
    <row r="4206" spans="1:40" x14ac:dyDescent="0.2">
      <c r="A4206" s="40"/>
      <c r="B4206" s="40"/>
      <c r="C4206" s="40"/>
      <c r="D4206" s="40"/>
      <c r="E4206" s="40"/>
      <c r="F4206" s="66"/>
      <c r="G4206" s="40"/>
      <c r="H4206" s="61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0"/>
      <c r="AN4206" s="40"/>
    </row>
    <row r="4207" spans="1:40" x14ac:dyDescent="0.2">
      <c r="A4207" s="40"/>
      <c r="B4207" s="40"/>
      <c r="C4207" s="40"/>
      <c r="D4207" s="40"/>
      <c r="E4207" s="40"/>
      <c r="F4207" s="66"/>
      <c r="G4207" s="40"/>
      <c r="H4207" s="61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0"/>
      <c r="AN4207" s="40"/>
    </row>
    <row r="4208" spans="1:40" x14ac:dyDescent="0.2">
      <c r="A4208" s="40"/>
      <c r="B4208" s="40"/>
      <c r="C4208" s="40"/>
      <c r="D4208" s="40"/>
      <c r="E4208" s="40"/>
      <c r="F4208" s="66"/>
      <c r="G4208" s="40"/>
      <c r="H4208" s="61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0"/>
      <c r="AN4208" s="40"/>
    </row>
    <row r="4209" spans="1:40" x14ac:dyDescent="0.2">
      <c r="A4209" s="40"/>
      <c r="B4209" s="40"/>
      <c r="C4209" s="40"/>
      <c r="D4209" s="40"/>
      <c r="E4209" s="40"/>
      <c r="F4209" s="66"/>
      <c r="G4209" s="40"/>
      <c r="H4209" s="61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0"/>
      <c r="AN4209" s="40"/>
    </row>
    <row r="4210" spans="1:40" x14ac:dyDescent="0.2">
      <c r="A4210" s="40"/>
      <c r="B4210" s="40"/>
      <c r="C4210" s="40"/>
      <c r="D4210" s="40"/>
      <c r="E4210" s="40"/>
      <c r="F4210" s="66"/>
      <c r="G4210" s="40"/>
      <c r="H4210" s="61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0"/>
      <c r="AN4210" s="40"/>
    </row>
    <row r="4211" spans="1:40" x14ac:dyDescent="0.2">
      <c r="A4211" s="40"/>
      <c r="B4211" s="40"/>
      <c r="C4211" s="40"/>
      <c r="D4211" s="40"/>
      <c r="E4211" s="40"/>
      <c r="F4211" s="66"/>
      <c r="G4211" s="40"/>
      <c r="H4211" s="61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0"/>
      <c r="AN4211" s="40"/>
    </row>
    <row r="4212" spans="1:40" x14ac:dyDescent="0.2">
      <c r="A4212" s="40"/>
      <c r="B4212" s="40"/>
      <c r="C4212" s="40"/>
      <c r="D4212" s="40"/>
      <c r="E4212" s="40"/>
      <c r="F4212" s="66"/>
      <c r="G4212" s="40"/>
      <c r="H4212" s="61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0"/>
      <c r="AN4212" s="40"/>
    </row>
    <row r="4213" spans="1:40" x14ac:dyDescent="0.2">
      <c r="A4213" s="40"/>
      <c r="B4213" s="40"/>
      <c r="C4213" s="40"/>
      <c r="D4213" s="40"/>
      <c r="E4213" s="40"/>
      <c r="F4213" s="66"/>
      <c r="G4213" s="40"/>
      <c r="H4213" s="61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0"/>
      <c r="AN4213" s="40"/>
    </row>
    <row r="4214" spans="1:40" x14ac:dyDescent="0.2">
      <c r="A4214" s="40"/>
      <c r="B4214" s="40"/>
      <c r="C4214" s="40"/>
      <c r="D4214" s="40"/>
      <c r="E4214" s="40"/>
      <c r="F4214" s="66"/>
      <c r="G4214" s="40"/>
      <c r="H4214" s="61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0"/>
      <c r="AN4214" s="40"/>
    </row>
    <row r="4215" spans="1:40" x14ac:dyDescent="0.2">
      <c r="A4215" s="40"/>
      <c r="B4215" s="40"/>
      <c r="C4215" s="40"/>
      <c r="D4215" s="40"/>
      <c r="E4215" s="40"/>
      <c r="F4215" s="66"/>
      <c r="G4215" s="40"/>
      <c r="H4215" s="61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0"/>
      <c r="AN4215" s="40"/>
    </row>
    <row r="4216" spans="1:40" x14ac:dyDescent="0.2">
      <c r="A4216" s="40"/>
      <c r="B4216" s="40"/>
      <c r="C4216" s="40"/>
      <c r="D4216" s="40"/>
      <c r="E4216" s="40"/>
      <c r="F4216" s="55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0"/>
      <c r="AN4216" s="40"/>
    </row>
    <row r="4217" spans="1:40" x14ac:dyDescent="0.2">
      <c r="A4217" s="40"/>
      <c r="B4217" s="40"/>
      <c r="C4217" s="40"/>
      <c r="D4217" s="40"/>
      <c r="E4217" s="40"/>
      <c r="F4217" s="55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0"/>
      <c r="AN4217" s="40"/>
    </row>
    <row r="4218" spans="1:40" x14ac:dyDescent="0.2">
      <c r="A4218" s="40"/>
      <c r="B4218" s="40"/>
      <c r="C4218" s="40"/>
      <c r="D4218" s="40"/>
      <c r="E4218" s="40"/>
      <c r="F4218" s="55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0"/>
      <c r="AN4218" s="40"/>
    </row>
    <row r="4219" spans="1:40" x14ac:dyDescent="0.2">
      <c r="A4219" s="40"/>
      <c r="B4219" s="40"/>
      <c r="C4219" s="40"/>
      <c r="D4219" s="40"/>
      <c r="E4219" s="40"/>
      <c r="F4219" s="66"/>
      <c r="G4219" s="40"/>
      <c r="H4219" s="61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0"/>
      <c r="AN4219" s="40"/>
    </row>
    <row r="4220" spans="1:40" x14ac:dyDescent="0.2">
      <c r="A4220" s="40"/>
      <c r="B4220" s="40"/>
      <c r="C4220" s="40"/>
      <c r="D4220" s="40"/>
      <c r="E4220" s="40"/>
      <c r="F4220" s="66"/>
      <c r="G4220" s="40"/>
      <c r="H4220" s="61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0"/>
      <c r="AN4220" s="40"/>
    </row>
    <row r="4221" spans="1:40" x14ac:dyDescent="0.2">
      <c r="A4221" s="40"/>
      <c r="B4221" s="40"/>
      <c r="C4221" s="40"/>
      <c r="D4221" s="40"/>
      <c r="E4221" s="40"/>
      <c r="F4221" s="66"/>
      <c r="G4221" s="40"/>
      <c r="H4221" s="61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0"/>
      <c r="AN4221" s="40"/>
    </row>
    <row r="4222" spans="1:40" x14ac:dyDescent="0.2">
      <c r="A4222" s="40"/>
      <c r="B4222" s="40"/>
      <c r="C4222" s="40"/>
      <c r="D4222" s="40"/>
      <c r="E4222" s="40"/>
      <c r="F4222" s="66"/>
      <c r="G4222" s="40"/>
      <c r="H4222" s="61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0"/>
      <c r="AN4222" s="40"/>
    </row>
    <row r="4223" spans="1:40" x14ac:dyDescent="0.2">
      <c r="A4223" s="40"/>
      <c r="B4223" s="40"/>
      <c r="C4223" s="40"/>
      <c r="D4223" s="40"/>
      <c r="E4223" s="40"/>
      <c r="F4223" s="66"/>
      <c r="G4223" s="40"/>
      <c r="H4223" s="61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0"/>
      <c r="AN4223" s="40"/>
    </row>
    <row r="4224" spans="1:40" x14ac:dyDescent="0.2">
      <c r="A4224" s="40"/>
      <c r="B4224" s="40"/>
      <c r="C4224" s="40"/>
      <c r="D4224" s="40"/>
      <c r="E4224" s="40"/>
      <c r="F4224" s="66"/>
      <c r="G4224" s="40"/>
      <c r="H4224" s="61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0"/>
      <c r="AN4224" s="40"/>
    </row>
    <row r="4225" spans="1:40" x14ac:dyDescent="0.2">
      <c r="A4225" s="40"/>
      <c r="B4225" s="40"/>
      <c r="C4225" s="40"/>
      <c r="D4225" s="40"/>
      <c r="E4225" s="40"/>
      <c r="F4225" s="66"/>
      <c r="G4225" s="40"/>
      <c r="H4225" s="61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0"/>
      <c r="AN4225" s="40"/>
    </row>
    <row r="4226" spans="1:40" x14ac:dyDescent="0.2">
      <c r="A4226" s="40"/>
      <c r="B4226" s="40"/>
      <c r="C4226" s="40"/>
      <c r="D4226" s="40"/>
      <c r="E4226" s="40"/>
      <c r="F4226" s="66"/>
      <c r="G4226" s="40"/>
      <c r="H4226" s="61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0"/>
      <c r="AN4226" s="40"/>
    </row>
    <row r="4227" spans="1:40" x14ac:dyDescent="0.2">
      <c r="A4227" s="40"/>
      <c r="B4227" s="40"/>
      <c r="C4227" s="40"/>
      <c r="D4227" s="40"/>
      <c r="E4227" s="40"/>
      <c r="F4227" s="66"/>
      <c r="G4227" s="40"/>
      <c r="H4227" s="61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0"/>
      <c r="AN4227" s="40"/>
    </row>
    <row r="4228" spans="1:40" x14ac:dyDescent="0.2">
      <c r="A4228" s="40"/>
      <c r="B4228" s="40"/>
      <c r="C4228" s="40"/>
      <c r="D4228" s="40"/>
      <c r="E4228" s="40"/>
      <c r="F4228" s="66"/>
      <c r="G4228" s="40"/>
      <c r="H4228" s="61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0"/>
      <c r="AN4228" s="40"/>
    </row>
    <row r="4229" spans="1:40" x14ac:dyDescent="0.2">
      <c r="A4229" s="40"/>
      <c r="B4229" s="40"/>
      <c r="C4229" s="40"/>
      <c r="D4229" s="40"/>
      <c r="E4229" s="40"/>
      <c r="F4229" s="66"/>
      <c r="G4229" s="40"/>
      <c r="H4229" s="61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0"/>
      <c r="AN4229" s="40"/>
    </row>
    <row r="4230" spans="1:40" x14ac:dyDescent="0.2">
      <c r="A4230" s="40"/>
      <c r="B4230" s="40"/>
      <c r="C4230" s="40"/>
      <c r="D4230" s="40"/>
      <c r="E4230" s="40"/>
      <c r="F4230" s="66"/>
      <c r="G4230" s="40"/>
      <c r="H4230" s="61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0"/>
      <c r="AN4230" s="40"/>
    </row>
    <row r="4231" spans="1:40" x14ac:dyDescent="0.2">
      <c r="A4231" s="40"/>
      <c r="B4231" s="40"/>
      <c r="C4231" s="40"/>
      <c r="D4231" s="40"/>
      <c r="E4231" s="40"/>
      <c r="F4231" s="66"/>
      <c r="G4231" s="40"/>
      <c r="H4231" s="61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0"/>
      <c r="AN4231" s="40"/>
    </row>
    <row r="4232" spans="1:40" x14ac:dyDescent="0.2">
      <c r="A4232" s="40"/>
      <c r="B4232" s="40"/>
      <c r="C4232" s="40"/>
      <c r="D4232" s="40"/>
      <c r="E4232" s="40"/>
      <c r="F4232" s="66"/>
      <c r="G4232" s="40"/>
      <c r="H4232" s="61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0"/>
      <c r="AN4232" s="40"/>
    </row>
    <row r="4233" spans="1:40" x14ac:dyDescent="0.2">
      <c r="A4233" s="40"/>
      <c r="B4233" s="40"/>
      <c r="C4233" s="40"/>
      <c r="D4233" s="40"/>
      <c r="E4233" s="40"/>
      <c r="F4233" s="66"/>
      <c r="G4233" s="40"/>
      <c r="H4233" s="61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0"/>
      <c r="AN4233" s="40"/>
    </row>
    <row r="4234" spans="1:40" x14ac:dyDescent="0.2">
      <c r="A4234" s="40"/>
      <c r="B4234" s="40"/>
      <c r="C4234" s="40"/>
      <c r="D4234" s="40"/>
      <c r="E4234" s="40"/>
      <c r="F4234" s="66"/>
      <c r="G4234" s="40"/>
      <c r="H4234" s="61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0"/>
      <c r="AN4234" s="40"/>
    </row>
    <row r="4235" spans="1:40" x14ac:dyDescent="0.2">
      <c r="A4235" s="40"/>
      <c r="B4235" s="40"/>
      <c r="C4235" s="40"/>
      <c r="D4235" s="40"/>
      <c r="E4235" s="40"/>
      <c r="F4235" s="66"/>
      <c r="G4235" s="40"/>
      <c r="H4235" s="61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0"/>
      <c r="AN4235" s="40"/>
    </row>
    <row r="4236" spans="1:40" x14ac:dyDescent="0.2">
      <c r="A4236" s="40"/>
      <c r="B4236" s="40"/>
      <c r="C4236" s="40"/>
      <c r="D4236" s="40"/>
      <c r="E4236" s="40"/>
      <c r="F4236" s="66"/>
      <c r="G4236" s="40"/>
      <c r="H4236" s="61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0"/>
      <c r="AN4236" s="40"/>
    </row>
    <row r="4237" spans="1:40" x14ac:dyDescent="0.2">
      <c r="A4237" s="40"/>
      <c r="B4237" s="40"/>
      <c r="C4237" s="40"/>
      <c r="D4237" s="40"/>
      <c r="E4237" s="40"/>
      <c r="F4237" s="66"/>
      <c r="G4237" s="40"/>
      <c r="H4237" s="61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0"/>
      <c r="AN4237" s="40"/>
    </row>
    <row r="4238" spans="1:40" x14ac:dyDescent="0.2">
      <c r="A4238" s="40"/>
      <c r="B4238" s="40"/>
      <c r="C4238" s="40"/>
      <c r="D4238" s="40"/>
      <c r="E4238" s="40"/>
      <c r="F4238" s="66"/>
      <c r="G4238" s="40"/>
      <c r="H4238" s="61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0"/>
      <c r="AN4238" s="40"/>
    </row>
    <row r="4239" spans="1:40" x14ac:dyDescent="0.2">
      <c r="A4239" s="40"/>
      <c r="B4239" s="40"/>
      <c r="C4239" s="40"/>
      <c r="D4239" s="40"/>
      <c r="E4239" s="40"/>
      <c r="F4239" s="55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0"/>
      <c r="AN4239" s="40"/>
    </row>
    <row r="4240" spans="1:40" x14ac:dyDescent="0.2">
      <c r="A4240" s="40"/>
      <c r="B4240" s="40"/>
      <c r="C4240" s="40"/>
      <c r="D4240" s="40"/>
      <c r="E4240" s="40"/>
      <c r="F4240" s="55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0"/>
      <c r="AN4240" s="40"/>
    </row>
    <row r="4241" spans="1:40" x14ac:dyDescent="0.2">
      <c r="A4241" s="40"/>
      <c r="B4241" s="40"/>
      <c r="C4241" s="40"/>
      <c r="D4241" s="40"/>
      <c r="E4241" s="40"/>
      <c r="F4241" s="55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0"/>
      <c r="AN4241" s="40"/>
    </row>
    <row r="4242" spans="1:40" x14ac:dyDescent="0.2">
      <c r="A4242" s="40"/>
      <c r="B4242" s="40"/>
      <c r="C4242" s="40"/>
      <c r="D4242" s="40"/>
      <c r="E4242" s="40"/>
      <c r="F4242" s="66"/>
      <c r="G4242" s="40"/>
      <c r="H4242" s="61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0"/>
      <c r="AN4242" s="40"/>
    </row>
    <row r="4243" spans="1:40" x14ac:dyDescent="0.2">
      <c r="A4243" s="40"/>
      <c r="B4243" s="40"/>
      <c r="C4243" s="40"/>
      <c r="D4243" s="40"/>
      <c r="E4243" s="40"/>
      <c r="F4243" s="66"/>
      <c r="G4243" s="40"/>
      <c r="H4243" s="61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0"/>
      <c r="AN4243" s="40"/>
    </row>
    <row r="4244" spans="1:40" x14ac:dyDescent="0.2">
      <c r="A4244" s="40"/>
      <c r="B4244" s="40"/>
      <c r="C4244" s="40"/>
      <c r="D4244" s="40"/>
      <c r="E4244" s="40"/>
      <c r="F4244" s="66"/>
      <c r="G4244" s="40"/>
      <c r="H4244" s="61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0"/>
      <c r="AN4244" s="40"/>
    </row>
    <row r="4245" spans="1:40" x14ac:dyDescent="0.2">
      <c r="A4245" s="40"/>
      <c r="B4245" s="40"/>
      <c r="C4245" s="40"/>
      <c r="D4245" s="40"/>
      <c r="E4245" s="40"/>
      <c r="F4245" s="66"/>
      <c r="G4245" s="40"/>
      <c r="H4245" s="61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0"/>
      <c r="AN4245" s="40"/>
    </row>
    <row r="4246" spans="1:40" x14ac:dyDescent="0.2">
      <c r="A4246" s="40"/>
      <c r="B4246" s="40"/>
      <c r="C4246" s="40"/>
      <c r="D4246" s="40"/>
      <c r="E4246" s="40"/>
      <c r="F4246" s="66"/>
      <c r="G4246" s="40"/>
      <c r="H4246" s="61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0"/>
      <c r="AN4246" s="40"/>
    </row>
    <row r="4247" spans="1:40" x14ac:dyDescent="0.2">
      <c r="A4247" s="40"/>
      <c r="B4247" s="40"/>
      <c r="C4247" s="40"/>
      <c r="D4247" s="40"/>
      <c r="E4247" s="40"/>
      <c r="F4247" s="66"/>
      <c r="G4247" s="40"/>
      <c r="H4247" s="61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0"/>
      <c r="AN4247" s="40"/>
    </row>
    <row r="4248" spans="1:40" x14ac:dyDescent="0.2">
      <c r="A4248" s="40"/>
      <c r="B4248" s="40"/>
      <c r="C4248" s="40"/>
      <c r="D4248" s="40"/>
      <c r="E4248" s="40"/>
      <c r="F4248" s="66"/>
      <c r="G4248" s="40"/>
      <c r="H4248" s="61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0"/>
      <c r="AN4248" s="40"/>
    </row>
    <row r="4249" spans="1:40" x14ac:dyDescent="0.2">
      <c r="A4249" s="40"/>
      <c r="B4249" s="40"/>
      <c r="C4249" s="40"/>
      <c r="D4249" s="40"/>
      <c r="E4249" s="40"/>
      <c r="F4249" s="66"/>
      <c r="G4249" s="40"/>
      <c r="H4249" s="61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0"/>
      <c r="AN4249" s="40"/>
    </row>
    <row r="4250" spans="1:40" x14ac:dyDescent="0.2">
      <c r="A4250" s="40"/>
      <c r="B4250" s="40"/>
      <c r="C4250" s="40"/>
      <c r="D4250" s="40"/>
      <c r="E4250" s="40"/>
      <c r="F4250" s="66"/>
      <c r="G4250" s="40"/>
      <c r="H4250" s="61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0"/>
      <c r="AN4250" s="40"/>
    </row>
    <row r="4251" spans="1:40" x14ac:dyDescent="0.2">
      <c r="A4251" s="40"/>
      <c r="B4251" s="40"/>
      <c r="C4251" s="40"/>
      <c r="D4251" s="40"/>
      <c r="E4251" s="40"/>
      <c r="F4251" s="66"/>
      <c r="G4251" s="40"/>
      <c r="H4251" s="61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0"/>
      <c r="AN4251" s="40"/>
    </row>
    <row r="4252" spans="1:40" x14ac:dyDescent="0.2">
      <c r="A4252" s="40"/>
      <c r="B4252" s="40"/>
      <c r="C4252" s="40"/>
      <c r="D4252" s="40"/>
      <c r="E4252" s="40"/>
      <c r="F4252" s="66"/>
      <c r="G4252" s="40"/>
      <c r="H4252" s="61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0"/>
      <c r="AN4252" s="40"/>
    </row>
    <row r="4253" spans="1:40" x14ac:dyDescent="0.2">
      <c r="A4253" s="40"/>
      <c r="B4253" s="40"/>
      <c r="C4253" s="40"/>
      <c r="D4253" s="40"/>
      <c r="E4253" s="40"/>
      <c r="F4253" s="66"/>
      <c r="G4253" s="40"/>
      <c r="H4253" s="61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0"/>
      <c r="AN4253" s="40"/>
    </row>
    <row r="4254" spans="1:40" x14ac:dyDescent="0.2">
      <c r="A4254" s="40"/>
      <c r="B4254" s="40"/>
      <c r="C4254" s="40"/>
      <c r="D4254" s="40"/>
      <c r="E4254" s="40"/>
      <c r="F4254" s="66"/>
      <c r="G4254" s="40"/>
      <c r="H4254" s="61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0"/>
      <c r="AN4254" s="40"/>
    </row>
    <row r="4255" spans="1:40" x14ac:dyDescent="0.2">
      <c r="A4255" s="40"/>
      <c r="B4255" s="40"/>
      <c r="C4255" s="40"/>
      <c r="D4255" s="40"/>
      <c r="E4255" s="40"/>
      <c r="F4255" s="66"/>
      <c r="G4255" s="40"/>
      <c r="H4255" s="61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0"/>
      <c r="AN4255" s="40"/>
    </row>
    <row r="4256" spans="1:40" x14ac:dyDescent="0.2">
      <c r="A4256" s="40"/>
      <c r="B4256" s="40"/>
      <c r="C4256" s="40"/>
      <c r="D4256" s="40"/>
      <c r="E4256" s="40"/>
      <c r="F4256" s="66"/>
      <c r="G4256" s="40"/>
      <c r="H4256" s="61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0"/>
      <c r="AN4256" s="40"/>
    </row>
    <row r="4257" spans="1:40" x14ac:dyDescent="0.2">
      <c r="A4257" s="40"/>
      <c r="B4257" s="40"/>
      <c r="C4257" s="40"/>
      <c r="D4257" s="40"/>
      <c r="E4257" s="40"/>
      <c r="F4257" s="66"/>
      <c r="G4257" s="40"/>
      <c r="H4257" s="61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0"/>
      <c r="AN4257" s="40"/>
    </row>
    <row r="4258" spans="1:40" x14ac:dyDescent="0.2">
      <c r="A4258" s="40"/>
      <c r="B4258" s="40"/>
      <c r="C4258" s="40"/>
      <c r="D4258" s="40"/>
      <c r="E4258" s="40"/>
      <c r="F4258" s="66"/>
      <c r="G4258" s="40"/>
      <c r="H4258" s="61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0"/>
      <c r="AN4258" s="40"/>
    </row>
    <row r="4259" spans="1:40" x14ac:dyDescent="0.2">
      <c r="A4259" s="40"/>
      <c r="B4259" s="40"/>
      <c r="C4259" s="40"/>
      <c r="D4259" s="40"/>
      <c r="E4259" s="40"/>
      <c r="F4259" s="66"/>
      <c r="G4259" s="40"/>
      <c r="H4259" s="61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0"/>
      <c r="AN4259" s="40"/>
    </row>
    <row r="4260" spans="1:40" x14ac:dyDescent="0.2">
      <c r="A4260" s="40"/>
      <c r="B4260" s="40"/>
      <c r="C4260" s="40"/>
      <c r="D4260" s="40"/>
      <c r="E4260" s="40"/>
      <c r="F4260" s="55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0"/>
      <c r="AN4260" s="40"/>
    </row>
    <row r="4261" spans="1:40" x14ac:dyDescent="0.2">
      <c r="A4261" s="40"/>
      <c r="B4261" s="40"/>
      <c r="C4261" s="40"/>
      <c r="D4261" s="40"/>
      <c r="E4261" s="40"/>
      <c r="F4261" s="55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0"/>
      <c r="AN4261" s="40"/>
    </row>
    <row r="4262" spans="1:40" x14ac:dyDescent="0.2">
      <c r="A4262" s="40"/>
      <c r="B4262" s="40"/>
      <c r="C4262" s="40"/>
      <c r="D4262" s="40"/>
      <c r="E4262" s="40"/>
      <c r="F4262" s="55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0"/>
      <c r="AN4262" s="40"/>
    </row>
    <row r="4263" spans="1:40" x14ac:dyDescent="0.2">
      <c r="A4263" s="40"/>
      <c r="B4263" s="40"/>
      <c r="C4263" s="40"/>
      <c r="D4263" s="40"/>
      <c r="E4263" s="40"/>
      <c r="F4263" s="55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0"/>
      <c r="AN4263" s="40"/>
    </row>
    <row r="4264" spans="1:40" x14ac:dyDescent="0.2">
      <c r="A4264" s="40"/>
      <c r="B4264" s="40"/>
      <c r="C4264" s="40"/>
      <c r="D4264" s="40"/>
      <c r="E4264" s="40"/>
      <c r="F4264" s="66"/>
      <c r="G4264" s="40"/>
      <c r="H4264" s="61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0"/>
      <c r="AN4264" s="40"/>
    </row>
    <row r="4265" spans="1:40" x14ac:dyDescent="0.2">
      <c r="A4265" s="40"/>
      <c r="B4265" s="40"/>
      <c r="C4265" s="40"/>
      <c r="D4265" s="40"/>
      <c r="E4265" s="40"/>
      <c r="F4265" s="66"/>
      <c r="G4265" s="40"/>
      <c r="H4265" s="61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0"/>
      <c r="AN4265" s="40"/>
    </row>
    <row r="4266" spans="1:40" x14ac:dyDescent="0.2">
      <c r="A4266" s="40"/>
      <c r="B4266" s="40"/>
      <c r="C4266" s="40"/>
      <c r="D4266" s="40"/>
      <c r="E4266" s="40"/>
      <c r="F4266" s="66"/>
      <c r="G4266" s="40"/>
      <c r="H4266" s="61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0"/>
      <c r="AN4266" s="40"/>
    </row>
    <row r="4267" spans="1:40" x14ac:dyDescent="0.2">
      <c r="A4267" s="40"/>
      <c r="B4267" s="40"/>
      <c r="C4267" s="40"/>
      <c r="D4267" s="40"/>
      <c r="E4267" s="40"/>
      <c r="F4267" s="66"/>
      <c r="G4267" s="40"/>
      <c r="H4267" s="61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0"/>
      <c r="AN4267" s="40"/>
    </row>
    <row r="4268" spans="1:40" x14ac:dyDescent="0.2">
      <c r="A4268" s="40"/>
      <c r="B4268" s="40"/>
      <c r="C4268" s="40"/>
      <c r="D4268" s="40"/>
      <c r="E4268" s="40"/>
      <c r="F4268" s="66"/>
      <c r="G4268" s="40"/>
      <c r="H4268" s="61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0"/>
      <c r="AN4268" s="40"/>
    </row>
    <row r="4269" spans="1:40" x14ac:dyDescent="0.2">
      <c r="A4269" s="40"/>
      <c r="B4269" s="40"/>
      <c r="C4269" s="40"/>
      <c r="D4269" s="40"/>
      <c r="E4269" s="40"/>
      <c r="F4269" s="66"/>
      <c r="G4269" s="40"/>
      <c r="H4269" s="61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0"/>
      <c r="AN4269" s="40"/>
    </row>
    <row r="4270" spans="1:40" x14ac:dyDescent="0.2">
      <c r="A4270" s="40"/>
      <c r="B4270" s="40"/>
      <c r="C4270" s="40"/>
      <c r="D4270" s="40"/>
      <c r="E4270" s="40"/>
      <c r="F4270" s="66"/>
      <c r="G4270" s="40"/>
      <c r="H4270" s="61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0"/>
      <c r="AN4270" s="40"/>
    </row>
    <row r="4271" spans="1:40" x14ac:dyDescent="0.2">
      <c r="A4271" s="40"/>
      <c r="B4271" s="40"/>
      <c r="C4271" s="40"/>
      <c r="D4271" s="40"/>
      <c r="E4271" s="40"/>
      <c r="F4271" s="66"/>
      <c r="G4271" s="40"/>
      <c r="H4271" s="61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0"/>
      <c r="AN4271" s="40"/>
    </row>
    <row r="4272" spans="1:40" x14ac:dyDescent="0.2">
      <c r="A4272" s="40"/>
      <c r="B4272" s="40"/>
      <c r="C4272" s="40"/>
      <c r="D4272" s="40"/>
      <c r="E4272" s="40"/>
      <c r="F4272" s="66"/>
      <c r="G4272" s="40"/>
      <c r="H4272" s="61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0"/>
      <c r="AN4272" s="40"/>
    </row>
    <row r="4273" spans="1:40" x14ac:dyDescent="0.2">
      <c r="A4273" s="40"/>
      <c r="B4273" s="40"/>
      <c r="C4273" s="40"/>
      <c r="D4273" s="40"/>
      <c r="E4273" s="40"/>
      <c r="F4273" s="66"/>
      <c r="G4273" s="40"/>
      <c r="H4273" s="61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0"/>
      <c r="AN4273" s="40"/>
    </row>
    <row r="4274" spans="1:40" x14ac:dyDescent="0.2">
      <c r="A4274" s="40"/>
      <c r="B4274" s="40"/>
      <c r="C4274" s="40"/>
      <c r="D4274" s="40"/>
      <c r="E4274" s="40"/>
      <c r="F4274" s="66"/>
      <c r="G4274" s="40"/>
      <c r="H4274" s="61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0"/>
      <c r="AN4274" s="40"/>
    </row>
    <row r="4275" spans="1:40" x14ac:dyDescent="0.2">
      <c r="A4275" s="40"/>
      <c r="B4275" s="40"/>
      <c r="C4275" s="40"/>
      <c r="D4275" s="40"/>
      <c r="E4275" s="40"/>
      <c r="F4275" s="66"/>
      <c r="G4275" s="40"/>
      <c r="H4275" s="61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0"/>
      <c r="AN4275" s="40"/>
    </row>
    <row r="4276" spans="1:40" x14ac:dyDescent="0.2">
      <c r="A4276" s="40"/>
      <c r="B4276" s="40"/>
      <c r="C4276" s="40"/>
      <c r="D4276" s="40"/>
      <c r="E4276" s="40"/>
      <c r="F4276" s="66"/>
      <c r="G4276" s="40"/>
      <c r="H4276" s="61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0"/>
      <c r="AN4276" s="40"/>
    </row>
    <row r="4277" spans="1:40" x14ac:dyDescent="0.2">
      <c r="A4277" s="40"/>
      <c r="B4277" s="40"/>
      <c r="C4277" s="40"/>
      <c r="D4277" s="40"/>
      <c r="E4277" s="40"/>
      <c r="F4277" s="66"/>
      <c r="G4277" s="40"/>
      <c r="H4277" s="61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0"/>
      <c r="AN4277" s="40"/>
    </row>
    <row r="4278" spans="1:40" x14ac:dyDescent="0.2">
      <c r="A4278" s="40"/>
      <c r="B4278" s="40"/>
      <c r="C4278" s="40"/>
      <c r="D4278" s="40"/>
      <c r="E4278" s="40"/>
      <c r="F4278" s="66"/>
      <c r="G4278" s="40"/>
      <c r="H4278" s="61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0"/>
      <c r="AN4278" s="40"/>
    </row>
    <row r="4279" spans="1:40" x14ac:dyDescent="0.2">
      <c r="A4279" s="40"/>
      <c r="B4279" s="40"/>
      <c r="C4279" s="40"/>
      <c r="D4279" s="40"/>
      <c r="E4279" s="40"/>
      <c r="F4279" s="66"/>
      <c r="G4279" s="40"/>
      <c r="H4279" s="61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0"/>
      <c r="AN4279" s="40"/>
    </row>
    <row r="4280" spans="1:40" x14ac:dyDescent="0.2">
      <c r="A4280" s="40"/>
      <c r="B4280" s="40"/>
      <c r="C4280" s="40"/>
      <c r="D4280" s="40"/>
      <c r="E4280" s="40"/>
      <c r="F4280" s="66"/>
      <c r="G4280" s="40"/>
      <c r="H4280" s="61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0"/>
      <c r="AN4280" s="40"/>
    </row>
    <row r="4281" spans="1:40" x14ac:dyDescent="0.2">
      <c r="A4281" s="40"/>
      <c r="B4281" s="40"/>
      <c r="C4281" s="40"/>
      <c r="D4281" s="40"/>
      <c r="E4281" s="40"/>
      <c r="F4281" s="66"/>
      <c r="G4281" s="40"/>
      <c r="H4281" s="61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0"/>
      <c r="AN4281" s="40"/>
    </row>
    <row r="4282" spans="1:40" x14ac:dyDescent="0.2">
      <c r="A4282" s="40"/>
      <c r="B4282" s="40"/>
      <c r="C4282" s="40"/>
      <c r="D4282" s="40"/>
      <c r="E4282" s="40"/>
      <c r="F4282" s="66"/>
      <c r="G4282" s="40"/>
      <c r="H4282" s="61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0"/>
      <c r="AN4282" s="40"/>
    </row>
    <row r="4283" spans="1:40" x14ac:dyDescent="0.2">
      <c r="A4283" s="40"/>
      <c r="B4283" s="40"/>
      <c r="C4283" s="40"/>
      <c r="D4283" s="40"/>
      <c r="E4283" s="40"/>
      <c r="F4283" s="66"/>
      <c r="G4283" s="40"/>
      <c r="H4283" s="61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0"/>
      <c r="AN4283" s="40"/>
    </row>
    <row r="4284" spans="1:40" x14ac:dyDescent="0.2">
      <c r="A4284" s="40"/>
      <c r="B4284" s="40"/>
      <c r="C4284" s="40"/>
      <c r="D4284" s="40"/>
      <c r="E4284" s="40"/>
      <c r="F4284" s="66"/>
      <c r="G4284" s="40"/>
      <c r="H4284" s="61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0"/>
      <c r="AN4284" s="40"/>
    </row>
    <row r="4285" spans="1:40" x14ac:dyDescent="0.2">
      <c r="A4285" s="40"/>
      <c r="B4285" s="40"/>
      <c r="C4285" s="40"/>
      <c r="D4285" s="40"/>
      <c r="E4285" s="40"/>
      <c r="F4285" s="66"/>
      <c r="G4285" s="40"/>
      <c r="H4285" s="61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0"/>
      <c r="AN4285" s="40"/>
    </row>
    <row r="4286" spans="1:40" x14ac:dyDescent="0.2">
      <c r="A4286" s="40"/>
      <c r="B4286" s="40"/>
      <c r="C4286" s="40"/>
      <c r="D4286" s="40"/>
      <c r="E4286" s="40"/>
      <c r="F4286" s="66"/>
      <c r="G4286" s="40"/>
      <c r="H4286" s="61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0"/>
      <c r="AN4286" s="40"/>
    </row>
    <row r="4287" spans="1:40" x14ac:dyDescent="0.2">
      <c r="A4287" s="40"/>
      <c r="B4287" s="40"/>
      <c r="C4287" s="40"/>
      <c r="D4287" s="40"/>
      <c r="E4287" s="40"/>
      <c r="F4287" s="66"/>
      <c r="G4287" s="40"/>
      <c r="H4287" s="61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0"/>
      <c r="AN4287" s="40"/>
    </row>
    <row r="4288" spans="1:40" x14ac:dyDescent="0.2">
      <c r="A4288" s="40"/>
      <c r="B4288" s="40"/>
      <c r="C4288" s="40"/>
      <c r="D4288" s="40"/>
      <c r="E4288" s="40"/>
      <c r="F4288" s="66"/>
      <c r="G4288" s="40"/>
      <c r="H4288" s="61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0"/>
      <c r="AN4288" s="40"/>
    </row>
    <row r="4289" spans="1:40" x14ac:dyDescent="0.2">
      <c r="A4289" s="40"/>
      <c r="B4289" s="40"/>
      <c r="C4289" s="40"/>
      <c r="D4289" s="40"/>
      <c r="E4289" s="40"/>
      <c r="F4289" s="55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0"/>
      <c r="AN4289" s="40"/>
    </row>
    <row r="4290" spans="1:40" x14ac:dyDescent="0.2">
      <c r="A4290" s="40"/>
      <c r="B4290" s="40"/>
      <c r="C4290" s="40"/>
      <c r="D4290" s="40"/>
      <c r="E4290" s="40"/>
      <c r="F4290" s="55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0"/>
      <c r="AN4290" s="40"/>
    </row>
    <row r="4291" spans="1:40" x14ac:dyDescent="0.2">
      <c r="A4291" s="40"/>
      <c r="B4291" s="40"/>
      <c r="C4291" s="40"/>
      <c r="D4291" s="40"/>
      <c r="E4291" s="40"/>
      <c r="F4291" s="55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0"/>
      <c r="AN4291" s="40"/>
    </row>
    <row r="4292" spans="1:40" x14ac:dyDescent="0.2">
      <c r="A4292" s="40"/>
      <c r="B4292" s="40"/>
      <c r="C4292" s="40"/>
      <c r="D4292" s="40"/>
      <c r="E4292" s="40"/>
      <c r="F4292" s="55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0"/>
      <c r="AN4292" s="40"/>
    </row>
    <row r="4293" spans="1:40" x14ac:dyDescent="0.2">
      <c r="A4293" s="40"/>
      <c r="B4293" s="40"/>
      <c r="C4293" s="40"/>
      <c r="D4293" s="40"/>
      <c r="E4293" s="40"/>
      <c r="F4293" s="66"/>
      <c r="G4293" s="40"/>
      <c r="H4293" s="61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0"/>
      <c r="AN4293" s="40"/>
    </row>
    <row r="4294" spans="1:40" x14ac:dyDescent="0.2">
      <c r="A4294" s="40"/>
      <c r="B4294" s="40"/>
      <c r="C4294" s="40"/>
      <c r="D4294" s="40"/>
      <c r="E4294" s="40"/>
      <c r="F4294" s="66"/>
      <c r="G4294" s="40"/>
      <c r="H4294" s="61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0"/>
      <c r="AN4294" s="40"/>
    </row>
    <row r="4295" spans="1:40" x14ac:dyDescent="0.2">
      <c r="A4295" s="40"/>
      <c r="B4295" s="40"/>
      <c r="C4295" s="40"/>
      <c r="D4295" s="40"/>
      <c r="E4295" s="40"/>
      <c r="F4295" s="66"/>
      <c r="G4295" s="40"/>
      <c r="H4295" s="61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0"/>
      <c r="AN4295" s="40"/>
    </row>
    <row r="4296" spans="1:40" x14ac:dyDescent="0.2">
      <c r="A4296" s="40"/>
      <c r="B4296" s="40"/>
      <c r="C4296" s="40"/>
      <c r="D4296" s="40"/>
      <c r="E4296" s="40"/>
      <c r="F4296" s="66"/>
      <c r="G4296" s="40"/>
      <c r="H4296" s="61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0"/>
      <c r="AN4296" s="40"/>
    </row>
    <row r="4297" spans="1:40" x14ac:dyDescent="0.2">
      <c r="A4297" s="40"/>
      <c r="B4297" s="40"/>
      <c r="C4297" s="40"/>
      <c r="D4297" s="40"/>
      <c r="E4297" s="40"/>
      <c r="F4297" s="66"/>
      <c r="G4297" s="40"/>
      <c r="H4297" s="61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0"/>
      <c r="AN4297" s="40"/>
    </row>
    <row r="4298" spans="1:40" x14ac:dyDescent="0.2">
      <c r="A4298" s="40"/>
      <c r="B4298" s="40"/>
      <c r="C4298" s="40"/>
      <c r="D4298" s="40"/>
      <c r="E4298" s="40"/>
      <c r="F4298" s="66"/>
      <c r="G4298" s="40"/>
      <c r="H4298" s="61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0"/>
      <c r="AN4298" s="40"/>
    </row>
    <row r="4299" spans="1:40" x14ac:dyDescent="0.2">
      <c r="A4299" s="40"/>
      <c r="B4299" s="40"/>
      <c r="C4299" s="40"/>
      <c r="D4299" s="40"/>
      <c r="E4299" s="40"/>
      <c r="F4299" s="66"/>
      <c r="G4299" s="40"/>
      <c r="H4299" s="61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0"/>
      <c r="AN4299" s="40"/>
    </row>
    <row r="4300" spans="1:40" x14ac:dyDescent="0.2">
      <c r="A4300" s="40"/>
      <c r="B4300" s="40"/>
      <c r="C4300" s="40"/>
      <c r="D4300" s="40"/>
      <c r="E4300" s="40"/>
      <c r="F4300" s="66"/>
      <c r="G4300" s="40"/>
      <c r="H4300" s="61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0"/>
      <c r="AN4300" s="40"/>
    </row>
    <row r="4301" spans="1:40" x14ac:dyDescent="0.2">
      <c r="A4301" s="40"/>
      <c r="B4301" s="40"/>
      <c r="C4301" s="40"/>
      <c r="D4301" s="40"/>
      <c r="E4301" s="40"/>
      <c r="F4301" s="66"/>
      <c r="G4301" s="40"/>
      <c r="H4301" s="61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0"/>
      <c r="AN4301" s="40"/>
    </row>
    <row r="4302" spans="1:40" x14ac:dyDescent="0.2">
      <c r="A4302" s="40"/>
      <c r="B4302" s="40"/>
      <c r="C4302" s="40"/>
      <c r="D4302" s="40"/>
      <c r="E4302" s="40"/>
      <c r="F4302" s="66"/>
      <c r="G4302" s="40"/>
      <c r="H4302" s="61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0"/>
      <c r="AN4302" s="40"/>
    </row>
    <row r="4303" spans="1:40" x14ac:dyDescent="0.2">
      <c r="A4303" s="40"/>
      <c r="B4303" s="40"/>
      <c r="C4303" s="40"/>
      <c r="D4303" s="40"/>
      <c r="E4303" s="40"/>
      <c r="F4303" s="66"/>
      <c r="G4303" s="40"/>
      <c r="H4303" s="61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0"/>
      <c r="AN4303" s="40"/>
    </row>
    <row r="4304" spans="1:40" x14ac:dyDescent="0.2">
      <c r="A4304" s="40"/>
      <c r="B4304" s="40"/>
      <c r="C4304" s="40"/>
      <c r="D4304" s="40"/>
      <c r="E4304" s="40"/>
      <c r="F4304" s="66"/>
      <c r="G4304" s="40"/>
      <c r="H4304" s="61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0"/>
      <c r="AN4304" s="40"/>
    </row>
    <row r="4305" spans="1:40" x14ac:dyDescent="0.2">
      <c r="A4305" s="40"/>
      <c r="B4305" s="40"/>
      <c r="C4305" s="40"/>
      <c r="D4305" s="40"/>
      <c r="E4305" s="40"/>
      <c r="F4305" s="66"/>
      <c r="G4305" s="40"/>
      <c r="H4305" s="61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0"/>
      <c r="AN4305" s="40"/>
    </row>
    <row r="4306" spans="1:40" x14ac:dyDescent="0.2">
      <c r="A4306" s="40"/>
      <c r="B4306" s="40"/>
      <c r="C4306" s="40"/>
      <c r="D4306" s="40"/>
      <c r="E4306" s="40"/>
      <c r="F4306" s="66"/>
      <c r="G4306" s="40"/>
      <c r="H4306" s="61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0"/>
      <c r="AN4306" s="40"/>
    </row>
    <row r="4307" spans="1:40" x14ac:dyDescent="0.2">
      <c r="A4307" s="40"/>
      <c r="B4307" s="40"/>
      <c r="C4307" s="40"/>
      <c r="D4307" s="40"/>
      <c r="E4307" s="40"/>
      <c r="F4307" s="55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0"/>
      <c r="AN4307" s="40"/>
    </row>
    <row r="4308" spans="1:40" x14ac:dyDescent="0.2">
      <c r="A4308" s="40"/>
      <c r="B4308" s="40"/>
      <c r="C4308" s="40"/>
      <c r="D4308" s="40"/>
      <c r="E4308" s="40"/>
      <c r="F4308" s="55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0"/>
      <c r="AN4308" s="40"/>
    </row>
    <row r="4309" spans="1:40" x14ac:dyDescent="0.2">
      <c r="A4309" s="40"/>
      <c r="B4309" s="40"/>
      <c r="C4309" s="40"/>
      <c r="D4309" s="40"/>
      <c r="E4309" s="40"/>
      <c r="F4309" s="55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0"/>
      <c r="AN4309" s="40"/>
    </row>
    <row r="4310" spans="1:40" x14ac:dyDescent="0.2">
      <c r="A4310" s="40"/>
      <c r="B4310" s="40"/>
      <c r="C4310" s="40"/>
      <c r="D4310" s="40"/>
      <c r="E4310" s="40"/>
      <c r="F4310" s="55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0"/>
      <c r="AN4310" s="40"/>
    </row>
    <row r="4311" spans="1:40" x14ac:dyDescent="0.2">
      <c r="A4311" s="40"/>
      <c r="B4311" s="40"/>
      <c r="C4311" s="40"/>
      <c r="D4311" s="40"/>
      <c r="E4311" s="40"/>
      <c r="F4311" s="66"/>
      <c r="G4311" s="40"/>
      <c r="H4311" s="61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0"/>
      <c r="AN4311" s="40"/>
    </row>
    <row r="4312" spans="1:40" x14ac:dyDescent="0.2">
      <c r="A4312" s="40"/>
      <c r="B4312" s="40"/>
      <c r="C4312" s="40"/>
      <c r="D4312" s="40"/>
      <c r="E4312" s="40"/>
      <c r="F4312" s="66"/>
      <c r="G4312" s="40"/>
      <c r="H4312" s="61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0"/>
      <c r="AN4312" s="40"/>
    </row>
    <row r="4313" spans="1:40" x14ac:dyDescent="0.2">
      <c r="A4313" s="40"/>
      <c r="B4313" s="40"/>
      <c r="C4313" s="40"/>
      <c r="D4313" s="40"/>
      <c r="E4313" s="40"/>
      <c r="F4313" s="66"/>
      <c r="G4313" s="40"/>
      <c r="H4313" s="61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0"/>
      <c r="AN4313" s="40"/>
    </row>
    <row r="4314" spans="1:40" x14ac:dyDescent="0.2">
      <c r="A4314" s="40"/>
      <c r="B4314" s="40"/>
      <c r="C4314" s="40"/>
      <c r="D4314" s="40"/>
      <c r="E4314" s="40"/>
      <c r="F4314" s="66"/>
      <c r="G4314" s="40"/>
      <c r="H4314" s="61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0"/>
      <c r="AN4314" s="40"/>
    </row>
    <row r="4315" spans="1:40" x14ac:dyDescent="0.2">
      <c r="A4315" s="40"/>
      <c r="B4315" s="40"/>
      <c r="C4315" s="40"/>
      <c r="D4315" s="40"/>
      <c r="E4315" s="40"/>
      <c r="F4315" s="66"/>
      <c r="G4315" s="40"/>
      <c r="H4315" s="61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0"/>
      <c r="AN4315" s="40"/>
    </row>
    <row r="4316" spans="1:40" x14ac:dyDescent="0.2">
      <c r="A4316" s="40"/>
      <c r="B4316" s="40"/>
      <c r="C4316" s="40"/>
      <c r="D4316" s="40"/>
      <c r="E4316" s="40"/>
      <c r="F4316" s="66"/>
      <c r="G4316" s="40"/>
      <c r="H4316" s="61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0"/>
      <c r="AN4316" s="40"/>
    </row>
    <row r="4317" spans="1:40" x14ac:dyDescent="0.2">
      <c r="A4317" s="40"/>
      <c r="B4317" s="40"/>
      <c r="C4317" s="40"/>
      <c r="D4317" s="40"/>
      <c r="E4317" s="40"/>
      <c r="F4317" s="66"/>
      <c r="G4317" s="40"/>
      <c r="H4317" s="61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0"/>
      <c r="AN4317" s="40"/>
    </row>
    <row r="4318" spans="1:40" x14ac:dyDescent="0.2">
      <c r="A4318" s="40"/>
      <c r="B4318" s="40"/>
      <c r="C4318" s="40"/>
      <c r="D4318" s="40"/>
      <c r="E4318" s="40"/>
      <c r="F4318" s="66"/>
      <c r="G4318" s="40"/>
      <c r="H4318" s="61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0"/>
      <c r="AN4318" s="40"/>
    </row>
    <row r="4319" spans="1:40" x14ac:dyDescent="0.2">
      <c r="A4319" s="40"/>
      <c r="B4319" s="40"/>
      <c r="C4319" s="40"/>
      <c r="D4319" s="40"/>
      <c r="E4319" s="40"/>
      <c r="F4319" s="66"/>
      <c r="G4319" s="40"/>
      <c r="H4319" s="61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0"/>
      <c r="AN4319" s="40"/>
    </row>
    <row r="4320" spans="1:40" x14ac:dyDescent="0.2">
      <c r="A4320" s="40"/>
      <c r="B4320" s="40"/>
      <c r="C4320" s="40"/>
      <c r="D4320" s="40"/>
      <c r="E4320" s="40"/>
      <c r="F4320" s="66"/>
      <c r="G4320" s="40"/>
      <c r="H4320" s="61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0"/>
      <c r="AN4320" s="40"/>
    </row>
    <row r="4321" spans="1:40" x14ac:dyDescent="0.2">
      <c r="A4321" s="40"/>
      <c r="B4321" s="40"/>
      <c r="C4321" s="40"/>
      <c r="D4321" s="40"/>
      <c r="E4321" s="40"/>
      <c r="F4321" s="66"/>
      <c r="G4321" s="40"/>
      <c r="H4321" s="61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0"/>
      <c r="AN4321" s="40"/>
    </row>
    <row r="4322" spans="1:40" x14ac:dyDescent="0.2">
      <c r="A4322" s="40"/>
      <c r="B4322" s="40"/>
      <c r="C4322" s="40"/>
      <c r="D4322" s="40"/>
      <c r="E4322" s="40"/>
      <c r="F4322" s="55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0"/>
      <c r="AN4322" s="40"/>
    </row>
    <row r="4323" spans="1:40" x14ac:dyDescent="0.2">
      <c r="A4323" s="40"/>
      <c r="B4323" s="40"/>
      <c r="C4323" s="40"/>
      <c r="D4323" s="40"/>
      <c r="E4323" s="40"/>
      <c r="F4323" s="55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0"/>
      <c r="AN4323" s="40"/>
    </row>
    <row r="4324" spans="1:40" x14ac:dyDescent="0.2">
      <c r="A4324" s="40"/>
      <c r="B4324" s="40"/>
      <c r="C4324" s="40"/>
      <c r="D4324" s="40"/>
      <c r="E4324" s="40"/>
      <c r="F4324" s="55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0"/>
      <c r="AN4324" s="40"/>
    </row>
    <row r="4325" spans="1:40" x14ac:dyDescent="0.2">
      <c r="A4325" s="40"/>
      <c r="B4325" s="40"/>
      <c r="C4325" s="40"/>
      <c r="D4325" s="40"/>
      <c r="E4325" s="40"/>
      <c r="F4325" s="55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0"/>
      <c r="AN4325" s="40"/>
    </row>
    <row r="4326" spans="1:40" x14ac:dyDescent="0.2">
      <c r="A4326" s="40"/>
      <c r="B4326" s="40"/>
      <c r="C4326" s="40"/>
      <c r="D4326" s="40"/>
      <c r="E4326" s="40"/>
      <c r="F4326" s="66"/>
      <c r="G4326" s="40"/>
      <c r="H4326" s="61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0"/>
      <c r="AN4326" s="40"/>
    </row>
    <row r="4327" spans="1:40" x14ac:dyDescent="0.2">
      <c r="A4327" s="40"/>
      <c r="B4327" s="40"/>
      <c r="C4327" s="40"/>
      <c r="D4327" s="40"/>
      <c r="E4327" s="40"/>
      <c r="F4327" s="66"/>
      <c r="G4327" s="40"/>
      <c r="H4327" s="61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0"/>
      <c r="AN4327" s="40"/>
    </row>
    <row r="4328" spans="1:40" x14ac:dyDescent="0.2">
      <c r="A4328" s="40"/>
      <c r="B4328" s="40"/>
      <c r="C4328" s="40"/>
      <c r="D4328" s="40"/>
      <c r="E4328" s="40"/>
      <c r="F4328" s="66"/>
      <c r="G4328" s="40"/>
      <c r="H4328" s="61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0"/>
      <c r="AN4328" s="40"/>
    </row>
    <row r="4329" spans="1:40" x14ac:dyDescent="0.2">
      <c r="A4329" s="40"/>
      <c r="B4329" s="40"/>
      <c r="C4329" s="40"/>
      <c r="D4329" s="40"/>
      <c r="E4329" s="40"/>
      <c r="F4329" s="66"/>
      <c r="G4329" s="40"/>
      <c r="H4329" s="61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0"/>
      <c r="AN4329" s="40"/>
    </row>
    <row r="4330" spans="1:40" x14ac:dyDescent="0.2">
      <c r="A4330" s="40"/>
      <c r="B4330" s="40"/>
      <c r="C4330" s="40"/>
      <c r="D4330" s="40"/>
      <c r="E4330" s="40"/>
      <c r="F4330" s="66"/>
      <c r="G4330" s="40"/>
      <c r="H4330" s="61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0"/>
      <c r="AN4330" s="40"/>
    </row>
    <row r="4331" spans="1:40" x14ac:dyDescent="0.2">
      <c r="A4331" s="40"/>
      <c r="B4331" s="40"/>
      <c r="C4331" s="40"/>
      <c r="D4331" s="40"/>
      <c r="E4331" s="40"/>
      <c r="F4331" s="66"/>
      <c r="G4331" s="40"/>
      <c r="H4331" s="61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0"/>
      <c r="AN4331" s="40"/>
    </row>
    <row r="4332" spans="1:40" x14ac:dyDescent="0.2">
      <c r="A4332" s="40"/>
      <c r="B4332" s="40"/>
      <c r="C4332" s="40"/>
      <c r="D4332" s="40"/>
      <c r="E4332" s="40"/>
      <c r="F4332" s="66"/>
      <c r="G4332" s="40"/>
      <c r="H4332" s="61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0"/>
      <c r="AN4332" s="40"/>
    </row>
    <row r="4333" spans="1:40" x14ac:dyDescent="0.2">
      <c r="A4333" s="40"/>
      <c r="B4333" s="40"/>
      <c r="C4333" s="40"/>
      <c r="D4333" s="40"/>
      <c r="E4333" s="40"/>
      <c r="F4333" s="66"/>
      <c r="G4333" s="40"/>
      <c r="H4333" s="61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0"/>
      <c r="AN4333" s="40"/>
    </row>
    <row r="4334" spans="1:40" x14ac:dyDescent="0.2">
      <c r="A4334" s="40"/>
      <c r="B4334" s="40"/>
      <c r="C4334" s="40"/>
      <c r="D4334" s="40"/>
      <c r="E4334" s="40"/>
      <c r="F4334" s="66"/>
      <c r="G4334" s="40"/>
      <c r="H4334" s="61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0"/>
      <c r="AN4334" s="40"/>
    </row>
    <row r="4335" spans="1:40" x14ac:dyDescent="0.2">
      <c r="A4335" s="40"/>
      <c r="B4335" s="40"/>
      <c r="C4335" s="40"/>
      <c r="D4335" s="40"/>
      <c r="E4335" s="40"/>
      <c r="F4335" s="66"/>
      <c r="G4335" s="40"/>
      <c r="H4335" s="61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0"/>
      <c r="AN4335" s="40"/>
    </row>
    <row r="4336" spans="1:40" x14ac:dyDescent="0.2">
      <c r="A4336" s="40"/>
      <c r="B4336" s="40"/>
      <c r="C4336" s="40"/>
      <c r="D4336" s="40"/>
      <c r="E4336" s="40"/>
      <c r="F4336" s="66"/>
      <c r="G4336" s="40"/>
      <c r="H4336" s="61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0"/>
      <c r="AN4336" s="40"/>
    </row>
    <row r="4337" spans="1:40" x14ac:dyDescent="0.2">
      <c r="A4337" s="40"/>
      <c r="B4337" s="40"/>
      <c r="C4337" s="40"/>
      <c r="D4337" s="40"/>
      <c r="E4337" s="40"/>
      <c r="F4337" s="66"/>
      <c r="G4337" s="40"/>
      <c r="H4337" s="61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0"/>
      <c r="AN4337" s="40"/>
    </row>
    <row r="4338" spans="1:40" x14ac:dyDescent="0.2">
      <c r="A4338" s="40"/>
      <c r="B4338" s="40"/>
      <c r="C4338" s="40"/>
      <c r="D4338" s="40"/>
      <c r="E4338" s="40"/>
      <c r="F4338" s="66"/>
      <c r="G4338" s="40"/>
      <c r="H4338" s="61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0"/>
      <c r="AN4338" s="40"/>
    </row>
    <row r="4339" spans="1:40" x14ac:dyDescent="0.2">
      <c r="A4339" s="40"/>
      <c r="B4339" s="40"/>
      <c r="C4339" s="40"/>
      <c r="D4339" s="40"/>
      <c r="E4339" s="40"/>
      <c r="F4339" s="66"/>
      <c r="G4339" s="40"/>
      <c r="H4339" s="61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0"/>
      <c r="AN4339" s="40"/>
    </row>
    <row r="4340" spans="1:40" x14ac:dyDescent="0.2">
      <c r="A4340" s="40"/>
      <c r="B4340" s="40"/>
      <c r="C4340" s="40"/>
      <c r="D4340" s="40"/>
      <c r="E4340" s="40"/>
      <c r="F4340" s="66"/>
      <c r="G4340" s="40"/>
      <c r="H4340" s="61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0"/>
      <c r="AN4340" s="40"/>
    </row>
    <row r="4341" spans="1:40" x14ac:dyDescent="0.2">
      <c r="A4341" s="40"/>
      <c r="B4341" s="40"/>
      <c r="C4341" s="40"/>
      <c r="D4341" s="40"/>
      <c r="E4341" s="40"/>
      <c r="F4341" s="66"/>
      <c r="G4341" s="40"/>
      <c r="H4341" s="61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0"/>
      <c r="AN4341" s="40"/>
    </row>
    <row r="4342" spans="1:40" x14ac:dyDescent="0.2">
      <c r="A4342" s="40"/>
      <c r="B4342" s="40"/>
      <c r="C4342" s="40"/>
      <c r="D4342" s="40"/>
      <c r="E4342" s="40"/>
      <c r="F4342" s="66"/>
      <c r="G4342" s="40"/>
      <c r="H4342" s="61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0"/>
      <c r="AN4342" s="40"/>
    </row>
    <row r="4343" spans="1:40" x14ac:dyDescent="0.2">
      <c r="A4343" s="40"/>
      <c r="B4343" s="40"/>
      <c r="C4343" s="40"/>
      <c r="D4343" s="40"/>
      <c r="E4343" s="40"/>
      <c r="F4343" s="55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0"/>
      <c r="AN4343" s="40"/>
    </row>
    <row r="4344" spans="1:40" x14ac:dyDescent="0.2">
      <c r="A4344" s="40"/>
      <c r="B4344" s="40"/>
      <c r="C4344" s="40"/>
      <c r="D4344" s="40"/>
      <c r="E4344" s="40"/>
      <c r="F4344" s="55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0"/>
      <c r="AN4344" s="40"/>
    </row>
    <row r="4345" spans="1:40" x14ac:dyDescent="0.2">
      <c r="A4345" s="40"/>
      <c r="B4345" s="40"/>
      <c r="C4345" s="40"/>
      <c r="D4345" s="40"/>
      <c r="E4345" s="40"/>
      <c r="F4345" s="55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0"/>
      <c r="AN4345" s="40"/>
    </row>
    <row r="4346" spans="1:40" x14ac:dyDescent="0.2">
      <c r="A4346" s="40"/>
      <c r="B4346" s="40"/>
      <c r="C4346" s="40"/>
      <c r="D4346" s="40"/>
      <c r="E4346" s="40"/>
      <c r="F4346" s="66"/>
      <c r="G4346" s="40"/>
      <c r="H4346" s="61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0"/>
      <c r="AN4346" s="40"/>
    </row>
    <row r="4347" spans="1:40" x14ac:dyDescent="0.2">
      <c r="A4347" s="40"/>
      <c r="B4347" s="40"/>
      <c r="C4347" s="40"/>
      <c r="D4347" s="40"/>
      <c r="E4347" s="40"/>
      <c r="F4347" s="66"/>
      <c r="G4347" s="40"/>
      <c r="H4347" s="61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0"/>
      <c r="AN4347" s="40"/>
    </row>
    <row r="4348" spans="1:40" x14ac:dyDescent="0.2">
      <c r="A4348" s="40"/>
      <c r="B4348" s="40"/>
      <c r="C4348" s="40"/>
      <c r="D4348" s="40"/>
      <c r="E4348" s="40"/>
      <c r="F4348" s="66"/>
      <c r="G4348" s="40"/>
      <c r="H4348" s="61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0"/>
      <c r="AN4348" s="40"/>
    </row>
    <row r="4349" spans="1:40" x14ac:dyDescent="0.2">
      <c r="A4349" s="40"/>
      <c r="B4349" s="40"/>
      <c r="C4349" s="40"/>
      <c r="D4349" s="40"/>
      <c r="E4349" s="40"/>
      <c r="F4349" s="66"/>
      <c r="G4349" s="40"/>
      <c r="H4349" s="61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0"/>
      <c r="AN4349" s="40"/>
    </row>
    <row r="4350" spans="1:40" x14ac:dyDescent="0.2">
      <c r="A4350" s="40"/>
      <c r="B4350" s="40"/>
      <c r="C4350" s="40"/>
      <c r="D4350" s="40"/>
      <c r="E4350" s="40"/>
      <c r="F4350" s="66"/>
      <c r="G4350" s="40"/>
      <c r="H4350" s="61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0"/>
      <c r="AN4350" s="40"/>
    </row>
    <row r="4351" spans="1:40" x14ac:dyDescent="0.2">
      <c r="A4351" s="40"/>
      <c r="B4351" s="40"/>
      <c r="C4351" s="40"/>
      <c r="D4351" s="40"/>
      <c r="E4351" s="40"/>
      <c r="F4351" s="66"/>
      <c r="G4351" s="40"/>
      <c r="H4351" s="61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0"/>
      <c r="AN4351" s="40"/>
    </row>
    <row r="4352" spans="1:40" x14ac:dyDescent="0.2">
      <c r="A4352" s="40"/>
      <c r="B4352" s="40"/>
      <c r="C4352" s="40"/>
      <c r="D4352" s="40"/>
      <c r="E4352" s="40"/>
      <c r="F4352" s="66"/>
      <c r="G4352" s="40"/>
      <c r="H4352" s="61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0"/>
      <c r="AN4352" s="40"/>
    </row>
    <row r="4353" spans="1:40" x14ac:dyDescent="0.2">
      <c r="A4353" s="40"/>
      <c r="B4353" s="40"/>
      <c r="C4353" s="40"/>
      <c r="D4353" s="40"/>
      <c r="E4353" s="40"/>
      <c r="F4353" s="66"/>
      <c r="G4353" s="40"/>
      <c r="H4353" s="61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0"/>
      <c r="AN4353" s="40"/>
    </row>
    <row r="4354" spans="1:40" x14ac:dyDescent="0.2">
      <c r="A4354" s="40"/>
      <c r="B4354" s="40"/>
      <c r="C4354" s="40"/>
      <c r="D4354" s="40"/>
      <c r="E4354" s="40"/>
      <c r="F4354" s="66"/>
      <c r="G4354" s="40"/>
      <c r="H4354" s="61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0"/>
      <c r="AN4354" s="40"/>
    </row>
    <row r="4355" spans="1:40" x14ac:dyDescent="0.2">
      <c r="A4355" s="40"/>
      <c r="B4355" s="40"/>
      <c r="C4355" s="40"/>
      <c r="D4355" s="40"/>
      <c r="E4355" s="40"/>
      <c r="F4355" s="66"/>
      <c r="G4355" s="40"/>
      <c r="H4355" s="61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0"/>
      <c r="AN4355" s="40"/>
    </row>
    <row r="4356" spans="1:40" x14ac:dyDescent="0.2">
      <c r="A4356" s="40"/>
      <c r="B4356" s="40"/>
      <c r="C4356" s="40"/>
      <c r="D4356" s="40"/>
      <c r="E4356" s="40"/>
      <c r="F4356" s="66"/>
      <c r="G4356" s="40"/>
      <c r="H4356" s="61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0"/>
      <c r="AN4356" s="40"/>
    </row>
    <row r="4357" spans="1:40" x14ac:dyDescent="0.2">
      <c r="A4357" s="40"/>
      <c r="B4357" s="40"/>
      <c r="C4357" s="40"/>
      <c r="D4357" s="40"/>
      <c r="E4357" s="40"/>
      <c r="F4357" s="66"/>
      <c r="G4357" s="40"/>
      <c r="H4357" s="61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0"/>
      <c r="AN4357" s="40"/>
    </row>
    <row r="4358" spans="1:40" x14ac:dyDescent="0.2">
      <c r="A4358" s="40"/>
      <c r="B4358" s="40"/>
      <c r="C4358" s="40"/>
      <c r="D4358" s="40"/>
      <c r="E4358" s="40"/>
      <c r="F4358" s="66"/>
      <c r="G4358" s="40"/>
      <c r="H4358" s="61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0"/>
      <c r="AN4358" s="40"/>
    </row>
    <row r="4359" spans="1:40" x14ac:dyDescent="0.2">
      <c r="A4359" s="40"/>
      <c r="B4359" s="40"/>
      <c r="C4359" s="40"/>
      <c r="D4359" s="40"/>
      <c r="E4359" s="40"/>
      <c r="F4359" s="66"/>
      <c r="G4359" s="40"/>
      <c r="H4359" s="61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0"/>
      <c r="AN4359" s="40"/>
    </row>
    <row r="4360" spans="1:40" x14ac:dyDescent="0.2">
      <c r="A4360" s="40"/>
      <c r="B4360" s="40"/>
      <c r="C4360" s="40"/>
      <c r="D4360" s="40"/>
      <c r="E4360" s="40"/>
      <c r="F4360" s="66"/>
      <c r="G4360" s="40"/>
      <c r="H4360" s="61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0"/>
      <c r="AN4360" s="40"/>
    </row>
    <row r="4361" spans="1:40" x14ac:dyDescent="0.2">
      <c r="A4361" s="40"/>
      <c r="B4361" s="40"/>
      <c r="C4361" s="40"/>
      <c r="D4361" s="40"/>
      <c r="E4361" s="40"/>
      <c r="F4361" s="66"/>
      <c r="G4361" s="40"/>
      <c r="H4361" s="61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0"/>
      <c r="AN4361" s="40"/>
    </row>
    <row r="4362" spans="1:40" x14ac:dyDescent="0.2">
      <c r="A4362" s="40"/>
      <c r="B4362" s="40"/>
      <c r="C4362" s="40"/>
      <c r="D4362" s="40"/>
      <c r="E4362" s="40"/>
      <c r="F4362" s="66"/>
      <c r="G4362" s="40"/>
      <c r="H4362" s="61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0"/>
      <c r="AN4362" s="40"/>
    </row>
    <row r="4363" spans="1:40" x14ac:dyDescent="0.2">
      <c r="A4363" s="40"/>
      <c r="B4363" s="40"/>
      <c r="C4363" s="40"/>
      <c r="D4363" s="40"/>
      <c r="E4363" s="40"/>
      <c r="F4363" s="66"/>
      <c r="G4363" s="40"/>
      <c r="H4363" s="61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0"/>
      <c r="AN4363" s="40"/>
    </row>
    <row r="4364" spans="1:40" x14ac:dyDescent="0.2">
      <c r="A4364" s="40"/>
      <c r="B4364" s="40"/>
      <c r="C4364" s="40"/>
      <c r="D4364" s="40"/>
      <c r="E4364" s="40"/>
      <c r="F4364" s="66"/>
      <c r="G4364" s="40"/>
      <c r="H4364" s="61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0"/>
      <c r="AN4364" s="40"/>
    </row>
    <row r="4365" spans="1:40" x14ac:dyDescent="0.2">
      <c r="A4365" s="40"/>
      <c r="B4365" s="40"/>
      <c r="C4365" s="40"/>
      <c r="D4365" s="40"/>
      <c r="E4365" s="40"/>
      <c r="F4365" s="66"/>
      <c r="G4365" s="40"/>
      <c r="H4365" s="61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0"/>
      <c r="AN4365" s="40"/>
    </row>
    <row r="4366" spans="1:40" x14ac:dyDescent="0.2">
      <c r="A4366" s="40"/>
      <c r="B4366" s="40"/>
      <c r="C4366" s="40"/>
      <c r="D4366" s="40"/>
      <c r="E4366" s="40"/>
      <c r="F4366" s="66"/>
      <c r="G4366" s="40"/>
      <c r="H4366" s="61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0"/>
      <c r="AN4366" s="40"/>
    </row>
    <row r="4367" spans="1:40" x14ac:dyDescent="0.2">
      <c r="A4367" s="40"/>
      <c r="B4367" s="40"/>
      <c r="C4367" s="40"/>
      <c r="D4367" s="40"/>
      <c r="E4367" s="40"/>
      <c r="F4367" s="66"/>
      <c r="G4367" s="40"/>
      <c r="H4367" s="61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0"/>
      <c r="AN4367" s="40"/>
    </row>
    <row r="4368" spans="1:40" x14ac:dyDescent="0.2">
      <c r="A4368" s="40"/>
      <c r="B4368" s="40"/>
      <c r="C4368" s="40"/>
      <c r="D4368" s="40"/>
      <c r="E4368" s="40"/>
      <c r="F4368" s="66"/>
      <c r="G4368" s="40"/>
      <c r="H4368" s="61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0"/>
      <c r="AN4368" s="40"/>
    </row>
    <row r="4369" spans="1:40" x14ac:dyDescent="0.2">
      <c r="A4369" s="40"/>
      <c r="B4369" s="40"/>
      <c r="C4369" s="40"/>
      <c r="D4369" s="40"/>
      <c r="E4369" s="40"/>
      <c r="F4369" s="66"/>
      <c r="G4369" s="40"/>
      <c r="H4369" s="61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0"/>
      <c r="AN4369" s="40"/>
    </row>
    <row r="4370" spans="1:40" x14ac:dyDescent="0.2">
      <c r="A4370" s="40"/>
      <c r="B4370" s="40"/>
      <c r="C4370" s="40"/>
      <c r="D4370" s="40"/>
      <c r="E4370" s="40"/>
      <c r="F4370" s="66"/>
      <c r="G4370" s="40"/>
      <c r="H4370" s="61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0"/>
      <c r="AN4370" s="40"/>
    </row>
    <row r="4371" spans="1:40" x14ac:dyDescent="0.2">
      <c r="A4371" s="40"/>
      <c r="B4371" s="40"/>
      <c r="C4371" s="40"/>
      <c r="D4371" s="40"/>
      <c r="E4371" s="40"/>
      <c r="F4371" s="55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0"/>
      <c r="AN4371" s="40"/>
    </row>
    <row r="4372" spans="1:40" x14ac:dyDescent="0.2">
      <c r="A4372" s="40"/>
      <c r="B4372" s="40"/>
      <c r="C4372" s="40"/>
      <c r="D4372" s="40"/>
      <c r="E4372" s="40"/>
      <c r="F4372" s="55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0"/>
      <c r="AN4372" s="40"/>
    </row>
    <row r="4373" spans="1:40" x14ac:dyDescent="0.2">
      <c r="A4373" s="40"/>
      <c r="B4373" s="40"/>
      <c r="C4373" s="40"/>
      <c r="D4373" s="40"/>
      <c r="E4373" s="40"/>
      <c r="F4373" s="55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0"/>
      <c r="AN4373" s="40"/>
    </row>
    <row r="4374" spans="1:40" x14ac:dyDescent="0.2">
      <c r="A4374" s="40"/>
      <c r="B4374" s="40"/>
      <c r="C4374" s="40"/>
      <c r="D4374" s="40"/>
      <c r="E4374" s="40"/>
      <c r="F4374" s="55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0"/>
      <c r="AN4374" s="40"/>
    </row>
    <row r="4375" spans="1:40" x14ac:dyDescent="0.2">
      <c r="A4375" s="40"/>
      <c r="B4375" s="40"/>
      <c r="C4375" s="40"/>
      <c r="D4375" s="40"/>
      <c r="E4375" s="40"/>
      <c r="F4375" s="66"/>
      <c r="G4375" s="40"/>
      <c r="H4375" s="61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0"/>
      <c r="AN4375" s="40"/>
    </row>
    <row r="4376" spans="1:40" x14ac:dyDescent="0.2">
      <c r="A4376" s="40"/>
      <c r="B4376" s="40"/>
      <c r="C4376" s="40"/>
      <c r="D4376" s="40"/>
      <c r="E4376" s="40"/>
      <c r="F4376" s="66"/>
      <c r="G4376" s="40"/>
      <c r="H4376" s="61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0"/>
      <c r="AN4376" s="40"/>
    </row>
    <row r="4377" spans="1:40" x14ac:dyDescent="0.2">
      <c r="A4377" s="40"/>
      <c r="B4377" s="40"/>
      <c r="C4377" s="40"/>
      <c r="D4377" s="40"/>
      <c r="E4377" s="40"/>
      <c r="F4377" s="66"/>
      <c r="G4377" s="40"/>
      <c r="H4377" s="61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0"/>
      <c r="AN4377" s="40"/>
    </row>
    <row r="4378" spans="1:40" x14ac:dyDescent="0.2">
      <c r="A4378" s="40"/>
      <c r="B4378" s="40"/>
      <c r="C4378" s="40"/>
      <c r="D4378" s="40"/>
      <c r="E4378" s="40"/>
      <c r="F4378" s="66"/>
      <c r="G4378" s="40"/>
      <c r="H4378" s="61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0"/>
      <c r="AN4378" s="40"/>
    </row>
    <row r="4379" spans="1:40" x14ac:dyDescent="0.2">
      <c r="A4379" s="40"/>
      <c r="B4379" s="40"/>
      <c r="C4379" s="40"/>
      <c r="D4379" s="40"/>
      <c r="E4379" s="40"/>
      <c r="F4379" s="66"/>
      <c r="G4379" s="40"/>
      <c r="H4379" s="61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0"/>
      <c r="AN4379" s="40"/>
    </row>
    <row r="4380" spans="1:40" x14ac:dyDescent="0.2">
      <c r="A4380" s="40"/>
      <c r="B4380" s="40"/>
      <c r="C4380" s="40"/>
      <c r="D4380" s="40"/>
      <c r="E4380" s="40"/>
      <c r="F4380" s="66"/>
      <c r="G4380" s="40"/>
      <c r="H4380" s="61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0"/>
      <c r="AN4380" s="40"/>
    </row>
    <row r="4381" spans="1:40" x14ac:dyDescent="0.2">
      <c r="A4381" s="40"/>
      <c r="B4381" s="40"/>
      <c r="C4381" s="40"/>
      <c r="D4381" s="40"/>
      <c r="E4381" s="40"/>
      <c r="F4381" s="66"/>
      <c r="G4381" s="40"/>
      <c r="H4381" s="61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0"/>
      <c r="AN4381" s="40"/>
    </row>
    <row r="4382" spans="1:40" x14ac:dyDescent="0.2">
      <c r="A4382" s="40"/>
      <c r="B4382" s="40"/>
      <c r="C4382" s="40"/>
      <c r="D4382" s="40"/>
      <c r="E4382" s="40"/>
      <c r="F4382" s="66"/>
      <c r="G4382" s="40"/>
      <c r="H4382" s="61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0"/>
      <c r="AN4382" s="40"/>
    </row>
    <row r="4383" spans="1:40" x14ac:dyDescent="0.2">
      <c r="A4383" s="40"/>
      <c r="B4383" s="40"/>
      <c r="C4383" s="40"/>
      <c r="D4383" s="40"/>
      <c r="E4383" s="40"/>
      <c r="F4383" s="66"/>
      <c r="G4383" s="40"/>
      <c r="H4383" s="61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0"/>
      <c r="AN4383" s="40"/>
    </row>
    <row r="4384" spans="1:40" x14ac:dyDescent="0.2">
      <c r="A4384" s="40"/>
      <c r="B4384" s="40"/>
      <c r="C4384" s="40"/>
      <c r="D4384" s="40"/>
      <c r="E4384" s="40"/>
      <c r="F4384" s="66"/>
      <c r="G4384" s="40"/>
      <c r="H4384" s="61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0"/>
      <c r="AN4384" s="40"/>
    </row>
    <row r="4385" spans="1:40" x14ac:dyDescent="0.2">
      <c r="A4385" s="40"/>
      <c r="B4385" s="40"/>
      <c r="C4385" s="40"/>
      <c r="D4385" s="40"/>
      <c r="E4385" s="40"/>
      <c r="F4385" s="66"/>
      <c r="G4385" s="40"/>
      <c r="H4385" s="61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0"/>
      <c r="AN4385" s="40"/>
    </row>
    <row r="4386" spans="1:40" x14ac:dyDescent="0.2">
      <c r="A4386" s="40"/>
      <c r="B4386" s="40"/>
      <c r="C4386" s="40"/>
      <c r="D4386" s="40"/>
      <c r="E4386" s="40"/>
      <c r="F4386" s="66"/>
      <c r="G4386" s="40"/>
      <c r="H4386" s="61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0"/>
      <c r="AN4386" s="40"/>
    </row>
    <row r="4387" spans="1:40" x14ac:dyDescent="0.2">
      <c r="A4387" s="40"/>
      <c r="B4387" s="40"/>
      <c r="C4387" s="40"/>
      <c r="D4387" s="40"/>
      <c r="E4387" s="40"/>
      <c r="F4387" s="66"/>
      <c r="G4387" s="40"/>
      <c r="H4387" s="61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0"/>
      <c r="AN4387" s="40"/>
    </row>
    <row r="4388" spans="1:40" x14ac:dyDescent="0.2">
      <c r="A4388" s="40"/>
      <c r="B4388" s="40"/>
      <c r="C4388" s="40"/>
      <c r="D4388" s="40"/>
      <c r="E4388" s="40"/>
      <c r="F4388" s="66"/>
      <c r="G4388" s="40"/>
      <c r="H4388" s="61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0"/>
      <c r="AN4388" s="40"/>
    </row>
    <row r="4389" spans="1:40" x14ac:dyDescent="0.2">
      <c r="A4389" s="40"/>
      <c r="B4389" s="40"/>
      <c r="C4389" s="40"/>
      <c r="D4389" s="40"/>
      <c r="E4389" s="40"/>
      <c r="F4389" s="66"/>
      <c r="G4389" s="40"/>
      <c r="H4389" s="61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0"/>
      <c r="AN4389" s="40"/>
    </row>
    <row r="4390" spans="1:40" x14ac:dyDescent="0.2">
      <c r="A4390" s="40"/>
      <c r="B4390" s="40"/>
      <c r="C4390" s="40"/>
      <c r="D4390" s="40"/>
      <c r="E4390" s="40"/>
      <c r="F4390" s="66"/>
      <c r="G4390" s="40"/>
      <c r="H4390" s="61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0"/>
      <c r="AN4390" s="40"/>
    </row>
    <row r="4391" spans="1:40" x14ac:dyDescent="0.2">
      <c r="A4391" s="40"/>
      <c r="B4391" s="40"/>
      <c r="C4391" s="40"/>
      <c r="D4391" s="40"/>
      <c r="E4391" s="40"/>
      <c r="F4391" s="66"/>
      <c r="G4391" s="40"/>
      <c r="H4391" s="61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0"/>
      <c r="AN4391" s="40"/>
    </row>
    <row r="4392" spans="1:40" x14ac:dyDescent="0.2">
      <c r="A4392" s="40"/>
      <c r="B4392" s="40"/>
      <c r="C4392" s="40"/>
      <c r="D4392" s="40"/>
      <c r="E4392" s="40"/>
      <c r="F4392" s="66"/>
      <c r="G4392" s="40"/>
      <c r="H4392" s="61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0"/>
      <c r="AN4392" s="40"/>
    </row>
    <row r="4393" spans="1:40" x14ac:dyDescent="0.2">
      <c r="A4393" s="40"/>
      <c r="B4393" s="40"/>
      <c r="C4393" s="40"/>
      <c r="D4393" s="40"/>
      <c r="E4393" s="40"/>
      <c r="F4393" s="66"/>
      <c r="G4393" s="40"/>
      <c r="H4393" s="61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0"/>
      <c r="AN4393" s="40"/>
    </row>
    <row r="4394" spans="1:40" x14ac:dyDescent="0.2">
      <c r="A4394" s="40"/>
      <c r="B4394" s="40"/>
      <c r="C4394" s="40"/>
      <c r="D4394" s="40"/>
      <c r="E4394" s="40"/>
      <c r="F4394" s="66"/>
      <c r="G4394" s="40"/>
      <c r="H4394" s="61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0"/>
      <c r="AN4394" s="40"/>
    </row>
    <row r="4395" spans="1:40" x14ac:dyDescent="0.2">
      <c r="A4395" s="40"/>
      <c r="B4395" s="40"/>
      <c r="C4395" s="40"/>
      <c r="D4395" s="40"/>
      <c r="E4395" s="40"/>
      <c r="F4395" s="66"/>
      <c r="G4395" s="40"/>
      <c r="H4395" s="61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0"/>
      <c r="AN4395" s="40"/>
    </row>
    <row r="4396" spans="1:40" x14ac:dyDescent="0.2">
      <c r="A4396" s="40"/>
      <c r="B4396" s="40"/>
      <c r="C4396" s="40"/>
      <c r="D4396" s="40"/>
      <c r="E4396" s="40"/>
      <c r="F4396" s="66"/>
      <c r="G4396" s="40"/>
      <c r="H4396" s="61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0"/>
      <c r="AN4396" s="40"/>
    </row>
    <row r="4397" spans="1:40" x14ac:dyDescent="0.2">
      <c r="A4397" s="40"/>
      <c r="B4397" s="40"/>
      <c r="C4397" s="40"/>
      <c r="D4397" s="40"/>
      <c r="E4397" s="40"/>
      <c r="F4397" s="66"/>
      <c r="G4397" s="40"/>
      <c r="H4397" s="61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0"/>
      <c r="AN4397" s="40"/>
    </row>
    <row r="4398" spans="1:40" x14ac:dyDescent="0.2">
      <c r="A4398" s="40"/>
      <c r="B4398" s="40"/>
      <c r="C4398" s="40"/>
      <c r="D4398" s="40"/>
      <c r="E4398" s="40"/>
      <c r="F4398" s="66"/>
      <c r="G4398" s="40"/>
      <c r="H4398" s="61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0"/>
      <c r="AN4398" s="40"/>
    </row>
    <row r="4399" spans="1:40" x14ac:dyDescent="0.2">
      <c r="A4399" s="40"/>
      <c r="B4399" s="40"/>
      <c r="C4399" s="40"/>
      <c r="D4399" s="40"/>
      <c r="E4399" s="40"/>
      <c r="F4399" s="66"/>
      <c r="G4399" s="40"/>
      <c r="H4399" s="61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0"/>
      <c r="AN4399" s="40"/>
    </row>
    <row r="4400" spans="1:40" x14ac:dyDescent="0.2">
      <c r="A4400" s="40"/>
      <c r="B4400" s="40"/>
      <c r="C4400" s="40"/>
      <c r="D4400" s="40"/>
      <c r="E4400" s="40"/>
      <c r="F4400" s="66"/>
      <c r="G4400" s="40"/>
      <c r="H4400" s="61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0"/>
      <c r="AN4400" s="40"/>
    </row>
    <row r="4401" spans="1:40" x14ac:dyDescent="0.2">
      <c r="A4401" s="40"/>
      <c r="B4401" s="40"/>
      <c r="C4401" s="40"/>
      <c r="D4401" s="40"/>
      <c r="E4401" s="40"/>
      <c r="F4401" s="55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0"/>
      <c r="AN4401" s="40"/>
    </row>
    <row r="4402" spans="1:40" x14ac:dyDescent="0.2">
      <c r="A4402" s="40"/>
      <c r="B4402" s="40"/>
      <c r="C4402" s="40"/>
      <c r="D4402" s="40"/>
      <c r="E4402" s="40"/>
      <c r="F4402" s="55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0"/>
      <c r="AN4402" s="40"/>
    </row>
    <row r="4403" spans="1:40" x14ac:dyDescent="0.2">
      <c r="A4403" s="40"/>
      <c r="B4403" s="40"/>
      <c r="C4403" s="40"/>
      <c r="D4403" s="40"/>
      <c r="E4403" s="40"/>
      <c r="F4403" s="55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0"/>
      <c r="AN4403" s="40"/>
    </row>
    <row r="4404" spans="1:40" x14ac:dyDescent="0.2">
      <c r="A4404" s="40"/>
      <c r="B4404" s="40"/>
      <c r="C4404" s="40"/>
      <c r="D4404" s="40"/>
      <c r="E4404" s="40"/>
      <c r="F4404" s="55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0"/>
      <c r="AN4404" s="40"/>
    </row>
    <row r="4405" spans="1:40" x14ac:dyDescent="0.2">
      <c r="A4405" s="40"/>
      <c r="B4405" s="40"/>
      <c r="C4405" s="40"/>
      <c r="D4405" s="40"/>
      <c r="E4405" s="40"/>
      <c r="F4405" s="66"/>
      <c r="G4405" s="40"/>
      <c r="H4405" s="61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0"/>
      <c r="AN4405" s="40"/>
    </row>
    <row r="4406" spans="1:40" x14ac:dyDescent="0.2">
      <c r="A4406" s="40"/>
      <c r="B4406" s="40"/>
      <c r="C4406" s="40"/>
      <c r="D4406" s="40"/>
      <c r="E4406" s="40"/>
      <c r="F4406" s="66"/>
      <c r="G4406" s="40"/>
      <c r="H4406" s="61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0"/>
      <c r="AN4406" s="40"/>
    </row>
    <row r="4407" spans="1:40" x14ac:dyDescent="0.2">
      <c r="A4407" s="40"/>
      <c r="B4407" s="40"/>
      <c r="C4407" s="40"/>
      <c r="D4407" s="40"/>
      <c r="E4407" s="40"/>
      <c r="F4407" s="66"/>
      <c r="G4407" s="40"/>
      <c r="H4407" s="61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0"/>
      <c r="AN4407" s="40"/>
    </row>
    <row r="4408" spans="1:40" x14ac:dyDescent="0.2">
      <c r="A4408" s="40"/>
      <c r="B4408" s="40"/>
      <c r="C4408" s="40"/>
      <c r="D4408" s="40"/>
      <c r="E4408" s="40"/>
      <c r="F4408" s="66"/>
      <c r="G4408" s="40"/>
      <c r="H4408" s="61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0"/>
      <c r="AN4408" s="40"/>
    </row>
    <row r="4409" spans="1:40" x14ac:dyDescent="0.2">
      <c r="A4409" s="40"/>
      <c r="B4409" s="40"/>
      <c r="C4409" s="40"/>
      <c r="D4409" s="40"/>
      <c r="E4409" s="40"/>
      <c r="F4409" s="66"/>
      <c r="G4409" s="40"/>
      <c r="H4409" s="61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0"/>
      <c r="AN4409" s="40"/>
    </row>
    <row r="4410" spans="1:40" x14ac:dyDescent="0.2">
      <c r="A4410" s="40"/>
      <c r="B4410" s="40"/>
      <c r="C4410" s="40"/>
      <c r="D4410" s="40"/>
      <c r="E4410" s="40"/>
      <c r="F4410" s="66"/>
      <c r="G4410" s="40"/>
      <c r="H4410" s="61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0"/>
      <c r="AN4410" s="40"/>
    </row>
    <row r="4411" spans="1:40" x14ac:dyDescent="0.2">
      <c r="A4411" s="40"/>
      <c r="B4411" s="40"/>
      <c r="C4411" s="40"/>
      <c r="D4411" s="40"/>
      <c r="E4411" s="40"/>
      <c r="F4411" s="66"/>
      <c r="G4411" s="40"/>
      <c r="H4411" s="61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0"/>
      <c r="AN4411" s="40"/>
    </row>
    <row r="4412" spans="1:40" x14ac:dyDescent="0.2">
      <c r="A4412" s="40"/>
      <c r="B4412" s="40"/>
      <c r="C4412" s="40"/>
      <c r="D4412" s="40"/>
      <c r="E4412" s="40"/>
      <c r="F4412" s="66"/>
      <c r="G4412" s="40"/>
      <c r="H4412" s="61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0"/>
      <c r="AN4412" s="40"/>
    </row>
    <row r="4413" spans="1:40" x14ac:dyDescent="0.2">
      <c r="A4413" s="40"/>
      <c r="B4413" s="40"/>
      <c r="C4413" s="40"/>
      <c r="D4413" s="40"/>
      <c r="E4413" s="40"/>
      <c r="F4413" s="66"/>
      <c r="G4413" s="40"/>
      <c r="H4413" s="61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0"/>
      <c r="AN4413" s="40"/>
    </row>
    <row r="4414" spans="1:40" x14ac:dyDescent="0.2">
      <c r="A4414" s="40"/>
      <c r="B4414" s="40"/>
      <c r="C4414" s="40"/>
      <c r="D4414" s="40"/>
      <c r="E4414" s="40"/>
      <c r="F4414" s="66"/>
      <c r="G4414" s="40"/>
      <c r="H4414" s="61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0"/>
      <c r="AN4414" s="40"/>
    </row>
    <row r="4415" spans="1:40" x14ac:dyDescent="0.2">
      <c r="A4415" s="40"/>
      <c r="B4415" s="40"/>
      <c r="C4415" s="40"/>
      <c r="D4415" s="40"/>
      <c r="E4415" s="40"/>
      <c r="F4415" s="66"/>
      <c r="G4415" s="40"/>
      <c r="H4415" s="61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0"/>
      <c r="AN4415" s="40"/>
    </row>
    <row r="4416" spans="1:40" x14ac:dyDescent="0.2">
      <c r="A4416" s="40"/>
      <c r="B4416" s="40"/>
      <c r="C4416" s="40"/>
      <c r="D4416" s="40"/>
      <c r="E4416" s="40"/>
      <c r="F4416" s="66"/>
      <c r="G4416" s="40"/>
      <c r="H4416" s="61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0"/>
      <c r="AN4416" s="40"/>
    </row>
    <row r="4417" spans="1:40" x14ac:dyDescent="0.2">
      <c r="A4417" s="40"/>
      <c r="B4417" s="40"/>
      <c r="C4417" s="40"/>
      <c r="D4417" s="40"/>
      <c r="E4417" s="40"/>
      <c r="F4417" s="66"/>
      <c r="G4417" s="40"/>
      <c r="H4417" s="61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0"/>
      <c r="AN4417" s="40"/>
    </row>
    <row r="4418" spans="1:40" x14ac:dyDescent="0.2">
      <c r="A4418" s="40"/>
      <c r="B4418" s="40"/>
      <c r="C4418" s="40"/>
      <c r="D4418" s="40"/>
      <c r="E4418" s="40"/>
      <c r="F4418" s="66"/>
      <c r="G4418" s="40"/>
      <c r="H4418" s="61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0"/>
      <c r="AN4418" s="40"/>
    </row>
    <row r="4419" spans="1:40" x14ac:dyDescent="0.2">
      <c r="A4419" s="40"/>
      <c r="B4419" s="40"/>
      <c r="C4419" s="40"/>
      <c r="D4419" s="40"/>
      <c r="E4419" s="40"/>
      <c r="F4419" s="66"/>
      <c r="G4419" s="40"/>
      <c r="H4419" s="61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0"/>
      <c r="AN4419" s="40"/>
    </row>
    <row r="4420" spans="1:40" x14ac:dyDescent="0.2">
      <c r="A4420" s="40"/>
      <c r="B4420" s="40"/>
      <c r="C4420" s="40"/>
      <c r="D4420" s="40"/>
      <c r="E4420" s="40"/>
      <c r="F4420" s="66"/>
      <c r="G4420" s="40"/>
      <c r="H4420" s="61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0"/>
      <c r="AN4420" s="40"/>
    </row>
    <row r="4421" spans="1:40" x14ac:dyDescent="0.2">
      <c r="A4421" s="40"/>
      <c r="B4421" s="40"/>
      <c r="C4421" s="40"/>
      <c r="D4421" s="40"/>
      <c r="E4421" s="40"/>
      <c r="F4421" s="66"/>
      <c r="G4421" s="40"/>
      <c r="H4421" s="61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0"/>
      <c r="AN4421" s="40"/>
    </row>
    <row r="4422" spans="1:40" x14ac:dyDescent="0.2">
      <c r="A4422" s="40"/>
      <c r="B4422" s="40"/>
      <c r="C4422" s="40"/>
      <c r="D4422" s="40"/>
      <c r="E4422" s="40"/>
      <c r="F4422" s="66"/>
      <c r="G4422" s="40"/>
      <c r="H4422" s="61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0"/>
      <c r="AN4422" s="40"/>
    </row>
    <row r="4423" spans="1:40" x14ac:dyDescent="0.2">
      <c r="A4423" s="40"/>
      <c r="B4423" s="40"/>
      <c r="C4423" s="40"/>
      <c r="D4423" s="40"/>
      <c r="E4423" s="40"/>
      <c r="F4423" s="66"/>
      <c r="G4423" s="40"/>
      <c r="H4423" s="61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0"/>
      <c r="AN4423" s="40"/>
    </row>
    <row r="4424" spans="1:40" x14ac:dyDescent="0.2">
      <c r="A4424" s="40"/>
      <c r="B4424" s="40"/>
      <c r="C4424" s="40"/>
      <c r="D4424" s="40"/>
      <c r="E4424" s="40"/>
      <c r="F4424" s="66"/>
      <c r="G4424" s="40"/>
      <c r="H4424" s="61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0"/>
      <c r="AN4424" s="40"/>
    </row>
    <row r="4425" spans="1:40" x14ac:dyDescent="0.2">
      <c r="A4425" s="40"/>
      <c r="B4425" s="40"/>
      <c r="C4425" s="40"/>
      <c r="D4425" s="40"/>
      <c r="E4425" s="40"/>
      <c r="F4425" s="66"/>
      <c r="G4425" s="40"/>
      <c r="H4425" s="61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0"/>
      <c r="AN4425" s="40"/>
    </row>
    <row r="4426" spans="1:40" x14ac:dyDescent="0.2">
      <c r="A4426" s="40"/>
      <c r="B4426" s="40"/>
      <c r="C4426" s="40"/>
      <c r="D4426" s="40"/>
      <c r="E4426" s="40"/>
      <c r="F4426" s="66"/>
      <c r="G4426" s="40"/>
      <c r="H4426" s="61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0"/>
      <c r="AN4426" s="40"/>
    </row>
    <row r="4427" spans="1:40" x14ac:dyDescent="0.2">
      <c r="A4427" s="40"/>
      <c r="B4427" s="40"/>
      <c r="C4427" s="40"/>
      <c r="D4427" s="40"/>
      <c r="E4427" s="40"/>
      <c r="F4427" s="66"/>
      <c r="G4427" s="40"/>
      <c r="H4427" s="61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0"/>
      <c r="AN4427" s="40"/>
    </row>
    <row r="4428" spans="1:40" x14ac:dyDescent="0.2">
      <c r="A4428" s="40"/>
      <c r="B4428" s="40"/>
      <c r="C4428" s="40"/>
      <c r="D4428" s="40"/>
      <c r="E4428" s="40"/>
      <c r="F4428" s="66"/>
      <c r="G4428" s="40"/>
      <c r="H4428" s="61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0"/>
      <c r="AN4428" s="40"/>
    </row>
    <row r="4429" spans="1:40" x14ac:dyDescent="0.2">
      <c r="A4429" s="40"/>
      <c r="B4429" s="40"/>
      <c r="C4429" s="40"/>
      <c r="D4429" s="40"/>
      <c r="E4429" s="40"/>
      <c r="F4429" s="66"/>
      <c r="G4429" s="40"/>
      <c r="H4429" s="61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0"/>
      <c r="AN4429" s="40"/>
    </row>
    <row r="4430" spans="1:40" x14ac:dyDescent="0.2">
      <c r="A4430" s="40"/>
      <c r="B4430" s="40"/>
      <c r="C4430" s="40"/>
      <c r="D4430" s="40"/>
      <c r="E4430" s="40"/>
      <c r="F4430" s="66"/>
      <c r="G4430" s="40"/>
      <c r="H4430" s="61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0"/>
      <c r="AN4430" s="40"/>
    </row>
    <row r="4431" spans="1:40" x14ac:dyDescent="0.2">
      <c r="A4431" s="40"/>
      <c r="B4431" s="40"/>
      <c r="C4431" s="40"/>
      <c r="D4431" s="40"/>
      <c r="E4431" s="40"/>
      <c r="F4431" s="66"/>
      <c r="G4431" s="40"/>
      <c r="H4431" s="61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0"/>
      <c r="AN4431" s="40"/>
    </row>
    <row r="4432" spans="1:40" x14ac:dyDescent="0.2">
      <c r="A4432" s="40"/>
      <c r="B4432" s="40"/>
      <c r="C4432" s="40"/>
      <c r="D4432" s="40"/>
      <c r="E4432" s="40"/>
      <c r="F4432" s="66"/>
      <c r="G4432" s="40"/>
      <c r="H4432" s="61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0"/>
      <c r="AN4432" s="40"/>
    </row>
    <row r="4433" spans="1:40" x14ac:dyDescent="0.2">
      <c r="A4433" s="40"/>
      <c r="B4433" s="40"/>
      <c r="C4433" s="40"/>
      <c r="D4433" s="40"/>
      <c r="E4433" s="40"/>
      <c r="F4433" s="66"/>
      <c r="G4433" s="40"/>
      <c r="H4433" s="61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0"/>
      <c r="AN4433" s="40"/>
    </row>
    <row r="4434" spans="1:40" x14ac:dyDescent="0.2">
      <c r="A4434" s="40"/>
      <c r="B4434" s="40"/>
      <c r="C4434" s="40"/>
      <c r="D4434" s="40"/>
      <c r="E4434" s="40"/>
      <c r="F4434" s="66"/>
      <c r="G4434" s="40"/>
      <c r="H4434" s="61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0"/>
      <c r="AN4434" s="40"/>
    </row>
    <row r="4435" spans="1:40" x14ac:dyDescent="0.2">
      <c r="A4435" s="40"/>
      <c r="B4435" s="40"/>
      <c r="C4435" s="40"/>
      <c r="D4435" s="40"/>
      <c r="E4435" s="40"/>
      <c r="F4435" s="66"/>
      <c r="G4435" s="40"/>
      <c r="H4435" s="61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0"/>
      <c r="AN4435" s="40"/>
    </row>
    <row r="4436" spans="1:40" x14ac:dyDescent="0.2">
      <c r="A4436" s="40"/>
      <c r="B4436" s="40"/>
      <c r="C4436" s="40"/>
      <c r="D4436" s="40"/>
      <c r="E4436" s="40"/>
      <c r="F4436" s="66"/>
      <c r="G4436" s="40"/>
      <c r="H4436" s="61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0"/>
      <c r="AN4436" s="40"/>
    </row>
    <row r="4437" spans="1:40" x14ac:dyDescent="0.2">
      <c r="A4437" s="40"/>
      <c r="B4437" s="40"/>
      <c r="C4437" s="40"/>
      <c r="D4437" s="40"/>
      <c r="E4437" s="40"/>
      <c r="F4437" s="66"/>
      <c r="G4437" s="40"/>
      <c r="H4437" s="61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0"/>
      <c r="AN4437" s="40"/>
    </row>
    <row r="4438" spans="1:40" x14ac:dyDescent="0.2">
      <c r="A4438" s="40"/>
      <c r="B4438" s="40"/>
      <c r="C4438" s="40"/>
      <c r="D4438" s="40"/>
      <c r="E4438" s="40"/>
      <c r="F4438" s="66"/>
      <c r="G4438" s="40"/>
      <c r="H4438" s="61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0"/>
      <c r="AN4438" s="40"/>
    </row>
    <row r="4439" spans="1:40" x14ac:dyDescent="0.2">
      <c r="A4439" s="40"/>
      <c r="B4439" s="40"/>
      <c r="C4439" s="40"/>
      <c r="D4439" s="40"/>
      <c r="E4439" s="40"/>
      <c r="F4439" s="66"/>
      <c r="G4439" s="40"/>
      <c r="H4439" s="61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0"/>
      <c r="AN4439" s="40"/>
    </row>
    <row r="4440" spans="1:40" x14ac:dyDescent="0.2">
      <c r="A4440" s="40"/>
      <c r="B4440" s="40"/>
      <c r="C4440" s="40"/>
      <c r="D4440" s="40"/>
      <c r="E4440" s="40"/>
      <c r="F4440" s="66"/>
      <c r="G4440" s="40"/>
      <c r="H4440" s="61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0"/>
      <c r="AN4440" s="40"/>
    </row>
    <row r="4441" spans="1:40" x14ac:dyDescent="0.2">
      <c r="A4441" s="40"/>
      <c r="B4441" s="40"/>
      <c r="C4441" s="40"/>
      <c r="D4441" s="40"/>
      <c r="E4441" s="40"/>
      <c r="F4441" s="66"/>
      <c r="G4441" s="40"/>
      <c r="H4441" s="61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0"/>
      <c r="AN4441" s="40"/>
    </row>
    <row r="4442" spans="1:40" x14ac:dyDescent="0.2">
      <c r="A4442" s="40"/>
      <c r="B4442" s="40"/>
      <c r="C4442" s="40"/>
      <c r="D4442" s="40"/>
      <c r="E4442" s="40"/>
      <c r="F4442" s="66"/>
      <c r="G4442" s="40"/>
      <c r="H4442" s="61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0"/>
      <c r="AN4442" s="40"/>
    </row>
    <row r="4443" spans="1:40" x14ac:dyDescent="0.2">
      <c r="A4443" s="40"/>
      <c r="B4443" s="40"/>
      <c r="C4443" s="40"/>
      <c r="D4443" s="40"/>
      <c r="E4443" s="40"/>
      <c r="F4443" s="55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0"/>
      <c r="AN4443" s="40"/>
    </row>
    <row r="4444" spans="1:40" x14ac:dyDescent="0.2">
      <c r="A4444" s="40"/>
      <c r="B4444" s="40"/>
      <c r="C4444" s="40"/>
      <c r="D4444" s="40"/>
      <c r="E4444" s="40"/>
      <c r="F4444" s="55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0"/>
      <c r="AN4444" s="40"/>
    </row>
    <row r="4445" spans="1:40" x14ac:dyDescent="0.2">
      <c r="A4445" s="40"/>
      <c r="B4445" s="40"/>
      <c r="C4445" s="40"/>
      <c r="D4445" s="40"/>
      <c r="E4445" s="40"/>
      <c r="F4445" s="55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0"/>
      <c r="AN4445" s="40"/>
    </row>
    <row r="4446" spans="1:40" x14ac:dyDescent="0.2">
      <c r="A4446" s="40"/>
      <c r="B4446" s="40"/>
      <c r="C4446" s="40"/>
      <c r="D4446" s="40"/>
      <c r="E4446" s="40"/>
      <c r="F4446" s="55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0"/>
      <c r="AN4446" s="40"/>
    </row>
    <row r="4447" spans="1:40" x14ac:dyDescent="0.2">
      <c r="A4447" s="40"/>
      <c r="B4447" s="40"/>
      <c r="C4447" s="40"/>
      <c r="D4447" s="40"/>
      <c r="E4447" s="40"/>
      <c r="F4447" s="55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0"/>
      <c r="AN4447" s="40"/>
    </row>
    <row r="4448" spans="1:40" x14ac:dyDescent="0.2">
      <c r="A4448" s="40"/>
      <c r="B4448" s="40"/>
      <c r="C4448" s="40"/>
      <c r="D4448" s="40"/>
      <c r="E4448" s="40"/>
      <c r="F4448" s="66"/>
      <c r="G4448" s="40"/>
      <c r="H4448" s="61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0"/>
      <c r="AN4448" s="40"/>
    </row>
    <row r="4449" spans="1:40" x14ac:dyDescent="0.2">
      <c r="A4449" s="40"/>
      <c r="B4449" s="40"/>
      <c r="C4449" s="40"/>
      <c r="D4449" s="40"/>
      <c r="E4449" s="40"/>
      <c r="F4449" s="66"/>
      <c r="G4449" s="40"/>
      <c r="H4449" s="61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0"/>
      <c r="AN4449" s="40"/>
    </row>
    <row r="4450" spans="1:40" x14ac:dyDescent="0.2">
      <c r="A4450" s="40"/>
      <c r="B4450" s="40"/>
      <c r="C4450" s="40"/>
      <c r="D4450" s="40"/>
      <c r="E4450" s="40"/>
      <c r="F4450" s="66"/>
      <c r="G4450" s="40"/>
      <c r="H4450" s="61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0"/>
      <c r="AN4450" s="40"/>
    </row>
    <row r="4451" spans="1:40" x14ac:dyDescent="0.2">
      <c r="A4451" s="40"/>
      <c r="B4451" s="40"/>
      <c r="C4451" s="40"/>
      <c r="D4451" s="40"/>
      <c r="E4451" s="40"/>
      <c r="F4451" s="66"/>
      <c r="G4451" s="40"/>
      <c r="H4451" s="61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0"/>
      <c r="AN4451" s="40"/>
    </row>
    <row r="4452" spans="1:40" x14ac:dyDescent="0.2">
      <c r="A4452" s="40"/>
      <c r="B4452" s="40"/>
      <c r="C4452" s="40"/>
      <c r="D4452" s="40"/>
      <c r="E4452" s="40"/>
      <c r="F4452" s="66"/>
      <c r="G4452" s="40"/>
      <c r="H4452" s="61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0"/>
      <c r="AN4452" s="40"/>
    </row>
    <row r="4453" spans="1:40" x14ac:dyDescent="0.2">
      <c r="A4453" s="40"/>
      <c r="B4453" s="40"/>
      <c r="C4453" s="40"/>
      <c r="D4453" s="40"/>
      <c r="E4453" s="40"/>
      <c r="F4453" s="66"/>
      <c r="G4453" s="40"/>
      <c r="H4453" s="61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0"/>
      <c r="AN4453" s="40"/>
    </row>
    <row r="4454" spans="1:40" x14ac:dyDescent="0.2">
      <c r="A4454" s="40"/>
      <c r="B4454" s="40"/>
      <c r="C4454" s="40"/>
      <c r="D4454" s="40"/>
      <c r="E4454" s="40"/>
      <c r="F4454" s="66"/>
      <c r="G4454" s="40"/>
      <c r="H4454" s="61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0"/>
      <c r="AN4454" s="40"/>
    </row>
    <row r="4455" spans="1:40" x14ac:dyDescent="0.2">
      <c r="A4455" s="40"/>
      <c r="B4455" s="40"/>
      <c r="C4455" s="40"/>
      <c r="D4455" s="40"/>
      <c r="E4455" s="40"/>
      <c r="F4455" s="66"/>
      <c r="G4455" s="40"/>
      <c r="H4455" s="61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0"/>
      <c r="AN4455" s="40"/>
    </row>
    <row r="4456" spans="1:40" x14ac:dyDescent="0.2">
      <c r="A4456" s="40"/>
      <c r="B4456" s="40"/>
      <c r="C4456" s="40"/>
      <c r="D4456" s="40"/>
      <c r="E4456" s="40"/>
      <c r="F4456" s="66"/>
      <c r="G4456" s="40"/>
      <c r="H4456" s="61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0"/>
      <c r="AN4456" s="40"/>
    </row>
    <row r="4457" spans="1:40" x14ac:dyDescent="0.2">
      <c r="A4457" s="40"/>
      <c r="B4457" s="40"/>
      <c r="C4457" s="40"/>
      <c r="D4457" s="40"/>
      <c r="E4457" s="40"/>
      <c r="F4457" s="66"/>
      <c r="G4457" s="40"/>
      <c r="H4457" s="61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0"/>
      <c r="AN4457" s="40"/>
    </row>
    <row r="4458" spans="1:40" x14ac:dyDescent="0.2">
      <c r="A4458" s="40"/>
      <c r="B4458" s="40"/>
      <c r="C4458" s="40"/>
      <c r="D4458" s="40"/>
      <c r="E4458" s="40"/>
      <c r="F4458" s="66"/>
      <c r="G4458" s="40"/>
      <c r="H4458" s="61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0"/>
      <c r="AN4458" s="40"/>
    </row>
    <row r="4459" spans="1:40" x14ac:dyDescent="0.2">
      <c r="A4459" s="40"/>
      <c r="B4459" s="40"/>
      <c r="C4459" s="40"/>
      <c r="D4459" s="40"/>
      <c r="E4459" s="40"/>
      <c r="F4459" s="66"/>
      <c r="G4459" s="40"/>
      <c r="H4459" s="61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0"/>
      <c r="AN4459" s="40"/>
    </row>
    <row r="4460" spans="1:40" x14ac:dyDescent="0.2">
      <c r="A4460" s="40"/>
      <c r="B4460" s="40"/>
      <c r="C4460" s="40"/>
      <c r="D4460" s="40"/>
      <c r="E4460" s="40"/>
      <c r="F4460" s="66"/>
      <c r="G4460" s="40"/>
      <c r="H4460" s="61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0"/>
      <c r="AN4460" s="40"/>
    </row>
    <row r="4461" spans="1:40" x14ac:dyDescent="0.2">
      <c r="A4461" s="40"/>
      <c r="B4461" s="40"/>
      <c r="C4461" s="40"/>
      <c r="D4461" s="40"/>
      <c r="E4461" s="40"/>
      <c r="F4461" s="66"/>
      <c r="G4461" s="40"/>
      <c r="H4461" s="61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0"/>
      <c r="AN4461" s="40"/>
    </row>
    <row r="4462" spans="1:40" x14ac:dyDescent="0.2">
      <c r="A4462" s="40"/>
      <c r="B4462" s="40"/>
      <c r="C4462" s="40"/>
      <c r="D4462" s="40"/>
      <c r="E4462" s="40"/>
      <c r="F4462" s="66"/>
      <c r="G4462" s="40"/>
      <c r="H4462" s="61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0"/>
      <c r="AN4462" s="40"/>
    </row>
    <row r="4463" spans="1:40" x14ac:dyDescent="0.2">
      <c r="A4463" s="40"/>
      <c r="B4463" s="40"/>
      <c r="C4463" s="40"/>
      <c r="D4463" s="40"/>
      <c r="E4463" s="40"/>
      <c r="F4463" s="66"/>
      <c r="G4463" s="40"/>
      <c r="H4463" s="61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0"/>
      <c r="AN4463" s="40"/>
    </row>
    <row r="4464" spans="1:40" x14ac:dyDescent="0.2">
      <c r="A4464" s="40"/>
      <c r="B4464" s="40"/>
      <c r="C4464" s="40"/>
      <c r="D4464" s="40"/>
      <c r="E4464" s="40"/>
      <c r="F4464" s="66"/>
      <c r="G4464" s="40"/>
      <c r="H4464" s="61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0"/>
      <c r="AN4464" s="40"/>
    </row>
    <row r="4465" spans="1:40" x14ac:dyDescent="0.2">
      <c r="A4465" s="40"/>
      <c r="B4465" s="40"/>
      <c r="C4465" s="40"/>
      <c r="D4465" s="40"/>
      <c r="E4465" s="40"/>
      <c r="F4465" s="66"/>
      <c r="G4465" s="40"/>
      <c r="H4465" s="61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0"/>
      <c r="AN4465" s="40"/>
    </row>
    <row r="4466" spans="1:40" x14ac:dyDescent="0.2">
      <c r="A4466" s="40"/>
      <c r="B4466" s="40"/>
      <c r="C4466" s="40"/>
      <c r="D4466" s="40"/>
      <c r="E4466" s="40"/>
      <c r="F4466" s="55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0"/>
      <c r="AN4466" s="40"/>
    </row>
    <row r="4467" spans="1:40" x14ac:dyDescent="0.2">
      <c r="A4467" s="40"/>
      <c r="B4467" s="40"/>
      <c r="C4467" s="40"/>
      <c r="D4467" s="40"/>
      <c r="E4467" s="40"/>
      <c r="F4467" s="55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0"/>
      <c r="AN4467" s="40"/>
    </row>
    <row r="4468" spans="1:40" x14ac:dyDescent="0.2">
      <c r="A4468" s="40"/>
      <c r="B4468" s="40"/>
      <c r="C4468" s="40"/>
      <c r="D4468" s="40"/>
      <c r="E4468" s="40"/>
      <c r="F4468" s="66"/>
      <c r="G4468" s="40"/>
      <c r="H4468" s="61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0"/>
      <c r="AN4468" s="40"/>
    </row>
    <row r="4469" spans="1:40" x14ac:dyDescent="0.2">
      <c r="A4469" s="40"/>
      <c r="B4469" s="40"/>
      <c r="C4469" s="40"/>
      <c r="D4469" s="40"/>
      <c r="E4469" s="40"/>
      <c r="F4469" s="66"/>
      <c r="G4469" s="40"/>
      <c r="H4469" s="61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0"/>
      <c r="AN4469" s="40"/>
    </row>
    <row r="4470" spans="1:40" x14ac:dyDescent="0.2">
      <c r="A4470" s="40"/>
      <c r="B4470" s="40"/>
      <c r="C4470" s="40"/>
      <c r="D4470" s="40"/>
      <c r="E4470" s="40"/>
      <c r="F4470" s="66"/>
      <c r="G4470" s="40"/>
      <c r="H4470" s="61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0"/>
      <c r="AN4470" s="40"/>
    </row>
    <row r="4471" spans="1:40" x14ac:dyDescent="0.2">
      <c r="A4471" s="40"/>
      <c r="B4471" s="40"/>
      <c r="C4471" s="40"/>
      <c r="D4471" s="40"/>
      <c r="E4471" s="40"/>
      <c r="F4471" s="66"/>
      <c r="G4471" s="40"/>
      <c r="H4471" s="61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0"/>
      <c r="AN4471" s="40"/>
    </row>
    <row r="4472" spans="1:40" x14ac:dyDescent="0.2">
      <c r="A4472" s="40"/>
      <c r="B4472" s="40"/>
      <c r="C4472" s="40"/>
      <c r="D4472" s="40"/>
      <c r="E4472" s="40"/>
      <c r="F4472" s="66"/>
      <c r="G4472" s="40"/>
      <c r="H4472" s="61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0"/>
      <c r="AN4472" s="40"/>
    </row>
    <row r="4473" spans="1:40" x14ac:dyDescent="0.2">
      <c r="A4473" s="40"/>
      <c r="B4473" s="40"/>
      <c r="C4473" s="40"/>
      <c r="D4473" s="40"/>
      <c r="E4473" s="40"/>
      <c r="F4473" s="66"/>
      <c r="G4473" s="40"/>
      <c r="H4473" s="61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0"/>
      <c r="AN4473" s="40"/>
    </row>
    <row r="4474" spans="1:40" x14ac:dyDescent="0.2">
      <c r="A4474" s="40"/>
      <c r="B4474" s="40"/>
      <c r="C4474" s="40"/>
      <c r="D4474" s="40"/>
      <c r="E4474" s="40"/>
      <c r="F4474" s="66"/>
      <c r="G4474" s="40"/>
      <c r="H4474" s="61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0"/>
      <c r="AN4474" s="40"/>
    </row>
    <row r="4475" spans="1:40" x14ac:dyDescent="0.2">
      <c r="A4475" s="40"/>
      <c r="B4475" s="40"/>
      <c r="C4475" s="40"/>
      <c r="D4475" s="40"/>
      <c r="E4475" s="40"/>
      <c r="F4475" s="66"/>
      <c r="G4475" s="40"/>
      <c r="H4475" s="61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0"/>
      <c r="AN4475" s="40"/>
    </row>
    <row r="4476" spans="1:40" x14ac:dyDescent="0.2">
      <c r="A4476" s="40"/>
      <c r="B4476" s="40"/>
      <c r="C4476" s="40"/>
      <c r="D4476" s="40"/>
      <c r="E4476" s="40"/>
      <c r="F4476" s="66"/>
      <c r="G4476" s="40"/>
      <c r="H4476" s="61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0"/>
      <c r="AN4476" s="40"/>
    </row>
    <row r="4477" spans="1:40" x14ac:dyDescent="0.2">
      <c r="A4477" s="40"/>
      <c r="B4477" s="40"/>
      <c r="C4477" s="40"/>
      <c r="D4477" s="40"/>
      <c r="E4477" s="40"/>
      <c r="F4477" s="66"/>
      <c r="G4477" s="40"/>
      <c r="H4477" s="61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0"/>
      <c r="AN4477" s="40"/>
    </row>
    <row r="4478" spans="1:40" x14ac:dyDescent="0.2">
      <c r="A4478" s="40"/>
      <c r="B4478" s="40"/>
      <c r="C4478" s="40"/>
      <c r="D4478" s="40"/>
      <c r="E4478" s="40"/>
      <c r="F4478" s="66"/>
      <c r="G4478" s="40"/>
      <c r="H4478" s="61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0"/>
      <c r="AN4478" s="40"/>
    </row>
    <row r="4479" spans="1:40" x14ac:dyDescent="0.2">
      <c r="A4479" s="40"/>
      <c r="B4479" s="40"/>
      <c r="C4479" s="40"/>
      <c r="D4479" s="40"/>
      <c r="E4479" s="40"/>
      <c r="F4479" s="55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0"/>
      <c r="AN4479" s="40"/>
    </row>
    <row r="4480" spans="1:40" x14ac:dyDescent="0.2">
      <c r="A4480" s="40"/>
      <c r="B4480" s="40"/>
      <c r="C4480" s="40"/>
      <c r="D4480" s="40"/>
      <c r="E4480" s="40"/>
      <c r="F4480" s="55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0"/>
      <c r="AN4480" s="40"/>
    </row>
    <row r="4481" spans="1:40" x14ac:dyDescent="0.2">
      <c r="A4481" s="40"/>
      <c r="B4481" s="40"/>
      <c r="C4481" s="40"/>
      <c r="D4481" s="40"/>
      <c r="E4481" s="40"/>
      <c r="F4481" s="55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0"/>
      <c r="AN4481" s="40"/>
    </row>
    <row r="4482" spans="1:40" x14ac:dyDescent="0.2">
      <c r="A4482" s="40"/>
      <c r="B4482" s="40"/>
      <c r="C4482" s="40"/>
      <c r="D4482" s="40"/>
      <c r="E4482" s="40"/>
      <c r="F4482" s="55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0"/>
      <c r="AN4482" s="40"/>
    </row>
    <row r="4483" spans="1:40" x14ac:dyDescent="0.2">
      <c r="A4483" s="40"/>
      <c r="B4483" s="40"/>
      <c r="C4483" s="40"/>
      <c r="D4483" s="40"/>
      <c r="E4483" s="40"/>
      <c r="F4483" s="66"/>
      <c r="G4483" s="40"/>
      <c r="H4483" s="61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0"/>
      <c r="AN4483" s="40"/>
    </row>
    <row r="4484" spans="1:40" x14ac:dyDescent="0.2">
      <c r="A4484" s="40"/>
      <c r="B4484" s="40"/>
      <c r="C4484" s="40"/>
      <c r="D4484" s="40"/>
      <c r="E4484" s="40"/>
      <c r="F4484" s="66"/>
      <c r="G4484" s="40"/>
      <c r="H4484" s="61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0"/>
      <c r="AN4484" s="40"/>
    </row>
    <row r="4485" spans="1:40" x14ac:dyDescent="0.2">
      <c r="A4485" s="40"/>
      <c r="B4485" s="40"/>
      <c r="C4485" s="40"/>
      <c r="D4485" s="40"/>
      <c r="E4485" s="40"/>
      <c r="F4485" s="66"/>
      <c r="G4485" s="40"/>
      <c r="H4485" s="61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0"/>
      <c r="AN4485" s="40"/>
    </row>
    <row r="4486" spans="1:40" x14ac:dyDescent="0.2">
      <c r="A4486" s="40"/>
      <c r="B4486" s="40"/>
      <c r="C4486" s="40"/>
      <c r="D4486" s="40"/>
      <c r="E4486" s="40"/>
      <c r="F4486" s="66"/>
      <c r="G4486" s="40"/>
      <c r="H4486" s="61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0"/>
      <c r="AN4486" s="40"/>
    </row>
    <row r="4487" spans="1:40" x14ac:dyDescent="0.2">
      <c r="A4487" s="40"/>
      <c r="B4487" s="40"/>
      <c r="C4487" s="40"/>
      <c r="D4487" s="40"/>
      <c r="E4487" s="40"/>
      <c r="F4487" s="66"/>
      <c r="G4487" s="40"/>
      <c r="H4487" s="61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0"/>
      <c r="AN4487" s="40"/>
    </row>
    <row r="4488" spans="1:40" x14ac:dyDescent="0.2">
      <c r="A4488" s="40"/>
      <c r="B4488" s="40"/>
      <c r="C4488" s="40"/>
      <c r="D4488" s="40"/>
      <c r="E4488" s="40"/>
      <c r="F4488" s="66"/>
      <c r="G4488" s="40"/>
      <c r="H4488" s="61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0"/>
      <c r="AN4488" s="40"/>
    </row>
    <row r="4489" spans="1:40" x14ac:dyDescent="0.2">
      <c r="A4489" s="40"/>
      <c r="B4489" s="40"/>
      <c r="C4489" s="40"/>
      <c r="D4489" s="40"/>
      <c r="E4489" s="40"/>
      <c r="F4489" s="66"/>
      <c r="G4489" s="40"/>
      <c r="H4489" s="61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0"/>
      <c r="AN4489" s="40"/>
    </row>
    <row r="4490" spans="1:40" x14ac:dyDescent="0.2">
      <c r="A4490" s="40"/>
      <c r="B4490" s="40"/>
      <c r="C4490" s="40"/>
      <c r="D4490" s="40"/>
      <c r="E4490" s="40"/>
      <c r="F4490" s="66"/>
      <c r="G4490" s="40"/>
      <c r="H4490" s="61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0"/>
      <c r="AN4490" s="40"/>
    </row>
    <row r="4491" spans="1:40" x14ac:dyDescent="0.2">
      <c r="A4491" s="40"/>
      <c r="B4491" s="40"/>
      <c r="C4491" s="40"/>
      <c r="D4491" s="40"/>
      <c r="E4491" s="40"/>
      <c r="F4491" s="66"/>
      <c r="G4491" s="40"/>
      <c r="H4491" s="61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0"/>
      <c r="AN4491" s="40"/>
    </row>
    <row r="4492" spans="1:40" x14ac:dyDescent="0.2">
      <c r="A4492" s="40"/>
      <c r="B4492" s="40"/>
      <c r="C4492" s="40"/>
      <c r="D4492" s="40"/>
      <c r="E4492" s="40"/>
      <c r="F4492" s="66"/>
      <c r="G4492" s="40"/>
      <c r="H4492" s="61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0"/>
      <c r="AN4492" s="40"/>
    </row>
    <row r="4493" spans="1:40" x14ac:dyDescent="0.2">
      <c r="A4493" s="40"/>
      <c r="B4493" s="40"/>
      <c r="C4493" s="40"/>
      <c r="D4493" s="40"/>
      <c r="E4493" s="40"/>
      <c r="F4493" s="66"/>
      <c r="G4493" s="40"/>
      <c r="H4493" s="61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0"/>
      <c r="AN4493" s="40"/>
    </row>
    <row r="4494" spans="1:40" x14ac:dyDescent="0.2">
      <c r="A4494" s="40"/>
      <c r="B4494" s="40"/>
      <c r="C4494" s="40"/>
      <c r="D4494" s="40"/>
      <c r="E4494" s="40"/>
      <c r="F4494" s="66"/>
      <c r="G4494" s="40"/>
      <c r="H4494" s="61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0"/>
      <c r="AN4494" s="40"/>
    </row>
    <row r="4495" spans="1:40" x14ac:dyDescent="0.2">
      <c r="A4495" s="40"/>
      <c r="B4495" s="40"/>
      <c r="C4495" s="40"/>
      <c r="D4495" s="40"/>
      <c r="E4495" s="40"/>
      <c r="F4495" s="55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0"/>
      <c r="AN4495" s="40"/>
    </row>
    <row r="4496" spans="1:40" x14ac:dyDescent="0.2">
      <c r="A4496" s="40"/>
      <c r="B4496" s="40"/>
      <c r="C4496" s="40"/>
      <c r="D4496" s="40"/>
      <c r="E4496" s="40"/>
      <c r="F4496" s="55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0"/>
      <c r="AN4496" s="40"/>
    </row>
    <row r="4497" spans="1:40" x14ac:dyDescent="0.2">
      <c r="A4497" s="40"/>
      <c r="B4497" s="40"/>
      <c r="C4497" s="40"/>
      <c r="D4497" s="40"/>
      <c r="E4497" s="40"/>
      <c r="F4497" s="55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0"/>
      <c r="AN4497" s="40"/>
    </row>
    <row r="4498" spans="1:40" x14ac:dyDescent="0.2">
      <c r="A4498" s="40"/>
      <c r="B4498" s="40"/>
      <c r="C4498" s="40"/>
      <c r="D4498" s="40"/>
      <c r="E4498" s="40"/>
      <c r="F4498" s="55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0"/>
      <c r="AN4498" s="40"/>
    </row>
    <row r="4499" spans="1:40" x14ac:dyDescent="0.2">
      <c r="A4499" s="40"/>
      <c r="B4499" s="40"/>
      <c r="C4499" s="40"/>
      <c r="D4499" s="40"/>
      <c r="E4499" s="40"/>
      <c r="F4499" s="66"/>
      <c r="G4499" s="40"/>
      <c r="H4499" s="61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0"/>
      <c r="AN4499" s="40"/>
    </row>
    <row r="4500" spans="1:40" x14ac:dyDescent="0.2">
      <c r="A4500" s="40"/>
      <c r="B4500" s="40"/>
      <c r="C4500" s="40"/>
      <c r="D4500" s="40"/>
      <c r="E4500" s="40"/>
      <c r="F4500" s="66"/>
      <c r="G4500" s="40"/>
      <c r="H4500" s="61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0"/>
      <c r="AN4500" s="40"/>
    </row>
    <row r="4501" spans="1:40" x14ac:dyDescent="0.2">
      <c r="A4501" s="40"/>
      <c r="B4501" s="40"/>
      <c r="C4501" s="40"/>
      <c r="D4501" s="40"/>
      <c r="E4501" s="40"/>
      <c r="F4501" s="66"/>
      <c r="G4501" s="40"/>
      <c r="H4501" s="61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0"/>
      <c r="AN4501" s="40"/>
    </row>
    <row r="4502" spans="1:40" x14ac:dyDescent="0.2">
      <c r="A4502" s="40"/>
      <c r="B4502" s="40"/>
      <c r="C4502" s="40"/>
      <c r="D4502" s="40"/>
      <c r="E4502" s="40"/>
      <c r="F4502" s="66"/>
      <c r="G4502" s="40"/>
      <c r="H4502" s="61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0"/>
      <c r="AN4502" s="40"/>
    </row>
    <row r="4503" spans="1:40" x14ac:dyDescent="0.2">
      <c r="A4503" s="40"/>
      <c r="B4503" s="40"/>
      <c r="C4503" s="40"/>
      <c r="D4503" s="40"/>
      <c r="E4503" s="40"/>
      <c r="F4503" s="66"/>
      <c r="G4503" s="40"/>
      <c r="H4503" s="61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0"/>
      <c r="AN4503" s="40"/>
    </row>
    <row r="4504" spans="1:40" x14ac:dyDescent="0.2">
      <c r="A4504" s="40"/>
      <c r="B4504" s="40"/>
      <c r="C4504" s="40"/>
      <c r="D4504" s="40"/>
      <c r="E4504" s="40"/>
      <c r="F4504" s="66"/>
      <c r="G4504" s="40"/>
      <c r="H4504" s="61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0"/>
      <c r="AN4504" s="40"/>
    </row>
    <row r="4505" spans="1:40" x14ac:dyDescent="0.2">
      <c r="A4505" s="40"/>
      <c r="B4505" s="40"/>
      <c r="C4505" s="40"/>
      <c r="D4505" s="40"/>
      <c r="E4505" s="40"/>
      <c r="F4505" s="66"/>
      <c r="G4505" s="40"/>
      <c r="H4505" s="61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0"/>
      <c r="AN4505" s="40"/>
    </row>
    <row r="4506" spans="1:40" x14ac:dyDescent="0.2">
      <c r="A4506" s="40"/>
      <c r="B4506" s="40"/>
      <c r="C4506" s="40"/>
      <c r="D4506" s="40"/>
      <c r="E4506" s="40"/>
      <c r="F4506" s="66"/>
      <c r="G4506" s="40"/>
      <c r="H4506" s="61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0"/>
      <c r="AN4506" s="40"/>
    </row>
    <row r="4507" spans="1:40" x14ac:dyDescent="0.2">
      <c r="A4507" s="40"/>
      <c r="B4507" s="40"/>
      <c r="C4507" s="40"/>
      <c r="D4507" s="40"/>
      <c r="E4507" s="40"/>
      <c r="F4507" s="66"/>
      <c r="G4507" s="40"/>
      <c r="H4507" s="61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0"/>
      <c r="AN4507" s="40"/>
    </row>
    <row r="4508" spans="1:40" x14ac:dyDescent="0.2">
      <c r="A4508" s="40"/>
      <c r="B4508" s="40"/>
      <c r="C4508" s="40"/>
      <c r="D4508" s="40"/>
      <c r="E4508" s="40"/>
      <c r="F4508" s="66"/>
      <c r="G4508" s="40"/>
      <c r="H4508" s="61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0"/>
      <c r="AN4508" s="40"/>
    </row>
    <row r="4509" spans="1:40" x14ac:dyDescent="0.2">
      <c r="A4509" s="40"/>
      <c r="B4509" s="40"/>
      <c r="C4509" s="40"/>
      <c r="D4509" s="40"/>
      <c r="E4509" s="40"/>
      <c r="F4509" s="66"/>
      <c r="G4509" s="40"/>
      <c r="H4509" s="61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0"/>
      <c r="AN4509" s="40"/>
    </row>
    <row r="4510" spans="1:40" x14ac:dyDescent="0.2">
      <c r="A4510" s="40"/>
      <c r="B4510" s="40"/>
      <c r="C4510" s="40"/>
      <c r="D4510" s="40"/>
      <c r="E4510" s="40"/>
      <c r="F4510" s="66"/>
      <c r="G4510" s="40"/>
      <c r="H4510" s="61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0"/>
      <c r="AN4510" s="40"/>
    </row>
    <row r="4511" spans="1:40" x14ac:dyDescent="0.2">
      <c r="A4511" s="40"/>
      <c r="B4511" s="40"/>
      <c r="C4511" s="40"/>
      <c r="D4511" s="40"/>
      <c r="E4511" s="40"/>
      <c r="F4511" s="66"/>
      <c r="G4511" s="40"/>
      <c r="H4511" s="61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0"/>
      <c r="AN4511" s="40"/>
    </row>
    <row r="4512" spans="1:40" x14ac:dyDescent="0.2">
      <c r="A4512" s="40"/>
      <c r="B4512" s="40"/>
      <c r="C4512" s="40"/>
      <c r="D4512" s="40"/>
      <c r="E4512" s="40"/>
      <c r="F4512" s="66"/>
      <c r="G4512" s="40"/>
      <c r="H4512" s="61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0"/>
      <c r="AN4512" s="40"/>
    </row>
    <row r="4513" spans="1:40" x14ac:dyDescent="0.2">
      <c r="A4513" s="40"/>
      <c r="B4513" s="40"/>
      <c r="C4513" s="40"/>
      <c r="D4513" s="40"/>
      <c r="E4513" s="40"/>
      <c r="F4513" s="66"/>
      <c r="G4513" s="40"/>
      <c r="H4513" s="61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0"/>
      <c r="AN4513" s="40"/>
    </row>
    <row r="4514" spans="1:40" x14ac:dyDescent="0.2">
      <c r="A4514" s="40"/>
      <c r="B4514" s="40"/>
      <c r="C4514" s="40"/>
      <c r="D4514" s="40"/>
      <c r="E4514" s="40"/>
      <c r="F4514" s="66"/>
      <c r="G4514" s="40"/>
      <c r="H4514" s="61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0"/>
      <c r="AN4514" s="40"/>
    </row>
    <row r="4515" spans="1:40" x14ac:dyDescent="0.2">
      <c r="A4515" s="40"/>
      <c r="B4515" s="40"/>
      <c r="C4515" s="40"/>
      <c r="D4515" s="40"/>
      <c r="E4515" s="40"/>
      <c r="F4515" s="66"/>
      <c r="G4515" s="40"/>
      <c r="H4515" s="61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0"/>
      <c r="AN4515" s="40"/>
    </row>
    <row r="4516" spans="1:40" x14ac:dyDescent="0.2">
      <c r="A4516" s="40"/>
      <c r="B4516" s="40"/>
      <c r="C4516" s="40"/>
      <c r="D4516" s="40"/>
      <c r="E4516" s="40"/>
      <c r="F4516" s="66"/>
      <c r="G4516" s="40"/>
      <c r="H4516" s="61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0"/>
      <c r="AN4516" s="40"/>
    </row>
    <row r="4517" spans="1:40" x14ac:dyDescent="0.2">
      <c r="A4517" s="40"/>
      <c r="B4517" s="40"/>
      <c r="C4517" s="40"/>
      <c r="D4517" s="40"/>
      <c r="E4517" s="40"/>
      <c r="F4517" s="66"/>
      <c r="G4517" s="40"/>
      <c r="H4517" s="61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0"/>
      <c r="AN4517" s="40"/>
    </row>
    <row r="4518" spans="1:40" x14ac:dyDescent="0.2">
      <c r="A4518" s="40"/>
      <c r="B4518" s="40"/>
      <c r="C4518" s="40"/>
      <c r="D4518" s="40"/>
      <c r="E4518" s="40"/>
      <c r="F4518" s="55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0"/>
      <c r="AN4518" s="40"/>
    </row>
    <row r="4519" spans="1:40" x14ac:dyDescent="0.2">
      <c r="A4519" s="40"/>
      <c r="B4519" s="40"/>
      <c r="C4519" s="40"/>
      <c r="D4519" s="40"/>
      <c r="E4519" s="40"/>
      <c r="F4519" s="55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0"/>
      <c r="AN4519" s="40"/>
    </row>
    <row r="4520" spans="1:40" x14ac:dyDescent="0.2">
      <c r="A4520" s="40"/>
      <c r="B4520" s="40"/>
      <c r="C4520" s="40"/>
      <c r="D4520" s="40"/>
      <c r="E4520" s="40"/>
      <c r="F4520" s="55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0"/>
      <c r="AN4520" s="40"/>
    </row>
    <row r="4521" spans="1:40" x14ac:dyDescent="0.2">
      <c r="A4521" s="40"/>
      <c r="B4521" s="40"/>
      <c r="C4521" s="40"/>
      <c r="D4521" s="40"/>
      <c r="E4521" s="40"/>
      <c r="F4521" s="66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0"/>
      <c r="AN4521" s="40"/>
    </row>
    <row r="4522" spans="1:40" x14ac:dyDescent="0.2">
      <c r="A4522" s="40"/>
      <c r="B4522" s="40"/>
      <c r="C4522" s="40"/>
      <c r="D4522" s="40"/>
      <c r="E4522" s="40"/>
      <c r="F4522" s="66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0"/>
      <c r="AN4522" s="40"/>
    </row>
    <row r="4523" spans="1:40" x14ac:dyDescent="0.2">
      <c r="A4523" s="40"/>
      <c r="B4523" s="40"/>
      <c r="C4523" s="40"/>
      <c r="D4523" s="40"/>
      <c r="E4523" s="40"/>
      <c r="F4523" s="66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0"/>
      <c r="AN4523" s="40"/>
    </row>
    <row r="4524" spans="1:40" x14ac:dyDescent="0.2">
      <c r="A4524" s="40"/>
      <c r="B4524" s="40"/>
      <c r="C4524" s="40"/>
      <c r="D4524" s="40"/>
      <c r="E4524" s="40"/>
      <c r="F4524" s="66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0"/>
      <c r="AN4524" s="40"/>
    </row>
    <row r="4525" spans="1:40" x14ac:dyDescent="0.2">
      <c r="A4525" s="40"/>
      <c r="B4525" s="40"/>
      <c r="C4525" s="40"/>
      <c r="D4525" s="40"/>
      <c r="E4525" s="40"/>
      <c r="F4525" s="66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0"/>
      <c r="AN4525" s="40"/>
    </row>
    <row r="4526" spans="1:40" x14ac:dyDescent="0.2">
      <c r="A4526" s="40"/>
      <c r="B4526" s="40"/>
      <c r="C4526" s="40"/>
      <c r="D4526" s="40"/>
      <c r="E4526" s="40"/>
      <c r="F4526" s="66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0"/>
      <c r="AN4526" s="40"/>
    </row>
    <row r="4527" spans="1:40" x14ac:dyDescent="0.2">
      <c r="A4527" s="40"/>
      <c r="B4527" s="40"/>
      <c r="C4527" s="40"/>
      <c r="D4527" s="40"/>
      <c r="E4527" s="40"/>
      <c r="F4527" s="66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0"/>
      <c r="AN4527" s="40"/>
    </row>
    <row r="4528" spans="1:40" x14ac:dyDescent="0.2">
      <c r="A4528" s="40"/>
      <c r="B4528" s="40"/>
      <c r="C4528" s="40"/>
      <c r="D4528" s="40"/>
      <c r="E4528" s="40"/>
      <c r="F4528" s="66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0"/>
      <c r="AN4528" s="40"/>
    </row>
    <row r="4529" spans="1:40" x14ac:dyDescent="0.2">
      <c r="A4529" s="40"/>
      <c r="B4529" s="40"/>
      <c r="C4529" s="40"/>
      <c r="D4529" s="40"/>
      <c r="E4529" s="40"/>
      <c r="F4529" s="66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0"/>
      <c r="AN4529" s="40"/>
    </row>
    <row r="4530" spans="1:40" x14ac:dyDescent="0.2">
      <c r="A4530" s="40"/>
      <c r="B4530" s="40"/>
      <c r="C4530" s="40"/>
      <c r="D4530" s="40"/>
      <c r="E4530" s="40"/>
      <c r="F4530" s="66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0"/>
      <c r="AN4530" s="40"/>
    </row>
    <row r="4531" spans="1:40" x14ac:dyDescent="0.2">
      <c r="A4531" s="40"/>
      <c r="B4531" s="40"/>
      <c r="C4531" s="40"/>
      <c r="D4531" s="40"/>
      <c r="E4531" s="40"/>
      <c r="F4531" s="66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0"/>
      <c r="AN4531" s="40"/>
    </row>
    <row r="4532" spans="1:40" x14ac:dyDescent="0.2">
      <c r="A4532" s="40"/>
      <c r="B4532" s="40"/>
      <c r="C4532" s="40"/>
      <c r="D4532" s="40"/>
      <c r="E4532" s="40"/>
      <c r="F4532" s="66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0"/>
      <c r="AN4532" s="40"/>
    </row>
    <row r="4533" spans="1:40" x14ac:dyDescent="0.2">
      <c r="A4533" s="40"/>
      <c r="B4533" s="40"/>
      <c r="C4533" s="40"/>
      <c r="D4533" s="40"/>
      <c r="E4533" s="40"/>
      <c r="F4533" s="66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0"/>
      <c r="AN4533" s="40"/>
    </row>
    <row r="4534" spans="1:40" x14ac:dyDescent="0.2">
      <c r="A4534" s="40"/>
      <c r="B4534" s="40"/>
      <c r="C4534" s="40"/>
      <c r="D4534" s="40"/>
      <c r="E4534" s="40"/>
      <c r="F4534" s="66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0"/>
      <c r="AN4534" s="40"/>
    </row>
    <row r="4535" spans="1:40" x14ac:dyDescent="0.2">
      <c r="A4535" s="40"/>
      <c r="B4535" s="40"/>
      <c r="C4535" s="40"/>
      <c r="D4535" s="40"/>
      <c r="E4535" s="40"/>
      <c r="F4535" s="66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0"/>
      <c r="AN4535" s="40"/>
    </row>
    <row r="4536" spans="1:40" x14ac:dyDescent="0.2">
      <c r="A4536" s="40"/>
      <c r="B4536" s="40"/>
      <c r="C4536" s="40"/>
      <c r="D4536" s="40"/>
      <c r="E4536" s="40"/>
      <c r="F4536" s="66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0"/>
      <c r="AN4536" s="40"/>
    </row>
    <row r="4537" spans="1:40" x14ac:dyDescent="0.2">
      <c r="A4537" s="40"/>
      <c r="B4537" s="40"/>
      <c r="C4537" s="40"/>
      <c r="D4537" s="40"/>
      <c r="E4537" s="40"/>
      <c r="F4537" s="66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0"/>
      <c r="AN4537" s="40"/>
    </row>
    <row r="4538" spans="1:40" x14ac:dyDescent="0.2">
      <c r="A4538" s="40"/>
      <c r="B4538" s="40"/>
      <c r="C4538" s="40"/>
      <c r="D4538" s="40"/>
      <c r="E4538" s="40"/>
      <c r="F4538" s="66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0"/>
      <c r="AN4538" s="40"/>
    </row>
    <row r="4539" spans="1:40" x14ac:dyDescent="0.2">
      <c r="A4539" s="40"/>
      <c r="B4539" s="40"/>
      <c r="C4539" s="40"/>
      <c r="D4539" s="40"/>
      <c r="E4539" s="40"/>
      <c r="F4539" s="66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0"/>
      <c r="AN4539" s="40"/>
    </row>
    <row r="4540" spans="1:40" x14ac:dyDescent="0.2">
      <c r="A4540" s="40"/>
      <c r="B4540" s="40"/>
      <c r="C4540" s="40"/>
      <c r="D4540" s="40"/>
      <c r="E4540" s="40"/>
      <c r="F4540" s="66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0"/>
      <c r="AN4540" s="40"/>
    </row>
    <row r="4541" spans="1:40" x14ac:dyDescent="0.2">
      <c r="A4541" s="40"/>
      <c r="B4541" s="40"/>
      <c r="C4541" s="40"/>
      <c r="D4541" s="40"/>
      <c r="E4541" s="40"/>
      <c r="F4541" s="66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0"/>
      <c r="AN4541" s="40"/>
    </row>
    <row r="4542" spans="1:40" x14ac:dyDescent="0.2">
      <c r="A4542" s="40"/>
      <c r="B4542" s="40"/>
      <c r="C4542" s="40"/>
      <c r="D4542" s="40"/>
      <c r="E4542" s="40"/>
      <c r="F4542" s="66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0"/>
      <c r="AN4542" s="40"/>
    </row>
    <row r="4543" spans="1:40" x14ac:dyDescent="0.2">
      <c r="A4543" s="40"/>
      <c r="B4543" s="40"/>
      <c r="C4543" s="40"/>
      <c r="D4543" s="40"/>
      <c r="E4543" s="40"/>
      <c r="F4543" s="66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0"/>
      <c r="AN4543" s="40"/>
    </row>
    <row r="4544" spans="1:40" x14ac:dyDescent="0.2">
      <c r="A4544" s="40"/>
      <c r="B4544" s="40"/>
      <c r="C4544" s="40"/>
      <c r="D4544" s="40"/>
      <c r="E4544" s="40"/>
      <c r="F4544" s="66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0"/>
      <c r="AN4544" s="40"/>
    </row>
    <row r="4545" spans="1:40" x14ac:dyDescent="0.2">
      <c r="A4545" s="40"/>
      <c r="B4545" s="40"/>
      <c r="C4545" s="40"/>
      <c r="D4545" s="40"/>
      <c r="E4545" s="40"/>
      <c r="F4545" s="66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0"/>
      <c r="AN4545" s="40"/>
    </row>
    <row r="4546" spans="1:40" x14ac:dyDescent="0.2">
      <c r="A4546" s="40"/>
      <c r="B4546" s="40"/>
      <c r="C4546" s="40"/>
      <c r="D4546" s="40"/>
      <c r="E4546" s="40"/>
      <c r="F4546" s="66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0"/>
      <c r="AN4546" s="40"/>
    </row>
    <row r="4547" spans="1:40" x14ac:dyDescent="0.2">
      <c r="A4547" s="40"/>
      <c r="B4547" s="40"/>
      <c r="C4547" s="40"/>
      <c r="D4547" s="40"/>
      <c r="E4547" s="40"/>
      <c r="F4547" s="66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0"/>
      <c r="AN4547" s="40"/>
    </row>
    <row r="4548" spans="1:40" x14ac:dyDescent="0.2">
      <c r="A4548" s="40"/>
      <c r="B4548" s="40"/>
      <c r="C4548" s="40"/>
      <c r="D4548" s="40"/>
      <c r="E4548" s="40"/>
      <c r="F4548" s="55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0"/>
      <c r="AN4548" s="40"/>
    </row>
    <row r="4549" spans="1:40" x14ac:dyDescent="0.2">
      <c r="A4549" s="40"/>
      <c r="B4549" s="40"/>
      <c r="C4549" s="40"/>
      <c r="D4549" s="40"/>
      <c r="E4549" s="40"/>
      <c r="F4549" s="55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0"/>
      <c r="AN4549" s="40"/>
    </row>
    <row r="4550" spans="1:40" x14ac:dyDescent="0.2">
      <c r="A4550" s="40"/>
      <c r="B4550" s="40"/>
      <c r="C4550" s="40"/>
      <c r="D4550" s="40"/>
      <c r="E4550" s="40"/>
      <c r="F4550" s="55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0"/>
      <c r="AN4550" s="40"/>
    </row>
    <row r="4551" spans="1:40" x14ac:dyDescent="0.2">
      <c r="A4551" s="40"/>
      <c r="B4551" s="40"/>
      <c r="C4551" s="40"/>
      <c r="D4551" s="40"/>
      <c r="E4551" s="40"/>
      <c r="F4551" s="55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0"/>
      <c r="AN4551" s="40"/>
    </row>
    <row r="4552" spans="1:40" x14ac:dyDescent="0.2">
      <c r="A4552" s="40"/>
      <c r="B4552" s="40"/>
      <c r="C4552" s="40"/>
      <c r="D4552" s="40"/>
      <c r="E4552" s="40"/>
      <c r="F4552" s="55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0"/>
      <c r="AN4552" s="40"/>
    </row>
    <row r="4553" spans="1:40" x14ac:dyDescent="0.2">
      <c r="A4553" s="40"/>
      <c r="B4553" s="40"/>
      <c r="C4553" s="40"/>
      <c r="D4553" s="40"/>
      <c r="E4553" s="40"/>
      <c r="F4553" s="66"/>
      <c r="G4553" s="40"/>
      <c r="H4553" s="61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0"/>
      <c r="AN4553" s="40"/>
    </row>
    <row r="4554" spans="1:40" x14ac:dyDescent="0.2">
      <c r="A4554" s="40"/>
      <c r="B4554" s="40"/>
      <c r="C4554" s="40"/>
      <c r="D4554" s="40"/>
      <c r="E4554" s="40"/>
      <c r="F4554" s="66"/>
      <c r="G4554" s="40"/>
      <c r="H4554" s="61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0"/>
      <c r="AN4554" s="40"/>
    </row>
    <row r="4555" spans="1:40" x14ac:dyDescent="0.2">
      <c r="A4555" s="40"/>
      <c r="B4555" s="40"/>
      <c r="C4555" s="40"/>
      <c r="D4555" s="40"/>
      <c r="E4555" s="40"/>
      <c r="F4555" s="66"/>
      <c r="G4555" s="40"/>
      <c r="H4555" s="61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0"/>
      <c r="AN4555" s="40"/>
    </row>
    <row r="4556" spans="1:40" x14ac:dyDescent="0.2">
      <c r="A4556" s="40"/>
      <c r="B4556" s="40"/>
      <c r="C4556" s="40"/>
      <c r="D4556" s="40"/>
      <c r="E4556" s="40"/>
      <c r="F4556" s="66"/>
      <c r="G4556" s="40"/>
      <c r="H4556" s="61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0"/>
      <c r="AN4556" s="40"/>
    </row>
    <row r="4557" spans="1:40" x14ac:dyDescent="0.2">
      <c r="A4557" s="40"/>
      <c r="B4557" s="40"/>
      <c r="C4557" s="40"/>
      <c r="D4557" s="40"/>
      <c r="E4557" s="40"/>
      <c r="F4557" s="66"/>
      <c r="G4557" s="40"/>
      <c r="H4557" s="61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0"/>
      <c r="AN4557" s="40"/>
    </row>
    <row r="4558" spans="1:40" x14ac:dyDescent="0.2">
      <c r="A4558" s="40"/>
      <c r="B4558" s="40"/>
      <c r="C4558" s="40"/>
      <c r="D4558" s="40"/>
      <c r="E4558" s="40"/>
      <c r="F4558" s="66"/>
      <c r="G4558" s="40"/>
      <c r="H4558" s="61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0"/>
      <c r="AN4558" s="40"/>
    </row>
    <row r="4559" spans="1:40" x14ac:dyDescent="0.2">
      <c r="A4559" s="40"/>
      <c r="B4559" s="40"/>
      <c r="C4559" s="40"/>
      <c r="D4559" s="40"/>
      <c r="E4559" s="40"/>
      <c r="F4559" s="66"/>
      <c r="G4559" s="40"/>
      <c r="H4559" s="61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0"/>
      <c r="AN4559" s="40"/>
    </row>
    <row r="4560" spans="1:40" x14ac:dyDescent="0.2">
      <c r="A4560" s="40"/>
      <c r="B4560" s="40"/>
      <c r="C4560" s="40"/>
      <c r="D4560" s="40"/>
      <c r="E4560" s="40"/>
      <c r="F4560" s="66"/>
      <c r="G4560" s="40"/>
      <c r="H4560" s="61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0"/>
      <c r="AN4560" s="40"/>
    </row>
    <row r="4561" spans="1:40" x14ac:dyDescent="0.2">
      <c r="A4561" s="40"/>
      <c r="B4561" s="40"/>
      <c r="C4561" s="40"/>
      <c r="D4561" s="40"/>
      <c r="E4561" s="40"/>
      <c r="F4561" s="66"/>
      <c r="G4561" s="40"/>
      <c r="H4561" s="61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0"/>
      <c r="AN4561" s="40"/>
    </row>
    <row r="4562" spans="1:40" x14ac:dyDescent="0.2">
      <c r="A4562" s="40"/>
      <c r="B4562" s="40"/>
      <c r="C4562" s="40"/>
      <c r="D4562" s="40"/>
      <c r="E4562" s="40"/>
      <c r="F4562" s="66"/>
      <c r="G4562" s="40"/>
      <c r="H4562" s="61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0"/>
      <c r="AN4562" s="40"/>
    </row>
    <row r="4563" spans="1:40" x14ac:dyDescent="0.2">
      <c r="A4563" s="40"/>
      <c r="B4563" s="40"/>
      <c r="C4563" s="40"/>
      <c r="D4563" s="40"/>
      <c r="E4563" s="40"/>
      <c r="F4563" s="66"/>
      <c r="G4563" s="40"/>
      <c r="H4563" s="61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0"/>
      <c r="AN4563" s="40"/>
    </row>
    <row r="4564" spans="1:40" x14ac:dyDescent="0.2">
      <c r="A4564" s="40"/>
      <c r="B4564" s="40"/>
      <c r="C4564" s="40"/>
      <c r="D4564" s="40"/>
      <c r="E4564" s="40"/>
      <c r="F4564" s="66"/>
      <c r="G4564" s="40"/>
      <c r="H4564" s="61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0"/>
      <c r="AN4564" s="40"/>
    </row>
    <row r="4565" spans="1:40" x14ac:dyDescent="0.2">
      <c r="A4565" s="40"/>
      <c r="B4565" s="40"/>
      <c r="C4565" s="40"/>
      <c r="D4565" s="40"/>
      <c r="E4565" s="40"/>
      <c r="F4565" s="66"/>
      <c r="G4565" s="40"/>
      <c r="H4565" s="61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0"/>
      <c r="AN4565" s="40"/>
    </row>
    <row r="4566" spans="1:40" x14ac:dyDescent="0.2">
      <c r="A4566" s="40"/>
      <c r="B4566" s="40"/>
      <c r="C4566" s="40"/>
      <c r="D4566" s="40"/>
      <c r="E4566" s="40"/>
      <c r="F4566" s="66"/>
      <c r="G4566" s="40"/>
      <c r="H4566" s="61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0"/>
      <c r="AN4566" s="40"/>
    </row>
    <row r="4567" spans="1:40" x14ac:dyDescent="0.2">
      <c r="A4567" s="40"/>
      <c r="B4567" s="40"/>
      <c r="C4567" s="40"/>
      <c r="D4567" s="40"/>
      <c r="E4567" s="40"/>
      <c r="F4567" s="66"/>
      <c r="G4567" s="40"/>
      <c r="H4567" s="61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0"/>
      <c r="AN4567" s="40"/>
    </row>
    <row r="4568" spans="1:40" x14ac:dyDescent="0.2">
      <c r="A4568" s="40"/>
      <c r="B4568" s="40"/>
      <c r="C4568" s="40"/>
      <c r="D4568" s="40"/>
      <c r="E4568" s="40"/>
      <c r="F4568" s="66"/>
      <c r="G4568" s="40"/>
      <c r="H4568" s="61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0"/>
      <c r="AN4568" s="40"/>
    </row>
    <row r="4569" spans="1:40" x14ac:dyDescent="0.2">
      <c r="A4569" s="40"/>
      <c r="B4569" s="40"/>
      <c r="C4569" s="40"/>
      <c r="D4569" s="40"/>
      <c r="E4569" s="40"/>
      <c r="F4569" s="66"/>
      <c r="G4569" s="40"/>
      <c r="H4569" s="61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0"/>
      <c r="AN4569" s="40"/>
    </row>
    <row r="4570" spans="1:40" x14ac:dyDescent="0.2">
      <c r="A4570" s="40"/>
      <c r="B4570" s="40"/>
      <c r="C4570" s="40"/>
      <c r="D4570" s="40"/>
      <c r="E4570" s="40"/>
      <c r="F4570" s="66"/>
      <c r="G4570" s="40"/>
      <c r="H4570" s="61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0"/>
      <c r="AN4570" s="40"/>
    </row>
    <row r="4571" spans="1:40" x14ac:dyDescent="0.2">
      <c r="A4571" s="40"/>
      <c r="B4571" s="40"/>
      <c r="C4571" s="40"/>
      <c r="D4571" s="40"/>
      <c r="E4571" s="40"/>
      <c r="F4571" s="66"/>
      <c r="G4571" s="40"/>
      <c r="H4571" s="61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0"/>
      <c r="AN4571" s="40"/>
    </row>
    <row r="4572" spans="1:40" x14ac:dyDescent="0.2">
      <c r="A4572" s="40"/>
      <c r="B4572" s="40"/>
      <c r="C4572" s="40"/>
      <c r="D4572" s="40"/>
      <c r="E4572" s="40"/>
      <c r="F4572" s="66"/>
      <c r="G4572" s="40"/>
      <c r="H4572" s="61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0"/>
      <c r="AN4572" s="40"/>
    </row>
    <row r="4573" spans="1:40" x14ac:dyDescent="0.2">
      <c r="A4573" s="40"/>
      <c r="B4573" s="40"/>
      <c r="C4573" s="40"/>
      <c r="D4573" s="40"/>
      <c r="E4573" s="40"/>
      <c r="F4573" s="66"/>
      <c r="G4573" s="40"/>
      <c r="H4573" s="61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0"/>
      <c r="AN4573" s="40"/>
    </row>
    <row r="4574" spans="1:40" x14ac:dyDescent="0.2">
      <c r="A4574" s="40"/>
      <c r="B4574" s="40"/>
      <c r="C4574" s="40"/>
      <c r="D4574" s="40"/>
      <c r="E4574" s="40"/>
      <c r="F4574" s="66"/>
      <c r="G4574" s="40"/>
      <c r="H4574" s="61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0"/>
      <c r="AN4574" s="40"/>
    </row>
    <row r="4575" spans="1:40" x14ac:dyDescent="0.2">
      <c r="A4575" s="40"/>
      <c r="B4575" s="40"/>
      <c r="C4575" s="40"/>
      <c r="D4575" s="40"/>
      <c r="E4575" s="40"/>
      <c r="F4575" s="66"/>
      <c r="G4575" s="40"/>
      <c r="H4575" s="61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0"/>
      <c r="AN4575" s="40"/>
    </row>
    <row r="4576" spans="1:40" x14ac:dyDescent="0.2">
      <c r="A4576" s="40"/>
      <c r="B4576" s="40"/>
      <c r="C4576" s="40"/>
      <c r="D4576" s="40"/>
      <c r="E4576" s="40"/>
      <c r="F4576" s="66"/>
      <c r="G4576" s="40"/>
      <c r="H4576" s="61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0"/>
      <c r="AN4576" s="40"/>
    </row>
    <row r="4577" spans="1:40" x14ac:dyDescent="0.2">
      <c r="A4577" s="40"/>
      <c r="B4577" s="40"/>
      <c r="C4577" s="40"/>
      <c r="D4577" s="40"/>
      <c r="E4577" s="40"/>
      <c r="F4577" s="66"/>
      <c r="G4577" s="40"/>
      <c r="H4577" s="61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0"/>
      <c r="AN4577" s="40"/>
    </row>
    <row r="4578" spans="1:40" x14ac:dyDescent="0.2">
      <c r="A4578" s="40"/>
      <c r="B4578" s="40"/>
      <c r="C4578" s="40"/>
      <c r="D4578" s="40"/>
      <c r="E4578" s="40"/>
      <c r="F4578" s="66"/>
      <c r="G4578" s="40"/>
      <c r="H4578" s="61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0"/>
      <c r="AN4578" s="40"/>
    </row>
    <row r="4579" spans="1:40" x14ac:dyDescent="0.2">
      <c r="A4579" s="40"/>
      <c r="B4579" s="40"/>
      <c r="C4579" s="40"/>
      <c r="D4579" s="40"/>
      <c r="E4579" s="40"/>
      <c r="F4579" s="55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0"/>
      <c r="AN4579" s="40"/>
    </row>
    <row r="4580" spans="1:40" x14ac:dyDescent="0.2">
      <c r="A4580" s="40"/>
      <c r="B4580" s="40"/>
      <c r="C4580" s="40"/>
      <c r="D4580" s="40"/>
      <c r="E4580" s="40"/>
      <c r="F4580" s="55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0"/>
      <c r="AN4580" s="40"/>
    </row>
    <row r="4581" spans="1:40" x14ac:dyDescent="0.2">
      <c r="A4581" s="40"/>
      <c r="B4581" s="40"/>
      <c r="C4581" s="40"/>
      <c r="D4581" s="40"/>
      <c r="E4581" s="40"/>
      <c r="F4581" s="55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0"/>
      <c r="AN4581" s="40"/>
    </row>
    <row r="4582" spans="1:40" x14ac:dyDescent="0.2">
      <c r="A4582" s="40"/>
      <c r="B4582" s="40"/>
      <c r="C4582" s="40"/>
      <c r="D4582" s="40"/>
      <c r="E4582" s="40"/>
      <c r="F4582" s="55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0"/>
      <c r="AN4582" s="40"/>
    </row>
    <row r="4583" spans="1:40" x14ac:dyDescent="0.2">
      <c r="A4583" s="40"/>
      <c r="B4583" s="40"/>
      <c r="C4583" s="40"/>
      <c r="D4583" s="40"/>
      <c r="E4583" s="40"/>
      <c r="F4583" s="55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0"/>
      <c r="AN4583" s="40"/>
    </row>
    <row r="4584" spans="1:40" x14ac:dyDescent="0.2">
      <c r="A4584" s="40"/>
      <c r="B4584" s="40"/>
      <c r="C4584" s="40"/>
      <c r="D4584" s="40"/>
      <c r="E4584" s="40"/>
      <c r="F4584" s="55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0"/>
      <c r="AN4584" s="40"/>
    </row>
    <row r="4585" spans="1:40" x14ac:dyDescent="0.2">
      <c r="A4585" s="40"/>
      <c r="B4585" s="40"/>
      <c r="C4585" s="40"/>
      <c r="D4585" s="40"/>
      <c r="E4585" s="40"/>
      <c r="F4585" s="66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0"/>
      <c r="AN4585" s="40"/>
    </row>
    <row r="4586" spans="1:40" x14ac:dyDescent="0.2">
      <c r="A4586" s="40"/>
      <c r="B4586" s="40"/>
      <c r="C4586" s="40"/>
      <c r="D4586" s="40"/>
      <c r="E4586" s="40"/>
      <c r="F4586" s="66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0"/>
      <c r="AN4586" s="40"/>
    </row>
    <row r="4587" spans="1:40" x14ac:dyDescent="0.2">
      <c r="A4587" s="40"/>
      <c r="B4587" s="40"/>
      <c r="C4587" s="40"/>
      <c r="D4587" s="40"/>
      <c r="E4587" s="40"/>
      <c r="F4587" s="66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0"/>
      <c r="AN4587" s="40"/>
    </row>
    <row r="4588" spans="1:40" x14ac:dyDescent="0.2">
      <c r="A4588" s="40"/>
      <c r="B4588" s="40"/>
      <c r="C4588" s="40"/>
      <c r="D4588" s="40"/>
      <c r="E4588" s="40"/>
      <c r="F4588" s="66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0"/>
      <c r="AN4588" s="40"/>
    </row>
    <row r="4589" spans="1:40" x14ac:dyDescent="0.2">
      <c r="A4589" s="40"/>
      <c r="B4589" s="40"/>
      <c r="C4589" s="40"/>
      <c r="D4589" s="40"/>
      <c r="E4589" s="40"/>
      <c r="F4589" s="66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0"/>
      <c r="AN4589" s="40"/>
    </row>
    <row r="4590" spans="1:40" x14ac:dyDescent="0.2">
      <c r="A4590" s="40"/>
      <c r="B4590" s="40"/>
      <c r="C4590" s="40"/>
      <c r="D4590" s="40"/>
      <c r="E4590" s="40"/>
      <c r="F4590" s="66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0"/>
      <c r="AN4590" s="40"/>
    </row>
    <row r="4591" spans="1:40" x14ac:dyDescent="0.2">
      <c r="A4591" s="40"/>
      <c r="B4591" s="40"/>
      <c r="C4591" s="40"/>
      <c r="D4591" s="40"/>
      <c r="E4591" s="40"/>
      <c r="F4591" s="66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0"/>
      <c r="AN4591" s="40"/>
    </row>
    <row r="4592" spans="1:40" x14ac:dyDescent="0.2">
      <c r="A4592" s="40"/>
      <c r="B4592" s="40"/>
      <c r="C4592" s="40"/>
      <c r="D4592" s="40"/>
      <c r="E4592" s="40"/>
      <c r="F4592" s="66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0"/>
      <c r="AN4592" s="40"/>
    </row>
    <row r="4593" spans="1:40" x14ac:dyDescent="0.2">
      <c r="A4593" s="40"/>
      <c r="B4593" s="40"/>
      <c r="C4593" s="40"/>
      <c r="D4593" s="40"/>
      <c r="E4593" s="40"/>
      <c r="F4593" s="66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0"/>
      <c r="AN4593" s="40"/>
    </row>
    <row r="4594" spans="1:40" x14ac:dyDescent="0.2">
      <c r="A4594" s="40"/>
      <c r="B4594" s="40"/>
      <c r="C4594" s="40"/>
      <c r="D4594" s="40"/>
      <c r="E4594" s="40"/>
      <c r="F4594" s="66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0"/>
      <c r="AN4594" s="40"/>
    </row>
    <row r="4595" spans="1:40" x14ac:dyDescent="0.2">
      <c r="A4595" s="40"/>
      <c r="B4595" s="40"/>
      <c r="C4595" s="40"/>
      <c r="D4595" s="40"/>
      <c r="E4595" s="40"/>
      <c r="F4595" s="66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0"/>
      <c r="AN4595" s="40"/>
    </row>
    <row r="4596" spans="1:40" x14ac:dyDescent="0.2">
      <c r="A4596" s="40"/>
      <c r="B4596" s="40"/>
      <c r="C4596" s="40"/>
      <c r="D4596" s="40"/>
      <c r="E4596" s="40"/>
      <c r="F4596" s="66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0"/>
      <c r="AN4596" s="40"/>
    </row>
    <row r="4597" spans="1:40" x14ac:dyDescent="0.2">
      <c r="A4597" s="40"/>
      <c r="B4597" s="40"/>
      <c r="C4597" s="40"/>
      <c r="D4597" s="40"/>
      <c r="E4597" s="40"/>
      <c r="F4597" s="66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0"/>
      <c r="AN4597" s="40"/>
    </row>
    <row r="4598" spans="1:40" x14ac:dyDescent="0.2">
      <c r="A4598" s="40"/>
      <c r="B4598" s="40"/>
      <c r="C4598" s="40"/>
      <c r="D4598" s="40"/>
      <c r="E4598" s="40"/>
      <c r="F4598" s="66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0"/>
      <c r="AN4598" s="40"/>
    </row>
    <row r="4599" spans="1:40" x14ac:dyDescent="0.2">
      <c r="A4599" s="40"/>
      <c r="B4599" s="40"/>
      <c r="C4599" s="40"/>
      <c r="D4599" s="40"/>
      <c r="E4599" s="40"/>
      <c r="F4599" s="66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0"/>
      <c r="AN4599" s="40"/>
    </row>
    <row r="4600" spans="1:40" x14ac:dyDescent="0.2">
      <c r="A4600" s="40"/>
      <c r="B4600" s="40"/>
      <c r="C4600" s="40"/>
      <c r="D4600" s="40"/>
      <c r="E4600" s="40"/>
      <c r="F4600" s="66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0"/>
      <c r="AN4600" s="40"/>
    </row>
    <row r="4601" spans="1:40" x14ac:dyDescent="0.2">
      <c r="A4601" s="40"/>
      <c r="B4601" s="40"/>
      <c r="C4601" s="40"/>
      <c r="D4601" s="40"/>
      <c r="E4601" s="40"/>
      <c r="F4601" s="66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0"/>
      <c r="AN4601" s="40"/>
    </row>
    <row r="4602" spans="1:40" x14ac:dyDescent="0.2">
      <c r="A4602" s="40"/>
      <c r="B4602" s="40"/>
      <c r="C4602" s="40"/>
      <c r="D4602" s="40"/>
      <c r="E4602" s="40"/>
      <c r="F4602" s="66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0"/>
      <c r="AN4602" s="40"/>
    </row>
    <row r="4603" spans="1:40" x14ac:dyDescent="0.2">
      <c r="A4603" s="40"/>
      <c r="B4603" s="40"/>
      <c r="C4603" s="40"/>
      <c r="D4603" s="40"/>
      <c r="E4603" s="40"/>
      <c r="F4603" s="66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0"/>
      <c r="AN4603" s="40"/>
    </row>
    <row r="4604" spans="1:40" x14ac:dyDescent="0.2">
      <c r="A4604" s="40"/>
      <c r="B4604" s="40"/>
      <c r="C4604" s="40"/>
      <c r="D4604" s="40"/>
      <c r="E4604" s="40"/>
      <c r="F4604" s="55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0"/>
      <c r="AN4604" s="40"/>
    </row>
    <row r="4605" spans="1:40" x14ac:dyDescent="0.2">
      <c r="A4605" s="40"/>
      <c r="B4605" s="40"/>
      <c r="C4605" s="40"/>
      <c r="D4605" s="40"/>
      <c r="E4605" s="40"/>
      <c r="F4605" s="55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0"/>
      <c r="AN4605" s="40"/>
    </row>
    <row r="4606" spans="1:40" x14ac:dyDescent="0.2">
      <c r="A4606" s="40"/>
      <c r="B4606" s="40"/>
      <c r="C4606" s="40"/>
      <c r="D4606" s="40"/>
      <c r="E4606" s="40"/>
      <c r="F4606" s="55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0"/>
      <c r="AN4606" s="40"/>
    </row>
    <row r="4607" spans="1:40" x14ac:dyDescent="0.2">
      <c r="A4607" s="40"/>
      <c r="B4607" s="40"/>
      <c r="C4607" s="40"/>
      <c r="D4607" s="40"/>
      <c r="E4607" s="40"/>
      <c r="F4607" s="55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0"/>
      <c r="AN4607" s="40"/>
    </row>
    <row r="4608" spans="1:40" x14ac:dyDescent="0.2">
      <c r="A4608" s="40"/>
      <c r="B4608" s="40"/>
      <c r="C4608" s="40"/>
      <c r="D4608" s="40"/>
      <c r="E4608" s="40"/>
      <c r="F4608" s="55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0"/>
      <c r="AN4608" s="40"/>
    </row>
    <row r="4609" spans="1:40" x14ac:dyDescent="0.2">
      <c r="A4609" s="40"/>
      <c r="B4609" s="40"/>
      <c r="C4609" s="40"/>
      <c r="D4609" s="40"/>
      <c r="E4609" s="40"/>
      <c r="F4609" s="66"/>
      <c r="G4609" s="40"/>
      <c r="H4609" s="61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0"/>
      <c r="AN4609" s="40"/>
    </row>
    <row r="4610" spans="1:40" x14ac:dyDescent="0.2">
      <c r="A4610" s="40"/>
      <c r="B4610" s="40"/>
      <c r="C4610" s="40"/>
      <c r="D4610" s="40"/>
      <c r="E4610" s="40"/>
      <c r="F4610" s="66"/>
      <c r="G4610" s="40"/>
      <c r="H4610" s="61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0"/>
      <c r="AN4610" s="40"/>
    </row>
    <row r="4611" spans="1:40" x14ac:dyDescent="0.2">
      <c r="A4611" s="40"/>
      <c r="B4611" s="40"/>
      <c r="C4611" s="40"/>
      <c r="D4611" s="40"/>
      <c r="E4611" s="40"/>
      <c r="F4611" s="66"/>
      <c r="G4611" s="40"/>
      <c r="H4611" s="61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0"/>
      <c r="AN4611" s="40"/>
    </row>
    <row r="4612" spans="1:40" x14ac:dyDescent="0.2">
      <c r="A4612" s="40"/>
      <c r="B4612" s="40"/>
      <c r="C4612" s="40"/>
      <c r="D4612" s="40"/>
      <c r="E4612" s="40"/>
      <c r="F4612" s="66"/>
      <c r="G4612" s="40"/>
      <c r="H4612" s="61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0"/>
      <c r="AN4612" s="40"/>
    </row>
    <row r="4613" spans="1:40" x14ac:dyDescent="0.2">
      <c r="A4613" s="40"/>
      <c r="B4613" s="40"/>
      <c r="C4613" s="40"/>
      <c r="D4613" s="40"/>
      <c r="E4613" s="40"/>
      <c r="F4613" s="66"/>
      <c r="G4613" s="40"/>
      <c r="H4613" s="61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0"/>
      <c r="AN4613" s="40"/>
    </row>
    <row r="4614" spans="1:40" x14ac:dyDescent="0.2">
      <c r="A4614" s="40"/>
      <c r="B4614" s="40"/>
      <c r="C4614" s="40"/>
      <c r="D4614" s="40"/>
      <c r="E4614" s="40"/>
      <c r="F4614" s="66"/>
      <c r="G4614" s="40"/>
      <c r="H4614" s="61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0"/>
      <c r="AN4614" s="40"/>
    </row>
    <row r="4615" spans="1:40" x14ac:dyDescent="0.2">
      <c r="A4615" s="40"/>
      <c r="B4615" s="40"/>
      <c r="C4615" s="40"/>
      <c r="D4615" s="40"/>
      <c r="E4615" s="40"/>
      <c r="F4615" s="66"/>
      <c r="G4615" s="40"/>
      <c r="H4615" s="61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0"/>
      <c r="AN4615" s="40"/>
    </row>
    <row r="4616" spans="1:40" x14ac:dyDescent="0.2">
      <c r="A4616" s="40"/>
      <c r="B4616" s="40"/>
      <c r="C4616" s="40"/>
      <c r="D4616" s="40"/>
      <c r="E4616" s="40"/>
      <c r="F4616" s="66"/>
      <c r="G4616" s="40"/>
      <c r="H4616" s="61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0"/>
      <c r="AN4616" s="40"/>
    </row>
    <row r="4617" spans="1:40" x14ac:dyDescent="0.2">
      <c r="A4617" s="40"/>
      <c r="B4617" s="40"/>
      <c r="C4617" s="40"/>
      <c r="D4617" s="40"/>
      <c r="E4617" s="40"/>
      <c r="F4617" s="66"/>
      <c r="G4617" s="40"/>
      <c r="H4617" s="61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0"/>
      <c r="AN4617" s="40"/>
    </row>
    <row r="4618" spans="1:40" x14ac:dyDescent="0.2">
      <c r="A4618" s="40"/>
      <c r="B4618" s="40"/>
      <c r="C4618" s="40"/>
      <c r="D4618" s="40"/>
      <c r="E4618" s="40"/>
      <c r="F4618" s="66"/>
      <c r="G4618" s="40"/>
      <c r="H4618" s="61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0"/>
      <c r="AN4618" s="40"/>
    </row>
    <row r="4619" spans="1:40" x14ac:dyDescent="0.2">
      <c r="A4619" s="40"/>
      <c r="B4619" s="40"/>
      <c r="C4619" s="40"/>
      <c r="D4619" s="40"/>
      <c r="E4619" s="40"/>
      <c r="F4619" s="66"/>
      <c r="G4619" s="40"/>
      <c r="H4619" s="61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0"/>
      <c r="AN4619" s="40"/>
    </row>
    <row r="4620" spans="1:40" x14ac:dyDescent="0.2">
      <c r="A4620" s="40"/>
      <c r="B4620" s="40"/>
      <c r="C4620" s="40"/>
      <c r="D4620" s="40"/>
      <c r="E4620" s="40"/>
      <c r="F4620" s="66"/>
      <c r="G4620" s="40"/>
      <c r="H4620" s="61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0"/>
      <c r="AN4620" s="40"/>
    </row>
    <row r="4621" spans="1:40" x14ac:dyDescent="0.2">
      <c r="A4621" s="40"/>
      <c r="B4621" s="40"/>
      <c r="C4621" s="40"/>
      <c r="D4621" s="40"/>
      <c r="E4621" s="40"/>
      <c r="F4621" s="66"/>
      <c r="G4621" s="40"/>
      <c r="H4621" s="61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0"/>
      <c r="AN4621" s="40"/>
    </row>
    <row r="4622" spans="1:40" x14ac:dyDescent="0.2">
      <c r="A4622" s="40"/>
      <c r="B4622" s="40"/>
      <c r="C4622" s="40"/>
      <c r="D4622" s="40"/>
      <c r="E4622" s="40"/>
      <c r="F4622" s="66"/>
      <c r="G4622" s="40"/>
      <c r="H4622" s="61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0"/>
      <c r="AN4622" s="40"/>
    </row>
    <row r="4623" spans="1:40" x14ac:dyDescent="0.2">
      <c r="A4623" s="40"/>
      <c r="B4623" s="40"/>
      <c r="C4623" s="40"/>
      <c r="D4623" s="40"/>
      <c r="E4623" s="40"/>
      <c r="F4623" s="66"/>
      <c r="G4623" s="40"/>
      <c r="H4623" s="61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0"/>
      <c r="AN4623" s="40"/>
    </row>
    <row r="4624" spans="1:40" x14ac:dyDescent="0.2">
      <c r="A4624" s="40"/>
      <c r="B4624" s="40"/>
      <c r="C4624" s="40"/>
      <c r="D4624" s="40"/>
      <c r="E4624" s="40"/>
      <c r="F4624" s="55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0"/>
      <c r="AN4624" s="40"/>
    </row>
    <row r="4625" spans="1:40" x14ac:dyDescent="0.2">
      <c r="A4625" s="40"/>
      <c r="B4625" s="40"/>
      <c r="C4625" s="40"/>
      <c r="D4625" s="40"/>
      <c r="E4625" s="40"/>
      <c r="F4625" s="55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0"/>
      <c r="AN4625" s="40"/>
    </row>
    <row r="4626" spans="1:40" x14ac:dyDescent="0.2">
      <c r="A4626" s="40"/>
      <c r="B4626" s="40"/>
      <c r="C4626" s="40"/>
      <c r="D4626" s="40"/>
      <c r="E4626" s="40"/>
      <c r="F4626" s="55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0"/>
      <c r="AN4626" s="40"/>
    </row>
    <row r="4627" spans="1:40" x14ac:dyDescent="0.2">
      <c r="A4627" s="40"/>
      <c r="B4627" s="40"/>
      <c r="C4627" s="40"/>
      <c r="D4627" s="40"/>
      <c r="E4627" s="40"/>
      <c r="F4627" s="55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0"/>
      <c r="AN4627" s="40"/>
    </row>
    <row r="4628" spans="1:40" x14ac:dyDescent="0.2">
      <c r="A4628" s="40"/>
      <c r="B4628" s="40"/>
      <c r="C4628" s="40"/>
      <c r="D4628" s="40"/>
      <c r="E4628" s="40"/>
      <c r="F4628" s="66"/>
      <c r="G4628" s="40"/>
      <c r="H4628" s="61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0"/>
      <c r="AN4628" s="40"/>
    </row>
    <row r="4629" spans="1:40" x14ac:dyDescent="0.2">
      <c r="A4629" s="40"/>
      <c r="B4629" s="40"/>
      <c r="C4629" s="40"/>
      <c r="D4629" s="40"/>
      <c r="E4629" s="40"/>
      <c r="F4629" s="66"/>
      <c r="G4629" s="40"/>
      <c r="H4629" s="61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0"/>
      <c r="AN4629" s="40"/>
    </row>
    <row r="4630" spans="1:40" x14ac:dyDescent="0.2">
      <c r="A4630" s="40"/>
      <c r="B4630" s="40"/>
      <c r="C4630" s="40"/>
      <c r="D4630" s="40"/>
      <c r="E4630" s="40"/>
      <c r="F4630" s="66"/>
      <c r="G4630" s="40"/>
      <c r="H4630" s="61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0"/>
      <c r="AN4630" s="40"/>
    </row>
    <row r="4631" spans="1:40" x14ac:dyDescent="0.2">
      <c r="A4631" s="40"/>
      <c r="B4631" s="40"/>
      <c r="C4631" s="40"/>
      <c r="D4631" s="40"/>
      <c r="E4631" s="40"/>
      <c r="F4631" s="66"/>
      <c r="G4631" s="40"/>
      <c r="H4631" s="61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0"/>
      <c r="AN4631" s="40"/>
    </row>
    <row r="4632" spans="1:40" x14ac:dyDescent="0.2">
      <c r="A4632" s="40"/>
      <c r="B4632" s="40"/>
      <c r="C4632" s="40"/>
      <c r="D4632" s="40"/>
      <c r="E4632" s="40"/>
      <c r="F4632" s="66"/>
      <c r="G4632" s="40"/>
      <c r="H4632" s="61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0"/>
      <c r="AN4632" s="40"/>
    </row>
    <row r="4633" spans="1:40" x14ac:dyDescent="0.2">
      <c r="A4633" s="40"/>
      <c r="B4633" s="40"/>
      <c r="C4633" s="40"/>
      <c r="D4633" s="40"/>
      <c r="E4633" s="40"/>
      <c r="F4633" s="66"/>
      <c r="G4633" s="40"/>
      <c r="H4633" s="61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0"/>
      <c r="AN4633" s="40"/>
    </row>
    <row r="4634" spans="1:40" x14ac:dyDescent="0.2">
      <c r="A4634" s="40"/>
      <c r="B4634" s="40"/>
      <c r="C4634" s="40"/>
      <c r="D4634" s="40"/>
      <c r="E4634" s="40"/>
      <c r="F4634" s="66"/>
      <c r="G4634" s="40"/>
      <c r="H4634" s="61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0"/>
      <c r="AN4634" s="40"/>
    </row>
    <row r="4635" spans="1:40" x14ac:dyDescent="0.2">
      <c r="A4635" s="40"/>
      <c r="B4635" s="40"/>
      <c r="C4635" s="40"/>
      <c r="D4635" s="40"/>
      <c r="E4635" s="40"/>
      <c r="F4635" s="66"/>
      <c r="G4635" s="40"/>
      <c r="H4635" s="61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0"/>
      <c r="AN4635" s="40"/>
    </row>
    <row r="4636" spans="1:40" x14ac:dyDescent="0.2">
      <c r="A4636" s="40"/>
      <c r="B4636" s="40"/>
      <c r="C4636" s="40"/>
      <c r="D4636" s="40"/>
      <c r="E4636" s="40"/>
      <c r="F4636" s="66"/>
      <c r="G4636" s="40"/>
      <c r="H4636" s="61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0"/>
      <c r="AN4636" s="40"/>
    </row>
    <row r="4637" spans="1:40" x14ac:dyDescent="0.2">
      <c r="A4637" s="40"/>
      <c r="B4637" s="40"/>
      <c r="C4637" s="40"/>
      <c r="D4637" s="40"/>
      <c r="E4637" s="40"/>
      <c r="F4637" s="66"/>
      <c r="G4637" s="40"/>
      <c r="H4637" s="61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0"/>
      <c r="AN4637" s="40"/>
    </row>
    <row r="4638" spans="1:40" x14ac:dyDescent="0.2">
      <c r="A4638" s="40"/>
      <c r="B4638" s="40"/>
      <c r="C4638" s="40"/>
      <c r="D4638" s="40"/>
      <c r="E4638" s="40"/>
      <c r="F4638" s="66"/>
      <c r="G4638" s="40"/>
      <c r="H4638" s="61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0"/>
      <c r="AN4638" s="40"/>
    </row>
    <row r="4639" spans="1:40" x14ac:dyDescent="0.2">
      <c r="A4639" s="40"/>
      <c r="B4639" s="40"/>
      <c r="C4639" s="40"/>
      <c r="D4639" s="40"/>
      <c r="E4639" s="40"/>
      <c r="F4639" s="66"/>
      <c r="G4639" s="40"/>
      <c r="H4639" s="61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0"/>
      <c r="AN4639" s="40"/>
    </row>
    <row r="4640" spans="1:40" x14ac:dyDescent="0.2">
      <c r="A4640" s="40"/>
      <c r="B4640" s="40"/>
      <c r="C4640" s="40"/>
      <c r="D4640" s="40"/>
      <c r="E4640" s="40"/>
      <c r="F4640" s="66"/>
      <c r="G4640" s="40"/>
      <c r="H4640" s="61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0"/>
      <c r="AN4640" s="40"/>
    </row>
    <row r="4641" spans="1:40" x14ac:dyDescent="0.2">
      <c r="A4641" s="40"/>
      <c r="B4641" s="40"/>
      <c r="C4641" s="40"/>
      <c r="D4641" s="40"/>
      <c r="E4641" s="40"/>
      <c r="F4641" s="66"/>
      <c r="G4641" s="40"/>
      <c r="H4641" s="61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0"/>
      <c r="AN4641" s="40"/>
    </row>
    <row r="4642" spans="1:40" x14ac:dyDescent="0.2">
      <c r="A4642" s="40"/>
      <c r="B4642" s="40"/>
      <c r="C4642" s="40"/>
      <c r="D4642" s="40"/>
      <c r="E4642" s="40"/>
      <c r="F4642" s="66"/>
      <c r="G4642" s="40"/>
      <c r="H4642" s="61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0"/>
      <c r="AN4642" s="40"/>
    </row>
    <row r="4643" spans="1:40" x14ac:dyDescent="0.2">
      <c r="A4643" s="40"/>
      <c r="B4643" s="40"/>
      <c r="C4643" s="40"/>
      <c r="D4643" s="40"/>
      <c r="E4643" s="40"/>
      <c r="F4643" s="55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0"/>
      <c r="AN4643" s="40"/>
    </row>
    <row r="4644" spans="1:40" x14ac:dyDescent="0.2">
      <c r="A4644" s="40"/>
      <c r="B4644" s="40"/>
      <c r="C4644" s="40"/>
      <c r="D4644" s="40"/>
      <c r="E4644" s="40"/>
      <c r="F4644" s="55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0"/>
      <c r="AN4644" s="40"/>
    </row>
    <row r="4645" spans="1:40" x14ac:dyDescent="0.2">
      <c r="A4645" s="40"/>
      <c r="B4645" s="40"/>
      <c r="C4645" s="40"/>
      <c r="D4645" s="40"/>
      <c r="E4645" s="40"/>
      <c r="F4645" s="55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0"/>
      <c r="AN4645" s="40"/>
    </row>
    <row r="4646" spans="1:40" x14ac:dyDescent="0.2">
      <c r="A4646" s="40"/>
      <c r="B4646" s="40"/>
      <c r="C4646" s="40"/>
      <c r="D4646" s="40"/>
      <c r="E4646" s="40"/>
      <c r="F4646" s="55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0"/>
      <c r="AN4646" s="40"/>
    </row>
    <row r="4647" spans="1:40" x14ac:dyDescent="0.2">
      <c r="A4647" s="40"/>
      <c r="B4647" s="40"/>
      <c r="C4647" s="40"/>
      <c r="D4647" s="40"/>
      <c r="E4647" s="40"/>
      <c r="F4647" s="66"/>
      <c r="G4647" s="40"/>
      <c r="H4647" s="61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0"/>
      <c r="AN4647" s="40"/>
    </row>
    <row r="4648" spans="1:40" x14ac:dyDescent="0.2">
      <c r="A4648" s="40"/>
      <c r="B4648" s="40"/>
      <c r="C4648" s="40"/>
      <c r="D4648" s="40"/>
      <c r="E4648" s="40"/>
      <c r="F4648" s="66"/>
      <c r="G4648" s="40"/>
      <c r="H4648" s="61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0"/>
      <c r="AN4648" s="40"/>
    </row>
    <row r="4649" spans="1:40" x14ac:dyDescent="0.2">
      <c r="A4649" s="40"/>
      <c r="B4649" s="40"/>
      <c r="C4649" s="40"/>
      <c r="D4649" s="40"/>
      <c r="E4649" s="40"/>
      <c r="F4649" s="66"/>
      <c r="G4649" s="40"/>
      <c r="H4649" s="61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0"/>
      <c r="AN4649" s="40"/>
    </row>
    <row r="4650" spans="1:40" x14ac:dyDescent="0.2">
      <c r="A4650" s="40"/>
      <c r="B4650" s="40"/>
      <c r="C4650" s="40"/>
      <c r="D4650" s="40"/>
      <c r="E4650" s="40"/>
      <c r="F4650" s="66"/>
      <c r="G4650" s="40"/>
      <c r="H4650" s="61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0"/>
      <c r="AN4650" s="40"/>
    </row>
    <row r="4651" spans="1:40" x14ac:dyDescent="0.2">
      <c r="A4651" s="40"/>
      <c r="B4651" s="40"/>
      <c r="C4651" s="40"/>
      <c r="D4651" s="40"/>
      <c r="E4651" s="40"/>
      <c r="F4651" s="66"/>
      <c r="G4651" s="40"/>
      <c r="H4651" s="61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0"/>
      <c r="AN4651" s="40"/>
    </row>
    <row r="4652" spans="1:40" x14ac:dyDescent="0.2">
      <c r="A4652" s="40"/>
      <c r="B4652" s="40"/>
      <c r="C4652" s="40"/>
      <c r="D4652" s="40"/>
      <c r="E4652" s="40"/>
      <c r="F4652" s="66"/>
      <c r="G4652" s="40"/>
      <c r="H4652" s="61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0"/>
      <c r="AN4652" s="40"/>
    </row>
    <row r="4653" spans="1:40" x14ac:dyDescent="0.2">
      <c r="A4653" s="40"/>
      <c r="B4653" s="40"/>
      <c r="C4653" s="40"/>
      <c r="D4653" s="40"/>
      <c r="E4653" s="40"/>
      <c r="F4653" s="66"/>
      <c r="G4653" s="40"/>
      <c r="H4653" s="61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0"/>
      <c r="AN4653" s="40"/>
    </row>
    <row r="4654" spans="1:40" x14ac:dyDescent="0.2">
      <c r="A4654" s="40"/>
      <c r="B4654" s="40"/>
      <c r="C4654" s="40"/>
      <c r="D4654" s="40"/>
      <c r="E4654" s="40"/>
      <c r="F4654" s="66"/>
      <c r="G4654" s="40"/>
      <c r="H4654" s="61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0"/>
      <c r="AN4654" s="40"/>
    </row>
    <row r="4655" spans="1:40" x14ac:dyDescent="0.2">
      <c r="A4655" s="40"/>
      <c r="B4655" s="40"/>
      <c r="C4655" s="40"/>
      <c r="D4655" s="40"/>
      <c r="E4655" s="40"/>
      <c r="F4655" s="55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0"/>
      <c r="AN4655" s="40"/>
    </row>
    <row r="4656" spans="1:40" x14ac:dyDescent="0.2">
      <c r="A4656" s="40"/>
      <c r="B4656" s="40"/>
      <c r="C4656" s="40"/>
      <c r="D4656" s="40"/>
      <c r="E4656" s="40"/>
      <c r="F4656" s="55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0"/>
      <c r="AN4656" s="40"/>
    </row>
    <row r="4657" spans="1:40" x14ac:dyDescent="0.2">
      <c r="A4657" s="40"/>
      <c r="B4657" s="40"/>
      <c r="C4657" s="40"/>
      <c r="D4657" s="40"/>
      <c r="E4657" s="40"/>
      <c r="F4657" s="55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0"/>
      <c r="AN4657" s="40"/>
    </row>
    <row r="4658" spans="1:40" x14ac:dyDescent="0.2">
      <c r="A4658" s="40"/>
      <c r="B4658" s="40"/>
      <c r="C4658" s="40"/>
      <c r="D4658" s="40"/>
      <c r="E4658" s="40"/>
      <c r="F4658" s="66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0"/>
      <c r="AN4658" s="40"/>
    </row>
    <row r="4659" spans="1:40" x14ac:dyDescent="0.2">
      <c r="A4659" s="40"/>
      <c r="B4659" s="40"/>
      <c r="C4659" s="40"/>
      <c r="D4659" s="40"/>
      <c r="E4659" s="40"/>
      <c r="F4659" s="66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0"/>
      <c r="AN4659" s="40"/>
    </row>
    <row r="4660" spans="1:40" x14ac:dyDescent="0.2">
      <c r="A4660" s="40"/>
      <c r="B4660" s="40"/>
      <c r="C4660" s="40"/>
      <c r="D4660" s="40"/>
      <c r="E4660" s="40"/>
      <c r="F4660" s="66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0"/>
      <c r="AN4660" s="40"/>
    </row>
    <row r="4661" spans="1:40" x14ac:dyDescent="0.2">
      <c r="A4661" s="40"/>
      <c r="B4661" s="40"/>
      <c r="C4661" s="40"/>
      <c r="D4661" s="40"/>
      <c r="E4661" s="40"/>
      <c r="F4661" s="66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0"/>
      <c r="AN4661" s="40"/>
    </row>
    <row r="4662" spans="1:40" x14ac:dyDescent="0.2">
      <c r="A4662" s="40"/>
      <c r="B4662" s="40"/>
      <c r="C4662" s="40"/>
      <c r="D4662" s="40"/>
      <c r="E4662" s="40"/>
      <c r="F4662" s="66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0"/>
      <c r="AN4662" s="40"/>
    </row>
    <row r="4663" spans="1:40" x14ac:dyDescent="0.2">
      <c r="A4663" s="40"/>
      <c r="B4663" s="40"/>
      <c r="C4663" s="40"/>
      <c r="D4663" s="40"/>
      <c r="E4663" s="40"/>
      <c r="F4663" s="66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0"/>
      <c r="AN4663" s="40"/>
    </row>
    <row r="4664" spans="1:40" x14ac:dyDescent="0.2">
      <c r="A4664" s="40"/>
      <c r="B4664" s="40"/>
      <c r="C4664" s="40"/>
      <c r="D4664" s="40"/>
      <c r="E4664" s="40"/>
      <c r="F4664" s="66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0"/>
      <c r="AN4664" s="40"/>
    </row>
    <row r="4665" spans="1:40" x14ac:dyDescent="0.2">
      <c r="A4665" s="40"/>
      <c r="B4665" s="40"/>
      <c r="C4665" s="40"/>
      <c r="D4665" s="40"/>
      <c r="E4665" s="40"/>
      <c r="F4665" s="66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0"/>
      <c r="AN4665" s="40"/>
    </row>
    <row r="4666" spans="1:40" x14ac:dyDescent="0.2">
      <c r="A4666" s="40"/>
      <c r="B4666" s="40"/>
      <c r="C4666" s="40"/>
      <c r="D4666" s="40"/>
      <c r="E4666" s="40"/>
      <c r="F4666" s="66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0"/>
      <c r="AN4666" s="40"/>
    </row>
    <row r="4667" spans="1:40" x14ac:dyDescent="0.2">
      <c r="A4667" s="40"/>
      <c r="B4667" s="40"/>
      <c r="C4667" s="40"/>
      <c r="D4667" s="40"/>
      <c r="E4667" s="40"/>
      <c r="F4667" s="66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0"/>
      <c r="AN4667" s="40"/>
    </row>
    <row r="4668" spans="1:40" x14ac:dyDescent="0.2">
      <c r="A4668" s="40"/>
      <c r="B4668" s="40"/>
      <c r="C4668" s="40"/>
      <c r="D4668" s="40"/>
      <c r="E4668" s="40"/>
      <c r="F4668" s="66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0"/>
      <c r="AN4668" s="40"/>
    </row>
    <row r="4669" spans="1:40" x14ac:dyDescent="0.2">
      <c r="A4669" s="40"/>
      <c r="B4669" s="40"/>
      <c r="C4669" s="40"/>
      <c r="D4669" s="40"/>
      <c r="E4669" s="40"/>
      <c r="F4669" s="66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0"/>
      <c r="AN4669" s="40"/>
    </row>
    <row r="4670" spans="1:40" x14ac:dyDescent="0.2">
      <c r="A4670" s="40"/>
      <c r="B4670" s="40"/>
      <c r="C4670" s="40"/>
      <c r="D4670" s="40"/>
      <c r="E4670" s="40"/>
      <c r="F4670" s="66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0"/>
      <c r="AN4670" s="40"/>
    </row>
    <row r="4671" spans="1:40" x14ac:dyDescent="0.2">
      <c r="A4671" s="40"/>
      <c r="B4671" s="40"/>
      <c r="C4671" s="40"/>
      <c r="D4671" s="40"/>
      <c r="E4671" s="40"/>
      <c r="F4671" s="66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0"/>
      <c r="AN4671" s="40"/>
    </row>
    <row r="4672" spans="1:40" x14ac:dyDescent="0.2">
      <c r="A4672" s="40"/>
      <c r="B4672" s="40"/>
      <c r="C4672" s="40"/>
      <c r="D4672" s="40"/>
      <c r="E4672" s="40"/>
      <c r="F4672" s="66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0"/>
      <c r="AN4672" s="40"/>
    </row>
    <row r="4673" spans="1:40" x14ac:dyDescent="0.2">
      <c r="A4673" s="40"/>
      <c r="B4673" s="40"/>
      <c r="C4673" s="40"/>
      <c r="D4673" s="40"/>
      <c r="E4673" s="40"/>
      <c r="F4673" s="66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0"/>
      <c r="AN4673" s="40"/>
    </row>
    <row r="4674" spans="1:40" x14ac:dyDescent="0.2">
      <c r="A4674" s="40"/>
      <c r="B4674" s="40"/>
      <c r="C4674" s="40"/>
      <c r="D4674" s="40"/>
      <c r="E4674" s="40"/>
      <c r="F4674" s="66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0"/>
      <c r="AN4674" s="40"/>
    </row>
    <row r="4675" spans="1:40" x14ac:dyDescent="0.2">
      <c r="A4675" s="40"/>
      <c r="B4675" s="40"/>
      <c r="C4675" s="40"/>
      <c r="D4675" s="40"/>
      <c r="E4675" s="40"/>
      <c r="F4675" s="66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0"/>
      <c r="AN4675" s="40"/>
    </row>
    <row r="4676" spans="1:40" x14ac:dyDescent="0.2">
      <c r="A4676" s="40"/>
      <c r="B4676" s="40"/>
      <c r="C4676" s="40"/>
      <c r="D4676" s="40"/>
      <c r="E4676" s="40"/>
      <c r="F4676" s="55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0"/>
      <c r="AN4676" s="40"/>
    </row>
    <row r="4677" spans="1:40" x14ac:dyDescent="0.2">
      <c r="A4677" s="40"/>
      <c r="B4677" s="40"/>
      <c r="C4677" s="40"/>
      <c r="D4677" s="40"/>
      <c r="E4677" s="40"/>
      <c r="F4677" s="55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0"/>
      <c r="AN4677" s="40"/>
    </row>
    <row r="4678" spans="1:40" x14ac:dyDescent="0.2">
      <c r="A4678" s="40"/>
      <c r="B4678" s="40"/>
      <c r="C4678" s="40"/>
      <c r="D4678" s="40"/>
      <c r="E4678" s="40"/>
      <c r="F4678" s="55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0"/>
      <c r="AN4678" s="40"/>
    </row>
    <row r="4679" spans="1:40" x14ac:dyDescent="0.2">
      <c r="A4679" s="40"/>
      <c r="B4679" s="40"/>
      <c r="C4679" s="40"/>
      <c r="D4679" s="40"/>
      <c r="E4679" s="40"/>
      <c r="F4679" s="55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0"/>
      <c r="AN4679" s="40"/>
    </row>
    <row r="4680" spans="1:40" x14ac:dyDescent="0.2">
      <c r="A4680" s="40"/>
      <c r="B4680" s="40"/>
      <c r="C4680" s="40"/>
      <c r="D4680" s="40"/>
      <c r="E4680" s="40"/>
      <c r="F4680" s="55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0"/>
      <c r="AN4680" s="40"/>
    </row>
    <row r="4681" spans="1:40" x14ac:dyDescent="0.2">
      <c r="A4681" s="40"/>
      <c r="B4681" s="40"/>
      <c r="C4681" s="40"/>
      <c r="D4681" s="40"/>
      <c r="E4681" s="40"/>
      <c r="F4681" s="55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0"/>
      <c r="AN4681" s="40"/>
    </row>
    <row r="4682" spans="1:40" x14ac:dyDescent="0.2">
      <c r="A4682" s="40"/>
      <c r="B4682" s="40"/>
      <c r="C4682" s="40"/>
      <c r="D4682" s="40"/>
      <c r="E4682" s="40"/>
      <c r="F4682" s="66"/>
      <c r="G4682" s="40"/>
      <c r="H4682" s="61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0"/>
      <c r="AN4682" s="40"/>
    </row>
    <row r="4683" spans="1:40" x14ac:dyDescent="0.2">
      <c r="A4683" s="40"/>
      <c r="B4683" s="40"/>
      <c r="C4683" s="40"/>
      <c r="D4683" s="40"/>
      <c r="E4683" s="40"/>
      <c r="F4683" s="66"/>
      <c r="G4683" s="40"/>
      <c r="H4683" s="61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0"/>
      <c r="AN4683" s="40"/>
    </row>
    <row r="4684" spans="1:40" x14ac:dyDescent="0.2">
      <c r="A4684" s="40"/>
      <c r="B4684" s="40"/>
      <c r="C4684" s="40"/>
      <c r="D4684" s="40"/>
      <c r="E4684" s="40"/>
      <c r="F4684" s="66"/>
      <c r="G4684" s="40"/>
      <c r="H4684" s="61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0"/>
      <c r="AN4684" s="40"/>
    </row>
    <row r="4685" spans="1:40" x14ac:dyDescent="0.2">
      <c r="A4685" s="40"/>
      <c r="B4685" s="40"/>
      <c r="C4685" s="40"/>
      <c r="D4685" s="40"/>
      <c r="E4685" s="40"/>
      <c r="F4685" s="66"/>
      <c r="G4685" s="40"/>
      <c r="H4685" s="61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0"/>
      <c r="AN4685" s="40"/>
    </row>
    <row r="4686" spans="1:40" x14ac:dyDescent="0.2">
      <c r="A4686" s="40"/>
      <c r="B4686" s="40"/>
      <c r="C4686" s="40"/>
      <c r="D4686" s="40"/>
      <c r="E4686" s="40"/>
      <c r="F4686" s="66"/>
      <c r="G4686" s="40"/>
      <c r="H4686" s="61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0"/>
      <c r="AN4686" s="40"/>
    </row>
    <row r="4687" spans="1:40" x14ac:dyDescent="0.2">
      <c r="A4687" s="40"/>
      <c r="B4687" s="40"/>
      <c r="C4687" s="40"/>
      <c r="D4687" s="40"/>
      <c r="E4687" s="40"/>
      <c r="F4687" s="66"/>
      <c r="G4687" s="40"/>
      <c r="H4687" s="61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0"/>
      <c r="AN4687" s="40"/>
    </row>
    <row r="4688" spans="1:40" x14ac:dyDescent="0.2">
      <c r="A4688" s="40"/>
      <c r="B4688" s="40"/>
      <c r="C4688" s="40"/>
      <c r="D4688" s="40"/>
      <c r="E4688" s="40"/>
      <c r="F4688" s="66"/>
      <c r="G4688" s="40"/>
      <c r="H4688" s="61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0"/>
      <c r="AN4688" s="40"/>
    </row>
    <row r="4689" spans="1:40" x14ac:dyDescent="0.2">
      <c r="A4689" s="40"/>
      <c r="B4689" s="40"/>
      <c r="C4689" s="40"/>
      <c r="D4689" s="40"/>
      <c r="E4689" s="40"/>
      <c r="F4689" s="66"/>
      <c r="G4689" s="40"/>
      <c r="H4689" s="61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0"/>
      <c r="AN4689" s="40"/>
    </row>
    <row r="4690" spans="1:40" x14ac:dyDescent="0.2">
      <c r="A4690" s="40"/>
      <c r="B4690" s="40"/>
      <c r="C4690" s="40"/>
      <c r="D4690" s="40"/>
      <c r="E4690" s="40"/>
      <c r="F4690" s="66"/>
      <c r="G4690" s="40"/>
      <c r="H4690" s="61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0"/>
      <c r="AN4690" s="40"/>
    </row>
    <row r="4691" spans="1:40" x14ac:dyDescent="0.2">
      <c r="A4691" s="40"/>
      <c r="B4691" s="40"/>
      <c r="C4691" s="40"/>
      <c r="D4691" s="40"/>
      <c r="E4691" s="40"/>
      <c r="F4691" s="66"/>
      <c r="G4691" s="40"/>
      <c r="H4691" s="61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0"/>
      <c r="AN4691" s="40"/>
    </row>
    <row r="4692" spans="1:40" x14ac:dyDescent="0.2">
      <c r="A4692" s="40"/>
      <c r="B4692" s="40"/>
      <c r="C4692" s="40"/>
      <c r="D4692" s="40"/>
      <c r="E4692" s="40"/>
      <c r="F4692" s="66"/>
      <c r="G4692" s="40"/>
      <c r="H4692" s="61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0"/>
      <c r="AN4692" s="40"/>
    </row>
    <row r="4693" spans="1:40" x14ac:dyDescent="0.2">
      <c r="A4693" s="40"/>
      <c r="B4693" s="40"/>
      <c r="C4693" s="40"/>
      <c r="D4693" s="40"/>
      <c r="E4693" s="40"/>
      <c r="F4693" s="66"/>
      <c r="G4693" s="40"/>
      <c r="H4693" s="61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0"/>
      <c r="AN4693" s="40"/>
    </row>
    <row r="4694" spans="1:40" x14ac:dyDescent="0.2">
      <c r="A4694" s="40"/>
      <c r="B4694" s="40"/>
      <c r="C4694" s="40"/>
      <c r="D4694" s="40"/>
      <c r="E4694" s="40"/>
      <c r="F4694" s="66"/>
      <c r="G4694" s="40"/>
      <c r="H4694" s="61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0"/>
      <c r="AN4694" s="40"/>
    </row>
    <row r="4695" spans="1:40" x14ac:dyDescent="0.2">
      <c r="A4695" s="40"/>
      <c r="B4695" s="40"/>
      <c r="C4695" s="40"/>
      <c r="D4695" s="40"/>
      <c r="E4695" s="40"/>
      <c r="F4695" s="66"/>
      <c r="G4695" s="40"/>
      <c r="H4695" s="61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0"/>
      <c r="AN4695" s="40"/>
    </row>
    <row r="4696" spans="1:40" x14ac:dyDescent="0.2">
      <c r="A4696" s="40"/>
      <c r="B4696" s="40"/>
      <c r="C4696" s="40"/>
      <c r="D4696" s="40"/>
      <c r="E4696" s="40"/>
      <c r="F4696" s="66"/>
      <c r="G4696" s="40"/>
      <c r="H4696" s="61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0"/>
      <c r="AN4696" s="40"/>
    </row>
    <row r="4697" spans="1:40" x14ac:dyDescent="0.2">
      <c r="A4697" s="40"/>
      <c r="B4697" s="40"/>
      <c r="C4697" s="40"/>
      <c r="D4697" s="40"/>
      <c r="E4697" s="40"/>
      <c r="F4697" s="66"/>
      <c r="G4697" s="40"/>
      <c r="H4697" s="61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0"/>
      <c r="AN4697" s="40"/>
    </row>
    <row r="4698" spans="1:40" x14ac:dyDescent="0.2">
      <c r="A4698" s="40"/>
      <c r="B4698" s="40"/>
      <c r="C4698" s="40"/>
      <c r="D4698" s="40"/>
      <c r="E4698" s="40"/>
      <c r="F4698" s="66"/>
      <c r="G4698" s="40"/>
      <c r="H4698" s="61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0"/>
      <c r="AN4698" s="40"/>
    </row>
    <row r="4699" spans="1:40" x14ac:dyDescent="0.2">
      <c r="A4699" s="40"/>
      <c r="B4699" s="40"/>
      <c r="C4699" s="40"/>
      <c r="D4699" s="40"/>
      <c r="E4699" s="40"/>
      <c r="F4699" s="66"/>
      <c r="G4699" s="40"/>
      <c r="H4699" s="61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0"/>
      <c r="AN4699" s="40"/>
    </row>
    <row r="4700" spans="1:40" x14ac:dyDescent="0.2">
      <c r="A4700" s="40"/>
      <c r="B4700" s="40"/>
      <c r="C4700" s="40"/>
      <c r="D4700" s="40"/>
      <c r="E4700" s="40"/>
      <c r="F4700" s="66"/>
      <c r="G4700" s="40"/>
      <c r="H4700" s="61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0"/>
      <c r="AN4700" s="40"/>
    </row>
    <row r="4701" spans="1:40" x14ac:dyDescent="0.2">
      <c r="A4701" s="40"/>
      <c r="B4701" s="40"/>
      <c r="C4701" s="40"/>
      <c r="D4701" s="40"/>
      <c r="E4701" s="40"/>
      <c r="F4701" s="66"/>
      <c r="G4701" s="40"/>
      <c r="H4701" s="61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0"/>
      <c r="AN4701" s="40"/>
    </row>
    <row r="4702" spans="1:40" x14ac:dyDescent="0.2">
      <c r="A4702" s="40"/>
      <c r="B4702" s="40"/>
      <c r="C4702" s="40"/>
      <c r="D4702" s="40"/>
      <c r="E4702" s="40"/>
      <c r="F4702" s="55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0"/>
      <c r="AN4702" s="40"/>
    </row>
    <row r="4703" spans="1:40" x14ac:dyDescent="0.2">
      <c r="A4703" s="40"/>
      <c r="B4703" s="40"/>
      <c r="C4703" s="40"/>
      <c r="D4703" s="40"/>
      <c r="E4703" s="40"/>
      <c r="F4703" s="55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0"/>
      <c r="AN4703" s="40"/>
    </row>
    <row r="4704" spans="1:40" x14ac:dyDescent="0.2">
      <c r="A4704" s="40"/>
      <c r="B4704" s="40"/>
      <c r="C4704" s="40"/>
      <c r="D4704" s="40"/>
      <c r="E4704" s="40"/>
      <c r="F4704" s="55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0"/>
      <c r="AN4704" s="40"/>
    </row>
    <row r="4705" spans="1:40" x14ac:dyDescent="0.2">
      <c r="A4705" s="40"/>
      <c r="B4705" s="40"/>
      <c r="C4705" s="40"/>
      <c r="D4705" s="40"/>
      <c r="E4705" s="40"/>
      <c r="F4705" s="55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0"/>
      <c r="AN4705" s="40"/>
    </row>
    <row r="4706" spans="1:40" x14ac:dyDescent="0.2">
      <c r="A4706" s="40"/>
      <c r="B4706" s="40"/>
      <c r="C4706" s="40"/>
      <c r="D4706" s="40"/>
      <c r="E4706" s="40"/>
      <c r="F4706" s="55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0"/>
      <c r="AN4706" s="40"/>
    </row>
    <row r="4707" spans="1:40" x14ac:dyDescent="0.2">
      <c r="A4707" s="40"/>
      <c r="B4707" s="40"/>
      <c r="C4707" s="40"/>
      <c r="D4707" s="40"/>
      <c r="E4707" s="40"/>
      <c r="F4707" s="66"/>
      <c r="G4707" s="40"/>
      <c r="H4707" s="61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0"/>
      <c r="AN4707" s="40"/>
    </row>
    <row r="4708" spans="1:40" x14ac:dyDescent="0.2">
      <c r="A4708" s="40"/>
      <c r="B4708" s="40"/>
      <c r="C4708" s="40"/>
      <c r="D4708" s="40"/>
      <c r="E4708" s="40"/>
      <c r="F4708" s="66"/>
      <c r="G4708" s="40"/>
      <c r="H4708" s="61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0"/>
      <c r="AN4708" s="40"/>
    </row>
    <row r="4709" spans="1:40" x14ac:dyDescent="0.2">
      <c r="A4709" s="40"/>
      <c r="B4709" s="40"/>
      <c r="C4709" s="40"/>
      <c r="D4709" s="40"/>
      <c r="E4709" s="40"/>
      <c r="F4709" s="66"/>
      <c r="G4709" s="40"/>
      <c r="H4709" s="61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0"/>
      <c r="AN4709" s="40"/>
    </row>
    <row r="4710" spans="1:40" x14ac:dyDescent="0.2">
      <c r="A4710" s="40"/>
      <c r="B4710" s="40"/>
      <c r="C4710" s="40"/>
      <c r="D4710" s="40"/>
      <c r="E4710" s="40"/>
      <c r="F4710" s="66"/>
      <c r="G4710" s="40"/>
      <c r="H4710" s="61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0"/>
      <c r="AN4710" s="40"/>
    </row>
    <row r="4711" spans="1:40" x14ac:dyDescent="0.2">
      <c r="A4711" s="40"/>
      <c r="B4711" s="40"/>
      <c r="C4711" s="40"/>
      <c r="D4711" s="40"/>
      <c r="E4711" s="40"/>
      <c r="F4711" s="66"/>
      <c r="G4711" s="40"/>
      <c r="H4711" s="61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0"/>
      <c r="AN4711" s="40"/>
    </row>
    <row r="4712" spans="1:40" x14ac:dyDescent="0.2">
      <c r="A4712" s="40"/>
      <c r="B4712" s="40"/>
      <c r="C4712" s="40"/>
      <c r="D4712" s="40"/>
      <c r="E4712" s="40"/>
      <c r="F4712" s="66"/>
      <c r="G4712" s="40"/>
      <c r="H4712" s="61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0"/>
      <c r="AN4712" s="40"/>
    </row>
    <row r="4713" spans="1:40" x14ac:dyDescent="0.2">
      <c r="A4713" s="40"/>
      <c r="B4713" s="40"/>
      <c r="C4713" s="40"/>
      <c r="D4713" s="40"/>
      <c r="E4713" s="40"/>
      <c r="F4713" s="66"/>
      <c r="G4713" s="40"/>
      <c r="H4713" s="61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0"/>
      <c r="AN4713" s="40"/>
    </row>
    <row r="4714" spans="1:40" x14ac:dyDescent="0.2">
      <c r="A4714" s="40"/>
      <c r="B4714" s="40"/>
      <c r="C4714" s="40"/>
      <c r="D4714" s="40"/>
      <c r="E4714" s="40"/>
      <c r="F4714" s="66"/>
      <c r="G4714" s="40"/>
      <c r="H4714" s="61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0"/>
      <c r="AN4714" s="40"/>
    </row>
    <row r="4715" spans="1:40" x14ac:dyDescent="0.2">
      <c r="A4715" s="40"/>
      <c r="B4715" s="40"/>
      <c r="C4715" s="40"/>
      <c r="D4715" s="40"/>
      <c r="E4715" s="40"/>
      <c r="F4715" s="66"/>
      <c r="G4715" s="40"/>
      <c r="H4715" s="61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0"/>
      <c r="AN4715" s="40"/>
    </row>
    <row r="4716" spans="1:40" x14ac:dyDescent="0.2">
      <c r="A4716" s="40"/>
      <c r="B4716" s="40"/>
      <c r="C4716" s="40"/>
      <c r="D4716" s="40"/>
      <c r="E4716" s="40"/>
      <c r="F4716" s="66"/>
      <c r="G4716" s="40"/>
      <c r="H4716" s="61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0"/>
      <c r="AN4716" s="40"/>
    </row>
    <row r="4717" spans="1:40" x14ac:dyDescent="0.2">
      <c r="A4717" s="40"/>
      <c r="B4717" s="40"/>
      <c r="C4717" s="40"/>
      <c r="D4717" s="40"/>
      <c r="E4717" s="40"/>
      <c r="F4717" s="66"/>
      <c r="G4717" s="40"/>
      <c r="H4717" s="61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0"/>
      <c r="AN4717" s="40"/>
    </row>
    <row r="4718" spans="1:40" x14ac:dyDescent="0.2">
      <c r="A4718" s="40"/>
      <c r="B4718" s="40"/>
      <c r="C4718" s="40"/>
      <c r="D4718" s="40"/>
      <c r="E4718" s="40"/>
      <c r="F4718" s="66"/>
      <c r="G4718" s="40"/>
      <c r="H4718" s="61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0"/>
      <c r="AN4718" s="40"/>
    </row>
    <row r="4719" spans="1:40" x14ac:dyDescent="0.2">
      <c r="A4719" s="40"/>
      <c r="B4719" s="40"/>
      <c r="C4719" s="40"/>
      <c r="D4719" s="40"/>
      <c r="E4719" s="40"/>
      <c r="F4719" s="66"/>
      <c r="G4719" s="40"/>
      <c r="H4719" s="61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0"/>
      <c r="AN4719" s="40"/>
    </row>
    <row r="4720" spans="1:40" x14ac:dyDescent="0.2">
      <c r="A4720" s="40"/>
      <c r="B4720" s="40"/>
      <c r="C4720" s="40"/>
      <c r="D4720" s="40"/>
      <c r="E4720" s="40"/>
      <c r="F4720" s="66"/>
      <c r="G4720" s="40"/>
      <c r="H4720" s="61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0"/>
      <c r="AN4720" s="40"/>
    </row>
    <row r="4721" spans="1:40" x14ac:dyDescent="0.2">
      <c r="A4721" s="40"/>
      <c r="B4721" s="40"/>
      <c r="C4721" s="40"/>
      <c r="D4721" s="40"/>
      <c r="E4721" s="40"/>
      <c r="F4721" s="66"/>
      <c r="G4721" s="40"/>
      <c r="H4721" s="61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0"/>
      <c r="AN4721" s="40"/>
    </row>
    <row r="4722" spans="1:40" x14ac:dyDescent="0.2">
      <c r="A4722" s="40"/>
      <c r="B4722" s="40"/>
      <c r="C4722" s="40"/>
      <c r="D4722" s="40"/>
      <c r="E4722" s="40"/>
      <c r="F4722" s="66"/>
      <c r="G4722" s="40"/>
      <c r="H4722" s="61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0"/>
      <c r="AN4722" s="40"/>
    </row>
    <row r="4723" spans="1:40" x14ac:dyDescent="0.2">
      <c r="A4723" s="40"/>
      <c r="B4723" s="40"/>
      <c r="C4723" s="40"/>
      <c r="D4723" s="40"/>
      <c r="E4723" s="40"/>
      <c r="F4723" s="66"/>
      <c r="G4723" s="40"/>
      <c r="H4723" s="61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0"/>
      <c r="AN4723" s="40"/>
    </row>
    <row r="4724" spans="1:40" x14ac:dyDescent="0.2">
      <c r="A4724" s="40"/>
      <c r="B4724" s="40"/>
      <c r="C4724" s="40"/>
      <c r="D4724" s="40"/>
      <c r="E4724" s="40"/>
      <c r="F4724" s="66"/>
      <c r="G4724" s="40"/>
      <c r="H4724" s="61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0"/>
      <c r="AN4724" s="40"/>
    </row>
    <row r="4725" spans="1:40" x14ac:dyDescent="0.2">
      <c r="A4725" s="40"/>
      <c r="B4725" s="40"/>
      <c r="C4725" s="40"/>
      <c r="D4725" s="40"/>
      <c r="E4725" s="40"/>
      <c r="F4725" s="55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0"/>
      <c r="AN4725" s="40"/>
    </row>
    <row r="4726" spans="1:40" x14ac:dyDescent="0.2">
      <c r="A4726" s="40"/>
      <c r="B4726" s="40"/>
      <c r="C4726" s="40"/>
      <c r="D4726" s="40"/>
      <c r="E4726" s="40"/>
      <c r="F4726" s="55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0"/>
      <c r="AN4726" s="40"/>
    </row>
    <row r="4727" spans="1:40" x14ac:dyDescent="0.2">
      <c r="A4727" s="40"/>
      <c r="B4727" s="40"/>
      <c r="C4727" s="40"/>
      <c r="D4727" s="40"/>
      <c r="E4727" s="40"/>
      <c r="F4727" s="55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0"/>
      <c r="AN4727" s="40"/>
    </row>
    <row r="4728" spans="1:40" x14ac:dyDescent="0.2">
      <c r="A4728" s="40"/>
      <c r="B4728" s="40"/>
      <c r="C4728" s="40"/>
      <c r="D4728" s="40"/>
      <c r="E4728" s="40"/>
      <c r="F4728" s="55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0"/>
      <c r="AN4728" s="40"/>
    </row>
    <row r="4729" spans="1:40" x14ac:dyDescent="0.2">
      <c r="A4729" s="40"/>
      <c r="B4729" s="40"/>
      <c r="C4729" s="40"/>
      <c r="D4729" s="40"/>
      <c r="E4729" s="40"/>
      <c r="F4729" s="55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0"/>
      <c r="AN4729" s="40"/>
    </row>
    <row r="4730" spans="1:40" x14ac:dyDescent="0.2">
      <c r="A4730" s="40"/>
      <c r="B4730" s="40"/>
      <c r="C4730" s="40"/>
      <c r="D4730" s="40"/>
      <c r="E4730" s="40"/>
      <c r="F4730" s="66"/>
      <c r="G4730" s="40"/>
      <c r="H4730" s="61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0"/>
      <c r="AN4730" s="40"/>
    </row>
    <row r="4731" spans="1:40" x14ac:dyDescent="0.2">
      <c r="A4731" s="40"/>
      <c r="B4731" s="40"/>
      <c r="C4731" s="40"/>
      <c r="D4731" s="40"/>
      <c r="E4731" s="40"/>
      <c r="F4731" s="66"/>
      <c r="G4731" s="40"/>
      <c r="H4731" s="61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0"/>
      <c r="AN4731" s="40"/>
    </row>
    <row r="4732" spans="1:40" x14ac:dyDescent="0.2">
      <c r="A4732" s="40"/>
      <c r="B4732" s="40"/>
      <c r="C4732" s="40"/>
      <c r="D4732" s="40"/>
      <c r="E4732" s="40"/>
      <c r="F4732" s="66"/>
      <c r="G4732" s="40"/>
      <c r="H4732" s="61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0"/>
      <c r="AN4732" s="40"/>
    </row>
    <row r="4733" spans="1:40" x14ac:dyDescent="0.2">
      <c r="A4733" s="40"/>
      <c r="B4733" s="40"/>
      <c r="C4733" s="40"/>
      <c r="D4733" s="40"/>
      <c r="E4733" s="40"/>
      <c r="F4733" s="66"/>
      <c r="G4733" s="40"/>
      <c r="H4733" s="61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0"/>
      <c r="AN4733" s="40"/>
    </row>
    <row r="4734" spans="1:40" x14ac:dyDescent="0.2">
      <c r="A4734" s="40"/>
      <c r="B4734" s="40"/>
      <c r="C4734" s="40"/>
      <c r="D4734" s="40"/>
      <c r="E4734" s="40"/>
      <c r="F4734" s="66"/>
      <c r="G4734" s="40"/>
      <c r="H4734" s="61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0"/>
      <c r="AN4734" s="40"/>
    </row>
    <row r="4735" spans="1:40" x14ac:dyDescent="0.2">
      <c r="A4735" s="40"/>
      <c r="B4735" s="40"/>
      <c r="C4735" s="40"/>
      <c r="D4735" s="40"/>
      <c r="E4735" s="40"/>
      <c r="F4735" s="66"/>
      <c r="G4735" s="40"/>
      <c r="H4735" s="61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0"/>
      <c r="AN4735" s="40"/>
    </row>
    <row r="4736" spans="1:40" x14ac:dyDescent="0.2">
      <c r="A4736" s="40"/>
      <c r="B4736" s="40"/>
      <c r="C4736" s="40"/>
      <c r="D4736" s="40"/>
      <c r="E4736" s="40"/>
      <c r="F4736" s="66"/>
      <c r="G4736" s="40"/>
      <c r="H4736" s="61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0"/>
      <c r="AN4736" s="40"/>
    </row>
    <row r="4737" spans="1:40" x14ac:dyDescent="0.2">
      <c r="A4737" s="40"/>
      <c r="B4737" s="40"/>
      <c r="C4737" s="40"/>
      <c r="D4737" s="40"/>
      <c r="E4737" s="40"/>
      <c r="F4737" s="66"/>
      <c r="G4737" s="40"/>
      <c r="H4737" s="61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0"/>
      <c r="AN4737" s="40"/>
    </row>
    <row r="4738" spans="1:40" x14ac:dyDescent="0.2">
      <c r="A4738" s="40"/>
      <c r="B4738" s="40"/>
      <c r="C4738" s="40"/>
      <c r="D4738" s="40"/>
      <c r="E4738" s="40"/>
      <c r="F4738" s="66"/>
      <c r="G4738" s="40"/>
      <c r="H4738" s="61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0"/>
      <c r="AN4738" s="40"/>
    </row>
    <row r="4739" spans="1:40" x14ac:dyDescent="0.2">
      <c r="A4739" s="40"/>
      <c r="B4739" s="40"/>
      <c r="C4739" s="40"/>
      <c r="D4739" s="40"/>
      <c r="E4739" s="40"/>
      <c r="F4739" s="66"/>
      <c r="G4739" s="40"/>
      <c r="H4739" s="61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0"/>
      <c r="AN4739" s="40"/>
    </row>
    <row r="4740" spans="1:40" x14ac:dyDescent="0.2">
      <c r="A4740" s="40"/>
      <c r="B4740" s="40"/>
      <c r="C4740" s="40"/>
      <c r="D4740" s="40"/>
      <c r="E4740" s="40"/>
      <c r="F4740" s="66"/>
      <c r="G4740" s="40"/>
      <c r="H4740" s="61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0"/>
      <c r="AN4740" s="40"/>
    </row>
    <row r="4741" spans="1:40" x14ac:dyDescent="0.2">
      <c r="A4741" s="40"/>
      <c r="B4741" s="40"/>
      <c r="C4741" s="40"/>
      <c r="D4741" s="40"/>
      <c r="E4741" s="40"/>
      <c r="F4741" s="66"/>
      <c r="G4741" s="40"/>
      <c r="H4741" s="61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0"/>
      <c r="AN4741" s="40"/>
    </row>
    <row r="4742" spans="1:40" x14ac:dyDescent="0.2">
      <c r="A4742" s="40"/>
      <c r="B4742" s="40"/>
      <c r="C4742" s="40"/>
      <c r="D4742" s="40"/>
      <c r="E4742" s="40"/>
      <c r="F4742" s="66"/>
      <c r="G4742" s="40"/>
      <c r="H4742" s="61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0"/>
      <c r="AN4742" s="40"/>
    </row>
    <row r="4743" spans="1:40" x14ac:dyDescent="0.2">
      <c r="A4743" s="40"/>
      <c r="B4743" s="40"/>
      <c r="C4743" s="40"/>
      <c r="D4743" s="40"/>
      <c r="E4743" s="40"/>
      <c r="F4743" s="66"/>
      <c r="G4743" s="40"/>
      <c r="H4743" s="61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0"/>
      <c r="AN4743" s="40"/>
    </row>
    <row r="4744" spans="1:40" x14ac:dyDescent="0.2">
      <c r="A4744" s="40"/>
      <c r="B4744" s="40"/>
      <c r="C4744" s="40"/>
      <c r="D4744" s="40"/>
      <c r="E4744" s="40"/>
      <c r="F4744" s="66"/>
      <c r="G4744" s="40"/>
      <c r="H4744" s="61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0"/>
      <c r="AN4744" s="40"/>
    </row>
    <row r="4745" spans="1:40" x14ac:dyDescent="0.2">
      <c r="A4745" s="40"/>
      <c r="B4745" s="40"/>
      <c r="C4745" s="40"/>
      <c r="D4745" s="40"/>
      <c r="E4745" s="40"/>
      <c r="F4745" s="66"/>
      <c r="G4745" s="40"/>
      <c r="H4745" s="61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0"/>
      <c r="AN4745" s="40"/>
    </row>
    <row r="4746" spans="1:40" x14ac:dyDescent="0.2">
      <c r="A4746" s="40"/>
      <c r="B4746" s="40"/>
      <c r="C4746" s="40"/>
      <c r="D4746" s="40"/>
      <c r="E4746" s="40"/>
      <c r="F4746" s="66"/>
      <c r="G4746" s="40"/>
      <c r="H4746" s="61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0"/>
      <c r="AN4746" s="40"/>
    </row>
    <row r="4747" spans="1:40" x14ac:dyDescent="0.2">
      <c r="A4747" s="40"/>
      <c r="B4747" s="40"/>
      <c r="C4747" s="40"/>
      <c r="D4747" s="40"/>
      <c r="E4747" s="40"/>
      <c r="F4747" s="66"/>
      <c r="G4747" s="40"/>
      <c r="H4747" s="61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0"/>
      <c r="AN4747" s="40"/>
    </row>
    <row r="4748" spans="1:40" x14ac:dyDescent="0.2">
      <c r="A4748" s="40"/>
      <c r="B4748" s="40"/>
      <c r="C4748" s="40"/>
      <c r="D4748" s="40"/>
      <c r="E4748" s="40"/>
      <c r="F4748" s="66"/>
      <c r="G4748" s="40"/>
      <c r="H4748" s="61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0"/>
      <c r="AN4748" s="40"/>
    </row>
    <row r="4749" spans="1:40" x14ac:dyDescent="0.2">
      <c r="A4749" s="40"/>
      <c r="B4749" s="40"/>
      <c r="C4749" s="40"/>
      <c r="D4749" s="40"/>
      <c r="E4749" s="40"/>
      <c r="F4749" s="55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0"/>
      <c r="AN4749" s="40"/>
    </row>
    <row r="4750" spans="1:40" x14ac:dyDescent="0.2">
      <c r="A4750" s="40"/>
      <c r="B4750" s="40"/>
      <c r="C4750" s="40"/>
      <c r="D4750" s="40"/>
      <c r="E4750" s="40"/>
      <c r="F4750" s="55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0"/>
      <c r="AN4750" s="40"/>
    </row>
    <row r="4751" spans="1:40" x14ac:dyDescent="0.2">
      <c r="A4751" s="40"/>
      <c r="B4751" s="40"/>
      <c r="C4751" s="40"/>
      <c r="D4751" s="40"/>
      <c r="E4751" s="40"/>
      <c r="F4751" s="55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0"/>
      <c r="AN4751" s="40"/>
    </row>
    <row r="4752" spans="1:40" x14ac:dyDescent="0.2">
      <c r="A4752" s="40"/>
      <c r="B4752" s="40"/>
      <c r="C4752" s="40"/>
      <c r="D4752" s="40"/>
      <c r="E4752" s="40"/>
      <c r="F4752" s="55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0"/>
      <c r="AN4752" s="40"/>
    </row>
    <row r="4753" spans="1:40" x14ac:dyDescent="0.2">
      <c r="A4753" s="40"/>
      <c r="B4753" s="40"/>
      <c r="C4753" s="40"/>
      <c r="D4753" s="40"/>
      <c r="E4753" s="40"/>
      <c r="F4753" s="66"/>
      <c r="G4753" s="40"/>
      <c r="H4753" s="61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0"/>
      <c r="AN4753" s="40"/>
    </row>
    <row r="4754" spans="1:40" x14ac:dyDescent="0.2">
      <c r="A4754" s="40"/>
      <c r="B4754" s="40"/>
      <c r="C4754" s="40"/>
      <c r="D4754" s="40"/>
      <c r="E4754" s="40"/>
      <c r="F4754" s="66"/>
      <c r="G4754" s="40"/>
      <c r="H4754" s="61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0"/>
      <c r="AN4754" s="40"/>
    </row>
    <row r="4755" spans="1:40" x14ac:dyDescent="0.2">
      <c r="A4755" s="40"/>
      <c r="B4755" s="40"/>
      <c r="C4755" s="40"/>
      <c r="D4755" s="40"/>
      <c r="E4755" s="40"/>
      <c r="F4755" s="66"/>
      <c r="G4755" s="40"/>
      <c r="H4755" s="61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0"/>
      <c r="AN4755" s="40"/>
    </row>
    <row r="4756" spans="1:40" x14ac:dyDescent="0.2">
      <c r="A4756" s="40"/>
      <c r="B4756" s="40"/>
      <c r="C4756" s="40"/>
      <c r="D4756" s="40"/>
      <c r="E4756" s="40"/>
      <c r="F4756" s="66"/>
      <c r="G4756" s="40"/>
      <c r="H4756" s="61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0"/>
      <c r="AN4756" s="40"/>
    </row>
    <row r="4757" spans="1:40" x14ac:dyDescent="0.2">
      <c r="A4757" s="40"/>
      <c r="B4757" s="40"/>
      <c r="C4757" s="40"/>
      <c r="D4757" s="40"/>
      <c r="E4757" s="40"/>
      <c r="F4757" s="66"/>
      <c r="G4757" s="40"/>
      <c r="H4757" s="61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0"/>
      <c r="AN4757" s="40"/>
    </row>
    <row r="4758" spans="1:40" x14ac:dyDescent="0.2">
      <c r="A4758" s="40"/>
      <c r="B4758" s="40"/>
      <c r="C4758" s="40"/>
      <c r="D4758" s="40"/>
      <c r="E4758" s="40"/>
      <c r="F4758" s="66"/>
      <c r="G4758" s="40"/>
      <c r="H4758" s="61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0"/>
      <c r="AN4758" s="40"/>
    </row>
    <row r="4759" spans="1:40" x14ac:dyDescent="0.2">
      <c r="A4759" s="40"/>
      <c r="B4759" s="40"/>
      <c r="C4759" s="40"/>
      <c r="D4759" s="40"/>
      <c r="E4759" s="40"/>
      <c r="F4759" s="66"/>
      <c r="G4759" s="40"/>
      <c r="H4759" s="61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0"/>
      <c r="AN4759" s="40"/>
    </row>
    <row r="4760" spans="1:40" x14ac:dyDescent="0.2">
      <c r="A4760" s="40"/>
      <c r="B4760" s="40"/>
      <c r="C4760" s="40"/>
      <c r="D4760" s="40"/>
      <c r="E4760" s="40"/>
      <c r="F4760" s="66"/>
      <c r="G4760" s="40"/>
      <c r="H4760" s="61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0"/>
      <c r="AN4760" s="40"/>
    </row>
    <row r="4761" spans="1:40" x14ac:dyDescent="0.2">
      <c r="A4761" s="40"/>
      <c r="B4761" s="40"/>
      <c r="C4761" s="40"/>
      <c r="D4761" s="40"/>
      <c r="E4761" s="40"/>
      <c r="F4761" s="66"/>
      <c r="G4761" s="40"/>
      <c r="H4761" s="61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0"/>
      <c r="AN4761" s="40"/>
    </row>
    <row r="4762" spans="1:40" x14ac:dyDescent="0.2">
      <c r="A4762" s="40"/>
      <c r="B4762" s="40"/>
      <c r="C4762" s="40"/>
      <c r="D4762" s="40"/>
      <c r="E4762" s="40"/>
      <c r="F4762" s="66"/>
      <c r="G4762" s="40"/>
      <c r="H4762" s="61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0"/>
      <c r="AN4762" s="40"/>
    </row>
    <row r="4763" spans="1:40" x14ac:dyDescent="0.2">
      <c r="A4763" s="40"/>
      <c r="B4763" s="40"/>
      <c r="C4763" s="40"/>
      <c r="D4763" s="40"/>
      <c r="E4763" s="40"/>
      <c r="F4763" s="66"/>
      <c r="G4763" s="40"/>
      <c r="H4763" s="61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0"/>
      <c r="AN4763" s="40"/>
    </row>
    <row r="4764" spans="1:40" x14ac:dyDescent="0.2">
      <c r="A4764" s="40"/>
      <c r="B4764" s="40"/>
      <c r="C4764" s="40"/>
      <c r="D4764" s="40"/>
      <c r="E4764" s="40"/>
      <c r="F4764" s="66"/>
      <c r="G4764" s="40"/>
      <c r="H4764" s="61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0"/>
      <c r="AN4764" s="40"/>
    </row>
    <row r="4765" spans="1:40" x14ac:dyDescent="0.2">
      <c r="A4765" s="40"/>
      <c r="B4765" s="40"/>
      <c r="C4765" s="40"/>
      <c r="D4765" s="40"/>
      <c r="E4765" s="40"/>
      <c r="F4765" s="66"/>
      <c r="G4765" s="40"/>
      <c r="H4765" s="61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0"/>
      <c r="AN4765" s="40"/>
    </row>
    <row r="4766" spans="1:40" x14ac:dyDescent="0.2">
      <c r="A4766" s="40"/>
      <c r="B4766" s="40"/>
      <c r="C4766" s="40"/>
      <c r="D4766" s="40"/>
      <c r="E4766" s="40"/>
      <c r="F4766" s="55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0"/>
      <c r="AN4766" s="40"/>
    </row>
    <row r="4767" spans="1:40" x14ac:dyDescent="0.2">
      <c r="A4767" s="40"/>
      <c r="B4767" s="40"/>
      <c r="C4767" s="40"/>
      <c r="D4767" s="40"/>
      <c r="E4767" s="40"/>
      <c r="F4767" s="55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0"/>
      <c r="AN4767" s="40"/>
    </row>
    <row r="4768" spans="1:40" x14ac:dyDescent="0.2">
      <c r="A4768" s="40"/>
      <c r="B4768" s="40"/>
      <c r="C4768" s="40"/>
      <c r="D4768" s="40"/>
      <c r="E4768" s="40"/>
      <c r="F4768" s="55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0"/>
      <c r="AN4768" s="40"/>
    </row>
    <row r="4769" spans="1:40" x14ac:dyDescent="0.2">
      <c r="A4769" s="40"/>
      <c r="B4769" s="40"/>
      <c r="C4769" s="40"/>
      <c r="D4769" s="40"/>
      <c r="E4769" s="40"/>
      <c r="F4769" s="55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0"/>
      <c r="AN4769" s="40"/>
    </row>
    <row r="4770" spans="1:40" x14ac:dyDescent="0.2">
      <c r="A4770" s="40"/>
      <c r="B4770" s="40"/>
      <c r="C4770" s="40"/>
      <c r="D4770" s="40"/>
      <c r="E4770" s="40"/>
      <c r="F4770" s="66"/>
      <c r="G4770" s="40"/>
      <c r="H4770" s="61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0"/>
      <c r="AN4770" s="40"/>
    </row>
    <row r="4771" spans="1:40" x14ac:dyDescent="0.2">
      <c r="A4771" s="40"/>
      <c r="B4771" s="40"/>
      <c r="C4771" s="40"/>
      <c r="D4771" s="40"/>
      <c r="E4771" s="40"/>
      <c r="F4771" s="66"/>
      <c r="G4771" s="40"/>
      <c r="H4771" s="61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0"/>
      <c r="AN4771" s="40"/>
    </row>
    <row r="4772" spans="1:40" x14ac:dyDescent="0.2">
      <c r="A4772" s="40"/>
      <c r="B4772" s="40"/>
      <c r="C4772" s="40"/>
      <c r="D4772" s="40"/>
      <c r="E4772" s="40"/>
      <c r="F4772" s="66"/>
      <c r="G4772" s="40"/>
      <c r="H4772" s="61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0"/>
      <c r="AN4772" s="40"/>
    </row>
    <row r="4773" spans="1:40" x14ac:dyDescent="0.2">
      <c r="A4773" s="40"/>
      <c r="B4773" s="40"/>
      <c r="C4773" s="40"/>
      <c r="D4773" s="40"/>
      <c r="E4773" s="40"/>
      <c r="F4773" s="66"/>
      <c r="G4773" s="40"/>
      <c r="H4773" s="61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0"/>
      <c r="AN4773" s="40"/>
    </row>
    <row r="4774" spans="1:40" x14ac:dyDescent="0.2">
      <c r="A4774" s="40"/>
      <c r="B4774" s="40"/>
      <c r="C4774" s="40"/>
      <c r="D4774" s="40"/>
      <c r="E4774" s="40"/>
      <c r="F4774" s="66"/>
      <c r="G4774" s="40"/>
      <c r="H4774" s="61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0"/>
      <c r="AN4774" s="40"/>
    </row>
    <row r="4775" spans="1:40" x14ac:dyDescent="0.2">
      <c r="A4775" s="40"/>
      <c r="B4775" s="40"/>
      <c r="C4775" s="40"/>
      <c r="D4775" s="40"/>
      <c r="E4775" s="40"/>
      <c r="F4775" s="66"/>
      <c r="G4775" s="40"/>
      <c r="H4775" s="61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0"/>
      <c r="AN4775" s="40"/>
    </row>
    <row r="4776" spans="1:40" x14ac:dyDescent="0.2">
      <c r="A4776" s="40"/>
      <c r="B4776" s="40"/>
      <c r="C4776" s="40"/>
      <c r="D4776" s="40"/>
      <c r="E4776" s="40"/>
      <c r="F4776" s="66"/>
      <c r="G4776" s="40"/>
      <c r="H4776" s="61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0"/>
      <c r="AN4776" s="40"/>
    </row>
    <row r="4777" spans="1:40" x14ac:dyDescent="0.2">
      <c r="A4777" s="40"/>
      <c r="B4777" s="40"/>
      <c r="C4777" s="40"/>
      <c r="D4777" s="40"/>
      <c r="E4777" s="40"/>
      <c r="F4777" s="66"/>
      <c r="G4777" s="40"/>
      <c r="H4777" s="61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0"/>
      <c r="AN4777" s="40"/>
    </row>
    <row r="4778" spans="1:40" x14ac:dyDescent="0.2">
      <c r="A4778" s="40"/>
      <c r="B4778" s="40"/>
      <c r="C4778" s="40"/>
      <c r="D4778" s="40"/>
      <c r="E4778" s="40"/>
      <c r="F4778" s="66"/>
      <c r="G4778" s="40"/>
      <c r="H4778" s="61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0"/>
      <c r="AN4778" s="40"/>
    </row>
    <row r="4779" spans="1:40" x14ac:dyDescent="0.2">
      <c r="A4779" s="40"/>
      <c r="B4779" s="40"/>
      <c r="C4779" s="40"/>
      <c r="D4779" s="40"/>
      <c r="E4779" s="40"/>
      <c r="F4779" s="66"/>
      <c r="G4779" s="40"/>
      <c r="H4779" s="61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0"/>
      <c r="AN4779" s="40"/>
    </row>
    <row r="4780" spans="1:40" x14ac:dyDescent="0.2">
      <c r="A4780" s="40"/>
      <c r="B4780" s="40"/>
      <c r="C4780" s="40"/>
      <c r="D4780" s="40"/>
      <c r="E4780" s="40"/>
      <c r="F4780" s="66"/>
      <c r="G4780" s="40"/>
      <c r="H4780" s="61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0"/>
      <c r="AN4780" s="40"/>
    </row>
    <row r="4781" spans="1:40" x14ac:dyDescent="0.2">
      <c r="A4781" s="40"/>
      <c r="B4781" s="40"/>
      <c r="C4781" s="40"/>
      <c r="D4781" s="40"/>
      <c r="E4781" s="40"/>
      <c r="F4781" s="66"/>
      <c r="G4781" s="40"/>
      <c r="H4781" s="61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0"/>
      <c r="AN4781" s="40"/>
    </row>
    <row r="4782" spans="1:40" x14ac:dyDescent="0.2">
      <c r="A4782" s="40"/>
      <c r="B4782" s="40"/>
      <c r="C4782" s="40"/>
      <c r="D4782" s="40"/>
      <c r="E4782" s="40"/>
      <c r="F4782" s="66"/>
      <c r="G4782" s="40"/>
      <c r="H4782" s="61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0"/>
      <c r="AN4782" s="40"/>
    </row>
    <row r="4783" spans="1:40" x14ac:dyDescent="0.2">
      <c r="A4783" s="40"/>
      <c r="B4783" s="40"/>
      <c r="C4783" s="40"/>
      <c r="D4783" s="40"/>
      <c r="E4783" s="40"/>
      <c r="F4783" s="66"/>
      <c r="G4783" s="40"/>
      <c r="H4783" s="61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0"/>
      <c r="AN4783" s="40"/>
    </row>
    <row r="4784" spans="1:40" x14ac:dyDescent="0.2">
      <c r="A4784" s="40"/>
      <c r="B4784" s="40"/>
      <c r="C4784" s="40"/>
      <c r="D4784" s="40"/>
      <c r="E4784" s="40"/>
      <c r="F4784" s="66"/>
      <c r="G4784" s="40"/>
      <c r="H4784" s="61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0"/>
      <c r="AN4784" s="40"/>
    </row>
    <row r="4785" spans="1:40" x14ac:dyDescent="0.2">
      <c r="A4785" s="40"/>
      <c r="B4785" s="40"/>
      <c r="C4785" s="40"/>
      <c r="D4785" s="40"/>
      <c r="E4785" s="40"/>
      <c r="F4785" s="55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0"/>
      <c r="AN4785" s="40"/>
    </row>
    <row r="4786" spans="1:40" x14ac:dyDescent="0.2">
      <c r="A4786" s="40"/>
      <c r="B4786" s="40"/>
      <c r="C4786" s="40"/>
      <c r="D4786" s="40"/>
      <c r="E4786" s="40"/>
      <c r="F4786" s="55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0"/>
      <c r="AN4786" s="40"/>
    </row>
    <row r="4787" spans="1:40" x14ac:dyDescent="0.2">
      <c r="A4787" s="40"/>
      <c r="B4787" s="40"/>
      <c r="C4787" s="40"/>
      <c r="D4787" s="40"/>
      <c r="E4787" s="40"/>
      <c r="F4787" s="55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0"/>
      <c r="AN4787" s="40"/>
    </row>
    <row r="4788" spans="1:40" x14ac:dyDescent="0.2">
      <c r="A4788" s="40"/>
      <c r="B4788" s="40"/>
      <c r="C4788" s="40"/>
      <c r="D4788" s="40"/>
      <c r="E4788" s="40"/>
      <c r="F4788" s="66"/>
      <c r="G4788" s="40"/>
      <c r="H4788" s="61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0"/>
      <c r="AN4788" s="40"/>
    </row>
    <row r="4789" spans="1:40" x14ac:dyDescent="0.2">
      <c r="A4789" s="40"/>
      <c r="B4789" s="40"/>
      <c r="C4789" s="40"/>
      <c r="D4789" s="40"/>
      <c r="E4789" s="40"/>
      <c r="F4789" s="66"/>
      <c r="G4789" s="40"/>
      <c r="H4789" s="61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0"/>
      <c r="AN4789" s="40"/>
    </row>
    <row r="4790" spans="1:40" x14ac:dyDescent="0.2">
      <c r="A4790" s="40"/>
      <c r="B4790" s="40"/>
      <c r="C4790" s="40"/>
      <c r="D4790" s="40"/>
      <c r="E4790" s="40"/>
      <c r="F4790" s="66"/>
      <c r="G4790" s="40"/>
      <c r="H4790" s="61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0"/>
      <c r="AN4790" s="40"/>
    </row>
    <row r="4791" spans="1:40" x14ac:dyDescent="0.2">
      <c r="A4791" s="40"/>
      <c r="B4791" s="40"/>
      <c r="C4791" s="40"/>
      <c r="D4791" s="40"/>
      <c r="E4791" s="40"/>
      <c r="F4791" s="66"/>
      <c r="G4791" s="40"/>
      <c r="H4791" s="61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0"/>
      <c r="AN4791" s="40"/>
    </row>
    <row r="4792" spans="1:40" x14ac:dyDescent="0.2">
      <c r="A4792" s="40"/>
      <c r="B4792" s="40"/>
      <c r="C4792" s="40"/>
      <c r="D4792" s="40"/>
      <c r="E4792" s="40"/>
      <c r="F4792" s="66"/>
      <c r="G4792" s="40"/>
      <c r="H4792" s="61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0"/>
      <c r="AN4792" s="40"/>
    </row>
    <row r="4793" spans="1:40" x14ac:dyDescent="0.2">
      <c r="A4793" s="40"/>
      <c r="B4793" s="40"/>
      <c r="C4793" s="40"/>
      <c r="D4793" s="40"/>
      <c r="E4793" s="40"/>
      <c r="F4793" s="66"/>
      <c r="G4793" s="40"/>
      <c r="H4793" s="61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0"/>
      <c r="AN4793" s="40"/>
    </row>
    <row r="4794" spans="1:40" x14ac:dyDescent="0.2">
      <c r="A4794" s="40"/>
      <c r="B4794" s="40"/>
      <c r="C4794" s="40"/>
      <c r="D4794" s="40"/>
      <c r="E4794" s="40"/>
      <c r="F4794" s="66"/>
      <c r="G4794" s="40"/>
      <c r="H4794" s="61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0"/>
      <c r="AN4794" s="40"/>
    </row>
    <row r="4795" spans="1:40" x14ac:dyDescent="0.2">
      <c r="A4795" s="40"/>
      <c r="B4795" s="40"/>
      <c r="C4795" s="40"/>
      <c r="D4795" s="40"/>
      <c r="E4795" s="40"/>
      <c r="F4795" s="66"/>
      <c r="G4795" s="40"/>
      <c r="H4795" s="61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0"/>
      <c r="AN4795" s="40"/>
    </row>
    <row r="4796" spans="1:40" x14ac:dyDescent="0.2">
      <c r="A4796" s="40"/>
      <c r="B4796" s="40"/>
      <c r="C4796" s="40"/>
      <c r="D4796" s="40"/>
      <c r="E4796" s="40"/>
      <c r="F4796" s="66"/>
      <c r="G4796" s="40"/>
      <c r="H4796" s="61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0"/>
      <c r="AN4796" s="40"/>
    </row>
    <row r="4797" spans="1:40" x14ac:dyDescent="0.2">
      <c r="A4797" s="40"/>
      <c r="B4797" s="40"/>
      <c r="C4797" s="40"/>
      <c r="D4797" s="40"/>
      <c r="E4797" s="40"/>
      <c r="F4797" s="66"/>
      <c r="G4797" s="40"/>
      <c r="H4797" s="61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0"/>
      <c r="AN4797" s="40"/>
    </row>
    <row r="4798" spans="1:40" x14ac:dyDescent="0.2">
      <c r="A4798" s="40"/>
      <c r="B4798" s="40"/>
      <c r="C4798" s="40"/>
      <c r="D4798" s="40"/>
      <c r="E4798" s="40"/>
      <c r="F4798" s="66"/>
      <c r="G4798" s="40"/>
      <c r="H4798" s="61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0"/>
      <c r="AN4798" s="40"/>
    </row>
    <row r="4799" spans="1:40" x14ac:dyDescent="0.2">
      <c r="A4799" s="40"/>
      <c r="B4799" s="40"/>
      <c r="C4799" s="40"/>
      <c r="D4799" s="40"/>
      <c r="E4799" s="40"/>
      <c r="F4799" s="66"/>
      <c r="G4799" s="40"/>
      <c r="H4799" s="61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0"/>
      <c r="AN4799" s="40"/>
    </row>
    <row r="4800" spans="1:40" x14ac:dyDescent="0.2">
      <c r="A4800" s="40"/>
      <c r="B4800" s="40"/>
      <c r="C4800" s="40"/>
      <c r="D4800" s="40"/>
      <c r="E4800" s="40"/>
      <c r="F4800" s="66"/>
      <c r="G4800" s="40"/>
      <c r="H4800" s="61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0"/>
      <c r="AN4800" s="40"/>
    </row>
    <row r="4801" spans="1:40" x14ac:dyDescent="0.2">
      <c r="A4801" s="40"/>
      <c r="B4801" s="40"/>
      <c r="C4801" s="40"/>
      <c r="D4801" s="40"/>
      <c r="E4801" s="40"/>
      <c r="F4801" s="66"/>
      <c r="G4801" s="40"/>
      <c r="H4801" s="61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0"/>
      <c r="AN4801" s="40"/>
    </row>
    <row r="4802" spans="1:40" x14ac:dyDescent="0.2">
      <c r="A4802" s="40"/>
      <c r="B4802" s="40"/>
      <c r="C4802" s="40"/>
      <c r="D4802" s="40"/>
      <c r="E4802" s="40"/>
      <c r="F4802" s="66"/>
      <c r="G4802" s="40"/>
      <c r="H4802" s="61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0"/>
      <c r="AN4802" s="40"/>
    </row>
    <row r="4803" spans="1:40" x14ac:dyDescent="0.2">
      <c r="A4803" s="40"/>
      <c r="B4803" s="40"/>
      <c r="C4803" s="40"/>
      <c r="D4803" s="40"/>
      <c r="E4803" s="40"/>
      <c r="F4803" s="55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0"/>
      <c r="AN4803" s="40"/>
    </row>
    <row r="4804" spans="1:40" x14ac:dyDescent="0.2">
      <c r="A4804" s="40"/>
      <c r="B4804" s="40"/>
      <c r="C4804" s="40"/>
      <c r="D4804" s="40"/>
      <c r="E4804" s="40"/>
      <c r="F4804" s="55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0"/>
      <c r="AN4804" s="40"/>
    </row>
    <row r="4805" spans="1:40" x14ac:dyDescent="0.2">
      <c r="A4805" s="40"/>
      <c r="B4805" s="40"/>
      <c r="C4805" s="40"/>
      <c r="D4805" s="40"/>
      <c r="E4805" s="40"/>
      <c r="F4805" s="55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0"/>
      <c r="AN4805" s="40"/>
    </row>
    <row r="4806" spans="1:40" x14ac:dyDescent="0.2">
      <c r="A4806" s="40"/>
      <c r="B4806" s="40"/>
      <c r="C4806" s="40"/>
      <c r="D4806" s="40"/>
      <c r="E4806" s="40"/>
      <c r="F4806" s="55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0"/>
      <c r="AN4806" s="40"/>
    </row>
    <row r="4807" spans="1:40" x14ac:dyDescent="0.2">
      <c r="A4807" s="40"/>
      <c r="B4807" s="40"/>
      <c r="C4807" s="40"/>
      <c r="D4807" s="40"/>
      <c r="E4807" s="40"/>
      <c r="F4807" s="55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0"/>
      <c r="AN4807" s="40"/>
    </row>
    <row r="4808" spans="1:40" x14ac:dyDescent="0.2">
      <c r="A4808" s="40"/>
      <c r="B4808" s="40"/>
      <c r="C4808" s="40"/>
      <c r="D4808" s="40"/>
      <c r="E4808" s="40"/>
      <c r="F4808" s="55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0"/>
      <c r="AN4808" s="40"/>
    </row>
    <row r="4809" spans="1:40" x14ac:dyDescent="0.2">
      <c r="A4809" s="40"/>
      <c r="B4809" s="40"/>
      <c r="C4809" s="40"/>
      <c r="D4809" s="40"/>
      <c r="E4809" s="40"/>
      <c r="F4809" s="55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0"/>
      <c r="AN4809" s="40"/>
    </row>
    <row r="4810" spans="1:40" x14ac:dyDescent="0.2">
      <c r="A4810" s="40"/>
      <c r="B4810" s="40"/>
      <c r="C4810" s="40"/>
      <c r="D4810" s="40"/>
      <c r="E4810" s="40"/>
      <c r="F4810" s="66"/>
      <c r="G4810" s="40"/>
      <c r="H4810" s="61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0"/>
      <c r="AN4810" s="40"/>
    </row>
    <row r="4811" spans="1:40" x14ac:dyDescent="0.2">
      <c r="A4811" s="40"/>
      <c r="B4811" s="40"/>
      <c r="C4811" s="40"/>
      <c r="D4811" s="40"/>
      <c r="E4811" s="40"/>
      <c r="F4811" s="66"/>
      <c r="G4811" s="40"/>
      <c r="H4811" s="61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0"/>
      <c r="AN4811" s="40"/>
    </row>
    <row r="4812" spans="1:40" x14ac:dyDescent="0.2">
      <c r="A4812" s="40"/>
      <c r="B4812" s="40"/>
      <c r="C4812" s="40"/>
      <c r="D4812" s="40"/>
      <c r="E4812" s="40"/>
      <c r="F4812" s="66"/>
      <c r="G4812" s="40"/>
      <c r="H4812" s="61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0"/>
      <c r="AN4812" s="40"/>
    </row>
    <row r="4813" spans="1:40" x14ac:dyDescent="0.2">
      <c r="A4813" s="40"/>
      <c r="B4813" s="40"/>
      <c r="C4813" s="40"/>
      <c r="D4813" s="40"/>
      <c r="E4813" s="40"/>
      <c r="F4813" s="66"/>
      <c r="G4813" s="40"/>
      <c r="H4813" s="61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0"/>
      <c r="AN4813" s="40"/>
    </row>
    <row r="4814" spans="1:40" x14ac:dyDescent="0.2">
      <c r="A4814" s="40"/>
      <c r="B4814" s="40"/>
      <c r="C4814" s="40"/>
      <c r="D4814" s="40"/>
      <c r="E4814" s="40"/>
      <c r="F4814" s="66"/>
      <c r="G4814" s="40"/>
      <c r="H4814" s="61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0"/>
      <c r="AN4814" s="40"/>
    </row>
    <row r="4815" spans="1:40" x14ac:dyDescent="0.2">
      <c r="A4815" s="40"/>
      <c r="B4815" s="40"/>
      <c r="C4815" s="40"/>
      <c r="D4815" s="40"/>
      <c r="E4815" s="40"/>
      <c r="F4815" s="66"/>
      <c r="G4815" s="40"/>
      <c r="H4815" s="61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0"/>
      <c r="AN4815" s="40"/>
    </row>
    <row r="4816" spans="1:40" x14ac:dyDescent="0.2">
      <c r="A4816" s="40"/>
      <c r="B4816" s="40"/>
      <c r="C4816" s="40"/>
      <c r="D4816" s="40"/>
      <c r="E4816" s="40"/>
      <c r="F4816" s="66"/>
      <c r="G4816" s="40"/>
      <c r="H4816" s="61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0"/>
      <c r="AN4816" s="40"/>
    </row>
    <row r="4817" spans="1:40" x14ac:dyDescent="0.2">
      <c r="A4817" s="40"/>
      <c r="B4817" s="40"/>
      <c r="C4817" s="40"/>
      <c r="D4817" s="40"/>
      <c r="E4817" s="40"/>
      <c r="F4817" s="66"/>
      <c r="G4817" s="40"/>
      <c r="H4817" s="61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0"/>
      <c r="AN4817" s="40"/>
    </row>
    <row r="4818" spans="1:40" x14ac:dyDescent="0.2">
      <c r="A4818" s="40"/>
      <c r="B4818" s="40"/>
      <c r="C4818" s="40"/>
      <c r="D4818" s="40"/>
      <c r="E4818" s="40"/>
      <c r="F4818" s="66"/>
      <c r="G4818" s="40"/>
      <c r="H4818" s="61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0"/>
      <c r="AN4818" s="40"/>
    </row>
    <row r="4819" spans="1:40" x14ac:dyDescent="0.2">
      <c r="A4819" s="40"/>
      <c r="B4819" s="40"/>
      <c r="C4819" s="40"/>
      <c r="D4819" s="40"/>
      <c r="E4819" s="40"/>
      <c r="F4819" s="66"/>
      <c r="G4819" s="40"/>
      <c r="H4819" s="61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0"/>
      <c r="AN4819" s="40"/>
    </row>
    <row r="4820" spans="1:40" x14ac:dyDescent="0.2">
      <c r="A4820" s="40"/>
      <c r="B4820" s="40"/>
      <c r="C4820" s="40"/>
      <c r="D4820" s="40"/>
      <c r="E4820" s="40"/>
      <c r="F4820" s="66"/>
      <c r="G4820" s="40"/>
      <c r="H4820" s="61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0"/>
      <c r="AN4820" s="40"/>
    </row>
    <row r="4821" spans="1:40" x14ac:dyDescent="0.2">
      <c r="A4821" s="40"/>
      <c r="B4821" s="40"/>
      <c r="C4821" s="40"/>
      <c r="D4821" s="40"/>
      <c r="E4821" s="40"/>
      <c r="F4821" s="66"/>
      <c r="G4821" s="40"/>
      <c r="H4821" s="61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0"/>
      <c r="AN4821" s="40"/>
    </row>
    <row r="4822" spans="1:40" x14ac:dyDescent="0.2">
      <c r="A4822" s="40"/>
      <c r="B4822" s="40"/>
      <c r="C4822" s="40"/>
      <c r="D4822" s="40"/>
      <c r="E4822" s="40"/>
      <c r="F4822" s="66"/>
      <c r="G4822" s="40"/>
      <c r="H4822" s="61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0"/>
      <c r="AN4822" s="40"/>
    </row>
    <row r="4823" spans="1:40" x14ac:dyDescent="0.2">
      <c r="A4823" s="40"/>
      <c r="B4823" s="40"/>
      <c r="C4823" s="40"/>
      <c r="D4823" s="40"/>
      <c r="E4823" s="40"/>
      <c r="F4823" s="66"/>
      <c r="G4823" s="40"/>
      <c r="H4823" s="61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0"/>
      <c r="AN4823" s="40"/>
    </row>
    <row r="4824" spans="1:40" x14ac:dyDescent="0.2">
      <c r="A4824" s="40"/>
      <c r="B4824" s="40"/>
      <c r="C4824" s="40"/>
      <c r="D4824" s="40"/>
      <c r="E4824" s="40"/>
      <c r="F4824" s="66"/>
      <c r="G4824" s="40"/>
      <c r="H4824" s="61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0"/>
      <c r="AN4824" s="40"/>
    </row>
    <row r="4825" spans="1:40" x14ac:dyDescent="0.2">
      <c r="A4825" s="40"/>
      <c r="B4825" s="40"/>
      <c r="C4825" s="40"/>
      <c r="D4825" s="40"/>
      <c r="E4825" s="40"/>
      <c r="F4825" s="66"/>
      <c r="G4825" s="40"/>
      <c r="H4825" s="61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0"/>
      <c r="AN4825" s="40"/>
    </row>
    <row r="4826" spans="1:40" x14ac:dyDescent="0.2">
      <c r="A4826" s="40"/>
      <c r="B4826" s="40"/>
      <c r="C4826" s="40"/>
      <c r="D4826" s="40"/>
      <c r="E4826" s="40"/>
      <c r="F4826" s="66"/>
      <c r="G4826" s="40"/>
      <c r="H4826" s="61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0"/>
      <c r="AN4826" s="40"/>
    </row>
    <row r="4827" spans="1:40" x14ac:dyDescent="0.2">
      <c r="A4827" s="40"/>
      <c r="B4827" s="40"/>
      <c r="C4827" s="40"/>
      <c r="D4827" s="40"/>
      <c r="E4827" s="40"/>
      <c r="F4827" s="55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0"/>
      <c r="AN4827" s="40"/>
    </row>
    <row r="4828" spans="1:40" x14ac:dyDescent="0.2">
      <c r="A4828" s="40"/>
      <c r="B4828" s="40"/>
      <c r="C4828" s="40"/>
      <c r="D4828" s="40"/>
      <c r="E4828" s="40"/>
      <c r="F4828" s="55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0"/>
      <c r="AN4828" s="40"/>
    </row>
    <row r="4829" spans="1:40" x14ac:dyDescent="0.2">
      <c r="A4829" s="40"/>
      <c r="B4829" s="40"/>
      <c r="C4829" s="40"/>
      <c r="D4829" s="40"/>
      <c r="E4829" s="40"/>
      <c r="F4829" s="55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0"/>
      <c r="AN4829" s="40"/>
    </row>
    <row r="4830" spans="1:40" x14ac:dyDescent="0.2">
      <c r="A4830" s="40"/>
      <c r="B4830" s="40"/>
      <c r="C4830" s="40"/>
      <c r="D4830" s="40"/>
      <c r="E4830" s="40"/>
      <c r="F4830" s="55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0"/>
      <c r="AN4830" s="40"/>
    </row>
    <row r="4831" spans="1:40" x14ac:dyDescent="0.2">
      <c r="A4831" s="40"/>
      <c r="B4831" s="40"/>
      <c r="C4831" s="40"/>
      <c r="D4831" s="40"/>
      <c r="E4831" s="40"/>
      <c r="F4831" s="66"/>
      <c r="G4831" s="40"/>
      <c r="H4831" s="61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0"/>
      <c r="AN4831" s="40"/>
    </row>
    <row r="4832" spans="1:40" x14ac:dyDescent="0.2">
      <c r="A4832" s="40"/>
      <c r="B4832" s="40"/>
      <c r="C4832" s="40"/>
      <c r="D4832" s="40"/>
      <c r="E4832" s="40"/>
      <c r="F4832" s="66"/>
      <c r="G4832" s="40"/>
      <c r="H4832" s="61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0"/>
      <c r="AN4832" s="40"/>
    </row>
    <row r="4833" spans="1:40" x14ac:dyDescent="0.2">
      <c r="A4833" s="40"/>
      <c r="B4833" s="40"/>
      <c r="C4833" s="40"/>
      <c r="D4833" s="40"/>
      <c r="E4833" s="40"/>
      <c r="F4833" s="66"/>
      <c r="G4833" s="40"/>
      <c r="H4833" s="61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0"/>
      <c r="AN4833" s="40"/>
    </row>
    <row r="4834" spans="1:40" x14ac:dyDescent="0.2">
      <c r="A4834" s="40"/>
      <c r="B4834" s="40"/>
      <c r="C4834" s="40"/>
      <c r="D4834" s="40"/>
      <c r="E4834" s="40"/>
      <c r="F4834" s="66"/>
      <c r="G4834" s="40"/>
      <c r="H4834" s="61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0"/>
      <c r="AN4834" s="40"/>
    </row>
    <row r="4835" spans="1:40" x14ac:dyDescent="0.2">
      <c r="A4835" s="40"/>
      <c r="B4835" s="40"/>
      <c r="C4835" s="40"/>
      <c r="D4835" s="40"/>
      <c r="E4835" s="40"/>
      <c r="F4835" s="66"/>
      <c r="G4835" s="40"/>
      <c r="H4835" s="61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0"/>
      <c r="AN4835" s="40"/>
    </row>
    <row r="4836" spans="1:40" x14ac:dyDescent="0.2">
      <c r="A4836" s="40"/>
      <c r="B4836" s="40"/>
      <c r="C4836" s="40"/>
      <c r="D4836" s="40"/>
      <c r="E4836" s="40"/>
      <c r="F4836" s="66"/>
      <c r="G4836" s="40"/>
      <c r="H4836" s="61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0"/>
      <c r="AN4836" s="40"/>
    </row>
    <row r="4837" spans="1:40" x14ac:dyDescent="0.2">
      <c r="A4837" s="40"/>
      <c r="B4837" s="40"/>
      <c r="C4837" s="40"/>
      <c r="D4837" s="40"/>
      <c r="E4837" s="40"/>
      <c r="F4837" s="66"/>
      <c r="G4837" s="40"/>
      <c r="H4837" s="61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0"/>
      <c r="AN4837" s="40"/>
    </row>
    <row r="4838" spans="1:40" x14ac:dyDescent="0.2">
      <c r="A4838" s="40"/>
      <c r="B4838" s="40"/>
      <c r="C4838" s="40"/>
      <c r="D4838" s="40"/>
      <c r="E4838" s="40"/>
      <c r="F4838" s="66"/>
      <c r="G4838" s="40"/>
      <c r="H4838" s="61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0"/>
      <c r="AN4838" s="40"/>
    </row>
    <row r="4839" spans="1:40" x14ac:dyDescent="0.2">
      <c r="A4839" s="40"/>
      <c r="B4839" s="40"/>
      <c r="C4839" s="40"/>
      <c r="D4839" s="40"/>
      <c r="E4839" s="40"/>
      <c r="F4839" s="66"/>
      <c r="G4839" s="40"/>
      <c r="H4839" s="61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0"/>
      <c r="AN4839" s="40"/>
    </row>
    <row r="4840" spans="1:40" x14ac:dyDescent="0.2">
      <c r="A4840" s="40"/>
      <c r="B4840" s="40"/>
      <c r="C4840" s="40"/>
      <c r="D4840" s="40"/>
      <c r="E4840" s="40"/>
      <c r="F4840" s="66"/>
      <c r="G4840" s="40"/>
      <c r="H4840" s="61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0"/>
      <c r="AN4840" s="40"/>
    </row>
    <row r="4841" spans="1:40" x14ac:dyDescent="0.2">
      <c r="A4841" s="40"/>
      <c r="B4841" s="40"/>
      <c r="C4841" s="40"/>
      <c r="D4841" s="40"/>
      <c r="E4841" s="40"/>
      <c r="F4841" s="66"/>
      <c r="G4841" s="40"/>
      <c r="H4841" s="61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0"/>
      <c r="AN4841" s="40"/>
    </row>
    <row r="4842" spans="1:40" x14ac:dyDescent="0.2">
      <c r="A4842" s="40"/>
      <c r="B4842" s="40"/>
      <c r="C4842" s="40"/>
      <c r="D4842" s="40"/>
      <c r="E4842" s="40"/>
      <c r="F4842" s="66"/>
      <c r="G4842" s="40"/>
      <c r="H4842" s="61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0"/>
      <c r="AN4842" s="40"/>
    </row>
    <row r="4843" spans="1:40" x14ac:dyDescent="0.2">
      <c r="A4843" s="40"/>
      <c r="B4843" s="40"/>
      <c r="C4843" s="40"/>
      <c r="D4843" s="40"/>
      <c r="E4843" s="40"/>
      <c r="F4843" s="66"/>
      <c r="G4843" s="40"/>
      <c r="H4843" s="61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0"/>
      <c r="AN4843" s="40"/>
    </row>
    <row r="4844" spans="1:40" x14ac:dyDescent="0.2">
      <c r="A4844" s="40"/>
      <c r="B4844" s="40"/>
      <c r="C4844" s="40"/>
      <c r="D4844" s="40"/>
      <c r="E4844" s="40"/>
      <c r="F4844" s="66"/>
      <c r="G4844" s="40"/>
      <c r="H4844" s="61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0"/>
      <c r="AN4844" s="40"/>
    </row>
    <row r="4845" spans="1:40" x14ac:dyDescent="0.2">
      <c r="A4845" s="40"/>
      <c r="B4845" s="40"/>
      <c r="C4845" s="40"/>
      <c r="D4845" s="40"/>
      <c r="E4845" s="40"/>
      <c r="F4845" s="66"/>
      <c r="G4845" s="40"/>
      <c r="H4845" s="61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0"/>
      <c r="AN4845" s="40"/>
    </row>
    <row r="4846" spans="1:40" x14ac:dyDescent="0.2">
      <c r="A4846" s="40"/>
      <c r="B4846" s="40"/>
      <c r="C4846" s="40"/>
      <c r="D4846" s="40"/>
      <c r="E4846" s="40"/>
      <c r="F4846" s="66"/>
      <c r="G4846" s="40"/>
      <c r="H4846" s="61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0"/>
      <c r="AN4846" s="40"/>
    </row>
    <row r="4847" spans="1:40" x14ac:dyDescent="0.2">
      <c r="A4847" s="40"/>
      <c r="B4847" s="40"/>
      <c r="C4847" s="40"/>
      <c r="D4847" s="40"/>
      <c r="E4847" s="40"/>
      <c r="F4847" s="66"/>
      <c r="G4847" s="40"/>
      <c r="H4847" s="61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0"/>
      <c r="AN4847" s="40"/>
    </row>
    <row r="4848" spans="1:40" x14ac:dyDescent="0.2">
      <c r="A4848" s="40"/>
      <c r="B4848" s="40"/>
      <c r="C4848" s="40"/>
      <c r="D4848" s="40"/>
      <c r="E4848" s="40"/>
      <c r="F4848" s="66"/>
      <c r="G4848" s="40"/>
      <c r="H4848" s="61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0"/>
      <c r="AN4848" s="40"/>
    </row>
    <row r="4849" spans="1:40" x14ac:dyDescent="0.2">
      <c r="A4849" s="40"/>
      <c r="B4849" s="40"/>
      <c r="C4849" s="40"/>
      <c r="D4849" s="40"/>
      <c r="E4849" s="40"/>
      <c r="F4849" s="66"/>
      <c r="G4849" s="40"/>
      <c r="H4849" s="61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0"/>
      <c r="AN4849" s="40"/>
    </row>
    <row r="4850" spans="1:40" x14ac:dyDescent="0.2">
      <c r="A4850" s="40"/>
      <c r="B4850" s="40"/>
      <c r="C4850" s="40"/>
      <c r="D4850" s="40"/>
      <c r="E4850" s="40"/>
      <c r="F4850" s="66"/>
      <c r="G4850" s="40"/>
      <c r="H4850" s="61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0"/>
      <c r="AN4850" s="40"/>
    </row>
    <row r="4851" spans="1:40" x14ac:dyDescent="0.2">
      <c r="A4851" s="40"/>
      <c r="B4851" s="40"/>
      <c r="C4851" s="40"/>
      <c r="D4851" s="40"/>
      <c r="E4851" s="40"/>
      <c r="F4851" s="66"/>
      <c r="G4851" s="40"/>
      <c r="H4851" s="61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0"/>
      <c r="AN4851" s="40"/>
    </row>
    <row r="4852" spans="1:40" x14ac:dyDescent="0.2">
      <c r="A4852" s="40"/>
      <c r="B4852" s="40"/>
      <c r="C4852" s="40"/>
      <c r="D4852" s="40"/>
      <c r="E4852" s="40"/>
      <c r="F4852" s="55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0"/>
      <c r="AN4852" s="40"/>
    </row>
    <row r="4853" spans="1:40" x14ac:dyDescent="0.2">
      <c r="A4853" s="40"/>
      <c r="B4853" s="40"/>
      <c r="C4853" s="40"/>
      <c r="D4853" s="40"/>
      <c r="E4853" s="40"/>
      <c r="F4853" s="55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0"/>
      <c r="AN4853" s="40"/>
    </row>
    <row r="4854" spans="1:40" x14ac:dyDescent="0.2">
      <c r="A4854" s="40"/>
      <c r="B4854" s="40"/>
      <c r="C4854" s="40"/>
      <c r="D4854" s="40"/>
      <c r="E4854" s="40"/>
      <c r="F4854" s="55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0"/>
      <c r="AN4854" s="40"/>
    </row>
    <row r="4855" spans="1:40" x14ac:dyDescent="0.2">
      <c r="A4855" s="40"/>
      <c r="B4855" s="40"/>
      <c r="C4855" s="40"/>
      <c r="D4855" s="40"/>
      <c r="E4855" s="40"/>
      <c r="F4855" s="66"/>
      <c r="G4855" s="40"/>
      <c r="H4855" s="61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0"/>
      <c r="AN4855" s="40"/>
    </row>
    <row r="4856" spans="1:40" x14ac:dyDescent="0.2">
      <c r="A4856" s="40"/>
      <c r="B4856" s="40"/>
      <c r="C4856" s="40"/>
      <c r="D4856" s="40"/>
      <c r="E4856" s="40"/>
      <c r="F4856" s="66"/>
      <c r="G4856" s="40"/>
      <c r="H4856" s="61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0"/>
      <c r="AN4856" s="40"/>
    </row>
    <row r="4857" spans="1:40" x14ac:dyDescent="0.2">
      <c r="A4857" s="40"/>
      <c r="B4857" s="40"/>
      <c r="C4857" s="40"/>
      <c r="D4857" s="40"/>
      <c r="E4857" s="40"/>
      <c r="F4857" s="66"/>
      <c r="G4857" s="40"/>
      <c r="H4857" s="61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0"/>
      <c r="AN4857" s="40"/>
    </row>
    <row r="4858" spans="1:40" x14ac:dyDescent="0.2">
      <c r="A4858" s="40"/>
      <c r="B4858" s="40"/>
      <c r="C4858" s="40"/>
      <c r="D4858" s="40"/>
      <c r="E4858" s="40"/>
      <c r="F4858" s="66"/>
      <c r="G4858" s="40"/>
      <c r="H4858" s="61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0"/>
      <c r="AN4858" s="40"/>
    </row>
    <row r="4859" spans="1:40" x14ac:dyDescent="0.2">
      <c r="A4859" s="40"/>
      <c r="B4859" s="40"/>
      <c r="C4859" s="40"/>
      <c r="D4859" s="40"/>
      <c r="E4859" s="40"/>
      <c r="F4859" s="66"/>
      <c r="G4859" s="40"/>
      <c r="H4859" s="61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0"/>
      <c r="AN4859" s="40"/>
    </row>
    <row r="4860" spans="1:40" x14ac:dyDescent="0.2">
      <c r="A4860" s="40"/>
      <c r="B4860" s="40"/>
      <c r="C4860" s="40"/>
      <c r="D4860" s="40"/>
      <c r="E4860" s="40"/>
      <c r="F4860" s="66"/>
      <c r="G4860" s="40"/>
      <c r="H4860" s="61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0"/>
      <c r="AN4860" s="40"/>
    </row>
    <row r="4861" spans="1:40" x14ac:dyDescent="0.2">
      <c r="A4861" s="40"/>
      <c r="B4861" s="40"/>
      <c r="C4861" s="40"/>
      <c r="D4861" s="40"/>
      <c r="E4861" s="40"/>
      <c r="F4861" s="66"/>
      <c r="G4861" s="40"/>
      <c r="H4861" s="61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0"/>
      <c r="AN4861" s="40"/>
    </row>
    <row r="4862" spans="1:40" x14ac:dyDescent="0.2">
      <c r="A4862" s="40"/>
      <c r="B4862" s="40"/>
      <c r="C4862" s="40"/>
      <c r="D4862" s="40"/>
      <c r="E4862" s="40"/>
      <c r="F4862" s="66"/>
      <c r="G4862" s="40"/>
      <c r="H4862" s="61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0"/>
      <c r="AN4862" s="40"/>
    </row>
    <row r="4863" spans="1:40" x14ac:dyDescent="0.2">
      <c r="A4863" s="40"/>
      <c r="B4863" s="40"/>
      <c r="C4863" s="40"/>
      <c r="D4863" s="40"/>
      <c r="E4863" s="40"/>
      <c r="F4863" s="66"/>
      <c r="G4863" s="40"/>
      <c r="H4863" s="61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0"/>
      <c r="AN4863" s="40"/>
    </row>
    <row r="4864" spans="1:40" x14ac:dyDescent="0.2">
      <c r="A4864" s="40"/>
      <c r="B4864" s="40"/>
      <c r="C4864" s="40"/>
      <c r="D4864" s="40"/>
      <c r="E4864" s="40"/>
      <c r="F4864" s="66"/>
      <c r="G4864" s="40"/>
      <c r="H4864" s="61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0"/>
      <c r="AN4864" s="40"/>
    </row>
    <row r="4865" spans="1:40" x14ac:dyDescent="0.2">
      <c r="A4865" s="40"/>
      <c r="B4865" s="40"/>
      <c r="C4865" s="40"/>
      <c r="D4865" s="40"/>
      <c r="E4865" s="40"/>
      <c r="F4865" s="66"/>
      <c r="G4865" s="40"/>
      <c r="H4865" s="61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0"/>
      <c r="AN4865" s="40"/>
    </row>
    <row r="4866" spans="1:40" x14ac:dyDescent="0.2">
      <c r="A4866" s="40"/>
      <c r="B4866" s="40"/>
      <c r="C4866" s="40"/>
      <c r="D4866" s="40"/>
      <c r="E4866" s="40"/>
      <c r="F4866" s="66"/>
      <c r="G4866" s="40"/>
      <c r="H4866" s="61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0"/>
      <c r="AN4866" s="40"/>
    </row>
    <row r="4867" spans="1:40" x14ac:dyDescent="0.2">
      <c r="A4867" s="40"/>
      <c r="B4867" s="40"/>
      <c r="C4867" s="40"/>
      <c r="D4867" s="40"/>
      <c r="E4867" s="40"/>
      <c r="F4867" s="66"/>
      <c r="G4867" s="40"/>
      <c r="H4867" s="61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0"/>
      <c r="AN4867" s="40"/>
    </row>
    <row r="4868" spans="1:40" x14ac:dyDescent="0.2">
      <c r="A4868" s="40"/>
      <c r="B4868" s="40"/>
      <c r="C4868" s="40"/>
      <c r="D4868" s="40"/>
      <c r="E4868" s="40"/>
      <c r="F4868" s="66"/>
      <c r="G4868" s="40"/>
      <c r="H4868" s="61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0"/>
      <c r="AN4868" s="40"/>
    </row>
    <row r="4869" spans="1:40" x14ac:dyDescent="0.2">
      <c r="A4869" s="40"/>
      <c r="B4869" s="40"/>
      <c r="C4869" s="40"/>
      <c r="D4869" s="40"/>
      <c r="E4869" s="40"/>
      <c r="F4869" s="66"/>
      <c r="G4869" s="40"/>
      <c r="H4869" s="61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0"/>
      <c r="AN4869" s="40"/>
    </row>
    <row r="4870" spans="1:40" x14ac:dyDescent="0.2">
      <c r="A4870" s="40"/>
      <c r="B4870" s="40"/>
      <c r="C4870" s="40"/>
      <c r="D4870" s="40"/>
      <c r="E4870" s="40"/>
      <c r="F4870" s="66"/>
      <c r="G4870" s="40"/>
      <c r="H4870" s="61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0"/>
      <c r="AN4870" s="40"/>
    </row>
    <row r="4871" spans="1:40" x14ac:dyDescent="0.2">
      <c r="A4871" s="40"/>
      <c r="B4871" s="40"/>
      <c r="C4871" s="40"/>
      <c r="D4871" s="40"/>
      <c r="E4871" s="40"/>
      <c r="F4871" s="66"/>
      <c r="G4871" s="40"/>
      <c r="H4871" s="61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0"/>
      <c r="AN4871" s="40"/>
    </row>
    <row r="4872" spans="1:40" x14ac:dyDescent="0.2">
      <c r="A4872" s="40"/>
      <c r="B4872" s="40"/>
      <c r="C4872" s="40"/>
      <c r="D4872" s="40"/>
      <c r="E4872" s="40"/>
      <c r="F4872" s="66"/>
      <c r="G4872" s="40"/>
      <c r="H4872" s="61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0"/>
      <c r="AN4872" s="40"/>
    </row>
    <row r="4873" spans="1:40" x14ac:dyDescent="0.2">
      <c r="A4873" s="40"/>
      <c r="B4873" s="40"/>
      <c r="C4873" s="40"/>
      <c r="D4873" s="40"/>
      <c r="E4873" s="40"/>
      <c r="F4873" s="55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0"/>
      <c r="AN4873" s="40"/>
    </row>
    <row r="4874" spans="1:40" x14ac:dyDescent="0.2">
      <c r="A4874" s="40"/>
      <c r="B4874" s="40"/>
      <c r="C4874" s="40"/>
      <c r="D4874" s="40"/>
      <c r="E4874" s="40"/>
      <c r="F4874" s="55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0"/>
      <c r="AN4874" s="40"/>
    </row>
    <row r="4875" spans="1:40" x14ac:dyDescent="0.2">
      <c r="A4875" s="40"/>
      <c r="B4875" s="40"/>
      <c r="C4875" s="40"/>
      <c r="D4875" s="40"/>
      <c r="E4875" s="40"/>
      <c r="F4875" s="55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0"/>
      <c r="AN4875" s="40"/>
    </row>
    <row r="4876" spans="1:40" x14ac:dyDescent="0.2">
      <c r="A4876" s="40"/>
      <c r="B4876" s="40"/>
      <c r="C4876" s="40"/>
      <c r="D4876" s="40"/>
      <c r="E4876" s="40"/>
      <c r="F4876" s="55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0"/>
      <c r="AN4876" s="40"/>
    </row>
    <row r="4877" spans="1:40" x14ac:dyDescent="0.2">
      <c r="A4877" s="40"/>
      <c r="B4877" s="40"/>
      <c r="C4877" s="40"/>
      <c r="D4877" s="40"/>
      <c r="E4877" s="40"/>
      <c r="F4877" s="66"/>
      <c r="G4877" s="40"/>
      <c r="H4877" s="61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0"/>
      <c r="AN4877" s="40"/>
    </row>
    <row r="4878" spans="1:40" x14ac:dyDescent="0.2">
      <c r="A4878" s="40"/>
      <c r="B4878" s="40"/>
      <c r="C4878" s="40"/>
      <c r="D4878" s="40"/>
      <c r="E4878" s="40"/>
      <c r="F4878" s="66"/>
      <c r="G4878" s="40"/>
      <c r="H4878" s="61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0"/>
      <c r="AN4878" s="40"/>
    </row>
    <row r="4879" spans="1:40" x14ac:dyDescent="0.2">
      <c r="A4879" s="40"/>
      <c r="B4879" s="40"/>
      <c r="C4879" s="40"/>
      <c r="D4879" s="40"/>
      <c r="E4879" s="40"/>
      <c r="F4879" s="66"/>
      <c r="G4879" s="40"/>
      <c r="H4879" s="61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0"/>
      <c r="AN4879" s="40"/>
    </row>
    <row r="4880" spans="1:40" x14ac:dyDescent="0.2">
      <c r="A4880" s="40"/>
      <c r="B4880" s="40"/>
      <c r="C4880" s="40"/>
      <c r="D4880" s="40"/>
      <c r="E4880" s="40"/>
      <c r="F4880" s="66"/>
      <c r="G4880" s="40"/>
      <c r="H4880" s="61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0"/>
      <c r="AN4880" s="40"/>
    </row>
    <row r="4881" spans="1:40" x14ac:dyDescent="0.2">
      <c r="A4881" s="40"/>
      <c r="B4881" s="40"/>
      <c r="C4881" s="40"/>
      <c r="D4881" s="40"/>
      <c r="E4881" s="40"/>
      <c r="F4881" s="66"/>
      <c r="G4881" s="40"/>
      <c r="H4881" s="61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0"/>
      <c r="AN4881" s="40"/>
    </row>
    <row r="4882" spans="1:40" x14ac:dyDescent="0.2">
      <c r="A4882" s="40"/>
      <c r="B4882" s="40"/>
      <c r="C4882" s="40"/>
      <c r="D4882" s="40"/>
      <c r="E4882" s="40"/>
      <c r="F4882" s="66"/>
      <c r="G4882" s="40"/>
      <c r="H4882" s="61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0"/>
      <c r="AN4882" s="40"/>
    </row>
    <row r="4883" spans="1:40" x14ac:dyDescent="0.2">
      <c r="A4883" s="40"/>
      <c r="B4883" s="40"/>
      <c r="C4883" s="40"/>
      <c r="D4883" s="40"/>
      <c r="E4883" s="40"/>
      <c r="F4883" s="66"/>
      <c r="G4883" s="40"/>
      <c r="H4883" s="61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0"/>
      <c r="AN4883" s="40"/>
    </row>
    <row r="4884" spans="1:40" x14ac:dyDescent="0.2">
      <c r="A4884" s="40"/>
      <c r="B4884" s="40"/>
      <c r="C4884" s="40"/>
      <c r="D4884" s="40"/>
      <c r="E4884" s="40"/>
      <c r="F4884" s="66"/>
      <c r="G4884" s="40"/>
      <c r="H4884" s="61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0"/>
      <c r="AN4884" s="40"/>
    </row>
    <row r="4885" spans="1:40" x14ac:dyDescent="0.2">
      <c r="A4885" s="40"/>
      <c r="B4885" s="40"/>
      <c r="C4885" s="40"/>
      <c r="D4885" s="40"/>
      <c r="E4885" s="40"/>
      <c r="F4885" s="66"/>
      <c r="G4885" s="40"/>
      <c r="H4885" s="61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0"/>
      <c r="AN4885" s="40"/>
    </row>
    <row r="4886" spans="1:40" x14ac:dyDescent="0.2">
      <c r="A4886" s="40"/>
      <c r="B4886" s="40"/>
      <c r="C4886" s="40"/>
      <c r="D4886" s="40"/>
      <c r="E4886" s="40"/>
      <c r="F4886" s="66"/>
      <c r="G4886" s="40"/>
      <c r="H4886" s="61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0"/>
      <c r="AN4886" s="40"/>
    </row>
    <row r="4887" spans="1:40" x14ac:dyDescent="0.2">
      <c r="A4887" s="40"/>
      <c r="B4887" s="40"/>
      <c r="C4887" s="40"/>
      <c r="D4887" s="40"/>
      <c r="E4887" s="40"/>
      <c r="F4887" s="66"/>
      <c r="G4887" s="40"/>
      <c r="H4887" s="61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0"/>
      <c r="AN4887" s="40"/>
    </row>
    <row r="4888" spans="1:40" x14ac:dyDescent="0.2">
      <c r="A4888" s="40"/>
      <c r="B4888" s="40"/>
      <c r="C4888" s="40"/>
      <c r="D4888" s="40"/>
      <c r="E4888" s="40"/>
      <c r="F4888" s="66"/>
      <c r="G4888" s="40"/>
      <c r="H4888" s="61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0"/>
      <c r="AN4888" s="40"/>
    </row>
    <row r="4889" spans="1:40" x14ac:dyDescent="0.2">
      <c r="A4889" s="40"/>
      <c r="B4889" s="40"/>
      <c r="C4889" s="40"/>
      <c r="D4889" s="40"/>
      <c r="E4889" s="40"/>
      <c r="F4889" s="66"/>
      <c r="G4889" s="40"/>
      <c r="H4889" s="61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0"/>
      <c r="AN4889" s="40"/>
    </row>
    <row r="4890" spans="1:40" x14ac:dyDescent="0.2">
      <c r="A4890" s="40"/>
      <c r="B4890" s="40"/>
      <c r="C4890" s="40"/>
      <c r="D4890" s="40"/>
      <c r="E4890" s="40"/>
      <c r="F4890" s="66"/>
      <c r="G4890" s="40"/>
      <c r="H4890" s="61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0"/>
      <c r="AN4890" s="40"/>
    </row>
    <row r="4891" spans="1:40" x14ac:dyDescent="0.2">
      <c r="A4891" s="40"/>
      <c r="B4891" s="40"/>
      <c r="C4891" s="40"/>
      <c r="D4891" s="40"/>
      <c r="E4891" s="40"/>
      <c r="F4891" s="66"/>
      <c r="G4891" s="40"/>
      <c r="H4891" s="61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0"/>
      <c r="AN4891" s="40"/>
    </row>
    <row r="4892" spans="1:40" x14ac:dyDescent="0.2">
      <c r="A4892" s="40"/>
      <c r="B4892" s="40"/>
      <c r="C4892" s="40"/>
      <c r="D4892" s="40"/>
      <c r="E4892" s="40"/>
      <c r="F4892" s="66"/>
      <c r="G4892" s="40"/>
      <c r="H4892" s="61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0"/>
      <c r="AN4892" s="40"/>
    </row>
    <row r="4893" spans="1:40" x14ac:dyDescent="0.2">
      <c r="A4893" s="40"/>
      <c r="B4893" s="40"/>
      <c r="C4893" s="40"/>
      <c r="D4893" s="40"/>
      <c r="E4893" s="40"/>
      <c r="F4893" s="66"/>
      <c r="G4893" s="40"/>
      <c r="H4893" s="61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0"/>
      <c r="AN4893" s="40"/>
    </row>
    <row r="4894" spans="1:40" x14ac:dyDescent="0.2">
      <c r="A4894" s="40"/>
      <c r="B4894" s="40"/>
      <c r="C4894" s="40"/>
      <c r="D4894" s="40"/>
      <c r="E4894" s="40"/>
      <c r="F4894" s="66"/>
      <c r="G4894" s="40"/>
      <c r="H4894" s="61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0"/>
      <c r="AN4894" s="40"/>
    </row>
    <row r="4895" spans="1:40" x14ac:dyDescent="0.2">
      <c r="A4895" s="40"/>
      <c r="B4895" s="40"/>
      <c r="C4895" s="40"/>
      <c r="D4895" s="40"/>
      <c r="E4895" s="40"/>
      <c r="F4895" s="66"/>
      <c r="G4895" s="40"/>
      <c r="H4895" s="61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0"/>
      <c r="AN4895" s="40"/>
    </row>
    <row r="4896" spans="1:40" x14ac:dyDescent="0.2">
      <c r="A4896" s="40"/>
      <c r="B4896" s="40"/>
      <c r="C4896" s="40"/>
      <c r="D4896" s="40"/>
      <c r="E4896" s="40"/>
      <c r="F4896" s="66"/>
      <c r="G4896" s="40"/>
      <c r="H4896" s="61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0"/>
      <c r="AN4896" s="40"/>
    </row>
    <row r="4897" spans="1:40" x14ac:dyDescent="0.2">
      <c r="A4897" s="40"/>
      <c r="B4897" s="40"/>
      <c r="C4897" s="40"/>
      <c r="D4897" s="40"/>
      <c r="E4897" s="40"/>
      <c r="F4897" s="66"/>
      <c r="G4897" s="40"/>
      <c r="H4897" s="61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0"/>
      <c r="AN4897" s="40"/>
    </row>
    <row r="4898" spans="1:40" x14ac:dyDescent="0.2">
      <c r="A4898" s="40"/>
      <c r="B4898" s="40"/>
      <c r="C4898" s="40"/>
      <c r="D4898" s="40"/>
      <c r="E4898" s="40"/>
      <c r="F4898" s="66"/>
      <c r="G4898" s="40"/>
      <c r="H4898" s="61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0"/>
      <c r="AN4898" s="40"/>
    </row>
    <row r="4899" spans="1:40" x14ac:dyDescent="0.2">
      <c r="A4899" s="40"/>
      <c r="B4899" s="40"/>
      <c r="C4899" s="40"/>
      <c r="D4899" s="40"/>
      <c r="E4899" s="40"/>
      <c r="F4899" s="66"/>
      <c r="G4899" s="40"/>
      <c r="H4899" s="61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0"/>
      <c r="AN4899" s="40"/>
    </row>
    <row r="4900" spans="1:40" x14ac:dyDescent="0.2">
      <c r="A4900" s="40"/>
      <c r="B4900" s="40"/>
      <c r="C4900" s="40"/>
      <c r="D4900" s="40"/>
      <c r="E4900" s="40"/>
      <c r="F4900" s="66"/>
      <c r="G4900" s="40"/>
      <c r="H4900" s="61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0"/>
      <c r="AN4900" s="40"/>
    </row>
    <row r="4901" spans="1:40" x14ac:dyDescent="0.2">
      <c r="A4901" s="40"/>
      <c r="B4901" s="40"/>
      <c r="C4901" s="40"/>
      <c r="D4901" s="40"/>
      <c r="E4901" s="40"/>
      <c r="F4901" s="66"/>
      <c r="G4901" s="40"/>
      <c r="H4901" s="61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0"/>
      <c r="AN4901" s="40"/>
    </row>
    <row r="4902" spans="1:40" x14ac:dyDescent="0.2">
      <c r="A4902" s="40"/>
      <c r="B4902" s="40"/>
      <c r="C4902" s="40"/>
      <c r="D4902" s="40"/>
      <c r="E4902" s="40"/>
      <c r="F4902" s="55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0"/>
      <c r="AN4902" s="40"/>
    </row>
    <row r="4903" spans="1:40" x14ac:dyDescent="0.2">
      <c r="A4903" s="40"/>
      <c r="B4903" s="40"/>
      <c r="C4903" s="40"/>
      <c r="D4903" s="40"/>
      <c r="E4903" s="40"/>
      <c r="F4903" s="55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0"/>
      <c r="AN4903" s="40"/>
    </row>
    <row r="4904" spans="1:40" x14ac:dyDescent="0.2">
      <c r="A4904" s="40"/>
      <c r="B4904" s="40"/>
      <c r="C4904" s="40"/>
      <c r="D4904" s="40"/>
      <c r="E4904" s="40"/>
      <c r="F4904" s="55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0"/>
      <c r="AN4904" s="40"/>
    </row>
    <row r="4905" spans="1:40" x14ac:dyDescent="0.2">
      <c r="A4905" s="40"/>
      <c r="B4905" s="40"/>
      <c r="C4905" s="40"/>
      <c r="D4905" s="40"/>
      <c r="E4905" s="40"/>
      <c r="F4905" s="55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0"/>
      <c r="AN4905" s="40"/>
    </row>
    <row r="4906" spans="1:40" x14ac:dyDescent="0.2">
      <c r="A4906" s="40"/>
      <c r="B4906" s="40"/>
      <c r="C4906" s="40"/>
      <c r="D4906" s="40"/>
      <c r="E4906" s="40"/>
      <c r="F4906" s="66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0"/>
      <c r="AN4906" s="40"/>
    </row>
    <row r="4907" spans="1:40" x14ac:dyDescent="0.2">
      <c r="A4907" s="40"/>
      <c r="B4907" s="40"/>
      <c r="C4907" s="40"/>
      <c r="D4907" s="40"/>
      <c r="E4907" s="40"/>
      <c r="F4907" s="66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0"/>
      <c r="AN4907" s="40"/>
    </row>
    <row r="4908" spans="1:40" x14ac:dyDescent="0.2">
      <c r="A4908" s="40"/>
      <c r="B4908" s="40"/>
      <c r="C4908" s="40"/>
      <c r="D4908" s="40"/>
      <c r="E4908" s="40"/>
      <c r="F4908" s="66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0"/>
      <c r="AN4908" s="40"/>
    </row>
    <row r="4909" spans="1:40" x14ac:dyDescent="0.2">
      <c r="A4909" s="40"/>
      <c r="B4909" s="40"/>
      <c r="C4909" s="40"/>
      <c r="D4909" s="40"/>
      <c r="E4909" s="40"/>
      <c r="F4909" s="66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0"/>
      <c r="AN4909" s="40"/>
    </row>
    <row r="4910" spans="1:40" x14ac:dyDescent="0.2">
      <c r="A4910" s="40"/>
      <c r="B4910" s="40"/>
      <c r="C4910" s="40"/>
      <c r="D4910" s="40"/>
      <c r="E4910" s="40"/>
      <c r="F4910" s="66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0"/>
      <c r="AN4910" s="40"/>
    </row>
    <row r="4911" spans="1:40" x14ac:dyDescent="0.2">
      <c r="A4911" s="40"/>
      <c r="B4911" s="40"/>
      <c r="C4911" s="40"/>
      <c r="D4911" s="40"/>
      <c r="E4911" s="40"/>
      <c r="F4911" s="66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0"/>
      <c r="AN4911" s="40"/>
    </row>
    <row r="4912" spans="1:40" x14ac:dyDescent="0.2">
      <c r="A4912" s="40"/>
      <c r="B4912" s="40"/>
      <c r="C4912" s="40"/>
      <c r="D4912" s="40"/>
      <c r="E4912" s="40"/>
      <c r="F4912" s="66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0"/>
      <c r="AN4912" s="40"/>
    </row>
    <row r="4913" spans="1:40" x14ac:dyDescent="0.2">
      <c r="A4913" s="40"/>
      <c r="B4913" s="40"/>
      <c r="C4913" s="40"/>
      <c r="D4913" s="40"/>
      <c r="E4913" s="40"/>
      <c r="F4913" s="66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0"/>
      <c r="AN4913" s="40"/>
    </row>
    <row r="4914" spans="1:40" x14ac:dyDescent="0.2">
      <c r="A4914" s="40"/>
      <c r="B4914" s="40"/>
      <c r="C4914" s="40"/>
      <c r="D4914" s="40"/>
      <c r="E4914" s="40"/>
      <c r="F4914" s="66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0"/>
      <c r="AN4914" s="40"/>
    </row>
    <row r="4915" spans="1:40" x14ac:dyDescent="0.2">
      <c r="A4915" s="40"/>
      <c r="B4915" s="40"/>
      <c r="C4915" s="40"/>
      <c r="D4915" s="40"/>
      <c r="E4915" s="40"/>
      <c r="F4915" s="66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0"/>
      <c r="AN4915" s="40"/>
    </row>
    <row r="4916" spans="1:40" x14ac:dyDescent="0.2">
      <c r="A4916" s="40"/>
      <c r="B4916" s="40"/>
      <c r="C4916" s="40"/>
      <c r="D4916" s="40"/>
      <c r="E4916" s="40"/>
      <c r="F4916" s="66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0"/>
      <c r="AN4916" s="40"/>
    </row>
    <row r="4917" spans="1:40" x14ac:dyDescent="0.2">
      <c r="A4917" s="40"/>
      <c r="B4917" s="40"/>
      <c r="C4917" s="40"/>
      <c r="D4917" s="40"/>
      <c r="E4917" s="40"/>
      <c r="F4917" s="66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0"/>
      <c r="AN4917" s="40"/>
    </row>
    <row r="4918" spans="1:40" x14ac:dyDescent="0.2">
      <c r="A4918" s="40"/>
      <c r="B4918" s="40"/>
      <c r="C4918" s="40"/>
      <c r="D4918" s="40"/>
      <c r="E4918" s="40"/>
      <c r="F4918" s="66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0"/>
      <c r="AN4918" s="40"/>
    </row>
    <row r="4919" spans="1:40" x14ac:dyDescent="0.2">
      <c r="A4919" s="40"/>
      <c r="B4919" s="40"/>
      <c r="C4919" s="40"/>
      <c r="D4919" s="40"/>
      <c r="E4919" s="40"/>
      <c r="F4919" s="66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0"/>
      <c r="AN4919" s="40"/>
    </row>
    <row r="4920" spans="1:40" x14ac:dyDescent="0.2">
      <c r="A4920" s="40"/>
      <c r="B4920" s="40"/>
      <c r="C4920" s="40"/>
      <c r="D4920" s="40"/>
      <c r="E4920" s="40"/>
      <c r="F4920" s="66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0"/>
      <c r="AN4920" s="40"/>
    </row>
    <row r="4921" spans="1:40" x14ac:dyDescent="0.2">
      <c r="A4921" s="40"/>
      <c r="B4921" s="40"/>
      <c r="C4921" s="40"/>
      <c r="D4921" s="40"/>
      <c r="E4921" s="40"/>
      <c r="F4921" s="66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0"/>
      <c r="AN4921" s="40"/>
    </row>
    <row r="4922" spans="1:40" x14ac:dyDescent="0.2">
      <c r="A4922" s="40"/>
      <c r="B4922" s="40"/>
      <c r="C4922" s="40"/>
      <c r="D4922" s="40"/>
      <c r="E4922" s="40"/>
      <c r="F4922" s="66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0"/>
      <c r="AN4922" s="40"/>
    </row>
    <row r="4923" spans="1:40" x14ac:dyDescent="0.2">
      <c r="A4923" s="40"/>
      <c r="B4923" s="40"/>
      <c r="C4923" s="40"/>
      <c r="D4923" s="40"/>
      <c r="E4923" s="40"/>
      <c r="F4923" s="66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0"/>
      <c r="AN4923" s="40"/>
    </row>
    <row r="4924" spans="1:40" x14ac:dyDescent="0.2">
      <c r="A4924" s="40"/>
      <c r="B4924" s="40"/>
      <c r="C4924" s="40"/>
      <c r="D4924" s="40"/>
      <c r="E4924" s="40"/>
      <c r="F4924" s="66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0"/>
      <c r="AN4924" s="40"/>
    </row>
    <row r="4925" spans="1:40" x14ac:dyDescent="0.2">
      <c r="A4925" s="40"/>
      <c r="B4925" s="40"/>
      <c r="C4925" s="40"/>
      <c r="D4925" s="40"/>
      <c r="E4925" s="40"/>
      <c r="F4925" s="66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0"/>
      <c r="AN4925" s="40"/>
    </row>
    <row r="4926" spans="1:40" x14ac:dyDescent="0.2">
      <c r="A4926" s="40"/>
      <c r="B4926" s="40"/>
      <c r="C4926" s="40"/>
      <c r="D4926" s="40"/>
      <c r="E4926" s="40"/>
      <c r="F4926" s="66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0"/>
      <c r="AN4926" s="40"/>
    </row>
    <row r="4927" spans="1:40" x14ac:dyDescent="0.2">
      <c r="A4927" s="40"/>
      <c r="B4927" s="40"/>
      <c r="C4927" s="40"/>
      <c r="D4927" s="40"/>
      <c r="E4927" s="40"/>
      <c r="F4927" s="55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0"/>
      <c r="AN4927" s="40"/>
    </row>
    <row r="4928" spans="1:40" x14ac:dyDescent="0.2">
      <c r="A4928" s="40"/>
      <c r="B4928" s="40"/>
      <c r="C4928" s="40"/>
      <c r="D4928" s="40"/>
      <c r="E4928" s="40"/>
      <c r="F4928" s="55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0"/>
      <c r="AN4928" s="40"/>
    </row>
    <row r="4929" spans="1:40" x14ac:dyDescent="0.2">
      <c r="A4929" s="40"/>
      <c r="B4929" s="40"/>
      <c r="C4929" s="40"/>
      <c r="D4929" s="40"/>
      <c r="E4929" s="40"/>
      <c r="F4929" s="55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0"/>
      <c r="AN4929" s="40"/>
    </row>
    <row r="4930" spans="1:40" x14ac:dyDescent="0.2">
      <c r="A4930" s="40"/>
      <c r="B4930" s="40"/>
      <c r="C4930" s="40"/>
      <c r="D4930" s="40"/>
      <c r="E4930" s="40"/>
      <c r="F4930" s="55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0"/>
      <c r="AN4930" s="40"/>
    </row>
    <row r="4931" spans="1:40" x14ac:dyDescent="0.2">
      <c r="A4931" s="40"/>
      <c r="B4931" s="40"/>
      <c r="C4931" s="40"/>
      <c r="D4931" s="40"/>
      <c r="E4931" s="40"/>
      <c r="F4931" s="66"/>
      <c r="G4931" s="40"/>
      <c r="H4931" s="61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0"/>
      <c r="AN4931" s="40"/>
    </row>
    <row r="4932" spans="1:40" x14ac:dyDescent="0.2">
      <c r="A4932" s="40"/>
      <c r="B4932" s="40"/>
      <c r="C4932" s="40"/>
      <c r="D4932" s="40"/>
      <c r="E4932" s="40"/>
      <c r="F4932" s="66"/>
      <c r="G4932" s="40"/>
      <c r="H4932" s="61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0"/>
      <c r="AN4932" s="40"/>
    </row>
    <row r="4933" spans="1:40" x14ac:dyDescent="0.2">
      <c r="A4933" s="40"/>
      <c r="B4933" s="40"/>
      <c r="C4933" s="40"/>
      <c r="D4933" s="40"/>
      <c r="E4933" s="40"/>
      <c r="F4933" s="66"/>
      <c r="G4933" s="40"/>
      <c r="H4933" s="61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0"/>
      <c r="AN4933" s="40"/>
    </row>
    <row r="4934" spans="1:40" x14ac:dyDescent="0.2">
      <c r="A4934" s="40"/>
      <c r="B4934" s="40"/>
      <c r="C4934" s="40"/>
      <c r="D4934" s="40"/>
      <c r="E4934" s="40"/>
      <c r="F4934" s="66"/>
      <c r="G4934" s="40"/>
      <c r="H4934" s="61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0"/>
      <c r="AN4934" s="40"/>
    </row>
    <row r="4935" spans="1:40" x14ac:dyDescent="0.2">
      <c r="A4935" s="40"/>
      <c r="B4935" s="40"/>
      <c r="C4935" s="40"/>
      <c r="D4935" s="40"/>
      <c r="E4935" s="40"/>
      <c r="F4935" s="66"/>
      <c r="G4935" s="40"/>
      <c r="H4935" s="61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0"/>
      <c r="AN4935" s="40"/>
    </row>
    <row r="4936" spans="1:40" x14ac:dyDescent="0.2">
      <c r="A4936" s="40"/>
      <c r="B4936" s="40"/>
      <c r="C4936" s="40"/>
      <c r="D4936" s="40"/>
      <c r="E4936" s="40"/>
      <c r="F4936" s="66"/>
      <c r="G4936" s="40"/>
      <c r="H4936" s="61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0"/>
      <c r="AN4936" s="40"/>
    </row>
    <row r="4937" spans="1:40" x14ac:dyDescent="0.2">
      <c r="A4937" s="40"/>
      <c r="B4937" s="40"/>
      <c r="C4937" s="40"/>
      <c r="D4937" s="40"/>
      <c r="E4937" s="40"/>
      <c r="F4937" s="66"/>
      <c r="G4937" s="40"/>
      <c r="H4937" s="61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0"/>
      <c r="AN4937" s="40"/>
    </row>
    <row r="4938" spans="1:40" x14ac:dyDescent="0.2">
      <c r="A4938" s="40"/>
      <c r="B4938" s="40"/>
      <c r="C4938" s="40"/>
      <c r="D4938" s="40"/>
      <c r="E4938" s="40"/>
      <c r="F4938" s="66"/>
      <c r="G4938" s="40"/>
      <c r="H4938" s="61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0"/>
      <c r="AN4938" s="40"/>
    </row>
    <row r="4939" spans="1:40" x14ac:dyDescent="0.2">
      <c r="A4939" s="40"/>
      <c r="B4939" s="40"/>
      <c r="C4939" s="40"/>
      <c r="D4939" s="40"/>
      <c r="E4939" s="40"/>
      <c r="F4939" s="66"/>
      <c r="G4939" s="40"/>
      <c r="H4939" s="61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0"/>
      <c r="AN4939" s="40"/>
    </row>
    <row r="4940" spans="1:40" x14ac:dyDescent="0.2">
      <c r="A4940" s="40"/>
      <c r="B4940" s="40"/>
      <c r="C4940" s="40"/>
      <c r="D4940" s="40"/>
      <c r="E4940" s="40"/>
      <c r="F4940" s="66"/>
      <c r="G4940" s="40"/>
      <c r="H4940" s="61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0"/>
      <c r="AN4940" s="40"/>
    </row>
    <row r="4941" spans="1:40" x14ac:dyDescent="0.2">
      <c r="A4941" s="40"/>
      <c r="B4941" s="40"/>
      <c r="C4941" s="40"/>
      <c r="D4941" s="40"/>
      <c r="E4941" s="40"/>
      <c r="F4941" s="66"/>
      <c r="G4941" s="40"/>
      <c r="H4941" s="61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0"/>
      <c r="AN4941" s="40"/>
    </row>
    <row r="4942" spans="1:40" x14ac:dyDescent="0.2">
      <c r="A4942" s="40"/>
      <c r="B4942" s="40"/>
      <c r="C4942" s="40"/>
      <c r="D4942" s="40"/>
      <c r="E4942" s="40"/>
      <c r="F4942" s="66"/>
      <c r="G4942" s="40"/>
      <c r="H4942" s="61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0"/>
      <c r="AN4942" s="40"/>
    </row>
    <row r="4943" spans="1:40" x14ac:dyDescent="0.2">
      <c r="A4943" s="40"/>
      <c r="B4943" s="40"/>
      <c r="C4943" s="40"/>
      <c r="D4943" s="40"/>
      <c r="E4943" s="40"/>
      <c r="F4943" s="66"/>
      <c r="G4943" s="40"/>
      <c r="H4943" s="61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0"/>
      <c r="AN4943" s="40"/>
    </row>
    <row r="4944" spans="1:40" x14ac:dyDescent="0.2">
      <c r="A4944" s="40"/>
      <c r="B4944" s="40"/>
      <c r="C4944" s="40"/>
      <c r="D4944" s="40"/>
      <c r="E4944" s="40"/>
      <c r="F4944" s="66"/>
      <c r="G4944" s="40"/>
      <c r="H4944" s="61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0"/>
      <c r="AN4944" s="40"/>
    </row>
    <row r="4945" spans="1:40" x14ac:dyDescent="0.2">
      <c r="A4945" s="40"/>
      <c r="B4945" s="40"/>
      <c r="C4945" s="40"/>
      <c r="D4945" s="40"/>
      <c r="E4945" s="40"/>
      <c r="F4945" s="66"/>
      <c r="G4945" s="40"/>
      <c r="H4945" s="61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0"/>
      <c r="AN4945" s="40"/>
    </row>
    <row r="4946" spans="1:40" x14ac:dyDescent="0.2">
      <c r="A4946" s="40"/>
      <c r="B4946" s="40"/>
      <c r="C4946" s="40"/>
      <c r="D4946" s="40"/>
      <c r="E4946" s="40"/>
      <c r="F4946" s="66"/>
      <c r="G4946" s="40"/>
      <c r="H4946" s="61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0"/>
      <c r="AN4946" s="40"/>
    </row>
    <row r="4947" spans="1:40" x14ac:dyDescent="0.2">
      <c r="A4947" s="40"/>
      <c r="B4947" s="40"/>
      <c r="C4947" s="40"/>
      <c r="D4947" s="40"/>
      <c r="E4947" s="40"/>
      <c r="F4947" s="66"/>
      <c r="G4947" s="40"/>
      <c r="H4947" s="61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0"/>
      <c r="AN4947" s="40"/>
    </row>
    <row r="4948" spans="1:40" x14ac:dyDescent="0.2">
      <c r="A4948" s="40"/>
      <c r="B4948" s="40"/>
      <c r="C4948" s="40"/>
      <c r="D4948" s="40"/>
      <c r="E4948" s="40"/>
      <c r="F4948" s="66"/>
      <c r="G4948" s="40"/>
      <c r="H4948" s="61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0"/>
      <c r="AN4948" s="40"/>
    </row>
    <row r="4949" spans="1:40" x14ac:dyDescent="0.2">
      <c r="A4949" s="40"/>
      <c r="B4949" s="40"/>
      <c r="C4949" s="40"/>
      <c r="D4949" s="40"/>
      <c r="E4949" s="40"/>
      <c r="F4949" s="66"/>
      <c r="G4949" s="40"/>
      <c r="H4949" s="61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0"/>
      <c r="AN4949" s="40"/>
    </row>
    <row r="4950" spans="1:40" x14ac:dyDescent="0.2">
      <c r="A4950" s="40"/>
      <c r="B4950" s="40"/>
      <c r="C4950" s="40"/>
      <c r="D4950" s="40"/>
      <c r="E4950" s="40"/>
      <c r="F4950" s="66"/>
      <c r="G4950" s="40"/>
      <c r="H4950" s="61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0"/>
      <c r="AN4950" s="40"/>
    </row>
    <row r="4951" spans="1:40" x14ac:dyDescent="0.2">
      <c r="A4951" s="40"/>
      <c r="B4951" s="40"/>
      <c r="C4951" s="40"/>
      <c r="D4951" s="40"/>
      <c r="E4951" s="40"/>
      <c r="F4951" s="66"/>
      <c r="G4951" s="40"/>
      <c r="H4951" s="61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0"/>
      <c r="AN4951" s="40"/>
    </row>
    <row r="4952" spans="1:40" x14ac:dyDescent="0.2">
      <c r="A4952" s="40"/>
      <c r="B4952" s="40"/>
      <c r="C4952" s="40"/>
      <c r="D4952" s="40"/>
      <c r="E4952" s="40"/>
      <c r="F4952" s="55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0"/>
      <c r="AN4952" s="40"/>
    </row>
    <row r="4953" spans="1:40" x14ac:dyDescent="0.2">
      <c r="A4953" s="40"/>
      <c r="B4953" s="40"/>
      <c r="C4953" s="40"/>
      <c r="D4953" s="40"/>
      <c r="E4953" s="40"/>
      <c r="F4953" s="55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0"/>
      <c r="AN4953" s="40"/>
    </row>
    <row r="4954" spans="1:40" x14ac:dyDescent="0.2">
      <c r="A4954" s="40"/>
      <c r="B4954" s="40"/>
      <c r="C4954" s="40"/>
      <c r="D4954" s="40"/>
      <c r="E4954" s="40"/>
      <c r="F4954" s="55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0"/>
      <c r="AN4954" s="40"/>
    </row>
    <row r="4955" spans="1:40" x14ac:dyDescent="0.2">
      <c r="A4955" s="40"/>
      <c r="B4955" s="40"/>
      <c r="C4955" s="40"/>
      <c r="D4955" s="40"/>
      <c r="E4955" s="40"/>
      <c r="F4955" s="55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0"/>
      <c r="AN4955" s="40"/>
    </row>
    <row r="4956" spans="1:40" x14ac:dyDescent="0.2">
      <c r="A4956" s="40"/>
      <c r="B4956" s="40"/>
      <c r="C4956" s="40"/>
      <c r="D4956" s="40"/>
      <c r="E4956" s="40"/>
      <c r="F4956" s="55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0"/>
      <c r="AN4956" s="40"/>
    </row>
    <row r="4957" spans="1:40" x14ac:dyDescent="0.2">
      <c r="A4957" s="40"/>
      <c r="B4957" s="40"/>
      <c r="C4957" s="40"/>
      <c r="D4957" s="40"/>
      <c r="E4957" s="40"/>
      <c r="F4957" s="66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0"/>
      <c r="AN4957" s="40"/>
    </row>
    <row r="4958" spans="1:40" x14ac:dyDescent="0.2">
      <c r="A4958" s="40"/>
      <c r="B4958" s="40"/>
      <c r="C4958" s="40"/>
      <c r="D4958" s="40"/>
      <c r="E4958" s="40"/>
      <c r="F4958" s="66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0"/>
      <c r="AN4958" s="40"/>
    </row>
    <row r="4959" spans="1:40" x14ac:dyDescent="0.2">
      <c r="A4959" s="40"/>
      <c r="B4959" s="40"/>
      <c r="C4959" s="40"/>
      <c r="D4959" s="40"/>
      <c r="E4959" s="40"/>
      <c r="F4959" s="66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0"/>
      <c r="AN4959" s="40"/>
    </row>
    <row r="4960" spans="1:40" x14ac:dyDescent="0.2">
      <c r="A4960" s="40"/>
      <c r="B4960" s="40"/>
      <c r="C4960" s="40"/>
      <c r="D4960" s="40"/>
      <c r="E4960" s="40"/>
      <c r="F4960" s="66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0"/>
      <c r="AN4960" s="40"/>
    </row>
    <row r="4961" spans="1:40" x14ac:dyDescent="0.2">
      <c r="A4961" s="40"/>
      <c r="B4961" s="40"/>
      <c r="C4961" s="40"/>
      <c r="D4961" s="40"/>
      <c r="E4961" s="40"/>
      <c r="F4961" s="66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0"/>
      <c r="AN4961" s="40"/>
    </row>
    <row r="4962" spans="1:40" x14ac:dyDescent="0.2">
      <c r="A4962" s="40"/>
      <c r="B4962" s="40"/>
      <c r="C4962" s="40"/>
      <c r="D4962" s="40"/>
      <c r="E4962" s="40"/>
      <c r="F4962" s="66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0"/>
      <c r="AN4962" s="40"/>
    </row>
    <row r="4963" spans="1:40" x14ac:dyDescent="0.2">
      <c r="A4963" s="40"/>
      <c r="B4963" s="40"/>
      <c r="C4963" s="40"/>
      <c r="D4963" s="40"/>
      <c r="E4963" s="40"/>
      <c r="F4963" s="66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0"/>
      <c r="AN4963" s="40"/>
    </row>
    <row r="4964" spans="1:40" x14ac:dyDescent="0.2">
      <c r="A4964" s="40"/>
      <c r="B4964" s="40"/>
      <c r="C4964" s="40"/>
      <c r="D4964" s="40"/>
      <c r="E4964" s="40"/>
      <c r="F4964" s="66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0"/>
      <c r="AN4964" s="40"/>
    </row>
    <row r="4965" spans="1:40" x14ac:dyDescent="0.2">
      <c r="A4965" s="40"/>
      <c r="B4965" s="40"/>
      <c r="C4965" s="40"/>
      <c r="D4965" s="40"/>
      <c r="E4965" s="40"/>
      <c r="F4965" s="66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0"/>
      <c r="AN4965" s="40"/>
    </row>
    <row r="4966" spans="1:40" x14ac:dyDescent="0.2">
      <c r="A4966" s="40"/>
      <c r="B4966" s="40"/>
      <c r="C4966" s="40"/>
      <c r="D4966" s="40"/>
      <c r="E4966" s="40"/>
      <c r="F4966" s="66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0"/>
      <c r="AN4966" s="40"/>
    </row>
    <row r="4967" spans="1:40" x14ac:dyDescent="0.2">
      <c r="A4967" s="40"/>
      <c r="B4967" s="40"/>
      <c r="C4967" s="40"/>
      <c r="D4967" s="40"/>
      <c r="E4967" s="40"/>
      <c r="F4967" s="66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0"/>
      <c r="AN4967" s="40"/>
    </row>
    <row r="4968" spans="1:40" x14ac:dyDescent="0.2">
      <c r="A4968" s="40"/>
      <c r="B4968" s="40"/>
      <c r="C4968" s="40"/>
      <c r="D4968" s="40"/>
      <c r="E4968" s="40"/>
      <c r="F4968" s="66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0"/>
      <c r="AN4968" s="40"/>
    </row>
    <row r="4969" spans="1:40" x14ac:dyDescent="0.2">
      <c r="A4969" s="40"/>
      <c r="B4969" s="40"/>
      <c r="C4969" s="40"/>
      <c r="D4969" s="40"/>
      <c r="E4969" s="40"/>
      <c r="F4969" s="66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0"/>
      <c r="AN4969" s="40"/>
    </row>
    <row r="4970" spans="1:40" x14ac:dyDescent="0.2">
      <c r="A4970" s="40"/>
      <c r="B4970" s="40"/>
      <c r="C4970" s="40"/>
      <c r="D4970" s="40"/>
      <c r="E4970" s="40"/>
      <c r="F4970" s="66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0"/>
      <c r="AN4970" s="40"/>
    </row>
    <row r="4971" spans="1:40" x14ac:dyDescent="0.2">
      <c r="A4971" s="40"/>
      <c r="B4971" s="40"/>
      <c r="C4971" s="40"/>
      <c r="D4971" s="40"/>
      <c r="E4971" s="40"/>
      <c r="F4971" s="66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0"/>
      <c r="AN4971" s="40"/>
    </row>
    <row r="4972" spans="1:40" x14ac:dyDescent="0.2">
      <c r="A4972" s="40"/>
      <c r="B4972" s="40"/>
      <c r="C4972" s="40"/>
      <c r="D4972" s="40"/>
      <c r="E4972" s="40"/>
      <c r="F4972" s="66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0"/>
      <c r="AN4972" s="40"/>
    </row>
    <row r="4973" spans="1:40" x14ac:dyDescent="0.2">
      <c r="A4973" s="40"/>
      <c r="B4973" s="40"/>
      <c r="C4973" s="40"/>
      <c r="D4973" s="40"/>
      <c r="E4973" s="40"/>
      <c r="F4973" s="66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0"/>
      <c r="AN4973" s="40"/>
    </row>
    <row r="4974" spans="1:40" x14ac:dyDescent="0.2">
      <c r="A4974" s="40"/>
      <c r="B4974" s="40"/>
      <c r="C4974" s="40"/>
      <c r="D4974" s="40"/>
      <c r="E4974" s="40"/>
      <c r="F4974" s="66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0"/>
      <c r="AN4974" s="40"/>
    </row>
    <row r="4975" spans="1:40" x14ac:dyDescent="0.2">
      <c r="A4975" s="40"/>
      <c r="B4975" s="40"/>
      <c r="C4975" s="40"/>
      <c r="D4975" s="40"/>
      <c r="E4975" s="40"/>
      <c r="F4975" s="55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0"/>
      <c r="AN4975" s="40"/>
    </row>
    <row r="4976" spans="1:40" x14ac:dyDescent="0.2">
      <c r="A4976" s="40"/>
      <c r="B4976" s="40"/>
      <c r="C4976" s="40"/>
      <c r="D4976" s="40"/>
      <c r="E4976" s="40"/>
      <c r="F4976" s="55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0"/>
      <c r="AN4976" s="40"/>
    </row>
    <row r="4977" spans="1:40" x14ac:dyDescent="0.2">
      <c r="A4977" s="40"/>
      <c r="B4977" s="40"/>
      <c r="C4977" s="40"/>
      <c r="D4977" s="40"/>
      <c r="E4977" s="40"/>
      <c r="F4977" s="55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0"/>
      <c r="AN4977" s="40"/>
    </row>
    <row r="4978" spans="1:40" x14ac:dyDescent="0.2">
      <c r="A4978" s="40"/>
      <c r="B4978" s="40"/>
      <c r="C4978" s="40"/>
      <c r="D4978" s="40"/>
      <c r="E4978" s="40"/>
      <c r="F4978" s="66"/>
      <c r="G4978" s="40"/>
      <c r="H4978" s="61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0"/>
      <c r="AN4978" s="40"/>
    </row>
    <row r="4979" spans="1:40" x14ac:dyDescent="0.2">
      <c r="A4979" s="40"/>
      <c r="B4979" s="40"/>
      <c r="C4979" s="40"/>
      <c r="D4979" s="40"/>
      <c r="E4979" s="40"/>
      <c r="F4979" s="66"/>
      <c r="G4979" s="40"/>
      <c r="H4979" s="61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0"/>
      <c r="AN4979" s="40"/>
    </row>
    <row r="4980" spans="1:40" x14ac:dyDescent="0.2">
      <c r="A4980" s="40"/>
      <c r="B4980" s="40"/>
      <c r="C4980" s="40"/>
      <c r="D4980" s="40"/>
      <c r="E4980" s="40"/>
      <c r="F4980" s="66"/>
      <c r="G4980" s="40"/>
      <c r="H4980" s="61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0"/>
      <c r="AN4980" s="40"/>
    </row>
    <row r="4981" spans="1:40" x14ac:dyDescent="0.2">
      <c r="A4981" s="40"/>
      <c r="B4981" s="40"/>
      <c r="C4981" s="40"/>
      <c r="D4981" s="40"/>
      <c r="E4981" s="40"/>
      <c r="F4981" s="66"/>
      <c r="G4981" s="40"/>
      <c r="H4981" s="61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0"/>
      <c r="AN4981" s="40"/>
    </row>
    <row r="4982" spans="1:40" x14ac:dyDescent="0.2">
      <c r="A4982" s="40"/>
      <c r="B4982" s="40"/>
      <c r="C4982" s="40"/>
      <c r="D4982" s="40"/>
      <c r="E4982" s="40"/>
      <c r="F4982" s="66"/>
      <c r="G4982" s="40"/>
      <c r="H4982" s="61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0"/>
      <c r="AN4982" s="40"/>
    </row>
    <row r="4983" spans="1:40" x14ac:dyDescent="0.2">
      <c r="A4983" s="40"/>
      <c r="B4983" s="40"/>
      <c r="C4983" s="40"/>
      <c r="D4983" s="40"/>
      <c r="E4983" s="40"/>
      <c r="F4983" s="66"/>
      <c r="G4983" s="40"/>
      <c r="H4983" s="61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0"/>
      <c r="AN4983" s="40"/>
    </row>
    <row r="4984" spans="1:40" x14ac:dyDescent="0.2">
      <c r="A4984" s="40"/>
      <c r="B4984" s="40"/>
      <c r="C4984" s="40"/>
      <c r="D4984" s="40"/>
      <c r="E4984" s="40"/>
      <c r="F4984" s="66"/>
      <c r="G4984" s="40"/>
      <c r="H4984" s="61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0"/>
      <c r="AN4984" s="40"/>
    </row>
    <row r="4985" spans="1:40" x14ac:dyDescent="0.2">
      <c r="A4985" s="40"/>
      <c r="B4985" s="40"/>
      <c r="C4985" s="40"/>
      <c r="D4985" s="40"/>
      <c r="E4985" s="40"/>
      <c r="F4985" s="66"/>
      <c r="G4985" s="40"/>
      <c r="H4985" s="61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0"/>
      <c r="AN4985" s="40"/>
    </row>
    <row r="4986" spans="1:40" x14ac:dyDescent="0.2">
      <c r="A4986" s="40"/>
      <c r="B4986" s="40"/>
      <c r="C4986" s="40"/>
      <c r="D4986" s="40"/>
      <c r="E4986" s="40"/>
      <c r="F4986" s="66"/>
      <c r="G4986" s="40"/>
      <c r="H4986" s="61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0"/>
      <c r="AN4986" s="40"/>
    </row>
    <row r="4987" spans="1:40" x14ac:dyDescent="0.2">
      <c r="A4987" s="40"/>
      <c r="B4987" s="40"/>
      <c r="C4987" s="40"/>
      <c r="D4987" s="40"/>
      <c r="E4987" s="40"/>
      <c r="F4987" s="66"/>
      <c r="G4987" s="40"/>
      <c r="H4987" s="61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0"/>
      <c r="AN4987" s="40"/>
    </row>
    <row r="4988" spans="1:40" x14ac:dyDescent="0.2">
      <c r="A4988" s="40"/>
      <c r="B4988" s="40"/>
      <c r="C4988" s="40"/>
      <c r="D4988" s="40"/>
      <c r="E4988" s="40"/>
      <c r="F4988" s="66"/>
      <c r="G4988" s="40"/>
      <c r="H4988" s="61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0"/>
      <c r="AN4988" s="40"/>
    </row>
    <row r="4989" spans="1:40" x14ac:dyDescent="0.2">
      <c r="A4989" s="40"/>
      <c r="B4989" s="40"/>
      <c r="C4989" s="40"/>
      <c r="D4989" s="40"/>
      <c r="E4989" s="40"/>
      <c r="F4989" s="66"/>
      <c r="G4989" s="40"/>
      <c r="H4989" s="61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0"/>
      <c r="AN4989" s="40"/>
    </row>
    <row r="4990" spans="1:40" x14ac:dyDescent="0.2">
      <c r="A4990" s="40"/>
      <c r="B4990" s="40"/>
      <c r="C4990" s="40"/>
      <c r="D4990" s="40"/>
      <c r="E4990" s="40"/>
      <c r="F4990" s="66"/>
      <c r="G4990" s="40"/>
      <c r="H4990" s="61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0"/>
      <c r="AN4990" s="40"/>
    </row>
    <row r="4991" spans="1:40" x14ac:dyDescent="0.2">
      <c r="A4991" s="40"/>
      <c r="B4991" s="40"/>
      <c r="C4991" s="40"/>
      <c r="D4991" s="40"/>
      <c r="E4991" s="40"/>
      <c r="F4991" s="66"/>
      <c r="G4991" s="40"/>
      <c r="H4991" s="61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0"/>
      <c r="AN4991" s="40"/>
    </row>
    <row r="4992" spans="1:40" x14ac:dyDescent="0.2">
      <c r="A4992" s="40"/>
      <c r="B4992" s="40"/>
      <c r="C4992" s="40"/>
      <c r="D4992" s="40"/>
      <c r="E4992" s="40"/>
      <c r="F4992" s="55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0"/>
      <c r="AN4992" s="40"/>
    </row>
    <row r="4993" spans="1:40" x14ac:dyDescent="0.2">
      <c r="A4993" s="40"/>
      <c r="B4993" s="40"/>
      <c r="C4993" s="40"/>
      <c r="D4993" s="40"/>
      <c r="E4993" s="40"/>
      <c r="F4993" s="55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0"/>
      <c r="AN4993" s="40"/>
    </row>
    <row r="4994" spans="1:40" x14ac:dyDescent="0.2">
      <c r="A4994" s="40"/>
      <c r="B4994" s="40"/>
      <c r="C4994" s="40"/>
      <c r="D4994" s="40"/>
      <c r="E4994" s="40"/>
      <c r="F4994" s="55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0"/>
      <c r="AN4994" s="40"/>
    </row>
    <row r="4995" spans="1:40" x14ac:dyDescent="0.2">
      <c r="A4995" s="40"/>
      <c r="B4995" s="40"/>
      <c r="C4995" s="40"/>
      <c r="D4995" s="40"/>
      <c r="E4995" s="40"/>
      <c r="F4995" s="55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0"/>
      <c r="AN4995" s="40"/>
    </row>
    <row r="4996" spans="1:40" x14ac:dyDescent="0.2">
      <c r="A4996" s="40"/>
      <c r="B4996" s="40"/>
      <c r="C4996" s="40"/>
      <c r="D4996" s="40"/>
      <c r="E4996" s="40"/>
      <c r="F4996" s="66"/>
      <c r="G4996" s="40"/>
      <c r="H4996" s="61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0"/>
      <c r="AN4996" s="40"/>
    </row>
    <row r="4997" spans="1:40" x14ac:dyDescent="0.2">
      <c r="A4997" s="40"/>
      <c r="B4997" s="40"/>
      <c r="C4997" s="40"/>
      <c r="D4997" s="40"/>
      <c r="E4997" s="40"/>
      <c r="F4997" s="66"/>
      <c r="G4997" s="40"/>
      <c r="H4997" s="61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0"/>
      <c r="AN4997" s="40"/>
    </row>
    <row r="4998" spans="1:40" x14ac:dyDescent="0.2">
      <c r="A4998" s="40"/>
      <c r="B4998" s="40"/>
      <c r="C4998" s="40"/>
      <c r="D4998" s="40"/>
      <c r="E4998" s="40"/>
      <c r="F4998" s="66"/>
      <c r="G4998" s="40"/>
      <c r="H4998" s="61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0"/>
      <c r="AN4998" s="40"/>
    </row>
    <row r="4999" spans="1:40" x14ac:dyDescent="0.2">
      <c r="A4999" s="40"/>
      <c r="B4999" s="40"/>
      <c r="C4999" s="40"/>
      <c r="D4999" s="40"/>
      <c r="E4999" s="40"/>
      <c r="F4999" s="66"/>
      <c r="G4999" s="40"/>
      <c r="H4999" s="61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0"/>
      <c r="AN4999" s="40"/>
    </row>
    <row r="5000" spans="1:40" x14ac:dyDescent="0.2">
      <c r="A5000" s="40"/>
      <c r="B5000" s="40"/>
      <c r="C5000" s="40"/>
      <c r="D5000" s="40"/>
      <c r="E5000" s="40"/>
      <c r="F5000" s="66"/>
      <c r="G5000" s="40"/>
      <c r="H5000" s="61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0"/>
      <c r="AN5000" s="40"/>
    </row>
    <row r="5001" spans="1:40" x14ac:dyDescent="0.2">
      <c r="A5001" s="40"/>
      <c r="B5001" s="40"/>
      <c r="C5001" s="40"/>
      <c r="D5001" s="40"/>
      <c r="E5001" s="40"/>
      <c r="F5001" s="66"/>
      <c r="G5001" s="40"/>
      <c r="H5001" s="61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0"/>
      <c r="AN5001" s="40"/>
    </row>
    <row r="5002" spans="1:40" x14ac:dyDescent="0.2">
      <c r="A5002" s="40"/>
      <c r="B5002" s="40"/>
      <c r="C5002" s="40"/>
      <c r="D5002" s="40"/>
      <c r="E5002" s="40"/>
      <c r="F5002" s="66"/>
      <c r="G5002" s="40"/>
      <c r="H5002" s="61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0"/>
      <c r="AN5002" s="40"/>
    </row>
    <row r="5003" spans="1:40" x14ac:dyDescent="0.2">
      <c r="A5003" s="40"/>
      <c r="B5003" s="40"/>
      <c r="C5003" s="40"/>
      <c r="D5003" s="40"/>
      <c r="E5003" s="40"/>
      <c r="F5003" s="66"/>
      <c r="G5003" s="40"/>
      <c r="H5003" s="61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0"/>
      <c r="AN5003" s="40"/>
    </row>
    <row r="5004" spans="1:40" x14ac:dyDescent="0.2">
      <c r="A5004" s="40"/>
      <c r="B5004" s="40"/>
      <c r="C5004" s="40"/>
      <c r="D5004" s="40"/>
      <c r="E5004" s="40"/>
      <c r="F5004" s="66"/>
      <c r="G5004" s="40"/>
      <c r="H5004" s="61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0"/>
      <c r="AN5004" s="40"/>
    </row>
    <row r="5005" spans="1:40" x14ac:dyDescent="0.2">
      <c r="A5005" s="40"/>
      <c r="B5005" s="40"/>
      <c r="C5005" s="40"/>
      <c r="D5005" s="40"/>
      <c r="E5005" s="40"/>
      <c r="F5005" s="66"/>
      <c r="G5005" s="40"/>
      <c r="H5005" s="61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0"/>
      <c r="AN5005" s="40"/>
    </row>
    <row r="5006" spans="1:40" x14ac:dyDescent="0.2">
      <c r="A5006" s="40"/>
      <c r="B5006" s="40"/>
      <c r="C5006" s="40"/>
      <c r="D5006" s="40"/>
      <c r="E5006" s="40"/>
      <c r="F5006" s="66"/>
      <c r="G5006" s="40"/>
      <c r="H5006" s="61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0"/>
      <c r="AN5006" s="40"/>
    </row>
    <row r="5007" spans="1:40" x14ac:dyDescent="0.2">
      <c r="A5007" s="40"/>
      <c r="B5007" s="40"/>
      <c r="C5007" s="40"/>
      <c r="D5007" s="40"/>
      <c r="E5007" s="40"/>
      <c r="F5007" s="66"/>
      <c r="G5007" s="40"/>
      <c r="H5007" s="61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0"/>
      <c r="AN5007" s="40"/>
    </row>
    <row r="5008" spans="1:40" x14ac:dyDescent="0.2">
      <c r="A5008" s="40"/>
      <c r="B5008" s="40"/>
      <c r="C5008" s="40"/>
      <c r="D5008" s="40"/>
      <c r="E5008" s="40"/>
      <c r="F5008" s="66"/>
      <c r="G5008" s="40"/>
      <c r="H5008" s="61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0"/>
      <c r="AN5008" s="40"/>
    </row>
    <row r="5009" spans="1:40" x14ac:dyDescent="0.2">
      <c r="A5009" s="40"/>
      <c r="B5009" s="40"/>
      <c r="C5009" s="40"/>
      <c r="D5009" s="40"/>
      <c r="E5009" s="40"/>
      <c r="F5009" s="66"/>
      <c r="G5009" s="40"/>
      <c r="H5009" s="61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0"/>
      <c r="AN5009" s="40"/>
    </row>
    <row r="5010" spans="1:40" x14ac:dyDescent="0.2">
      <c r="A5010" s="40"/>
      <c r="B5010" s="40"/>
      <c r="C5010" s="40"/>
      <c r="D5010" s="40"/>
      <c r="E5010" s="40"/>
      <c r="F5010" s="66"/>
      <c r="G5010" s="40"/>
      <c r="H5010" s="61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0"/>
      <c r="AN5010" s="40"/>
    </row>
    <row r="5011" spans="1:40" x14ac:dyDescent="0.2">
      <c r="A5011" s="40"/>
      <c r="B5011" s="40"/>
      <c r="C5011" s="40"/>
      <c r="D5011" s="40"/>
      <c r="E5011" s="40"/>
      <c r="F5011" s="66"/>
      <c r="G5011" s="40"/>
      <c r="H5011" s="61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0"/>
      <c r="AN5011" s="40"/>
    </row>
    <row r="5012" spans="1:40" x14ac:dyDescent="0.2">
      <c r="A5012" s="40"/>
      <c r="B5012" s="40"/>
      <c r="C5012" s="40"/>
      <c r="D5012" s="40"/>
      <c r="E5012" s="40"/>
      <c r="F5012" s="66"/>
      <c r="G5012" s="40"/>
      <c r="H5012" s="61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0"/>
      <c r="AN5012" s="40"/>
    </row>
    <row r="5013" spans="1:40" x14ac:dyDescent="0.2">
      <c r="A5013" s="40"/>
      <c r="B5013" s="40"/>
      <c r="C5013" s="40"/>
      <c r="D5013" s="40"/>
      <c r="E5013" s="40"/>
      <c r="F5013" s="66"/>
      <c r="G5013" s="40"/>
      <c r="H5013" s="61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0"/>
      <c r="AN5013" s="40"/>
    </row>
    <row r="5014" spans="1:40" x14ac:dyDescent="0.2">
      <c r="A5014" s="40"/>
      <c r="B5014" s="40"/>
      <c r="C5014" s="40"/>
      <c r="D5014" s="40"/>
      <c r="E5014" s="40"/>
      <c r="F5014" s="66"/>
      <c r="G5014" s="40"/>
      <c r="H5014" s="61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0"/>
      <c r="AN5014" s="40"/>
    </row>
    <row r="5015" spans="1:40" x14ac:dyDescent="0.2">
      <c r="A5015" s="40"/>
      <c r="B5015" s="40"/>
      <c r="C5015" s="40"/>
      <c r="D5015" s="40"/>
      <c r="E5015" s="40"/>
      <c r="F5015" s="55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0"/>
      <c r="AN5015" s="40"/>
    </row>
    <row r="5016" spans="1:40" x14ac:dyDescent="0.2">
      <c r="A5016" s="40"/>
      <c r="B5016" s="40"/>
      <c r="C5016" s="40"/>
      <c r="D5016" s="40"/>
      <c r="E5016" s="40"/>
      <c r="F5016" s="55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0"/>
      <c r="AN5016" s="40"/>
    </row>
    <row r="5017" spans="1:40" x14ac:dyDescent="0.2">
      <c r="A5017" s="40"/>
      <c r="B5017" s="40"/>
      <c r="C5017" s="40"/>
      <c r="D5017" s="40"/>
      <c r="E5017" s="40"/>
      <c r="F5017" s="55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0"/>
      <c r="AN5017" s="40"/>
    </row>
    <row r="5018" spans="1:40" x14ac:dyDescent="0.2">
      <c r="A5018" s="40"/>
      <c r="B5018" s="40"/>
      <c r="C5018" s="40"/>
      <c r="D5018" s="40"/>
      <c r="E5018" s="40"/>
      <c r="F5018" s="55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0"/>
      <c r="AN5018" s="40"/>
    </row>
    <row r="5019" spans="1:40" x14ac:dyDescent="0.2">
      <c r="A5019" s="40"/>
      <c r="B5019" s="40"/>
      <c r="C5019" s="40"/>
      <c r="D5019" s="40"/>
      <c r="E5019" s="40"/>
      <c r="F5019" s="55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0"/>
      <c r="AN5019" s="40"/>
    </row>
    <row r="5020" spans="1:40" x14ac:dyDescent="0.2">
      <c r="A5020" s="40"/>
      <c r="B5020" s="40"/>
      <c r="C5020" s="40"/>
      <c r="D5020" s="40"/>
      <c r="E5020" s="40"/>
      <c r="F5020" s="66"/>
      <c r="G5020" s="40"/>
      <c r="H5020" s="61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0"/>
      <c r="AN5020" s="40"/>
    </row>
    <row r="5021" spans="1:40" x14ac:dyDescent="0.2">
      <c r="A5021" s="40"/>
      <c r="B5021" s="40"/>
      <c r="C5021" s="40"/>
      <c r="D5021" s="40"/>
      <c r="E5021" s="40"/>
      <c r="F5021" s="66"/>
      <c r="G5021" s="40"/>
      <c r="H5021" s="61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0"/>
      <c r="AN5021" s="40"/>
    </row>
    <row r="5022" spans="1:40" x14ac:dyDescent="0.2">
      <c r="A5022" s="40"/>
      <c r="B5022" s="40"/>
      <c r="C5022" s="40"/>
      <c r="D5022" s="40"/>
      <c r="E5022" s="40"/>
      <c r="F5022" s="66"/>
      <c r="G5022" s="40"/>
      <c r="H5022" s="61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0"/>
      <c r="AN5022" s="40"/>
    </row>
    <row r="5023" spans="1:40" x14ac:dyDescent="0.2">
      <c r="A5023" s="40"/>
      <c r="B5023" s="40"/>
      <c r="C5023" s="40"/>
      <c r="D5023" s="40"/>
      <c r="E5023" s="40"/>
      <c r="F5023" s="66"/>
      <c r="G5023" s="40"/>
      <c r="H5023" s="61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0"/>
      <c r="AN5023" s="40"/>
    </row>
    <row r="5024" spans="1:40" x14ac:dyDescent="0.2">
      <c r="A5024" s="40"/>
      <c r="B5024" s="40"/>
      <c r="C5024" s="40"/>
      <c r="D5024" s="40"/>
      <c r="E5024" s="40"/>
      <c r="F5024" s="66"/>
      <c r="G5024" s="40"/>
      <c r="H5024" s="61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0"/>
      <c r="AN5024" s="40"/>
    </row>
    <row r="5025" spans="1:40" x14ac:dyDescent="0.2">
      <c r="A5025" s="40"/>
      <c r="B5025" s="40"/>
      <c r="C5025" s="40"/>
      <c r="D5025" s="40"/>
      <c r="E5025" s="40"/>
      <c r="F5025" s="66"/>
      <c r="G5025" s="40"/>
      <c r="H5025" s="61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0"/>
      <c r="AN5025" s="40"/>
    </row>
    <row r="5026" spans="1:40" x14ac:dyDescent="0.2">
      <c r="A5026" s="40"/>
      <c r="B5026" s="40"/>
      <c r="C5026" s="40"/>
      <c r="D5026" s="40"/>
      <c r="E5026" s="40"/>
      <c r="F5026" s="66"/>
      <c r="G5026" s="40"/>
      <c r="H5026" s="61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0"/>
      <c r="AN5026" s="40"/>
    </row>
    <row r="5027" spans="1:40" x14ac:dyDescent="0.2">
      <c r="A5027" s="40"/>
      <c r="B5027" s="40"/>
      <c r="C5027" s="40"/>
      <c r="D5027" s="40"/>
      <c r="E5027" s="40"/>
      <c r="F5027" s="66"/>
      <c r="G5027" s="40"/>
      <c r="H5027" s="61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0"/>
      <c r="AN5027" s="40"/>
    </row>
    <row r="5028" spans="1:40" x14ac:dyDescent="0.2">
      <c r="A5028" s="40"/>
      <c r="B5028" s="40"/>
      <c r="C5028" s="40"/>
      <c r="D5028" s="40"/>
      <c r="E5028" s="40"/>
      <c r="F5028" s="66"/>
      <c r="G5028" s="40"/>
      <c r="H5028" s="61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0"/>
      <c r="AN5028" s="40"/>
    </row>
    <row r="5029" spans="1:40" x14ac:dyDescent="0.2">
      <c r="A5029" s="40"/>
      <c r="B5029" s="40"/>
      <c r="C5029" s="40"/>
      <c r="D5029" s="40"/>
      <c r="E5029" s="40"/>
      <c r="F5029" s="66"/>
      <c r="G5029" s="40"/>
      <c r="H5029" s="61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0"/>
      <c r="AN5029" s="40"/>
    </row>
    <row r="5030" spans="1:40" x14ac:dyDescent="0.2">
      <c r="A5030" s="40"/>
      <c r="B5030" s="40"/>
      <c r="C5030" s="40"/>
      <c r="D5030" s="40"/>
      <c r="E5030" s="40"/>
      <c r="F5030" s="66"/>
      <c r="G5030" s="40"/>
      <c r="H5030" s="61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0"/>
      <c r="AN5030" s="40"/>
    </row>
    <row r="5031" spans="1:40" x14ac:dyDescent="0.2">
      <c r="A5031" s="40"/>
      <c r="B5031" s="40"/>
      <c r="C5031" s="40"/>
      <c r="D5031" s="40"/>
      <c r="E5031" s="40"/>
      <c r="F5031" s="66"/>
      <c r="G5031" s="40"/>
      <c r="H5031" s="61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0"/>
      <c r="AN5031" s="40"/>
    </row>
    <row r="5032" spans="1:40" x14ac:dyDescent="0.2">
      <c r="A5032" s="40"/>
      <c r="B5032" s="40"/>
      <c r="C5032" s="40"/>
      <c r="D5032" s="40"/>
      <c r="E5032" s="40"/>
      <c r="F5032" s="66"/>
      <c r="G5032" s="40"/>
      <c r="H5032" s="61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0"/>
      <c r="AN5032" s="40"/>
    </row>
    <row r="5033" spans="1:40" x14ac:dyDescent="0.2">
      <c r="A5033" s="40"/>
      <c r="B5033" s="40"/>
      <c r="C5033" s="40"/>
      <c r="D5033" s="40"/>
      <c r="E5033" s="40"/>
      <c r="F5033" s="55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0"/>
      <c r="AN5033" s="40"/>
    </row>
    <row r="5034" spans="1:40" x14ac:dyDescent="0.2">
      <c r="A5034" s="40"/>
      <c r="B5034" s="40"/>
      <c r="C5034" s="40"/>
      <c r="D5034" s="40"/>
      <c r="E5034" s="40"/>
      <c r="F5034" s="55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0"/>
      <c r="AN5034" s="40"/>
    </row>
    <row r="5035" spans="1:40" x14ac:dyDescent="0.2">
      <c r="A5035" s="40"/>
      <c r="B5035" s="40"/>
      <c r="C5035" s="40"/>
      <c r="D5035" s="40"/>
      <c r="E5035" s="40"/>
      <c r="F5035" s="55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0"/>
      <c r="AN5035" s="40"/>
    </row>
    <row r="5036" spans="1:40" x14ac:dyDescent="0.2">
      <c r="A5036" s="40"/>
      <c r="B5036" s="40"/>
      <c r="C5036" s="40"/>
      <c r="D5036" s="40"/>
      <c r="E5036" s="40"/>
      <c r="F5036" s="55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0"/>
      <c r="AN5036" s="40"/>
    </row>
    <row r="5037" spans="1:40" x14ac:dyDescent="0.2">
      <c r="A5037" s="40"/>
      <c r="B5037" s="40"/>
      <c r="C5037" s="40"/>
      <c r="D5037" s="40"/>
      <c r="E5037" s="40"/>
      <c r="F5037" s="55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0"/>
      <c r="AN5037" s="40"/>
    </row>
    <row r="5038" spans="1:40" x14ac:dyDescent="0.2">
      <c r="A5038" s="40"/>
      <c r="B5038" s="40"/>
      <c r="C5038" s="40"/>
      <c r="D5038" s="40"/>
      <c r="E5038" s="40"/>
      <c r="F5038" s="55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0"/>
      <c r="AN5038" s="40"/>
    </row>
    <row r="5039" spans="1:40" x14ac:dyDescent="0.2">
      <c r="A5039" s="40"/>
      <c r="B5039" s="40"/>
      <c r="C5039" s="40"/>
      <c r="D5039" s="40"/>
      <c r="E5039" s="40"/>
      <c r="F5039" s="55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0"/>
      <c r="AN5039" s="40"/>
    </row>
    <row r="5040" spans="1:40" x14ac:dyDescent="0.2">
      <c r="A5040" s="40"/>
      <c r="B5040" s="40"/>
      <c r="C5040" s="40"/>
      <c r="D5040" s="40"/>
      <c r="E5040" s="40"/>
      <c r="F5040" s="66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0"/>
      <c r="AN5040" s="40"/>
    </row>
    <row r="5041" spans="1:40" x14ac:dyDescent="0.2">
      <c r="A5041" s="40"/>
      <c r="B5041" s="40"/>
      <c r="C5041" s="40"/>
      <c r="D5041" s="40"/>
      <c r="E5041" s="40"/>
      <c r="F5041" s="66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0"/>
      <c r="AN5041" s="40"/>
    </row>
    <row r="5042" spans="1:40" x14ac:dyDescent="0.2">
      <c r="A5042" s="40"/>
      <c r="B5042" s="40"/>
      <c r="C5042" s="40"/>
      <c r="D5042" s="40"/>
      <c r="E5042" s="40"/>
      <c r="F5042" s="66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0"/>
      <c r="AN5042" s="40"/>
    </row>
    <row r="5043" spans="1:40" x14ac:dyDescent="0.2">
      <c r="A5043" s="40"/>
      <c r="B5043" s="40"/>
      <c r="C5043" s="40"/>
      <c r="D5043" s="40"/>
      <c r="E5043" s="40"/>
      <c r="F5043" s="66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0"/>
      <c r="AN5043" s="40"/>
    </row>
    <row r="5044" spans="1:40" x14ac:dyDescent="0.2">
      <c r="A5044" s="40"/>
      <c r="B5044" s="40"/>
      <c r="C5044" s="40"/>
      <c r="D5044" s="40"/>
      <c r="E5044" s="40"/>
      <c r="F5044" s="66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0"/>
      <c r="AN5044" s="40"/>
    </row>
    <row r="5045" spans="1:40" x14ac:dyDescent="0.2">
      <c r="A5045" s="40"/>
      <c r="B5045" s="40"/>
      <c r="C5045" s="40"/>
      <c r="D5045" s="40"/>
      <c r="E5045" s="40"/>
      <c r="F5045" s="66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0"/>
      <c r="AN5045" s="40"/>
    </row>
    <row r="5046" spans="1:40" x14ac:dyDescent="0.2">
      <c r="A5046" s="40"/>
      <c r="B5046" s="40"/>
      <c r="C5046" s="40"/>
      <c r="D5046" s="40"/>
      <c r="E5046" s="40"/>
      <c r="F5046" s="66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0"/>
      <c r="AN5046" s="40"/>
    </row>
    <row r="5047" spans="1:40" x14ac:dyDescent="0.2">
      <c r="A5047" s="40"/>
      <c r="B5047" s="40"/>
      <c r="C5047" s="40"/>
      <c r="D5047" s="40"/>
      <c r="E5047" s="40"/>
      <c r="F5047" s="66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0"/>
      <c r="AN5047" s="40"/>
    </row>
    <row r="5048" spans="1:40" x14ac:dyDescent="0.2">
      <c r="A5048" s="40"/>
      <c r="B5048" s="40"/>
      <c r="C5048" s="40"/>
      <c r="D5048" s="40"/>
      <c r="E5048" s="40"/>
      <c r="F5048" s="66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0"/>
      <c r="AN5048" s="40"/>
    </row>
    <row r="5049" spans="1:40" x14ac:dyDescent="0.2">
      <c r="A5049" s="40"/>
      <c r="B5049" s="40"/>
      <c r="C5049" s="40"/>
      <c r="D5049" s="40"/>
      <c r="E5049" s="40"/>
      <c r="F5049" s="66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0"/>
      <c r="AN5049" s="40"/>
    </row>
    <row r="5050" spans="1:40" x14ac:dyDescent="0.2">
      <c r="A5050" s="40"/>
      <c r="B5050" s="40"/>
      <c r="C5050" s="40"/>
      <c r="D5050" s="40"/>
      <c r="E5050" s="40"/>
      <c r="F5050" s="66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0"/>
      <c r="AN5050" s="40"/>
    </row>
    <row r="5051" spans="1:40" x14ac:dyDescent="0.2">
      <c r="A5051" s="40"/>
      <c r="B5051" s="40"/>
      <c r="C5051" s="40"/>
      <c r="D5051" s="40"/>
      <c r="E5051" s="40"/>
      <c r="F5051" s="66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0"/>
      <c r="AN5051" s="40"/>
    </row>
    <row r="5052" spans="1:40" x14ac:dyDescent="0.2">
      <c r="A5052" s="40"/>
      <c r="B5052" s="40"/>
      <c r="C5052" s="40"/>
      <c r="D5052" s="40"/>
      <c r="E5052" s="40"/>
      <c r="F5052" s="66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0"/>
      <c r="AN5052" s="40"/>
    </row>
    <row r="5053" spans="1:40" x14ac:dyDescent="0.2">
      <c r="A5053" s="40"/>
      <c r="B5053" s="40"/>
      <c r="C5053" s="40"/>
      <c r="D5053" s="40"/>
      <c r="E5053" s="40"/>
      <c r="F5053" s="66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0"/>
      <c r="AN5053" s="40"/>
    </row>
    <row r="5054" spans="1:40" x14ac:dyDescent="0.2">
      <c r="A5054" s="40"/>
      <c r="B5054" s="40"/>
      <c r="C5054" s="40"/>
      <c r="D5054" s="40"/>
      <c r="E5054" s="40"/>
      <c r="F5054" s="66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0"/>
      <c r="AN5054" s="40"/>
    </row>
    <row r="5055" spans="1:40" x14ac:dyDescent="0.2">
      <c r="A5055" s="40"/>
      <c r="B5055" s="40"/>
      <c r="C5055" s="40"/>
      <c r="D5055" s="40"/>
      <c r="E5055" s="40"/>
      <c r="F5055" s="66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0"/>
      <c r="AN5055" s="40"/>
    </row>
    <row r="5056" spans="1:40" x14ac:dyDescent="0.2">
      <c r="A5056" s="40"/>
      <c r="B5056" s="40"/>
      <c r="C5056" s="40"/>
      <c r="D5056" s="40"/>
      <c r="E5056" s="40"/>
      <c r="F5056" s="66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0"/>
      <c r="AN5056" s="40"/>
    </row>
    <row r="5057" spans="1:40" x14ac:dyDescent="0.2">
      <c r="A5057" s="40"/>
      <c r="B5057" s="40"/>
      <c r="C5057" s="40"/>
      <c r="D5057" s="40"/>
      <c r="E5057" s="40"/>
      <c r="F5057" s="66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0"/>
      <c r="AN5057" s="40"/>
    </row>
    <row r="5058" spans="1:40" x14ac:dyDescent="0.2">
      <c r="A5058" s="40"/>
      <c r="B5058" s="40"/>
      <c r="C5058" s="40"/>
      <c r="D5058" s="40"/>
      <c r="E5058" s="40"/>
      <c r="F5058" s="66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0"/>
      <c r="AN5058" s="40"/>
    </row>
    <row r="5059" spans="1:40" x14ac:dyDescent="0.2">
      <c r="A5059" s="40"/>
      <c r="B5059" s="40"/>
      <c r="C5059" s="40"/>
      <c r="D5059" s="40"/>
      <c r="E5059" s="40"/>
      <c r="F5059" s="66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0"/>
      <c r="AN5059" s="40"/>
    </row>
    <row r="5060" spans="1:40" x14ac:dyDescent="0.2">
      <c r="A5060" s="40"/>
      <c r="B5060" s="40"/>
      <c r="C5060" s="40"/>
      <c r="D5060" s="40"/>
      <c r="E5060" s="40"/>
      <c r="F5060" s="55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0"/>
      <c r="AN5060" s="40"/>
    </row>
    <row r="5061" spans="1:40" x14ac:dyDescent="0.2">
      <c r="A5061" s="40"/>
      <c r="B5061" s="40"/>
      <c r="C5061" s="40"/>
      <c r="D5061" s="40"/>
      <c r="E5061" s="40"/>
      <c r="F5061" s="55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0"/>
      <c r="AN5061" s="40"/>
    </row>
    <row r="5062" spans="1:40" x14ac:dyDescent="0.2">
      <c r="A5062" s="40"/>
      <c r="B5062" s="40"/>
      <c r="C5062" s="40"/>
      <c r="D5062" s="40"/>
      <c r="E5062" s="40"/>
      <c r="F5062" s="55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0"/>
      <c r="AN5062" s="40"/>
    </row>
    <row r="5063" spans="1:40" x14ac:dyDescent="0.2">
      <c r="A5063" s="40"/>
      <c r="B5063" s="40"/>
      <c r="C5063" s="40"/>
      <c r="D5063" s="40"/>
      <c r="E5063" s="40"/>
      <c r="F5063" s="55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0"/>
      <c r="AN5063" s="40"/>
    </row>
    <row r="5064" spans="1:40" x14ac:dyDescent="0.2">
      <c r="A5064" s="40"/>
      <c r="B5064" s="40"/>
      <c r="C5064" s="40"/>
      <c r="D5064" s="40"/>
      <c r="E5064" s="40"/>
      <c r="F5064" s="55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0"/>
      <c r="AN5064" s="40"/>
    </row>
    <row r="5065" spans="1:40" x14ac:dyDescent="0.2">
      <c r="A5065" s="40"/>
      <c r="B5065" s="40"/>
      <c r="C5065" s="40"/>
      <c r="D5065" s="40"/>
      <c r="E5065" s="40"/>
      <c r="F5065" s="66"/>
      <c r="G5065" s="40"/>
      <c r="H5065" s="61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0"/>
      <c r="AN5065" s="40"/>
    </row>
    <row r="5066" spans="1:40" x14ac:dyDescent="0.2">
      <c r="A5066" s="40"/>
      <c r="B5066" s="40"/>
      <c r="C5066" s="40"/>
      <c r="D5066" s="40"/>
      <c r="E5066" s="40"/>
      <c r="F5066" s="66"/>
      <c r="G5066" s="40"/>
      <c r="H5066" s="61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0"/>
      <c r="AN5066" s="40"/>
    </row>
    <row r="5067" spans="1:40" x14ac:dyDescent="0.2">
      <c r="A5067" s="40"/>
      <c r="B5067" s="40"/>
      <c r="C5067" s="40"/>
      <c r="D5067" s="40"/>
      <c r="E5067" s="40"/>
      <c r="F5067" s="66"/>
      <c r="G5067" s="40"/>
      <c r="H5067" s="61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0"/>
      <c r="AN5067" s="40"/>
    </row>
    <row r="5068" spans="1:40" x14ac:dyDescent="0.2">
      <c r="A5068" s="40"/>
      <c r="B5068" s="40"/>
      <c r="C5068" s="40"/>
      <c r="D5068" s="40"/>
      <c r="E5068" s="40"/>
      <c r="F5068" s="66"/>
      <c r="G5068" s="40"/>
      <c r="H5068" s="61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0"/>
      <c r="AN5068" s="40"/>
    </row>
    <row r="5069" spans="1:40" x14ac:dyDescent="0.2">
      <c r="A5069" s="40"/>
      <c r="B5069" s="40"/>
      <c r="C5069" s="40"/>
      <c r="D5069" s="40"/>
      <c r="E5069" s="40"/>
      <c r="F5069" s="66"/>
      <c r="G5069" s="40"/>
      <c r="H5069" s="61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0"/>
      <c r="AN5069" s="40"/>
    </row>
    <row r="5070" spans="1:40" x14ac:dyDescent="0.2">
      <c r="A5070" s="40"/>
      <c r="B5070" s="40"/>
      <c r="C5070" s="40"/>
      <c r="D5070" s="40"/>
      <c r="E5070" s="40"/>
      <c r="F5070" s="66"/>
      <c r="G5070" s="40"/>
      <c r="H5070" s="61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0"/>
      <c r="AN5070" s="40"/>
    </row>
    <row r="5071" spans="1:40" x14ac:dyDescent="0.2">
      <c r="A5071" s="40"/>
      <c r="B5071" s="40"/>
      <c r="C5071" s="40"/>
      <c r="D5071" s="40"/>
      <c r="E5071" s="40"/>
      <c r="F5071" s="66"/>
      <c r="G5071" s="40"/>
      <c r="H5071" s="61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0"/>
      <c r="AN5071" s="40"/>
    </row>
    <row r="5072" spans="1:40" x14ac:dyDescent="0.2">
      <c r="A5072" s="40"/>
      <c r="B5072" s="40"/>
      <c r="C5072" s="40"/>
      <c r="D5072" s="40"/>
      <c r="E5072" s="40"/>
      <c r="F5072" s="66"/>
      <c r="G5072" s="40"/>
      <c r="H5072" s="61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0"/>
      <c r="AN5072" s="40"/>
    </row>
    <row r="5073" spans="1:40" x14ac:dyDescent="0.2">
      <c r="A5073" s="40"/>
      <c r="B5073" s="40"/>
      <c r="C5073" s="40"/>
      <c r="D5073" s="40"/>
      <c r="E5073" s="40"/>
      <c r="F5073" s="66"/>
      <c r="G5073" s="40"/>
      <c r="H5073" s="61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0"/>
      <c r="AN5073" s="40"/>
    </row>
    <row r="5074" spans="1:40" x14ac:dyDescent="0.2">
      <c r="A5074" s="40"/>
      <c r="B5074" s="40"/>
      <c r="C5074" s="40"/>
      <c r="D5074" s="40"/>
      <c r="E5074" s="40"/>
      <c r="F5074" s="66"/>
      <c r="G5074" s="40"/>
      <c r="H5074" s="61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0"/>
      <c r="AN5074" s="40"/>
    </row>
    <row r="5075" spans="1:40" x14ac:dyDescent="0.2">
      <c r="A5075" s="40"/>
      <c r="B5075" s="40"/>
      <c r="C5075" s="40"/>
      <c r="D5075" s="40"/>
      <c r="E5075" s="40"/>
      <c r="F5075" s="66"/>
      <c r="G5075" s="40"/>
      <c r="H5075" s="61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0"/>
      <c r="AN5075" s="40"/>
    </row>
    <row r="5076" spans="1:40" x14ac:dyDescent="0.2">
      <c r="A5076" s="40"/>
      <c r="B5076" s="40"/>
      <c r="C5076" s="40"/>
      <c r="D5076" s="40"/>
      <c r="E5076" s="40"/>
      <c r="F5076" s="66"/>
      <c r="G5076" s="40"/>
      <c r="H5076" s="61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0"/>
      <c r="AN5076" s="40"/>
    </row>
    <row r="5077" spans="1:40" x14ac:dyDescent="0.2">
      <c r="A5077" s="40"/>
      <c r="B5077" s="40"/>
      <c r="C5077" s="40"/>
      <c r="D5077" s="40"/>
      <c r="E5077" s="40"/>
      <c r="F5077" s="66"/>
      <c r="G5077" s="40"/>
      <c r="H5077" s="61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0"/>
      <c r="AN5077" s="40"/>
    </row>
    <row r="5078" spans="1:40" x14ac:dyDescent="0.2">
      <c r="A5078" s="40"/>
      <c r="B5078" s="40"/>
      <c r="C5078" s="40"/>
      <c r="D5078" s="40"/>
      <c r="E5078" s="40"/>
      <c r="F5078" s="66"/>
      <c r="G5078" s="40"/>
      <c r="H5078" s="61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0"/>
      <c r="AN5078" s="40"/>
    </row>
    <row r="5079" spans="1:40" x14ac:dyDescent="0.2">
      <c r="A5079" s="40"/>
      <c r="B5079" s="40"/>
      <c r="C5079" s="40"/>
      <c r="D5079" s="40"/>
      <c r="E5079" s="40"/>
      <c r="F5079" s="66"/>
      <c r="G5079" s="40"/>
      <c r="H5079" s="61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0"/>
      <c r="AN5079" s="40"/>
    </row>
    <row r="5080" spans="1:40" x14ac:dyDescent="0.2">
      <c r="A5080" s="40"/>
      <c r="B5080" s="40"/>
      <c r="C5080" s="40"/>
      <c r="D5080" s="40"/>
      <c r="E5080" s="40"/>
      <c r="F5080" s="66"/>
      <c r="G5080" s="40"/>
      <c r="H5080" s="61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0"/>
      <c r="AN5080" s="40"/>
    </row>
    <row r="5081" spans="1:40" x14ac:dyDescent="0.2">
      <c r="A5081" s="40"/>
      <c r="B5081" s="40"/>
      <c r="C5081" s="40"/>
      <c r="D5081" s="40"/>
      <c r="E5081" s="40"/>
      <c r="F5081" s="66"/>
      <c r="G5081" s="40"/>
      <c r="H5081" s="61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0"/>
      <c r="AN5081" s="40"/>
    </row>
    <row r="5082" spans="1:40" x14ac:dyDescent="0.2">
      <c r="A5082" s="40"/>
      <c r="B5082" s="40"/>
      <c r="C5082" s="40"/>
      <c r="D5082" s="40"/>
      <c r="E5082" s="40"/>
      <c r="F5082" s="55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0"/>
      <c r="AN5082" s="40"/>
    </row>
    <row r="5083" spans="1:40" x14ac:dyDescent="0.2">
      <c r="A5083" s="40"/>
      <c r="B5083" s="40"/>
      <c r="C5083" s="40"/>
      <c r="D5083" s="40"/>
      <c r="E5083" s="40"/>
      <c r="F5083" s="55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0"/>
      <c r="AN5083" s="40"/>
    </row>
    <row r="5084" spans="1:40" x14ac:dyDescent="0.2">
      <c r="A5084" s="40"/>
      <c r="B5084" s="40"/>
      <c r="C5084" s="40"/>
      <c r="D5084" s="40"/>
      <c r="E5084" s="40"/>
      <c r="F5084" s="55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0"/>
      <c r="AN5084" s="40"/>
    </row>
    <row r="5085" spans="1:40" x14ac:dyDescent="0.2">
      <c r="A5085" s="40"/>
      <c r="B5085" s="40"/>
      <c r="C5085" s="40"/>
      <c r="D5085" s="40"/>
      <c r="E5085" s="40"/>
      <c r="F5085" s="55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0"/>
      <c r="AN5085" s="40"/>
    </row>
    <row r="5086" spans="1:40" x14ac:dyDescent="0.2">
      <c r="A5086" s="40"/>
      <c r="B5086" s="40"/>
      <c r="C5086" s="40"/>
      <c r="D5086" s="40"/>
      <c r="E5086" s="40"/>
      <c r="F5086" s="55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0"/>
      <c r="AN5086" s="40"/>
    </row>
    <row r="5087" spans="1:40" x14ac:dyDescent="0.2">
      <c r="A5087" s="40"/>
      <c r="B5087" s="40"/>
      <c r="C5087" s="40"/>
      <c r="D5087" s="40"/>
      <c r="E5087" s="40"/>
      <c r="F5087" s="66"/>
      <c r="G5087" s="40"/>
      <c r="H5087" s="61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0"/>
      <c r="AN5087" s="40"/>
    </row>
    <row r="5088" spans="1:40" x14ac:dyDescent="0.2">
      <c r="A5088" s="40"/>
      <c r="B5088" s="40"/>
      <c r="C5088" s="40"/>
      <c r="D5088" s="40"/>
      <c r="E5088" s="40"/>
      <c r="F5088" s="66"/>
      <c r="G5088" s="40"/>
      <c r="H5088" s="61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0"/>
      <c r="AN5088" s="40"/>
    </row>
    <row r="5089" spans="1:40" x14ac:dyDescent="0.2">
      <c r="A5089" s="40"/>
      <c r="B5089" s="40"/>
      <c r="C5089" s="40"/>
      <c r="D5089" s="40"/>
      <c r="E5089" s="40"/>
      <c r="F5089" s="66"/>
      <c r="G5089" s="40"/>
      <c r="H5089" s="61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0"/>
      <c r="AN5089" s="40"/>
    </row>
    <row r="5090" spans="1:40" x14ac:dyDescent="0.2">
      <c r="A5090" s="40"/>
      <c r="B5090" s="40"/>
      <c r="C5090" s="40"/>
      <c r="D5090" s="40"/>
      <c r="E5090" s="40"/>
      <c r="F5090" s="66"/>
      <c r="G5090" s="40"/>
      <c r="H5090" s="61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0"/>
      <c r="AN5090" s="40"/>
    </row>
    <row r="5091" spans="1:40" x14ac:dyDescent="0.2">
      <c r="A5091" s="40"/>
      <c r="B5091" s="40"/>
      <c r="C5091" s="40"/>
      <c r="D5091" s="40"/>
      <c r="E5091" s="40"/>
      <c r="F5091" s="66"/>
      <c r="G5091" s="40"/>
      <c r="H5091" s="61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0"/>
      <c r="AN5091" s="40"/>
    </row>
    <row r="5092" spans="1:40" x14ac:dyDescent="0.2">
      <c r="A5092" s="40"/>
      <c r="B5092" s="40"/>
      <c r="C5092" s="40"/>
      <c r="D5092" s="40"/>
      <c r="E5092" s="40"/>
      <c r="F5092" s="66"/>
      <c r="G5092" s="40"/>
      <c r="H5092" s="61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0"/>
      <c r="AN5092" s="40"/>
    </row>
    <row r="5093" spans="1:40" x14ac:dyDescent="0.2">
      <c r="A5093" s="40"/>
      <c r="B5093" s="40"/>
      <c r="C5093" s="40"/>
      <c r="D5093" s="40"/>
      <c r="E5093" s="40"/>
      <c r="F5093" s="66"/>
      <c r="G5093" s="40"/>
      <c r="H5093" s="61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0"/>
      <c r="AN5093" s="40"/>
    </row>
    <row r="5094" spans="1:40" x14ac:dyDescent="0.2">
      <c r="A5094" s="40"/>
      <c r="B5094" s="40"/>
      <c r="C5094" s="40"/>
      <c r="D5094" s="40"/>
      <c r="E5094" s="40"/>
      <c r="F5094" s="66"/>
      <c r="G5094" s="40"/>
      <c r="H5094" s="61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0"/>
      <c r="AN5094" s="40"/>
    </row>
    <row r="5095" spans="1:40" x14ac:dyDescent="0.2">
      <c r="A5095" s="40"/>
      <c r="B5095" s="40"/>
      <c r="C5095" s="40"/>
      <c r="D5095" s="40"/>
      <c r="E5095" s="40"/>
      <c r="F5095" s="66"/>
      <c r="G5095" s="40"/>
      <c r="H5095" s="61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0"/>
      <c r="AN5095" s="40"/>
    </row>
    <row r="5096" spans="1:40" x14ac:dyDescent="0.2">
      <c r="A5096" s="40"/>
      <c r="B5096" s="40"/>
      <c r="C5096" s="40"/>
      <c r="D5096" s="40"/>
      <c r="E5096" s="40"/>
      <c r="F5096" s="66"/>
      <c r="G5096" s="40"/>
      <c r="H5096" s="61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0"/>
      <c r="AN5096" s="40"/>
    </row>
    <row r="5097" spans="1:40" x14ac:dyDescent="0.2">
      <c r="A5097" s="40"/>
      <c r="B5097" s="40"/>
      <c r="C5097" s="40"/>
      <c r="D5097" s="40"/>
      <c r="E5097" s="40"/>
      <c r="F5097" s="66"/>
      <c r="G5097" s="40"/>
      <c r="H5097" s="61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0"/>
      <c r="AN5097" s="40"/>
    </row>
    <row r="5098" spans="1:40" x14ac:dyDescent="0.2">
      <c r="A5098" s="40"/>
      <c r="B5098" s="40"/>
      <c r="C5098" s="40"/>
      <c r="D5098" s="40"/>
      <c r="E5098" s="40"/>
      <c r="F5098" s="66"/>
      <c r="G5098" s="40"/>
      <c r="H5098" s="61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0"/>
      <c r="AN5098" s="40"/>
    </row>
    <row r="5099" spans="1:40" x14ac:dyDescent="0.2">
      <c r="A5099" s="40"/>
      <c r="B5099" s="40"/>
      <c r="C5099" s="40"/>
      <c r="D5099" s="40"/>
      <c r="E5099" s="40"/>
      <c r="F5099" s="66"/>
      <c r="G5099" s="40"/>
      <c r="H5099" s="61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0"/>
      <c r="AN5099" s="40"/>
    </row>
    <row r="5100" spans="1:40" x14ac:dyDescent="0.2">
      <c r="A5100" s="40"/>
      <c r="B5100" s="40"/>
      <c r="C5100" s="40"/>
      <c r="D5100" s="40"/>
      <c r="E5100" s="40"/>
      <c r="F5100" s="66"/>
      <c r="G5100" s="40"/>
      <c r="H5100" s="61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0"/>
      <c r="AN5100" s="40"/>
    </row>
    <row r="5101" spans="1:40" x14ac:dyDescent="0.2">
      <c r="A5101" s="40"/>
      <c r="B5101" s="40"/>
      <c r="C5101" s="40"/>
      <c r="D5101" s="40"/>
      <c r="E5101" s="40"/>
      <c r="F5101" s="66"/>
      <c r="G5101" s="40"/>
      <c r="H5101" s="61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0"/>
      <c r="AN5101" s="40"/>
    </row>
    <row r="5102" spans="1:40" x14ac:dyDescent="0.2">
      <c r="A5102" s="40"/>
      <c r="B5102" s="40"/>
      <c r="C5102" s="40"/>
      <c r="D5102" s="40"/>
      <c r="E5102" s="40"/>
      <c r="F5102" s="66"/>
      <c r="G5102" s="40"/>
      <c r="H5102" s="61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0"/>
      <c r="AN5102" s="40"/>
    </row>
    <row r="5103" spans="1:40" x14ac:dyDescent="0.2">
      <c r="A5103" s="40"/>
      <c r="B5103" s="40"/>
      <c r="C5103" s="40"/>
      <c r="D5103" s="40"/>
      <c r="E5103" s="40"/>
      <c r="F5103" s="66"/>
      <c r="G5103" s="40"/>
      <c r="H5103" s="61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0"/>
      <c r="AN5103" s="40"/>
    </row>
    <row r="5104" spans="1:40" x14ac:dyDescent="0.2">
      <c r="A5104" s="40"/>
      <c r="B5104" s="40"/>
      <c r="C5104" s="40"/>
      <c r="D5104" s="40"/>
      <c r="E5104" s="40"/>
      <c r="F5104" s="66"/>
      <c r="G5104" s="40"/>
      <c r="H5104" s="61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0"/>
      <c r="AN5104" s="40"/>
    </row>
    <row r="5105" spans="1:40" x14ac:dyDescent="0.2">
      <c r="A5105" s="40"/>
      <c r="B5105" s="40"/>
      <c r="C5105" s="40"/>
      <c r="D5105" s="40"/>
      <c r="E5105" s="40"/>
      <c r="F5105" s="55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0"/>
      <c r="AN5105" s="40"/>
    </row>
    <row r="5106" spans="1:40" x14ac:dyDescent="0.2">
      <c r="A5106" s="40"/>
      <c r="B5106" s="40"/>
      <c r="C5106" s="40"/>
      <c r="D5106" s="40"/>
      <c r="E5106" s="40"/>
      <c r="F5106" s="55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0"/>
      <c r="AN5106" s="40"/>
    </row>
    <row r="5107" spans="1:40" x14ac:dyDescent="0.2">
      <c r="A5107" s="40"/>
      <c r="B5107" s="40"/>
      <c r="C5107" s="40"/>
      <c r="D5107" s="40"/>
      <c r="E5107" s="40"/>
      <c r="F5107" s="66"/>
      <c r="G5107" s="40"/>
      <c r="H5107" s="61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0"/>
      <c r="AN5107" s="40"/>
    </row>
    <row r="5108" spans="1:40" x14ac:dyDescent="0.2">
      <c r="A5108" s="40"/>
      <c r="B5108" s="40"/>
      <c r="C5108" s="40"/>
      <c r="D5108" s="40"/>
      <c r="E5108" s="40"/>
      <c r="F5108" s="66"/>
      <c r="G5108" s="40"/>
      <c r="H5108" s="61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0"/>
      <c r="AN5108" s="40"/>
    </row>
    <row r="5109" spans="1:40" x14ac:dyDescent="0.2">
      <c r="A5109" s="40"/>
      <c r="B5109" s="40"/>
      <c r="C5109" s="40"/>
      <c r="D5109" s="40"/>
      <c r="E5109" s="40"/>
      <c r="F5109" s="66"/>
      <c r="G5109" s="40"/>
      <c r="H5109" s="61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0"/>
      <c r="AN5109" s="40"/>
    </row>
    <row r="5110" spans="1:40" x14ac:dyDescent="0.2">
      <c r="A5110" s="40"/>
      <c r="B5110" s="40"/>
      <c r="C5110" s="40"/>
      <c r="D5110" s="40"/>
      <c r="E5110" s="40"/>
      <c r="F5110" s="66"/>
      <c r="G5110" s="40"/>
      <c r="H5110" s="61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0"/>
      <c r="AN5110" s="40"/>
    </row>
    <row r="5111" spans="1:40" x14ac:dyDescent="0.2">
      <c r="A5111" s="40"/>
      <c r="B5111" s="40"/>
      <c r="C5111" s="40"/>
      <c r="D5111" s="40"/>
      <c r="E5111" s="40"/>
      <c r="F5111" s="66"/>
      <c r="G5111" s="40"/>
      <c r="H5111" s="61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0"/>
      <c r="AN5111" s="40"/>
    </row>
    <row r="5112" spans="1:40" x14ac:dyDescent="0.2">
      <c r="A5112" s="40"/>
      <c r="B5112" s="40"/>
      <c r="C5112" s="40"/>
      <c r="D5112" s="40"/>
      <c r="E5112" s="40"/>
      <c r="F5112" s="66"/>
      <c r="G5112" s="40"/>
      <c r="H5112" s="61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0"/>
      <c r="AN5112" s="40"/>
    </row>
    <row r="5113" spans="1:40" x14ac:dyDescent="0.2">
      <c r="A5113" s="40"/>
      <c r="B5113" s="40"/>
      <c r="C5113" s="40"/>
      <c r="D5113" s="40"/>
      <c r="E5113" s="40"/>
      <c r="F5113" s="66"/>
      <c r="G5113" s="40"/>
      <c r="H5113" s="61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0"/>
      <c r="AN5113" s="40"/>
    </row>
    <row r="5114" spans="1:40" x14ac:dyDescent="0.2">
      <c r="A5114" s="40"/>
      <c r="B5114" s="40"/>
      <c r="C5114" s="40"/>
      <c r="D5114" s="40"/>
      <c r="E5114" s="40"/>
      <c r="F5114" s="66"/>
      <c r="G5114" s="40"/>
      <c r="H5114" s="61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0"/>
      <c r="AN5114" s="40"/>
    </row>
    <row r="5115" spans="1:40" x14ac:dyDescent="0.2">
      <c r="A5115" s="40"/>
      <c r="B5115" s="40"/>
      <c r="C5115" s="40"/>
      <c r="D5115" s="40"/>
      <c r="E5115" s="40"/>
      <c r="F5115" s="66"/>
      <c r="G5115" s="40"/>
      <c r="H5115" s="61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0"/>
      <c r="AN5115" s="40"/>
    </row>
    <row r="5116" spans="1:40" x14ac:dyDescent="0.2">
      <c r="A5116" s="40"/>
      <c r="B5116" s="40"/>
      <c r="C5116" s="40"/>
      <c r="D5116" s="40"/>
      <c r="E5116" s="40"/>
      <c r="F5116" s="66"/>
      <c r="G5116" s="40"/>
      <c r="H5116" s="61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0"/>
      <c r="AN5116" s="40"/>
    </row>
    <row r="5117" spans="1:40" x14ac:dyDescent="0.2">
      <c r="A5117" s="40"/>
      <c r="B5117" s="40"/>
      <c r="C5117" s="40"/>
      <c r="D5117" s="40"/>
      <c r="E5117" s="40"/>
      <c r="F5117" s="66"/>
      <c r="G5117" s="40"/>
      <c r="H5117" s="61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0"/>
      <c r="AN5117" s="40"/>
    </row>
    <row r="5118" spans="1:40" x14ac:dyDescent="0.2">
      <c r="A5118" s="40"/>
      <c r="B5118" s="40"/>
      <c r="C5118" s="40"/>
      <c r="D5118" s="40"/>
      <c r="E5118" s="40"/>
      <c r="F5118" s="66"/>
      <c r="G5118" s="40"/>
      <c r="H5118" s="61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0"/>
      <c r="AN5118" s="40"/>
    </row>
    <row r="5119" spans="1:40" x14ac:dyDescent="0.2">
      <c r="A5119" s="40"/>
      <c r="B5119" s="40"/>
      <c r="C5119" s="40"/>
      <c r="D5119" s="40"/>
      <c r="E5119" s="40"/>
      <c r="F5119" s="66"/>
      <c r="G5119" s="40"/>
      <c r="H5119" s="61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0"/>
      <c r="AN5119" s="40"/>
    </row>
    <row r="5120" spans="1:40" x14ac:dyDescent="0.2">
      <c r="A5120" s="40"/>
      <c r="B5120" s="40"/>
      <c r="C5120" s="40"/>
      <c r="D5120" s="40"/>
      <c r="E5120" s="40"/>
      <c r="F5120" s="66"/>
      <c r="G5120" s="40"/>
      <c r="H5120" s="61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0"/>
      <c r="AN5120" s="40"/>
    </row>
    <row r="5121" spans="1:40" x14ac:dyDescent="0.2">
      <c r="A5121" s="40"/>
      <c r="B5121" s="40"/>
      <c r="C5121" s="40"/>
      <c r="D5121" s="40"/>
      <c r="E5121" s="40"/>
      <c r="F5121" s="66"/>
      <c r="G5121" s="40"/>
      <c r="H5121" s="61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0"/>
      <c r="AN5121" s="40"/>
    </row>
    <row r="5122" spans="1:40" x14ac:dyDescent="0.2">
      <c r="A5122" s="40"/>
      <c r="B5122" s="40"/>
      <c r="C5122" s="40"/>
      <c r="D5122" s="40"/>
      <c r="E5122" s="40"/>
      <c r="F5122" s="66"/>
      <c r="G5122" s="40"/>
      <c r="H5122" s="61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0"/>
      <c r="AN5122" s="40"/>
    </row>
    <row r="5123" spans="1:40" x14ac:dyDescent="0.2">
      <c r="A5123" s="40"/>
      <c r="B5123" s="40"/>
      <c r="C5123" s="40"/>
      <c r="D5123" s="40"/>
      <c r="E5123" s="40"/>
      <c r="F5123" s="66"/>
      <c r="G5123" s="40"/>
      <c r="H5123" s="61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0"/>
      <c r="AN5123" s="40"/>
    </row>
    <row r="5124" spans="1:40" x14ac:dyDescent="0.2">
      <c r="A5124" s="40"/>
      <c r="B5124" s="40"/>
      <c r="C5124" s="40"/>
      <c r="D5124" s="40"/>
      <c r="E5124" s="40"/>
      <c r="F5124" s="66"/>
      <c r="G5124" s="40"/>
      <c r="H5124" s="61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0"/>
      <c r="AN5124" s="40"/>
    </row>
    <row r="5125" spans="1:40" x14ac:dyDescent="0.2">
      <c r="A5125" s="40"/>
      <c r="B5125" s="40"/>
      <c r="C5125" s="40"/>
      <c r="D5125" s="40"/>
      <c r="E5125" s="40"/>
      <c r="F5125" s="66"/>
      <c r="G5125" s="40"/>
      <c r="H5125" s="61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0"/>
      <c r="AN5125" s="40"/>
    </row>
    <row r="5126" spans="1:40" x14ac:dyDescent="0.2">
      <c r="A5126" s="40"/>
      <c r="B5126" s="40"/>
      <c r="C5126" s="40"/>
      <c r="D5126" s="40"/>
      <c r="E5126" s="40"/>
      <c r="F5126" s="66"/>
      <c r="G5126" s="40"/>
      <c r="H5126" s="61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0"/>
      <c r="AN5126" s="40"/>
    </row>
    <row r="5127" spans="1:40" x14ac:dyDescent="0.2">
      <c r="A5127" s="40"/>
      <c r="B5127" s="40"/>
      <c r="C5127" s="40"/>
      <c r="D5127" s="40"/>
      <c r="E5127" s="40"/>
      <c r="F5127" s="55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0"/>
      <c r="AN5127" s="40"/>
    </row>
    <row r="5128" spans="1:40" x14ac:dyDescent="0.2">
      <c r="A5128" s="40"/>
      <c r="B5128" s="40"/>
      <c r="C5128" s="40"/>
      <c r="D5128" s="40"/>
      <c r="E5128" s="40"/>
      <c r="F5128" s="55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0"/>
      <c r="AN5128" s="40"/>
    </row>
    <row r="5129" spans="1:40" x14ac:dyDescent="0.2">
      <c r="A5129" s="40"/>
      <c r="B5129" s="40"/>
      <c r="C5129" s="40"/>
      <c r="D5129" s="40"/>
      <c r="E5129" s="40"/>
      <c r="F5129" s="66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0"/>
      <c r="AN5129" s="40"/>
    </row>
    <row r="5130" spans="1:40" x14ac:dyDescent="0.2">
      <c r="A5130" s="40"/>
      <c r="B5130" s="40"/>
      <c r="C5130" s="40"/>
      <c r="D5130" s="40"/>
      <c r="E5130" s="40"/>
      <c r="F5130" s="66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0"/>
      <c r="AN5130" s="40"/>
    </row>
    <row r="5131" spans="1:40" x14ac:dyDescent="0.2">
      <c r="A5131" s="40"/>
      <c r="B5131" s="40"/>
      <c r="C5131" s="40"/>
      <c r="D5131" s="40"/>
      <c r="E5131" s="40"/>
      <c r="F5131" s="66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0"/>
      <c r="AN5131" s="40"/>
    </row>
    <row r="5132" spans="1:40" x14ac:dyDescent="0.2">
      <c r="A5132" s="40"/>
      <c r="B5132" s="40"/>
      <c r="C5132" s="40"/>
      <c r="D5132" s="40"/>
      <c r="E5132" s="40"/>
      <c r="F5132" s="66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0"/>
      <c r="AN5132" s="40"/>
    </row>
    <row r="5133" spans="1:40" x14ac:dyDescent="0.2">
      <c r="A5133" s="40"/>
      <c r="B5133" s="40"/>
      <c r="C5133" s="40"/>
      <c r="D5133" s="40"/>
      <c r="E5133" s="40"/>
      <c r="F5133" s="66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0"/>
      <c r="AN5133" s="40"/>
    </row>
    <row r="5134" spans="1:40" x14ac:dyDescent="0.2">
      <c r="A5134" s="40"/>
      <c r="B5134" s="40"/>
      <c r="C5134" s="40"/>
      <c r="D5134" s="40"/>
      <c r="E5134" s="40"/>
      <c r="F5134" s="66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0"/>
      <c r="AN5134" s="40"/>
    </row>
    <row r="5135" spans="1:40" x14ac:dyDescent="0.2">
      <c r="A5135" s="40"/>
      <c r="B5135" s="40"/>
      <c r="C5135" s="40"/>
      <c r="D5135" s="40"/>
      <c r="E5135" s="40"/>
      <c r="F5135" s="66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0"/>
      <c r="AN5135" s="40"/>
    </row>
    <row r="5136" spans="1:40" x14ac:dyDescent="0.2">
      <c r="A5136" s="40"/>
      <c r="B5136" s="40"/>
      <c r="C5136" s="40"/>
      <c r="D5136" s="40"/>
      <c r="E5136" s="40"/>
      <c r="F5136" s="66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0"/>
      <c r="AN5136" s="40"/>
    </row>
    <row r="5137" spans="1:40" x14ac:dyDescent="0.2">
      <c r="A5137" s="40"/>
      <c r="B5137" s="40"/>
      <c r="C5137" s="40"/>
      <c r="D5137" s="40"/>
      <c r="E5137" s="40"/>
      <c r="F5137" s="66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0"/>
      <c r="AN5137" s="40"/>
    </row>
    <row r="5138" spans="1:40" x14ac:dyDescent="0.2">
      <c r="A5138" s="40"/>
      <c r="B5138" s="40"/>
      <c r="C5138" s="40"/>
      <c r="D5138" s="40"/>
      <c r="E5138" s="40"/>
      <c r="F5138" s="66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0"/>
      <c r="AN5138" s="40"/>
    </row>
    <row r="5139" spans="1:40" x14ac:dyDescent="0.2">
      <c r="A5139" s="40"/>
      <c r="B5139" s="40"/>
      <c r="C5139" s="40"/>
      <c r="D5139" s="40"/>
      <c r="E5139" s="40"/>
      <c r="F5139" s="66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0"/>
      <c r="AN5139" s="40"/>
    </row>
    <row r="5140" spans="1:40" x14ac:dyDescent="0.2">
      <c r="A5140" s="40"/>
      <c r="B5140" s="40"/>
      <c r="C5140" s="40"/>
      <c r="D5140" s="40"/>
      <c r="E5140" s="40"/>
      <c r="F5140" s="66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0"/>
      <c r="AN5140" s="40"/>
    </row>
    <row r="5141" spans="1:40" x14ac:dyDescent="0.2">
      <c r="A5141" s="40"/>
      <c r="B5141" s="40"/>
      <c r="C5141" s="40"/>
      <c r="D5141" s="40"/>
      <c r="E5141" s="40"/>
      <c r="F5141" s="66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0"/>
      <c r="AN5141" s="40"/>
    </row>
    <row r="5142" spans="1:40" x14ac:dyDescent="0.2">
      <c r="A5142" s="40"/>
      <c r="B5142" s="40"/>
      <c r="C5142" s="40"/>
      <c r="D5142" s="40"/>
      <c r="E5142" s="40"/>
      <c r="F5142" s="66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0"/>
      <c r="AN5142" s="40"/>
    </row>
    <row r="5143" spans="1:40" x14ac:dyDescent="0.2">
      <c r="A5143" s="40"/>
      <c r="B5143" s="40"/>
      <c r="C5143" s="40"/>
      <c r="D5143" s="40"/>
      <c r="E5143" s="40"/>
      <c r="F5143" s="66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0"/>
      <c r="AN5143" s="40"/>
    </row>
    <row r="5144" spans="1:40" x14ac:dyDescent="0.2">
      <c r="A5144" s="40"/>
      <c r="B5144" s="40"/>
      <c r="C5144" s="40"/>
      <c r="D5144" s="40"/>
      <c r="E5144" s="40"/>
      <c r="F5144" s="55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0"/>
      <c r="AN5144" s="40"/>
    </row>
    <row r="5145" spans="1:40" x14ac:dyDescent="0.2">
      <c r="A5145" s="40"/>
      <c r="B5145" s="40"/>
      <c r="C5145" s="40"/>
      <c r="D5145" s="40"/>
      <c r="E5145" s="40"/>
      <c r="F5145" s="55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0"/>
      <c r="AN5145" s="40"/>
    </row>
    <row r="5146" spans="1:40" x14ac:dyDescent="0.2">
      <c r="A5146" s="40"/>
      <c r="B5146" s="40"/>
      <c r="C5146" s="40"/>
      <c r="D5146" s="40"/>
      <c r="E5146" s="40"/>
      <c r="F5146" s="55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0"/>
      <c r="AN5146" s="40"/>
    </row>
    <row r="5147" spans="1:40" x14ac:dyDescent="0.2">
      <c r="A5147" s="40"/>
      <c r="B5147" s="40"/>
      <c r="C5147" s="40"/>
      <c r="D5147" s="40"/>
      <c r="E5147" s="40"/>
      <c r="F5147" s="66"/>
      <c r="G5147" s="56"/>
      <c r="H5147" s="61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0"/>
      <c r="AN5147" s="40"/>
    </row>
    <row r="5148" spans="1:40" x14ac:dyDescent="0.2">
      <c r="A5148" s="40"/>
      <c r="B5148" s="40"/>
      <c r="C5148" s="40"/>
      <c r="D5148" s="40"/>
      <c r="E5148" s="40"/>
      <c r="F5148" s="66"/>
      <c r="G5148" s="56"/>
      <c r="H5148" s="61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0"/>
      <c r="AN5148" s="40"/>
    </row>
    <row r="5149" spans="1:40" x14ac:dyDescent="0.2">
      <c r="A5149" s="40"/>
      <c r="B5149" s="40"/>
      <c r="C5149" s="40"/>
      <c r="D5149" s="40"/>
      <c r="E5149" s="40"/>
      <c r="F5149" s="66"/>
      <c r="G5149" s="56"/>
      <c r="H5149" s="61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0"/>
      <c r="AN5149" s="40"/>
    </row>
    <row r="5150" spans="1:40" x14ac:dyDescent="0.2">
      <c r="A5150" s="40"/>
      <c r="B5150" s="40"/>
      <c r="C5150" s="40"/>
      <c r="D5150" s="40"/>
      <c r="E5150" s="40"/>
      <c r="F5150" s="66"/>
      <c r="G5150" s="56"/>
      <c r="H5150" s="61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0"/>
      <c r="AN5150" s="40"/>
    </row>
    <row r="5151" spans="1:40" x14ac:dyDescent="0.2">
      <c r="A5151" s="40"/>
      <c r="B5151" s="40"/>
      <c r="C5151" s="40"/>
      <c r="D5151" s="40"/>
      <c r="E5151" s="40"/>
      <c r="F5151" s="66"/>
      <c r="G5151" s="56"/>
      <c r="H5151" s="61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0"/>
      <c r="AN5151" s="40"/>
    </row>
    <row r="5152" spans="1:40" x14ac:dyDescent="0.2">
      <c r="A5152" s="40"/>
      <c r="B5152" s="40"/>
      <c r="C5152" s="40"/>
      <c r="D5152" s="40"/>
      <c r="E5152" s="40"/>
      <c r="F5152" s="66"/>
      <c r="G5152" s="56"/>
      <c r="H5152" s="61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0"/>
      <c r="AN5152" s="40"/>
    </row>
    <row r="5153" spans="1:40" x14ac:dyDescent="0.2">
      <c r="A5153" s="40"/>
      <c r="B5153" s="40"/>
      <c r="C5153" s="40"/>
      <c r="D5153" s="40"/>
      <c r="E5153" s="40"/>
      <c r="F5153" s="66"/>
      <c r="G5153" s="56"/>
      <c r="H5153" s="61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0"/>
      <c r="AN5153" s="40"/>
    </row>
    <row r="5154" spans="1:40" x14ac:dyDescent="0.2">
      <c r="A5154" s="40"/>
      <c r="B5154" s="40"/>
      <c r="C5154" s="40"/>
      <c r="D5154" s="40"/>
      <c r="E5154" s="40"/>
      <c r="F5154" s="66"/>
      <c r="G5154" s="56"/>
      <c r="H5154" s="61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0"/>
      <c r="AN5154" s="40"/>
    </row>
    <row r="5155" spans="1:40" x14ac:dyDescent="0.2">
      <c r="A5155" s="40"/>
      <c r="B5155" s="40"/>
      <c r="C5155" s="40"/>
      <c r="D5155" s="40"/>
      <c r="E5155" s="40"/>
      <c r="F5155" s="66"/>
      <c r="G5155" s="56"/>
      <c r="H5155" s="61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0"/>
      <c r="AN5155" s="40"/>
    </row>
    <row r="5156" spans="1:40" x14ac:dyDescent="0.2">
      <c r="A5156" s="40"/>
      <c r="B5156" s="40"/>
      <c r="C5156" s="40"/>
      <c r="D5156" s="40"/>
      <c r="E5156" s="40"/>
      <c r="F5156" s="55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0"/>
      <c r="AN5156" s="40"/>
    </row>
    <row r="5157" spans="1:40" x14ac:dyDescent="0.2">
      <c r="A5157" s="40"/>
      <c r="B5157" s="40"/>
      <c r="C5157" s="40"/>
      <c r="D5157" s="40"/>
      <c r="E5157" s="40"/>
      <c r="F5157" s="55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0"/>
      <c r="AN5157" s="40"/>
    </row>
    <row r="5158" spans="1:40" x14ac:dyDescent="0.2">
      <c r="A5158" s="40"/>
      <c r="B5158" s="40"/>
      <c r="C5158" s="40"/>
      <c r="D5158" s="40"/>
      <c r="E5158" s="40"/>
      <c r="F5158" s="55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0"/>
      <c r="AN5158" s="40"/>
    </row>
    <row r="5159" spans="1:40" x14ac:dyDescent="0.2">
      <c r="A5159" s="40"/>
      <c r="B5159" s="40"/>
      <c r="C5159" s="40"/>
      <c r="D5159" s="40"/>
      <c r="E5159" s="40"/>
      <c r="F5159" s="66"/>
      <c r="G5159" s="40"/>
      <c r="H5159" s="61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0"/>
      <c r="AN5159" s="40"/>
    </row>
    <row r="5160" spans="1:40" x14ac:dyDescent="0.2">
      <c r="A5160" s="40"/>
      <c r="B5160" s="40"/>
      <c r="C5160" s="40"/>
      <c r="D5160" s="40"/>
      <c r="E5160" s="40"/>
      <c r="F5160" s="66"/>
      <c r="G5160" s="40"/>
      <c r="H5160" s="61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0"/>
      <c r="AN5160" s="40"/>
    </row>
    <row r="5161" spans="1:40" x14ac:dyDescent="0.2">
      <c r="A5161" s="40"/>
      <c r="B5161" s="40"/>
      <c r="C5161" s="40"/>
      <c r="D5161" s="40"/>
      <c r="E5161" s="40"/>
      <c r="F5161" s="66"/>
      <c r="G5161" s="40"/>
      <c r="H5161" s="61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0"/>
      <c r="AN5161" s="40"/>
    </row>
    <row r="5162" spans="1:40" x14ac:dyDescent="0.2">
      <c r="A5162" s="40"/>
      <c r="B5162" s="40"/>
      <c r="C5162" s="40"/>
      <c r="D5162" s="40"/>
      <c r="E5162" s="40"/>
      <c r="F5162" s="66"/>
      <c r="G5162" s="40"/>
      <c r="H5162" s="61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0"/>
      <c r="AN5162" s="40"/>
    </row>
    <row r="5163" spans="1:40" x14ac:dyDescent="0.2">
      <c r="A5163" s="40"/>
      <c r="B5163" s="40"/>
      <c r="C5163" s="40"/>
      <c r="D5163" s="40"/>
      <c r="E5163" s="40"/>
      <c r="F5163" s="66"/>
      <c r="G5163" s="40"/>
      <c r="H5163" s="61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0"/>
      <c r="AN5163" s="40"/>
    </row>
    <row r="5164" spans="1:40" x14ac:dyDescent="0.2">
      <c r="A5164" s="40"/>
      <c r="B5164" s="40"/>
      <c r="C5164" s="40"/>
      <c r="D5164" s="40"/>
      <c r="E5164" s="40"/>
      <c r="F5164" s="66"/>
      <c r="G5164" s="40"/>
      <c r="H5164" s="61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0"/>
      <c r="AN5164" s="40"/>
    </row>
    <row r="5165" spans="1:40" x14ac:dyDescent="0.2">
      <c r="A5165" s="40"/>
      <c r="B5165" s="40"/>
      <c r="C5165" s="40"/>
      <c r="D5165" s="40"/>
      <c r="E5165" s="40"/>
      <c r="F5165" s="66"/>
      <c r="G5165" s="40"/>
      <c r="H5165" s="61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0"/>
      <c r="AN5165" s="40"/>
    </row>
    <row r="5166" spans="1:40" x14ac:dyDescent="0.2">
      <c r="A5166" s="40"/>
      <c r="B5166" s="40"/>
      <c r="C5166" s="40"/>
      <c r="D5166" s="40"/>
      <c r="E5166" s="40"/>
      <c r="F5166" s="66"/>
      <c r="G5166" s="40"/>
      <c r="H5166" s="61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0"/>
      <c r="AN5166" s="40"/>
    </row>
    <row r="5167" spans="1:40" x14ac:dyDescent="0.2">
      <c r="A5167" s="40"/>
      <c r="B5167" s="40"/>
      <c r="C5167" s="40"/>
      <c r="D5167" s="40"/>
      <c r="E5167" s="40"/>
      <c r="F5167" s="66"/>
      <c r="G5167" s="40"/>
      <c r="H5167" s="61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0"/>
      <c r="AN5167" s="40"/>
    </row>
    <row r="5168" spans="1:40" x14ac:dyDescent="0.2">
      <c r="A5168" s="40"/>
      <c r="B5168" s="40"/>
      <c r="C5168" s="40"/>
      <c r="D5168" s="40"/>
      <c r="E5168" s="40"/>
      <c r="F5168" s="66"/>
      <c r="G5168" s="40"/>
      <c r="H5168" s="61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0"/>
      <c r="AN5168" s="40"/>
    </row>
    <row r="5169" spans="1:40" x14ac:dyDescent="0.2">
      <c r="A5169" s="40"/>
      <c r="B5169" s="40"/>
      <c r="C5169" s="40"/>
      <c r="D5169" s="40"/>
      <c r="E5169" s="40"/>
      <c r="F5169" s="66"/>
      <c r="G5169" s="40"/>
      <c r="H5169" s="61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0"/>
      <c r="AN5169" s="40"/>
    </row>
    <row r="5170" spans="1:40" x14ac:dyDescent="0.2">
      <c r="A5170" s="40"/>
      <c r="B5170" s="40"/>
      <c r="C5170" s="40"/>
      <c r="D5170" s="40"/>
      <c r="E5170" s="40"/>
      <c r="F5170" s="66"/>
      <c r="G5170" s="40"/>
      <c r="H5170" s="61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0"/>
      <c r="AN5170" s="40"/>
    </row>
    <row r="5171" spans="1:40" x14ac:dyDescent="0.2">
      <c r="A5171" s="40"/>
      <c r="B5171" s="40"/>
      <c r="C5171" s="40"/>
      <c r="D5171" s="40"/>
      <c r="E5171" s="40"/>
      <c r="F5171" s="66"/>
      <c r="G5171" s="40"/>
      <c r="H5171" s="61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0"/>
      <c r="AN5171" s="40"/>
    </row>
    <row r="5172" spans="1:40" x14ac:dyDescent="0.2">
      <c r="A5172" s="40"/>
      <c r="B5172" s="40"/>
      <c r="C5172" s="40"/>
      <c r="D5172" s="40"/>
      <c r="E5172" s="40"/>
      <c r="F5172" s="66"/>
      <c r="G5172" s="40"/>
      <c r="H5172" s="61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0"/>
      <c r="AN5172" s="40"/>
    </row>
    <row r="5173" spans="1:40" x14ac:dyDescent="0.2">
      <c r="A5173" s="40"/>
      <c r="B5173" s="40"/>
      <c r="C5173" s="40"/>
      <c r="D5173" s="40"/>
      <c r="E5173" s="40"/>
      <c r="F5173" s="66"/>
      <c r="G5173" s="40"/>
      <c r="H5173" s="61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0"/>
      <c r="AN5173" s="40"/>
    </row>
    <row r="5174" spans="1:40" x14ac:dyDescent="0.2">
      <c r="A5174" s="40"/>
      <c r="B5174" s="40"/>
      <c r="C5174" s="40"/>
      <c r="D5174" s="40"/>
      <c r="E5174" s="40"/>
      <c r="F5174" s="55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0"/>
      <c r="AN5174" s="40"/>
    </row>
    <row r="5175" spans="1:40" x14ac:dyDescent="0.2">
      <c r="A5175" s="40"/>
      <c r="B5175" s="40"/>
      <c r="C5175" s="40"/>
      <c r="D5175" s="40"/>
      <c r="E5175" s="40"/>
      <c r="F5175" s="55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0"/>
      <c r="AN5175" s="40"/>
    </row>
    <row r="5176" spans="1:40" x14ac:dyDescent="0.2">
      <c r="A5176" s="40"/>
      <c r="B5176" s="40"/>
      <c r="C5176" s="40"/>
      <c r="D5176" s="40"/>
      <c r="E5176" s="40"/>
      <c r="F5176" s="55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0"/>
      <c r="AN5176" s="40"/>
    </row>
    <row r="5177" spans="1:40" x14ac:dyDescent="0.2">
      <c r="A5177" s="40"/>
      <c r="B5177" s="40"/>
      <c r="C5177" s="40"/>
      <c r="D5177" s="40"/>
      <c r="E5177" s="40"/>
      <c r="F5177" s="55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0"/>
      <c r="AN5177" s="40"/>
    </row>
    <row r="5178" spans="1:40" x14ac:dyDescent="0.2">
      <c r="A5178" s="40"/>
      <c r="B5178" s="40"/>
      <c r="C5178" s="40"/>
      <c r="D5178" s="40"/>
      <c r="E5178" s="40"/>
      <c r="F5178" s="66"/>
      <c r="G5178" s="40"/>
      <c r="H5178" s="61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0"/>
      <c r="AN5178" s="40"/>
    </row>
    <row r="5179" spans="1:40" x14ac:dyDescent="0.2">
      <c r="A5179" s="40"/>
      <c r="B5179" s="40"/>
      <c r="C5179" s="40"/>
      <c r="D5179" s="40"/>
      <c r="E5179" s="40"/>
      <c r="F5179" s="66"/>
      <c r="G5179" s="40"/>
      <c r="H5179" s="61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0"/>
      <c r="AN5179" s="40"/>
    </row>
    <row r="5180" spans="1:40" x14ac:dyDescent="0.2">
      <c r="A5180" s="40"/>
      <c r="B5180" s="40"/>
      <c r="C5180" s="40"/>
      <c r="D5180" s="40"/>
      <c r="E5180" s="40"/>
      <c r="F5180" s="66"/>
      <c r="G5180" s="40"/>
      <c r="H5180" s="61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0"/>
      <c r="AN5180" s="40"/>
    </row>
    <row r="5181" spans="1:40" x14ac:dyDescent="0.2">
      <c r="A5181" s="40"/>
      <c r="B5181" s="40"/>
      <c r="C5181" s="40"/>
      <c r="D5181" s="40"/>
      <c r="E5181" s="40"/>
      <c r="F5181" s="66"/>
      <c r="G5181" s="40"/>
      <c r="H5181" s="61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0"/>
      <c r="AN5181" s="40"/>
    </row>
    <row r="5182" spans="1:40" x14ac:dyDescent="0.2">
      <c r="A5182" s="40"/>
      <c r="B5182" s="40"/>
      <c r="C5182" s="40"/>
      <c r="D5182" s="40"/>
      <c r="E5182" s="40"/>
      <c r="F5182" s="66"/>
      <c r="G5182" s="40"/>
      <c r="H5182" s="61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0"/>
      <c r="AN5182" s="40"/>
    </row>
    <row r="5183" spans="1:40" x14ac:dyDescent="0.2">
      <c r="A5183" s="40"/>
      <c r="B5183" s="40"/>
      <c r="C5183" s="40"/>
      <c r="D5183" s="40"/>
      <c r="E5183" s="40"/>
      <c r="F5183" s="66"/>
      <c r="G5183" s="40"/>
      <c r="H5183" s="61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0"/>
      <c r="AN5183" s="40"/>
    </row>
    <row r="5184" spans="1:40" x14ac:dyDescent="0.2">
      <c r="A5184" s="40"/>
      <c r="B5184" s="40"/>
      <c r="C5184" s="40"/>
      <c r="D5184" s="40"/>
      <c r="E5184" s="40"/>
      <c r="F5184" s="66"/>
      <c r="G5184" s="40"/>
      <c r="H5184" s="61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0"/>
      <c r="AN5184" s="40"/>
    </row>
    <row r="5185" spans="1:40" x14ac:dyDescent="0.2">
      <c r="A5185" s="40"/>
      <c r="B5185" s="40"/>
      <c r="C5185" s="40"/>
      <c r="D5185" s="40"/>
      <c r="E5185" s="40"/>
      <c r="F5185" s="66"/>
      <c r="G5185" s="40"/>
      <c r="H5185" s="61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0"/>
      <c r="AN5185" s="40"/>
    </row>
    <row r="5186" spans="1:40" x14ac:dyDescent="0.2">
      <c r="A5186" s="40"/>
      <c r="B5186" s="40"/>
      <c r="C5186" s="40"/>
      <c r="D5186" s="40"/>
      <c r="E5186" s="40"/>
      <c r="F5186" s="66"/>
      <c r="G5186" s="40"/>
      <c r="H5186" s="61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0"/>
      <c r="AN5186" s="40"/>
    </row>
    <row r="5187" spans="1:40" x14ac:dyDescent="0.2">
      <c r="A5187" s="40"/>
      <c r="B5187" s="40"/>
      <c r="C5187" s="40"/>
      <c r="D5187" s="40"/>
      <c r="E5187" s="40"/>
      <c r="F5187" s="66"/>
      <c r="G5187" s="40"/>
      <c r="H5187" s="61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0"/>
      <c r="AN5187" s="40"/>
    </row>
    <row r="5188" spans="1:40" x14ac:dyDescent="0.2">
      <c r="A5188" s="40"/>
      <c r="B5188" s="40"/>
      <c r="C5188" s="40"/>
      <c r="D5188" s="40"/>
      <c r="E5188" s="40"/>
      <c r="F5188" s="66"/>
      <c r="G5188" s="40"/>
      <c r="H5188" s="61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0"/>
      <c r="AN5188" s="40"/>
    </row>
    <row r="5189" spans="1:40" x14ac:dyDescent="0.2">
      <c r="A5189" s="40"/>
      <c r="B5189" s="40"/>
      <c r="C5189" s="40"/>
      <c r="D5189" s="40"/>
      <c r="E5189" s="40"/>
      <c r="F5189" s="66"/>
      <c r="G5189" s="40"/>
      <c r="H5189" s="61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0"/>
      <c r="AN5189" s="40"/>
    </row>
    <row r="5190" spans="1:40" x14ac:dyDescent="0.2">
      <c r="A5190" s="40"/>
      <c r="B5190" s="40"/>
      <c r="C5190" s="40"/>
      <c r="D5190" s="40"/>
      <c r="E5190" s="40"/>
      <c r="F5190" s="66"/>
      <c r="G5190" s="40"/>
      <c r="H5190" s="61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0"/>
      <c r="AN5190" s="40"/>
    </row>
    <row r="5191" spans="1:40" x14ac:dyDescent="0.2">
      <c r="A5191" s="40"/>
      <c r="B5191" s="40"/>
      <c r="C5191" s="40"/>
      <c r="D5191" s="40"/>
      <c r="E5191" s="40"/>
      <c r="F5191" s="66"/>
      <c r="G5191" s="40"/>
      <c r="H5191" s="61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0"/>
      <c r="AN5191" s="40"/>
    </row>
    <row r="5192" spans="1:40" x14ac:dyDescent="0.2">
      <c r="A5192" s="40"/>
      <c r="B5192" s="40"/>
      <c r="C5192" s="40"/>
      <c r="D5192" s="40"/>
      <c r="E5192" s="40"/>
      <c r="F5192" s="66"/>
      <c r="G5192" s="40"/>
      <c r="H5192" s="61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0"/>
      <c r="AN5192" s="40"/>
    </row>
    <row r="5193" spans="1:40" x14ac:dyDescent="0.2">
      <c r="A5193" s="40"/>
      <c r="B5193" s="40"/>
      <c r="C5193" s="40"/>
      <c r="D5193" s="40"/>
      <c r="E5193" s="40"/>
      <c r="F5193" s="66"/>
      <c r="G5193" s="40"/>
      <c r="H5193" s="61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0"/>
      <c r="AN5193" s="40"/>
    </row>
    <row r="5194" spans="1:40" x14ac:dyDescent="0.2">
      <c r="A5194" s="40"/>
      <c r="B5194" s="40"/>
      <c r="C5194" s="40"/>
      <c r="D5194" s="40"/>
      <c r="E5194" s="40"/>
      <c r="F5194" s="66"/>
      <c r="G5194" s="40"/>
      <c r="H5194" s="61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0"/>
      <c r="AN5194" s="40"/>
    </row>
    <row r="5195" spans="1:40" x14ac:dyDescent="0.2">
      <c r="A5195" s="40"/>
      <c r="B5195" s="40"/>
      <c r="C5195" s="40"/>
      <c r="D5195" s="40"/>
      <c r="E5195" s="40"/>
      <c r="F5195" s="66"/>
      <c r="G5195" s="40"/>
      <c r="H5195" s="61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0"/>
      <c r="AN5195" s="40"/>
    </row>
    <row r="5196" spans="1:40" x14ac:dyDescent="0.2">
      <c r="A5196" s="40"/>
      <c r="B5196" s="40"/>
      <c r="C5196" s="40"/>
      <c r="D5196" s="40"/>
      <c r="E5196" s="40"/>
      <c r="F5196" s="55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0"/>
      <c r="AN5196" s="40"/>
    </row>
    <row r="5197" spans="1:40" x14ac:dyDescent="0.2">
      <c r="A5197" s="40"/>
      <c r="B5197" s="40"/>
      <c r="C5197" s="40"/>
      <c r="D5197" s="40"/>
      <c r="E5197" s="40"/>
      <c r="F5197" s="55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0"/>
      <c r="AN5197" s="40"/>
    </row>
    <row r="5198" spans="1:40" x14ac:dyDescent="0.2">
      <c r="A5198" s="40"/>
      <c r="B5198" s="40"/>
      <c r="C5198" s="40"/>
      <c r="D5198" s="40"/>
      <c r="E5198" s="40"/>
      <c r="F5198" s="55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0"/>
      <c r="AN5198" s="40"/>
    </row>
    <row r="5199" spans="1:40" x14ac:dyDescent="0.2">
      <c r="A5199" s="40"/>
      <c r="B5199" s="40"/>
      <c r="C5199" s="40"/>
      <c r="D5199" s="40"/>
      <c r="E5199" s="40"/>
      <c r="F5199" s="55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0"/>
      <c r="AN5199" s="40"/>
    </row>
    <row r="5200" spans="1:40" x14ac:dyDescent="0.2">
      <c r="A5200" s="40"/>
      <c r="B5200" s="40"/>
      <c r="C5200" s="40"/>
      <c r="D5200" s="40"/>
      <c r="E5200" s="40"/>
      <c r="F5200" s="66"/>
      <c r="G5200" s="40"/>
      <c r="H5200" s="61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0"/>
      <c r="AN5200" s="40"/>
    </row>
    <row r="5201" spans="1:40" x14ac:dyDescent="0.2">
      <c r="A5201" s="40"/>
      <c r="B5201" s="40"/>
      <c r="C5201" s="40"/>
      <c r="D5201" s="40"/>
      <c r="E5201" s="40"/>
      <c r="F5201" s="66"/>
      <c r="G5201" s="40"/>
      <c r="H5201" s="61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0"/>
      <c r="AN5201" s="40"/>
    </row>
    <row r="5202" spans="1:40" x14ac:dyDescent="0.2">
      <c r="A5202" s="40"/>
      <c r="B5202" s="40"/>
      <c r="C5202" s="40"/>
      <c r="D5202" s="40"/>
      <c r="E5202" s="40"/>
      <c r="F5202" s="66"/>
      <c r="G5202" s="40"/>
      <c r="H5202" s="61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0"/>
      <c r="AN5202" s="40"/>
    </row>
    <row r="5203" spans="1:40" x14ac:dyDescent="0.2">
      <c r="A5203" s="40"/>
      <c r="B5203" s="40"/>
      <c r="C5203" s="40"/>
      <c r="D5203" s="40"/>
      <c r="E5203" s="40"/>
      <c r="F5203" s="66"/>
      <c r="G5203" s="40"/>
      <c r="H5203" s="61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0"/>
      <c r="AN5203" s="40"/>
    </row>
    <row r="5204" spans="1:40" x14ac:dyDescent="0.2">
      <c r="A5204" s="40"/>
      <c r="B5204" s="40"/>
      <c r="C5204" s="40"/>
      <c r="D5204" s="40"/>
      <c r="E5204" s="40"/>
      <c r="F5204" s="66"/>
      <c r="G5204" s="40"/>
      <c r="H5204" s="61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0"/>
      <c r="AN5204" s="40"/>
    </row>
    <row r="5205" spans="1:40" x14ac:dyDescent="0.2">
      <c r="A5205" s="40"/>
      <c r="B5205" s="40"/>
      <c r="C5205" s="40"/>
      <c r="D5205" s="40"/>
      <c r="E5205" s="40"/>
      <c r="F5205" s="66"/>
      <c r="G5205" s="40"/>
      <c r="H5205" s="61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0"/>
      <c r="AN5205" s="40"/>
    </row>
    <row r="5206" spans="1:40" x14ac:dyDescent="0.2">
      <c r="A5206" s="40"/>
      <c r="B5206" s="40"/>
      <c r="C5206" s="40"/>
      <c r="D5206" s="40"/>
      <c r="E5206" s="40"/>
      <c r="F5206" s="66"/>
      <c r="G5206" s="40"/>
      <c r="H5206" s="61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0"/>
      <c r="AN5206" s="40"/>
    </row>
    <row r="5207" spans="1:40" x14ac:dyDescent="0.2">
      <c r="A5207" s="40"/>
      <c r="B5207" s="40"/>
      <c r="C5207" s="40"/>
      <c r="D5207" s="40"/>
      <c r="E5207" s="40"/>
      <c r="F5207" s="66"/>
      <c r="G5207" s="40"/>
      <c r="H5207" s="61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0"/>
      <c r="AN5207" s="40"/>
    </row>
    <row r="5208" spans="1:40" x14ac:dyDescent="0.2">
      <c r="A5208" s="40"/>
      <c r="B5208" s="40"/>
      <c r="C5208" s="40"/>
      <c r="D5208" s="40"/>
      <c r="E5208" s="40"/>
      <c r="F5208" s="66"/>
      <c r="G5208" s="40"/>
      <c r="H5208" s="61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0"/>
      <c r="AN5208" s="40"/>
    </row>
    <row r="5209" spans="1:40" x14ac:dyDescent="0.2">
      <c r="A5209" s="40"/>
      <c r="B5209" s="40"/>
      <c r="C5209" s="40"/>
      <c r="D5209" s="40"/>
      <c r="E5209" s="40"/>
      <c r="F5209" s="66"/>
      <c r="G5209" s="40"/>
      <c r="H5209" s="61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0"/>
      <c r="AN5209" s="40"/>
    </row>
    <row r="5210" spans="1:40" x14ac:dyDescent="0.2">
      <c r="A5210" s="40"/>
      <c r="B5210" s="40"/>
      <c r="C5210" s="40"/>
      <c r="D5210" s="40"/>
      <c r="E5210" s="40"/>
      <c r="F5210" s="66"/>
      <c r="G5210" s="40"/>
      <c r="H5210" s="61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0"/>
      <c r="AN5210" s="40"/>
    </row>
    <row r="5211" spans="1:40" x14ac:dyDescent="0.2">
      <c r="A5211" s="40"/>
      <c r="B5211" s="40"/>
      <c r="C5211" s="40"/>
      <c r="D5211" s="40"/>
      <c r="E5211" s="40"/>
      <c r="F5211" s="66"/>
      <c r="G5211" s="40"/>
      <c r="H5211" s="61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0"/>
      <c r="AN5211" s="40"/>
    </row>
    <row r="5212" spans="1:40" x14ac:dyDescent="0.2">
      <c r="A5212" s="40"/>
      <c r="B5212" s="40"/>
      <c r="C5212" s="40"/>
      <c r="D5212" s="40"/>
      <c r="E5212" s="40"/>
      <c r="F5212" s="66"/>
      <c r="G5212" s="40"/>
      <c r="H5212" s="61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0"/>
      <c r="AN5212" s="40"/>
    </row>
    <row r="5213" spans="1:40" x14ac:dyDescent="0.2">
      <c r="A5213" s="40"/>
      <c r="B5213" s="40"/>
      <c r="C5213" s="40"/>
      <c r="D5213" s="40"/>
      <c r="E5213" s="40"/>
      <c r="F5213" s="66"/>
      <c r="G5213" s="40"/>
      <c r="H5213" s="61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0"/>
      <c r="AN5213" s="40"/>
    </row>
    <row r="5214" spans="1:40" x14ac:dyDescent="0.2">
      <c r="A5214" s="40"/>
      <c r="B5214" s="40"/>
      <c r="C5214" s="40"/>
      <c r="D5214" s="40"/>
      <c r="E5214" s="40"/>
      <c r="F5214" s="66"/>
      <c r="G5214" s="40"/>
      <c r="H5214" s="61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0"/>
      <c r="AN5214" s="40"/>
    </row>
    <row r="5215" spans="1:40" x14ac:dyDescent="0.2">
      <c r="A5215" s="40"/>
      <c r="B5215" s="40"/>
      <c r="C5215" s="40"/>
      <c r="D5215" s="40"/>
      <c r="E5215" s="40"/>
      <c r="F5215" s="66"/>
      <c r="G5215" s="40"/>
      <c r="H5215" s="61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0"/>
      <c r="AN5215" s="40"/>
    </row>
    <row r="5216" spans="1:40" x14ac:dyDescent="0.2">
      <c r="A5216" s="40"/>
      <c r="B5216" s="40"/>
      <c r="C5216" s="40"/>
      <c r="D5216" s="40"/>
      <c r="E5216" s="40"/>
      <c r="F5216" s="66"/>
      <c r="G5216" s="40"/>
      <c r="H5216" s="61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0"/>
      <c r="AN5216" s="40"/>
    </row>
    <row r="5217" spans="1:40" x14ac:dyDescent="0.2">
      <c r="A5217" s="40"/>
      <c r="B5217" s="40"/>
      <c r="C5217" s="40"/>
      <c r="D5217" s="40"/>
      <c r="E5217" s="40"/>
      <c r="F5217" s="66"/>
      <c r="G5217" s="40"/>
      <c r="H5217" s="61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0"/>
      <c r="AN5217" s="40"/>
    </row>
    <row r="5218" spans="1:40" x14ac:dyDescent="0.2">
      <c r="A5218" s="40"/>
      <c r="B5218" s="40"/>
      <c r="C5218" s="40"/>
      <c r="D5218" s="40"/>
      <c r="E5218" s="40"/>
      <c r="F5218" s="55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0"/>
      <c r="AN5218" s="40"/>
    </row>
    <row r="5219" spans="1:40" x14ac:dyDescent="0.2">
      <c r="A5219" s="40"/>
      <c r="B5219" s="40"/>
      <c r="C5219" s="40"/>
      <c r="D5219" s="40"/>
      <c r="E5219" s="40"/>
      <c r="F5219" s="55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0"/>
      <c r="AN5219" s="40"/>
    </row>
    <row r="5220" spans="1:40" x14ac:dyDescent="0.2">
      <c r="A5220" s="40"/>
      <c r="B5220" s="40"/>
      <c r="C5220" s="40"/>
      <c r="D5220" s="40"/>
      <c r="E5220" s="40"/>
      <c r="F5220" s="55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0"/>
      <c r="AN5220" s="40"/>
    </row>
    <row r="5221" spans="1:40" x14ac:dyDescent="0.2">
      <c r="A5221" s="40"/>
      <c r="B5221" s="40"/>
      <c r="C5221" s="40"/>
      <c r="D5221" s="40"/>
      <c r="E5221" s="40"/>
      <c r="F5221" s="55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0"/>
      <c r="AN5221" s="40"/>
    </row>
    <row r="5222" spans="1:40" x14ac:dyDescent="0.2">
      <c r="A5222" s="40"/>
      <c r="B5222" s="40"/>
      <c r="C5222" s="40"/>
      <c r="D5222" s="40"/>
      <c r="E5222" s="40"/>
      <c r="F5222" s="66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0"/>
      <c r="AN5222" s="40"/>
    </row>
    <row r="5223" spans="1:40" x14ac:dyDescent="0.2">
      <c r="A5223" s="40"/>
      <c r="B5223" s="40"/>
      <c r="C5223" s="40"/>
      <c r="D5223" s="40"/>
      <c r="E5223" s="40"/>
      <c r="F5223" s="66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0"/>
      <c r="AN5223" s="40"/>
    </row>
    <row r="5224" spans="1:40" x14ac:dyDescent="0.2">
      <c r="A5224" s="40"/>
      <c r="B5224" s="40"/>
      <c r="C5224" s="40"/>
      <c r="D5224" s="40"/>
      <c r="E5224" s="40"/>
      <c r="F5224" s="66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0"/>
      <c r="AN5224" s="40"/>
    </row>
    <row r="5225" spans="1:40" x14ac:dyDescent="0.2">
      <c r="A5225" s="40"/>
      <c r="B5225" s="40"/>
      <c r="C5225" s="40"/>
      <c r="D5225" s="40"/>
      <c r="E5225" s="40"/>
      <c r="F5225" s="66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0"/>
      <c r="AN5225" s="40"/>
    </row>
    <row r="5226" spans="1:40" x14ac:dyDescent="0.2">
      <c r="A5226" s="40"/>
      <c r="B5226" s="40"/>
      <c r="C5226" s="40"/>
      <c r="D5226" s="40"/>
      <c r="E5226" s="40"/>
      <c r="F5226" s="66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0"/>
      <c r="AN5226" s="40"/>
    </row>
    <row r="5227" spans="1:40" x14ac:dyDescent="0.2">
      <c r="A5227" s="40"/>
      <c r="B5227" s="40"/>
      <c r="C5227" s="40"/>
      <c r="D5227" s="40"/>
      <c r="E5227" s="40"/>
      <c r="F5227" s="55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0"/>
      <c r="AN5227" s="40"/>
    </row>
    <row r="5228" spans="1:40" x14ac:dyDescent="0.2">
      <c r="A5228" s="40"/>
      <c r="B5228" s="40"/>
      <c r="C5228" s="40"/>
      <c r="D5228" s="40"/>
      <c r="E5228" s="40"/>
      <c r="F5228" s="55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0"/>
      <c r="AN5228" s="40"/>
    </row>
    <row r="5229" spans="1:40" x14ac:dyDescent="0.2">
      <c r="A5229" s="40"/>
      <c r="B5229" s="40"/>
      <c r="C5229" s="40"/>
      <c r="D5229" s="40"/>
      <c r="E5229" s="40"/>
      <c r="F5229" s="55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0"/>
      <c r="AN5229" s="40"/>
    </row>
    <row r="5230" spans="1:40" x14ac:dyDescent="0.2">
      <c r="A5230" s="40"/>
      <c r="B5230" s="40"/>
      <c r="C5230" s="40"/>
      <c r="D5230" s="40"/>
      <c r="E5230" s="40"/>
      <c r="F5230" s="66"/>
      <c r="G5230" s="56"/>
      <c r="H5230" s="61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0"/>
      <c r="AN5230" s="40"/>
    </row>
    <row r="5231" spans="1:40" x14ac:dyDescent="0.2">
      <c r="A5231" s="40"/>
      <c r="B5231" s="40"/>
      <c r="C5231" s="40"/>
      <c r="D5231" s="40"/>
      <c r="E5231" s="40"/>
      <c r="F5231" s="66"/>
      <c r="G5231" s="56"/>
      <c r="H5231" s="61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0"/>
      <c r="AN5231" s="40"/>
    </row>
    <row r="5232" spans="1:40" x14ac:dyDescent="0.2">
      <c r="A5232" s="40"/>
      <c r="B5232" s="40"/>
      <c r="C5232" s="40"/>
      <c r="D5232" s="40"/>
      <c r="E5232" s="40"/>
      <c r="F5232" s="66"/>
      <c r="G5232" s="56"/>
      <c r="H5232" s="61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0"/>
      <c r="AN5232" s="40"/>
    </row>
    <row r="5233" spans="1:40" x14ac:dyDescent="0.2">
      <c r="A5233" s="40"/>
      <c r="B5233" s="40"/>
      <c r="C5233" s="40"/>
      <c r="D5233" s="40"/>
      <c r="E5233" s="40"/>
      <c r="F5233" s="66"/>
      <c r="G5233" s="56"/>
      <c r="H5233" s="61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0"/>
      <c r="AN5233" s="40"/>
    </row>
    <row r="5234" spans="1:40" x14ac:dyDescent="0.2">
      <c r="A5234" s="40"/>
      <c r="B5234" s="40"/>
      <c r="C5234" s="40"/>
      <c r="D5234" s="40"/>
      <c r="E5234" s="40"/>
      <c r="F5234" s="66"/>
      <c r="G5234" s="56"/>
      <c r="H5234" s="61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0"/>
      <c r="AN5234" s="40"/>
    </row>
    <row r="5235" spans="1:40" x14ac:dyDescent="0.2">
      <c r="A5235" s="40"/>
      <c r="B5235" s="40"/>
      <c r="C5235" s="40"/>
      <c r="D5235" s="40"/>
      <c r="E5235" s="40"/>
      <c r="F5235" s="66"/>
      <c r="G5235" s="56"/>
      <c r="H5235" s="61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0"/>
      <c r="AN5235" s="40"/>
    </row>
    <row r="5236" spans="1:40" x14ac:dyDescent="0.2">
      <c r="A5236" s="40"/>
      <c r="B5236" s="40"/>
      <c r="C5236" s="40"/>
      <c r="D5236" s="40"/>
      <c r="E5236" s="40"/>
      <c r="F5236" s="66"/>
      <c r="G5236" s="56"/>
      <c r="H5236" s="61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0"/>
      <c r="AN5236" s="40"/>
    </row>
    <row r="5237" spans="1:40" x14ac:dyDescent="0.2">
      <c r="A5237" s="40"/>
      <c r="B5237" s="40"/>
      <c r="C5237" s="40"/>
      <c r="D5237" s="40"/>
      <c r="E5237" s="40"/>
      <c r="F5237" s="66"/>
      <c r="G5237" s="56"/>
      <c r="H5237" s="61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0"/>
      <c r="AN5237" s="40"/>
    </row>
    <row r="5238" spans="1:40" x14ac:dyDescent="0.2">
      <c r="A5238" s="40"/>
      <c r="B5238" s="40"/>
      <c r="C5238" s="40"/>
      <c r="D5238" s="40"/>
      <c r="E5238" s="40"/>
      <c r="F5238" s="66"/>
      <c r="G5238" s="56"/>
      <c r="H5238" s="61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0"/>
      <c r="AN5238" s="40"/>
    </row>
    <row r="5239" spans="1:40" x14ac:dyDescent="0.2">
      <c r="A5239" s="40"/>
      <c r="B5239" s="40"/>
      <c r="C5239" s="40"/>
      <c r="D5239" s="40"/>
      <c r="E5239" s="40"/>
      <c r="F5239" s="66"/>
      <c r="G5239" s="56"/>
      <c r="H5239" s="61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0"/>
      <c r="AN5239" s="40"/>
    </row>
    <row r="5240" spans="1:40" x14ac:dyDescent="0.2">
      <c r="A5240" s="40"/>
      <c r="B5240" s="40"/>
      <c r="C5240" s="40"/>
      <c r="D5240" s="40"/>
      <c r="E5240" s="40"/>
      <c r="F5240" s="66"/>
      <c r="G5240" s="56"/>
      <c r="H5240" s="61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0"/>
      <c r="AN5240" s="40"/>
    </row>
    <row r="5241" spans="1:40" x14ac:dyDescent="0.2">
      <c r="A5241" s="40"/>
      <c r="B5241" s="40"/>
      <c r="C5241" s="40"/>
      <c r="D5241" s="40"/>
      <c r="E5241" s="40"/>
      <c r="F5241" s="55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0"/>
      <c r="AN5241" s="40"/>
    </row>
    <row r="5242" spans="1:40" x14ac:dyDescent="0.2">
      <c r="A5242" s="40"/>
      <c r="B5242" s="40"/>
      <c r="C5242" s="40"/>
      <c r="D5242" s="40"/>
      <c r="E5242" s="40"/>
      <c r="F5242" s="55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0"/>
      <c r="AN5242" s="40"/>
    </row>
    <row r="5243" spans="1:40" x14ac:dyDescent="0.2">
      <c r="A5243" s="40"/>
      <c r="B5243" s="40"/>
      <c r="C5243" s="40"/>
      <c r="D5243" s="40"/>
      <c r="E5243" s="40"/>
      <c r="F5243" s="55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0"/>
      <c r="AN5243" s="40"/>
    </row>
    <row r="5244" spans="1:40" x14ac:dyDescent="0.2">
      <c r="A5244" s="40"/>
      <c r="B5244" s="40"/>
      <c r="C5244" s="40"/>
      <c r="D5244" s="40"/>
      <c r="E5244" s="40"/>
      <c r="F5244" s="66"/>
      <c r="G5244" s="56"/>
      <c r="H5244" s="61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0"/>
      <c r="AN5244" s="40"/>
    </row>
    <row r="5245" spans="1:40" x14ac:dyDescent="0.2">
      <c r="A5245" s="40"/>
      <c r="B5245" s="40"/>
      <c r="C5245" s="40"/>
      <c r="D5245" s="40"/>
      <c r="E5245" s="40"/>
      <c r="F5245" s="66"/>
      <c r="G5245" s="56"/>
      <c r="H5245" s="61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0"/>
      <c r="AN5245" s="40"/>
    </row>
    <row r="5246" spans="1:40" x14ac:dyDescent="0.2">
      <c r="A5246" s="40"/>
      <c r="B5246" s="40"/>
      <c r="C5246" s="40"/>
      <c r="D5246" s="40"/>
      <c r="E5246" s="40"/>
      <c r="F5246" s="66"/>
      <c r="G5246" s="56"/>
      <c r="H5246" s="61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0"/>
      <c r="AN5246" s="40"/>
    </row>
    <row r="5247" spans="1:40" x14ac:dyDescent="0.2">
      <c r="A5247" s="40"/>
      <c r="B5247" s="40"/>
      <c r="C5247" s="40"/>
      <c r="D5247" s="40"/>
      <c r="E5247" s="40"/>
      <c r="F5247" s="66"/>
      <c r="G5247" s="56"/>
      <c r="H5247" s="61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0"/>
      <c r="AN5247" s="40"/>
    </row>
    <row r="5248" spans="1:40" x14ac:dyDescent="0.2">
      <c r="A5248" s="40"/>
      <c r="B5248" s="40"/>
      <c r="C5248" s="40"/>
      <c r="D5248" s="40"/>
      <c r="E5248" s="40"/>
      <c r="F5248" s="66"/>
      <c r="G5248" s="56"/>
      <c r="H5248" s="61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0"/>
      <c r="AN5248" s="40"/>
    </row>
    <row r="5249" spans="1:40" x14ac:dyDescent="0.2">
      <c r="A5249" s="40"/>
      <c r="B5249" s="40"/>
      <c r="C5249" s="40"/>
      <c r="D5249" s="40"/>
      <c r="E5249" s="40"/>
      <c r="F5249" s="66"/>
      <c r="G5249" s="56"/>
      <c r="H5249" s="61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0"/>
      <c r="AN5249" s="40"/>
    </row>
    <row r="5250" spans="1:40" x14ac:dyDescent="0.2">
      <c r="A5250" s="40"/>
      <c r="B5250" s="40"/>
      <c r="C5250" s="40"/>
      <c r="D5250" s="40"/>
      <c r="E5250" s="40"/>
      <c r="F5250" s="66"/>
      <c r="G5250" s="56"/>
      <c r="H5250" s="61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0"/>
      <c r="AN5250" s="40"/>
    </row>
    <row r="5251" spans="1:40" x14ac:dyDescent="0.2">
      <c r="A5251" s="40"/>
      <c r="B5251" s="40"/>
      <c r="C5251" s="40"/>
      <c r="D5251" s="40"/>
      <c r="E5251" s="40"/>
      <c r="F5251" s="66"/>
      <c r="G5251" s="56"/>
      <c r="H5251" s="61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0"/>
      <c r="AN5251" s="40"/>
    </row>
    <row r="5252" spans="1:40" x14ac:dyDescent="0.2">
      <c r="A5252" s="40"/>
      <c r="B5252" s="40"/>
      <c r="C5252" s="40"/>
      <c r="D5252" s="40"/>
      <c r="E5252" s="40"/>
      <c r="F5252" s="66"/>
      <c r="G5252" s="56"/>
      <c r="H5252" s="61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0"/>
      <c r="AN5252" s="40"/>
    </row>
    <row r="5253" spans="1:40" x14ac:dyDescent="0.2">
      <c r="A5253" s="40"/>
      <c r="B5253" s="40"/>
      <c r="C5253" s="40"/>
      <c r="D5253" s="40"/>
      <c r="E5253" s="40"/>
      <c r="F5253" s="66"/>
      <c r="G5253" s="56"/>
      <c r="H5253" s="61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0"/>
      <c r="AN5253" s="40"/>
    </row>
    <row r="5254" spans="1:40" x14ac:dyDescent="0.2">
      <c r="A5254" s="40"/>
      <c r="B5254" s="40"/>
      <c r="C5254" s="40"/>
      <c r="D5254" s="40"/>
      <c r="E5254" s="40"/>
      <c r="F5254" s="66"/>
      <c r="G5254" s="56"/>
      <c r="H5254" s="61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0"/>
      <c r="AN5254" s="40"/>
    </row>
    <row r="5255" spans="1:40" x14ac:dyDescent="0.2">
      <c r="A5255" s="40"/>
      <c r="B5255" s="40"/>
      <c r="C5255" s="40"/>
      <c r="D5255" s="40"/>
      <c r="E5255" s="40"/>
      <c r="F5255" s="66"/>
      <c r="G5255" s="56"/>
      <c r="H5255" s="61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0"/>
      <c r="AN5255" s="40"/>
    </row>
    <row r="5256" spans="1:40" x14ac:dyDescent="0.2">
      <c r="A5256" s="40"/>
      <c r="B5256" s="40"/>
      <c r="C5256" s="40"/>
      <c r="D5256" s="40"/>
      <c r="E5256" s="40"/>
      <c r="F5256" s="55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0"/>
      <c r="AN5256" s="40"/>
    </row>
    <row r="5257" spans="1:40" x14ac:dyDescent="0.2">
      <c r="A5257" s="40"/>
      <c r="B5257" s="40"/>
      <c r="C5257" s="40"/>
      <c r="D5257" s="40"/>
      <c r="E5257" s="40"/>
      <c r="F5257" s="55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0"/>
      <c r="AN5257" s="40"/>
    </row>
    <row r="5258" spans="1:40" x14ac:dyDescent="0.2">
      <c r="A5258" s="40"/>
      <c r="B5258" s="40"/>
      <c r="C5258" s="40"/>
      <c r="D5258" s="40"/>
      <c r="E5258" s="40"/>
      <c r="F5258" s="66"/>
      <c r="G5258" s="40"/>
      <c r="H5258" s="61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0"/>
      <c r="AN5258" s="40"/>
    </row>
    <row r="5259" spans="1:40" x14ac:dyDescent="0.2">
      <c r="A5259" s="40"/>
      <c r="B5259" s="40"/>
      <c r="C5259" s="40"/>
      <c r="D5259" s="40"/>
      <c r="E5259" s="40"/>
      <c r="F5259" s="66"/>
      <c r="G5259" s="40"/>
      <c r="H5259" s="61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0"/>
      <c r="AN5259" s="40"/>
    </row>
    <row r="5260" spans="1:40" x14ac:dyDescent="0.2">
      <c r="A5260" s="40"/>
      <c r="B5260" s="40"/>
      <c r="C5260" s="40"/>
      <c r="D5260" s="40"/>
      <c r="E5260" s="40"/>
      <c r="F5260" s="66"/>
      <c r="G5260" s="40"/>
      <c r="H5260" s="61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0"/>
      <c r="AN5260" s="40"/>
    </row>
    <row r="5261" spans="1:40" x14ac:dyDescent="0.2">
      <c r="A5261" s="40"/>
      <c r="B5261" s="40"/>
      <c r="C5261" s="40"/>
      <c r="D5261" s="40"/>
      <c r="E5261" s="40"/>
      <c r="F5261" s="66"/>
      <c r="G5261" s="40"/>
      <c r="H5261" s="61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0"/>
      <c r="AN5261" s="40"/>
    </row>
    <row r="5262" spans="1:40" x14ac:dyDescent="0.2">
      <c r="A5262" s="40"/>
      <c r="B5262" s="40"/>
      <c r="C5262" s="40"/>
      <c r="D5262" s="40"/>
      <c r="E5262" s="40"/>
      <c r="F5262" s="66"/>
      <c r="G5262" s="40"/>
      <c r="H5262" s="61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0"/>
      <c r="AN5262" s="40"/>
    </row>
    <row r="5263" spans="1:40" x14ac:dyDescent="0.2">
      <c r="A5263" s="40"/>
      <c r="B5263" s="40"/>
      <c r="C5263" s="40"/>
      <c r="D5263" s="40"/>
      <c r="E5263" s="40"/>
      <c r="F5263" s="66"/>
      <c r="G5263" s="40"/>
      <c r="H5263" s="61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0"/>
      <c r="AN5263" s="40"/>
    </row>
    <row r="5264" spans="1:40" x14ac:dyDescent="0.2">
      <c r="A5264" s="40"/>
      <c r="B5264" s="40"/>
      <c r="C5264" s="40"/>
      <c r="D5264" s="40"/>
      <c r="E5264" s="40"/>
      <c r="F5264" s="66"/>
      <c r="G5264" s="40"/>
      <c r="H5264" s="61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0"/>
      <c r="AN5264" s="40"/>
    </row>
    <row r="5265" spans="1:40" x14ac:dyDescent="0.2">
      <c r="A5265" s="40"/>
      <c r="B5265" s="40"/>
      <c r="C5265" s="40"/>
      <c r="D5265" s="40"/>
      <c r="E5265" s="40"/>
      <c r="F5265" s="66"/>
      <c r="G5265" s="40"/>
      <c r="H5265" s="61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0"/>
      <c r="AN5265" s="40"/>
    </row>
    <row r="5266" spans="1:40" x14ac:dyDescent="0.2">
      <c r="A5266" s="40"/>
      <c r="B5266" s="40"/>
      <c r="C5266" s="40"/>
      <c r="D5266" s="40"/>
      <c r="E5266" s="40"/>
      <c r="F5266" s="66"/>
      <c r="G5266" s="40"/>
      <c r="H5266" s="61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0"/>
      <c r="AN5266" s="40"/>
    </row>
    <row r="5267" spans="1:40" x14ac:dyDescent="0.2">
      <c r="A5267" s="40"/>
      <c r="B5267" s="40"/>
      <c r="C5267" s="40"/>
      <c r="D5267" s="40"/>
      <c r="E5267" s="40"/>
      <c r="F5267" s="66"/>
      <c r="G5267" s="40"/>
      <c r="H5267" s="61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0"/>
      <c r="AN5267" s="40"/>
    </row>
    <row r="5268" spans="1:40" x14ac:dyDescent="0.2">
      <c r="A5268" s="40"/>
      <c r="B5268" s="40"/>
      <c r="C5268" s="40"/>
      <c r="D5268" s="40"/>
      <c r="E5268" s="40"/>
      <c r="F5268" s="66"/>
      <c r="G5268" s="40"/>
      <c r="H5268" s="61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0"/>
      <c r="AN5268" s="40"/>
    </row>
    <row r="5269" spans="1:40" x14ac:dyDescent="0.2">
      <c r="A5269" s="40"/>
      <c r="B5269" s="40"/>
      <c r="C5269" s="40"/>
      <c r="D5269" s="40"/>
      <c r="E5269" s="40"/>
      <c r="F5269" s="55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0"/>
      <c r="AN5269" s="40"/>
    </row>
    <row r="5270" spans="1:40" x14ac:dyDescent="0.2">
      <c r="A5270" s="40"/>
      <c r="B5270" s="40"/>
      <c r="C5270" s="40"/>
      <c r="D5270" s="40"/>
      <c r="E5270" s="40"/>
      <c r="F5270" s="55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0"/>
      <c r="AN5270" s="40"/>
    </row>
    <row r="5271" spans="1:40" x14ac:dyDescent="0.2">
      <c r="A5271" s="40"/>
      <c r="B5271" s="40"/>
      <c r="C5271" s="40"/>
      <c r="D5271" s="40"/>
      <c r="E5271" s="40"/>
      <c r="F5271" s="55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0"/>
      <c r="AN5271" s="40"/>
    </row>
    <row r="5272" spans="1:40" x14ac:dyDescent="0.2">
      <c r="A5272" s="40"/>
      <c r="B5272" s="40"/>
      <c r="C5272" s="40"/>
      <c r="D5272" s="40"/>
      <c r="E5272" s="40"/>
      <c r="F5272" s="66"/>
      <c r="G5272" s="40"/>
      <c r="H5272" s="61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0"/>
      <c r="AN5272" s="40"/>
    </row>
    <row r="5273" spans="1:40" x14ac:dyDescent="0.2">
      <c r="A5273" s="40"/>
      <c r="B5273" s="40"/>
      <c r="C5273" s="40"/>
      <c r="D5273" s="40"/>
      <c r="E5273" s="40"/>
      <c r="F5273" s="66"/>
      <c r="G5273" s="40"/>
      <c r="H5273" s="61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0"/>
      <c r="AN5273" s="40"/>
    </row>
    <row r="5274" spans="1:40" x14ac:dyDescent="0.2">
      <c r="A5274" s="40"/>
      <c r="B5274" s="40"/>
      <c r="C5274" s="40"/>
      <c r="D5274" s="40"/>
      <c r="E5274" s="40"/>
      <c r="F5274" s="66"/>
      <c r="G5274" s="40"/>
      <c r="H5274" s="61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0"/>
      <c r="AN5274" s="40"/>
    </row>
    <row r="5275" spans="1:40" x14ac:dyDescent="0.2">
      <c r="A5275" s="40"/>
      <c r="B5275" s="40"/>
      <c r="C5275" s="40"/>
      <c r="D5275" s="40"/>
      <c r="E5275" s="40"/>
      <c r="F5275" s="66"/>
      <c r="G5275" s="40"/>
      <c r="H5275" s="61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0"/>
      <c r="AN5275" s="40"/>
    </row>
    <row r="5276" spans="1:40" x14ac:dyDescent="0.2">
      <c r="A5276" s="40"/>
      <c r="B5276" s="40"/>
      <c r="C5276" s="40"/>
      <c r="D5276" s="40"/>
      <c r="E5276" s="40"/>
      <c r="F5276" s="66"/>
      <c r="G5276" s="40"/>
      <c r="H5276" s="61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0"/>
      <c r="AN5276" s="40"/>
    </row>
    <row r="5277" spans="1:40" x14ac:dyDescent="0.2">
      <c r="A5277" s="40"/>
      <c r="B5277" s="40"/>
      <c r="C5277" s="40"/>
      <c r="D5277" s="40"/>
      <c r="E5277" s="40"/>
      <c r="F5277" s="66"/>
      <c r="G5277" s="40"/>
      <c r="H5277" s="61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0"/>
      <c r="AN5277" s="40"/>
    </row>
    <row r="5278" spans="1:40" x14ac:dyDescent="0.2">
      <c r="A5278" s="40"/>
      <c r="B5278" s="40"/>
      <c r="C5278" s="40"/>
      <c r="D5278" s="40"/>
      <c r="E5278" s="40"/>
      <c r="F5278" s="66"/>
      <c r="G5278" s="40"/>
      <c r="H5278" s="61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0"/>
      <c r="AN5278" s="40"/>
    </row>
    <row r="5279" spans="1:40" x14ac:dyDescent="0.2">
      <c r="A5279" s="40"/>
      <c r="B5279" s="40"/>
      <c r="C5279" s="40"/>
      <c r="D5279" s="40"/>
      <c r="E5279" s="40"/>
      <c r="F5279" s="66"/>
      <c r="G5279" s="40"/>
      <c r="H5279" s="61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0"/>
      <c r="AN5279" s="40"/>
    </row>
    <row r="5280" spans="1:40" x14ac:dyDescent="0.2">
      <c r="A5280" s="40"/>
      <c r="B5280" s="40"/>
      <c r="C5280" s="40"/>
      <c r="D5280" s="40"/>
      <c r="E5280" s="40"/>
      <c r="F5280" s="66"/>
      <c r="G5280" s="40"/>
      <c r="H5280" s="61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0"/>
      <c r="AN5280" s="40"/>
    </row>
    <row r="5281" spans="1:40" x14ac:dyDescent="0.2">
      <c r="A5281" s="40"/>
      <c r="B5281" s="40"/>
      <c r="C5281" s="40"/>
      <c r="D5281" s="40"/>
      <c r="E5281" s="40"/>
      <c r="F5281" s="66"/>
      <c r="G5281" s="40"/>
      <c r="H5281" s="61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0"/>
      <c r="AN5281" s="40"/>
    </row>
    <row r="5282" spans="1:40" x14ac:dyDescent="0.2">
      <c r="A5282" s="40"/>
      <c r="B5282" s="40"/>
      <c r="C5282" s="40"/>
      <c r="D5282" s="40"/>
      <c r="E5282" s="40"/>
      <c r="F5282" s="66"/>
      <c r="G5282" s="40"/>
      <c r="H5282" s="61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0"/>
      <c r="AN5282" s="40"/>
    </row>
    <row r="5283" spans="1:40" x14ac:dyDescent="0.2">
      <c r="A5283" s="40"/>
      <c r="B5283" s="40"/>
      <c r="C5283" s="40"/>
      <c r="D5283" s="40"/>
      <c r="E5283" s="40"/>
      <c r="F5283" s="66"/>
      <c r="G5283" s="40"/>
      <c r="H5283" s="61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0"/>
      <c r="AN5283" s="40"/>
    </row>
    <row r="5284" spans="1:40" x14ac:dyDescent="0.2">
      <c r="A5284" s="40"/>
      <c r="B5284" s="40"/>
      <c r="C5284" s="40"/>
      <c r="D5284" s="40"/>
      <c r="E5284" s="40"/>
      <c r="F5284" s="66"/>
      <c r="G5284" s="40"/>
      <c r="H5284" s="61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0"/>
      <c r="AN5284" s="40"/>
    </row>
    <row r="5285" spans="1:40" x14ac:dyDescent="0.2">
      <c r="A5285" s="40"/>
      <c r="B5285" s="40"/>
      <c r="C5285" s="40"/>
      <c r="D5285" s="40"/>
      <c r="E5285" s="40"/>
      <c r="F5285" s="66"/>
      <c r="G5285" s="40"/>
      <c r="H5285" s="61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0"/>
      <c r="AN5285" s="40"/>
    </row>
    <row r="5286" spans="1:40" x14ac:dyDescent="0.2">
      <c r="A5286" s="40"/>
      <c r="B5286" s="40"/>
      <c r="C5286" s="40"/>
      <c r="D5286" s="40"/>
      <c r="E5286" s="40"/>
      <c r="F5286" s="66"/>
      <c r="G5286" s="40"/>
      <c r="H5286" s="61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0"/>
      <c r="AN5286" s="40"/>
    </row>
    <row r="5287" spans="1:40" x14ac:dyDescent="0.2">
      <c r="A5287" s="40"/>
      <c r="B5287" s="40"/>
      <c r="C5287" s="40"/>
      <c r="D5287" s="40"/>
      <c r="E5287" s="40"/>
      <c r="F5287" s="66"/>
      <c r="G5287" s="40"/>
      <c r="H5287" s="61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0"/>
      <c r="AN5287" s="40"/>
    </row>
    <row r="5288" spans="1:40" x14ac:dyDescent="0.2">
      <c r="A5288" s="40"/>
      <c r="B5288" s="40"/>
      <c r="C5288" s="40"/>
      <c r="D5288" s="40"/>
      <c r="E5288" s="40"/>
      <c r="F5288" s="66"/>
      <c r="G5288" s="40"/>
      <c r="H5288" s="61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0"/>
      <c r="AN5288" s="40"/>
    </row>
    <row r="5289" spans="1:40" x14ac:dyDescent="0.2">
      <c r="A5289" s="40"/>
      <c r="B5289" s="40"/>
      <c r="C5289" s="40"/>
      <c r="D5289" s="40"/>
      <c r="E5289" s="40"/>
      <c r="F5289" s="66"/>
      <c r="G5289" s="40"/>
      <c r="H5289" s="61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0"/>
      <c r="AN5289" s="40"/>
    </row>
    <row r="5290" spans="1:40" x14ac:dyDescent="0.2">
      <c r="A5290" s="40"/>
      <c r="B5290" s="40"/>
      <c r="C5290" s="40"/>
      <c r="D5290" s="40"/>
      <c r="E5290" s="40"/>
      <c r="F5290" s="66"/>
      <c r="G5290" s="40"/>
      <c r="H5290" s="61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0"/>
      <c r="AN5290" s="40"/>
    </row>
    <row r="5291" spans="1:40" x14ac:dyDescent="0.2">
      <c r="A5291" s="40"/>
      <c r="B5291" s="40"/>
      <c r="C5291" s="40"/>
      <c r="D5291" s="40"/>
      <c r="E5291" s="40"/>
      <c r="F5291" s="66"/>
      <c r="G5291" s="40"/>
      <c r="H5291" s="61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0"/>
      <c r="AN5291" s="40"/>
    </row>
    <row r="5292" spans="1:40" x14ac:dyDescent="0.2">
      <c r="A5292" s="40"/>
      <c r="B5292" s="40"/>
      <c r="C5292" s="40"/>
      <c r="D5292" s="40"/>
      <c r="E5292" s="40"/>
      <c r="F5292" s="55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0"/>
      <c r="AN5292" s="40"/>
    </row>
    <row r="5293" spans="1:40" x14ac:dyDescent="0.2">
      <c r="A5293" s="40"/>
      <c r="B5293" s="40"/>
      <c r="C5293" s="40"/>
      <c r="D5293" s="40"/>
      <c r="E5293" s="40"/>
      <c r="F5293" s="55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0"/>
      <c r="AN5293" s="40"/>
    </row>
    <row r="5294" spans="1:40" x14ac:dyDescent="0.2">
      <c r="A5294" s="40"/>
      <c r="B5294" s="40"/>
      <c r="C5294" s="40"/>
      <c r="D5294" s="40"/>
      <c r="E5294" s="40"/>
      <c r="F5294" s="55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0"/>
      <c r="AN5294" s="40"/>
    </row>
    <row r="5295" spans="1:40" x14ac:dyDescent="0.2">
      <c r="A5295" s="40"/>
      <c r="B5295" s="40"/>
      <c r="C5295" s="40"/>
      <c r="D5295" s="40"/>
      <c r="E5295" s="40"/>
      <c r="F5295" s="66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0"/>
      <c r="AN5295" s="40"/>
    </row>
    <row r="5296" spans="1:40" x14ac:dyDescent="0.2">
      <c r="A5296" s="40"/>
      <c r="B5296" s="40"/>
      <c r="C5296" s="40"/>
      <c r="D5296" s="40"/>
      <c r="E5296" s="40"/>
      <c r="F5296" s="66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0"/>
      <c r="AN5296" s="40"/>
    </row>
    <row r="5297" spans="1:40" x14ac:dyDescent="0.2">
      <c r="A5297" s="40"/>
      <c r="B5297" s="40"/>
      <c r="C5297" s="40"/>
      <c r="D5297" s="40"/>
      <c r="E5297" s="40"/>
      <c r="F5297" s="66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0"/>
      <c r="AN5297" s="40"/>
    </row>
    <row r="5298" spans="1:40" x14ac:dyDescent="0.2">
      <c r="A5298" s="40"/>
      <c r="B5298" s="40"/>
      <c r="C5298" s="40"/>
      <c r="D5298" s="40"/>
      <c r="E5298" s="40"/>
      <c r="F5298" s="66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0"/>
      <c r="AN5298" s="40"/>
    </row>
    <row r="5299" spans="1:40" x14ac:dyDescent="0.2">
      <c r="A5299" s="40"/>
      <c r="B5299" s="40"/>
      <c r="C5299" s="40"/>
      <c r="D5299" s="40"/>
      <c r="E5299" s="40"/>
      <c r="F5299" s="66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0"/>
      <c r="AN5299" s="40"/>
    </row>
    <row r="5300" spans="1:40" x14ac:dyDescent="0.2">
      <c r="A5300" s="40"/>
      <c r="B5300" s="40"/>
      <c r="C5300" s="40"/>
      <c r="D5300" s="40"/>
      <c r="E5300" s="40"/>
      <c r="F5300" s="66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0"/>
      <c r="AN5300" s="40"/>
    </row>
    <row r="5301" spans="1:40" x14ac:dyDescent="0.2">
      <c r="A5301" s="40"/>
      <c r="B5301" s="40"/>
      <c r="C5301" s="40"/>
      <c r="D5301" s="40"/>
      <c r="E5301" s="40"/>
      <c r="F5301" s="66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0"/>
      <c r="AN5301" s="40"/>
    </row>
    <row r="5302" spans="1:40" x14ac:dyDescent="0.2">
      <c r="A5302" s="40"/>
      <c r="B5302" s="40"/>
      <c r="C5302" s="40"/>
      <c r="D5302" s="40"/>
      <c r="E5302" s="40"/>
      <c r="F5302" s="66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0"/>
      <c r="AN5302" s="40"/>
    </row>
    <row r="5303" spans="1:40" x14ac:dyDescent="0.2">
      <c r="A5303" s="40"/>
      <c r="B5303" s="40"/>
      <c r="C5303" s="40"/>
      <c r="D5303" s="40"/>
      <c r="E5303" s="40"/>
      <c r="F5303" s="66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0"/>
      <c r="AN5303" s="40"/>
    </row>
    <row r="5304" spans="1:40" x14ac:dyDescent="0.2">
      <c r="A5304" s="40"/>
      <c r="B5304" s="40"/>
      <c r="C5304" s="40"/>
      <c r="D5304" s="40"/>
      <c r="E5304" s="40"/>
      <c r="F5304" s="55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0"/>
      <c r="AN5304" s="40"/>
    </row>
    <row r="5305" spans="1:40" x14ac:dyDescent="0.2">
      <c r="A5305" s="40"/>
      <c r="B5305" s="40"/>
      <c r="C5305" s="40"/>
      <c r="D5305" s="40"/>
      <c r="E5305" s="40"/>
      <c r="F5305" s="55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0"/>
      <c r="AN5305" s="40"/>
    </row>
    <row r="5306" spans="1:40" x14ac:dyDescent="0.2">
      <c r="A5306" s="40"/>
      <c r="B5306" s="40"/>
      <c r="C5306" s="40"/>
      <c r="D5306" s="40"/>
      <c r="E5306" s="40"/>
      <c r="F5306" s="55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0"/>
      <c r="AN5306" s="40"/>
    </row>
    <row r="5307" spans="1:40" x14ac:dyDescent="0.2">
      <c r="A5307" s="40"/>
      <c r="B5307" s="40"/>
      <c r="C5307" s="40"/>
      <c r="D5307" s="40"/>
      <c r="E5307" s="40"/>
      <c r="F5307" s="55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0"/>
      <c r="AN5307" s="40"/>
    </row>
    <row r="5308" spans="1:40" x14ac:dyDescent="0.2">
      <c r="A5308" s="40"/>
      <c r="B5308" s="40"/>
      <c r="C5308" s="40"/>
      <c r="D5308" s="40"/>
      <c r="E5308" s="40"/>
      <c r="F5308" s="66"/>
      <c r="G5308" s="56"/>
      <c r="H5308" s="61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0"/>
      <c r="AN5308" s="40"/>
    </row>
    <row r="5309" spans="1:40" x14ac:dyDescent="0.2">
      <c r="A5309" s="40"/>
      <c r="B5309" s="40"/>
      <c r="C5309" s="40"/>
      <c r="D5309" s="40"/>
      <c r="E5309" s="40"/>
      <c r="F5309" s="66"/>
      <c r="G5309" s="56"/>
      <c r="H5309" s="61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0"/>
      <c r="AN5309" s="40"/>
    </row>
    <row r="5310" spans="1:40" x14ac:dyDescent="0.2">
      <c r="A5310" s="40"/>
      <c r="B5310" s="40"/>
      <c r="C5310" s="40"/>
      <c r="D5310" s="40"/>
      <c r="E5310" s="40"/>
      <c r="F5310" s="66"/>
      <c r="G5310" s="56"/>
      <c r="H5310" s="61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0"/>
      <c r="AN5310" s="40"/>
    </row>
    <row r="5311" spans="1:40" x14ac:dyDescent="0.2">
      <c r="A5311" s="40"/>
      <c r="B5311" s="40"/>
      <c r="C5311" s="40"/>
      <c r="D5311" s="40"/>
      <c r="E5311" s="40"/>
      <c r="F5311" s="66"/>
      <c r="G5311" s="56"/>
      <c r="H5311" s="61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0"/>
      <c r="AN5311" s="40"/>
    </row>
    <row r="5312" spans="1:40" x14ac:dyDescent="0.2">
      <c r="A5312" s="40"/>
      <c r="B5312" s="40"/>
      <c r="C5312" s="40"/>
      <c r="D5312" s="40"/>
      <c r="E5312" s="40"/>
      <c r="F5312" s="66"/>
      <c r="G5312" s="56"/>
      <c r="H5312" s="61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0"/>
      <c r="AN5312" s="40"/>
    </row>
    <row r="5313" spans="1:40" x14ac:dyDescent="0.2">
      <c r="A5313" s="40"/>
      <c r="B5313" s="40"/>
      <c r="C5313" s="40"/>
      <c r="D5313" s="40"/>
      <c r="E5313" s="40"/>
      <c r="F5313" s="66"/>
      <c r="G5313" s="56"/>
      <c r="H5313" s="61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0"/>
      <c r="AN5313" s="40"/>
    </row>
    <row r="5314" spans="1:40" x14ac:dyDescent="0.2">
      <c r="A5314" s="40"/>
      <c r="B5314" s="40"/>
      <c r="C5314" s="40"/>
      <c r="D5314" s="40"/>
      <c r="E5314" s="40"/>
      <c r="F5314" s="66"/>
      <c r="G5314" s="56"/>
      <c r="H5314" s="61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0"/>
      <c r="AN5314" s="40"/>
    </row>
    <row r="5315" spans="1:40" x14ac:dyDescent="0.2">
      <c r="A5315" s="40"/>
      <c r="B5315" s="40"/>
      <c r="C5315" s="40"/>
      <c r="D5315" s="40"/>
      <c r="E5315" s="40"/>
      <c r="F5315" s="66"/>
      <c r="G5315" s="56"/>
      <c r="H5315" s="61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0"/>
      <c r="AN5315" s="40"/>
    </row>
    <row r="5316" spans="1:40" x14ac:dyDescent="0.2">
      <c r="A5316" s="40"/>
      <c r="B5316" s="40"/>
      <c r="C5316" s="40"/>
      <c r="D5316" s="40"/>
      <c r="E5316" s="40"/>
      <c r="F5316" s="66"/>
      <c r="G5316" s="56"/>
      <c r="H5316" s="61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0"/>
      <c r="AN5316" s="40"/>
    </row>
    <row r="5317" spans="1:40" x14ac:dyDescent="0.2">
      <c r="A5317" s="40"/>
      <c r="B5317" s="40"/>
      <c r="C5317" s="40"/>
      <c r="D5317" s="40"/>
      <c r="E5317" s="40"/>
      <c r="F5317" s="55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0"/>
      <c r="AN5317" s="40"/>
    </row>
    <row r="5318" spans="1:40" x14ac:dyDescent="0.2">
      <c r="A5318" s="40"/>
      <c r="B5318" s="40"/>
      <c r="C5318" s="40"/>
      <c r="D5318" s="40"/>
      <c r="E5318" s="40"/>
      <c r="F5318" s="55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0"/>
      <c r="AN5318" s="40"/>
    </row>
    <row r="5319" spans="1:40" x14ac:dyDescent="0.2">
      <c r="A5319" s="40"/>
      <c r="B5319" s="40"/>
      <c r="C5319" s="40"/>
      <c r="D5319" s="40"/>
      <c r="E5319" s="40"/>
      <c r="F5319" s="55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0"/>
      <c r="AN5319" s="40"/>
    </row>
    <row r="5320" spans="1:40" x14ac:dyDescent="0.2">
      <c r="A5320" s="40"/>
      <c r="B5320" s="40"/>
      <c r="C5320" s="40"/>
      <c r="D5320" s="40"/>
      <c r="E5320" s="40"/>
      <c r="F5320" s="55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0"/>
      <c r="AN5320" s="40"/>
    </row>
    <row r="5321" spans="1:40" x14ac:dyDescent="0.2">
      <c r="A5321" s="40"/>
      <c r="B5321" s="40"/>
      <c r="C5321" s="40"/>
      <c r="D5321" s="40"/>
      <c r="E5321" s="40"/>
      <c r="F5321" s="55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0"/>
      <c r="AN5321" s="40"/>
    </row>
    <row r="5322" spans="1:40" x14ac:dyDescent="0.2">
      <c r="A5322" s="40"/>
      <c r="B5322" s="40"/>
      <c r="C5322" s="40"/>
      <c r="D5322" s="40"/>
      <c r="E5322" s="40"/>
      <c r="F5322" s="55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0"/>
      <c r="AN5322" s="40"/>
    </row>
    <row r="5323" spans="1:40" x14ac:dyDescent="0.2">
      <c r="A5323" s="40"/>
      <c r="B5323" s="40"/>
      <c r="C5323" s="40"/>
      <c r="D5323" s="40"/>
      <c r="E5323" s="40"/>
      <c r="F5323" s="66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0"/>
      <c r="AN5323" s="40"/>
    </row>
    <row r="5324" spans="1:40" x14ac:dyDescent="0.2">
      <c r="A5324" s="40"/>
      <c r="B5324" s="40"/>
      <c r="C5324" s="40"/>
      <c r="D5324" s="40"/>
      <c r="E5324" s="40"/>
      <c r="F5324" s="66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0"/>
      <c r="AN5324" s="40"/>
    </row>
    <row r="5325" spans="1:40" x14ac:dyDescent="0.2">
      <c r="A5325" s="40"/>
      <c r="B5325" s="40"/>
      <c r="C5325" s="40"/>
      <c r="D5325" s="40"/>
      <c r="E5325" s="40"/>
      <c r="F5325" s="66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0"/>
      <c r="AN5325" s="40"/>
    </row>
    <row r="5326" spans="1:40" x14ac:dyDescent="0.2">
      <c r="A5326" s="40"/>
      <c r="B5326" s="40"/>
      <c r="C5326" s="40"/>
      <c r="D5326" s="40"/>
      <c r="E5326" s="40"/>
      <c r="F5326" s="66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0"/>
      <c r="AN5326" s="40"/>
    </row>
    <row r="5327" spans="1:40" x14ac:dyDescent="0.2">
      <c r="A5327" s="40"/>
      <c r="B5327" s="40"/>
      <c r="C5327" s="40"/>
      <c r="D5327" s="40"/>
      <c r="E5327" s="40"/>
      <c r="F5327" s="66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0"/>
      <c r="AN5327" s="40"/>
    </row>
    <row r="5328" spans="1:40" x14ac:dyDescent="0.2">
      <c r="A5328" s="40"/>
      <c r="B5328" s="40"/>
      <c r="C5328" s="40"/>
      <c r="D5328" s="40"/>
      <c r="E5328" s="40"/>
      <c r="F5328" s="66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0"/>
      <c r="AN5328" s="40"/>
    </row>
    <row r="5329" spans="1:40" x14ac:dyDescent="0.2">
      <c r="A5329" s="40"/>
      <c r="B5329" s="40"/>
      <c r="C5329" s="40"/>
      <c r="D5329" s="40"/>
      <c r="E5329" s="40"/>
      <c r="F5329" s="66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0"/>
      <c r="AN5329" s="40"/>
    </row>
    <row r="5330" spans="1:40" x14ac:dyDescent="0.2">
      <c r="A5330" s="40"/>
      <c r="B5330" s="40"/>
      <c r="C5330" s="40"/>
      <c r="D5330" s="40"/>
      <c r="E5330" s="40"/>
      <c r="F5330" s="66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0"/>
      <c r="AN5330" s="40"/>
    </row>
    <row r="5331" spans="1:40" x14ac:dyDescent="0.2">
      <c r="A5331" s="40"/>
      <c r="B5331" s="40"/>
      <c r="C5331" s="40"/>
      <c r="D5331" s="40"/>
      <c r="E5331" s="40"/>
      <c r="F5331" s="66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0"/>
      <c r="AN5331" s="40"/>
    </row>
    <row r="5332" spans="1:40" x14ac:dyDescent="0.2">
      <c r="A5332" s="40"/>
      <c r="B5332" s="40"/>
      <c r="C5332" s="40"/>
      <c r="D5332" s="40"/>
      <c r="E5332" s="40"/>
      <c r="F5332" s="66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0"/>
      <c r="AN5332" s="40"/>
    </row>
    <row r="5333" spans="1:40" x14ac:dyDescent="0.2">
      <c r="A5333" s="40"/>
      <c r="B5333" s="40"/>
      <c r="C5333" s="40"/>
      <c r="D5333" s="40"/>
      <c r="E5333" s="40"/>
      <c r="F5333" s="66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0"/>
      <c r="AN5333" s="40"/>
    </row>
    <row r="5334" spans="1:40" x14ac:dyDescent="0.2">
      <c r="A5334" s="40"/>
      <c r="B5334" s="40"/>
      <c r="C5334" s="40"/>
      <c r="D5334" s="40"/>
      <c r="E5334" s="40"/>
      <c r="F5334" s="66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0"/>
      <c r="AN5334" s="40"/>
    </row>
    <row r="5335" spans="1:40" x14ac:dyDescent="0.2">
      <c r="A5335" s="40"/>
      <c r="B5335" s="40"/>
      <c r="C5335" s="40"/>
      <c r="D5335" s="40"/>
      <c r="E5335" s="40"/>
      <c r="F5335" s="66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0"/>
      <c r="AN5335" s="40"/>
    </row>
    <row r="5336" spans="1:40" x14ac:dyDescent="0.2">
      <c r="A5336" s="40"/>
      <c r="B5336" s="40"/>
      <c r="C5336" s="40"/>
      <c r="D5336" s="40"/>
      <c r="E5336" s="40"/>
      <c r="F5336" s="66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0"/>
      <c r="AN5336" s="40"/>
    </row>
    <row r="5337" spans="1:40" x14ac:dyDescent="0.2">
      <c r="A5337" s="40"/>
      <c r="B5337" s="40"/>
      <c r="C5337" s="40"/>
      <c r="D5337" s="40"/>
      <c r="E5337" s="40"/>
      <c r="F5337" s="66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0"/>
      <c r="AN5337" s="40"/>
    </row>
    <row r="5338" spans="1:40" x14ac:dyDescent="0.2">
      <c r="A5338" s="40"/>
      <c r="B5338" s="40"/>
      <c r="C5338" s="40"/>
      <c r="D5338" s="40"/>
      <c r="E5338" s="40"/>
      <c r="F5338" s="66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0"/>
      <c r="AN5338" s="40"/>
    </row>
    <row r="5339" spans="1:40" x14ac:dyDescent="0.2">
      <c r="A5339" s="40"/>
      <c r="B5339" s="40"/>
      <c r="C5339" s="40"/>
      <c r="D5339" s="40"/>
      <c r="E5339" s="40"/>
      <c r="F5339" s="55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0"/>
      <c r="AN5339" s="40"/>
    </row>
    <row r="5340" spans="1:40" x14ac:dyDescent="0.2">
      <c r="A5340" s="40"/>
      <c r="B5340" s="40"/>
      <c r="C5340" s="40"/>
      <c r="D5340" s="40"/>
      <c r="E5340" s="40"/>
      <c r="F5340" s="55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0"/>
      <c r="AN5340" s="40"/>
    </row>
    <row r="5341" spans="1:40" x14ac:dyDescent="0.2">
      <c r="A5341" s="40"/>
      <c r="B5341" s="40"/>
      <c r="C5341" s="40"/>
      <c r="D5341" s="40"/>
      <c r="E5341" s="40"/>
      <c r="F5341" s="55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0"/>
      <c r="AN5341" s="40"/>
    </row>
    <row r="5342" spans="1:40" x14ac:dyDescent="0.2">
      <c r="A5342" s="40"/>
      <c r="B5342" s="40"/>
      <c r="C5342" s="40"/>
      <c r="D5342" s="40"/>
      <c r="E5342" s="40"/>
      <c r="F5342" s="66"/>
      <c r="G5342" s="56"/>
      <c r="H5342" s="61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0"/>
      <c r="AN5342" s="40"/>
    </row>
    <row r="5343" spans="1:40" x14ac:dyDescent="0.2">
      <c r="A5343" s="40"/>
      <c r="B5343" s="40"/>
      <c r="C5343" s="40"/>
      <c r="D5343" s="40"/>
      <c r="E5343" s="40"/>
      <c r="F5343" s="66"/>
      <c r="G5343" s="56"/>
      <c r="H5343" s="61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0"/>
      <c r="AN5343" s="40"/>
    </row>
    <row r="5344" spans="1:40" x14ac:dyDescent="0.2">
      <c r="A5344" s="40"/>
      <c r="B5344" s="40"/>
      <c r="C5344" s="40"/>
      <c r="D5344" s="40"/>
      <c r="E5344" s="40"/>
      <c r="F5344" s="66"/>
      <c r="G5344" s="56"/>
      <c r="H5344" s="61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0"/>
      <c r="AN5344" s="40"/>
    </row>
    <row r="5345" spans="1:40" x14ac:dyDescent="0.2">
      <c r="A5345" s="40"/>
      <c r="B5345" s="40"/>
      <c r="C5345" s="40"/>
      <c r="D5345" s="40"/>
      <c r="E5345" s="40"/>
      <c r="F5345" s="66"/>
      <c r="G5345" s="56"/>
      <c r="H5345" s="61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0"/>
      <c r="AN5345" s="40"/>
    </row>
    <row r="5346" spans="1:40" x14ac:dyDescent="0.2">
      <c r="A5346" s="40"/>
      <c r="B5346" s="40"/>
      <c r="C5346" s="40"/>
      <c r="D5346" s="40"/>
      <c r="E5346" s="40"/>
      <c r="F5346" s="66"/>
      <c r="G5346" s="56"/>
      <c r="H5346" s="61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0"/>
      <c r="AN5346" s="40"/>
    </row>
    <row r="5347" spans="1:40" x14ac:dyDescent="0.2">
      <c r="A5347" s="40"/>
      <c r="B5347" s="40"/>
      <c r="C5347" s="40"/>
      <c r="D5347" s="40"/>
      <c r="E5347" s="40"/>
      <c r="F5347" s="66"/>
      <c r="G5347" s="56"/>
      <c r="H5347" s="61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0"/>
      <c r="AN5347" s="40"/>
    </row>
    <row r="5348" spans="1:40" x14ac:dyDescent="0.2">
      <c r="A5348" s="40"/>
      <c r="B5348" s="40"/>
      <c r="C5348" s="40"/>
      <c r="D5348" s="40"/>
      <c r="E5348" s="40"/>
      <c r="F5348" s="66"/>
      <c r="G5348" s="56"/>
      <c r="H5348" s="61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0"/>
      <c r="AN5348" s="40"/>
    </row>
    <row r="5349" spans="1:40" x14ac:dyDescent="0.2">
      <c r="A5349" s="40"/>
      <c r="B5349" s="40"/>
      <c r="C5349" s="40"/>
      <c r="D5349" s="40"/>
      <c r="E5349" s="40"/>
      <c r="F5349" s="66"/>
      <c r="G5349" s="56"/>
      <c r="H5349" s="61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0"/>
      <c r="AN5349" s="40"/>
    </row>
    <row r="5350" spans="1:40" x14ac:dyDescent="0.2">
      <c r="A5350" s="40"/>
      <c r="B5350" s="40"/>
      <c r="C5350" s="40"/>
      <c r="D5350" s="40"/>
      <c r="E5350" s="40"/>
      <c r="F5350" s="66"/>
      <c r="G5350" s="56"/>
      <c r="H5350" s="61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0"/>
      <c r="AN5350" s="40"/>
    </row>
    <row r="5351" spans="1:40" x14ac:dyDescent="0.2">
      <c r="A5351" s="40"/>
      <c r="B5351" s="40"/>
      <c r="C5351" s="40"/>
      <c r="D5351" s="40"/>
      <c r="E5351" s="40"/>
      <c r="F5351" s="66"/>
      <c r="G5351" s="56"/>
      <c r="H5351" s="61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0"/>
      <c r="AN5351" s="40"/>
    </row>
    <row r="5352" spans="1:40" x14ac:dyDescent="0.2">
      <c r="A5352" s="40"/>
      <c r="B5352" s="40"/>
      <c r="C5352" s="40"/>
      <c r="D5352" s="40"/>
      <c r="E5352" s="40"/>
      <c r="F5352" s="66"/>
      <c r="G5352" s="56"/>
      <c r="H5352" s="61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0"/>
      <c r="AN5352" s="40"/>
    </row>
    <row r="5353" spans="1:40" x14ac:dyDescent="0.2">
      <c r="A5353" s="40"/>
      <c r="B5353" s="40"/>
      <c r="C5353" s="40"/>
      <c r="D5353" s="40"/>
      <c r="E5353" s="40"/>
      <c r="F5353" s="66"/>
      <c r="G5353" s="56"/>
      <c r="H5353" s="61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0"/>
      <c r="AN5353" s="40"/>
    </row>
    <row r="5354" spans="1:40" x14ac:dyDescent="0.2">
      <c r="A5354" s="40"/>
      <c r="B5354" s="40"/>
      <c r="C5354" s="40"/>
      <c r="D5354" s="40"/>
      <c r="E5354" s="40"/>
      <c r="F5354" s="66"/>
      <c r="G5354" s="56"/>
      <c r="H5354" s="61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0"/>
      <c r="AN5354" s="40"/>
    </row>
    <row r="5355" spans="1:40" x14ac:dyDescent="0.2">
      <c r="A5355" s="40"/>
      <c r="B5355" s="40"/>
      <c r="C5355" s="40"/>
      <c r="D5355" s="40"/>
      <c r="E5355" s="40"/>
      <c r="F5355" s="66"/>
      <c r="G5355" s="56"/>
      <c r="H5355" s="61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0"/>
      <c r="AN5355" s="40"/>
    </row>
    <row r="5356" spans="1:40" x14ac:dyDescent="0.2">
      <c r="A5356" s="40"/>
      <c r="B5356" s="40"/>
      <c r="C5356" s="40"/>
      <c r="D5356" s="40"/>
      <c r="E5356" s="40"/>
      <c r="F5356" s="66"/>
      <c r="G5356" s="56"/>
      <c r="H5356" s="61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0"/>
      <c r="AN5356" s="40"/>
    </row>
    <row r="5357" spans="1:40" x14ac:dyDescent="0.2">
      <c r="A5357" s="40"/>
      <c r="B5357" s="40"/>
      <c r="C5357" s="40"/>
      <c r="D5357" s="40"/>
      <c r="E5357" s="40"/>
      <c r="F5357" s="55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0"/>
      <c r="AN5357" s="40"/>
    </row>
    <row r="5358" spans="1:40" x14ac:dyDescent="0.2">
      <c r="A5358" s="40"/>
      <c r="B5358" s="40"/>
      <c r="C5358" s="40"/>
      <c r="D5358" s="40"/>
      <c r="E5358" s="40"/>
      <c r="F5358" s="55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0"/>
      <c r="AN5358" s="40"/>
    </row>
    <row r="5359" spans="1:40" x14ac:dyDescent="0.2">
      <c r="A5359" s="40"/>
      <c r="B5359" s="40"/>
      <c r="C5359" s="40"/>
      <c r="D5359" s="40"/>
      <c r="E5359" s="40"/>
      <c r="F5359" s="55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0"/>
      <c r="AN5359" s="40"/>
    </row>
    <row r="5360" spans="1:40" x14ac:dyDescent="0.2">
      <c r="A5360" s="40"/>
      <c r="B5360" s="40"/>
      <c r="C5360" s="40"/>
      <c r="D5360" s="40"/>
      <c r="E5360" s="40"/>
      <c r="F5360" s="55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0"/>
      <c r="AN5360" s="40"/>
    </row>
    <row r="5361" spans="1:40" x14ac:dyDescent="0.2">
      <c r="A5361" s="40"/>
      <c r="B5361" s="40"/>
      <c r="C5361" s="40"/>
      <c r="D5361" s="40"/>
      <c r="E5361" s="40"/>
      <c r="F5361" s="67"/>
      <c r="G5361" s="40"/>
      <c r="H5361" s="61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0"/>
      <c r="AN5361" s="40"/>
    </row>
    <row r="5362" spans="1:40" x14ac:dyDescent="0.2">
      <c r="A5362" s="40"/>
      <c r="B5362" s="40"/>
      <c r="C5362" s="40"/>
      <c r="D5362" s="40"/>
      <c r="E5362" s="40"/>
      <c r="F5362" s="67"/>
      <c r="G5362" s="40"/>
      <c r="H5362" s="61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0"/>
      <c r="AN5362" s="40"/>
    </row>
    <row r="5363" spans="1:40" x14ac:dyDescent="0.2">
      <c r="A5363" s="40"/>
      <c r="B5363" s="40"/>
      <c r="C5363" s="40"/>
      <c r="D5363" s="40"/>
      <c r="E5363" s="40"/>
      <c r="F5363" s="67"/>
      <c r="G5363" s="40"/>
      <c r="H5363" s="61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0"/>
      <c r="AN5363" s="40"/>
    </row>
    <row r="5364" spans="1:40" x14ac:dyDescent="0.2">
      <c r="A5364" s="40"/>
      <c r="B5364" s="40"/>
      <c r="C5364" s="40"/>
      <c r="D5364" s="40"/>
      <c r="E5364" s="40"/>
      <c r="F5364" s="67"/>
      <c r="G5364" s="40"/>
      <c r="H5364" s="61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0"/>
      <c r="AN5364" s="40"/>
    </row>
    <row r="5365" spans="1:40" x14ac:dyDescent="0.2">
      <c r="A5365" s="40"/>
      <c r="B5365" s="40"/>
      <c r="C5365" s="40"/>
      <c r="D5365" s="40"/>
      <c r="E5365" s="40"/>
      <c r="F5365" s="67"/>
      <c r="G5365" s="40"/>
      <c r="H5365" s="61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0"/>
      <c r="AN5365" s="40"/>
    </row>
    <row r="5366" spans="1:40" x14ac:dyDescent="0.2">
      <c r="A5366" s="40"/>
      <c r="B5366" s="40"/>
      <c r="C5366" s="40"/>
      <c r="D5366" s="40"/>
      <c r="E5366" s="40"/>
      <c r="F5366" s="67"/>
      <c r="G5366" s="40"/>
      <c r="H5366" s="61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0"/>
      <c r="AN5366" s="40"/>
    </row>
    <row r="5367" spans="1:40" x14ac:dyDescent="0.2">
      <c r="A5367" s="40"/>
      <c r="B5367" s="40"/>
      <c r="C5367" s="40"/>
      <c r="D5367" s="40"/>
      <c r="E5367" s="40"/>
      <c r="F5367" s="67"/>
      <c r="G5367" s="40"/>
      <c r="H5367" s="61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0"/>
      <c r="AN5367" s="40"/>
    </row>
    <row r="5368" spans="1:40" x14ac:dyDescent="0.2">
      <c r="A5368" s="40"/>
      <c r="B5368" s="40"/>
      <c r="C5368" s="40"/>
      <c r="D5368" s="40"/>
      <c r="E5368" s="40"/>
      <c r="F5368" s="67"/>
      <c r="G5368" s="40"/>
      <c r="H5368" s="61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0"/>
      <c r="AN5368" s="40"/>
    </row>
    <row r="5369" spans="1:40" x14ac:dyDescent="0.2">
      <c r="A5369" s="40"/>
      <c r="B5369" s="40"/>
      <c r="C5369" s="40"/>
      <c r="D5369" s="40"/>
      <c r="E5369" s="40"/>
      <c r="F5369" s="67"/>
      <c r="G5369" s="40"/>
      <c r="H5369" s="61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0"/>
      <c r="AN5369" s="40"/>
    </row>
    <row r="5370" spans="1:40" x14ac:dyDescent="0.2">
      <c r="A5370" s="40"/>
      <c r="B5370" s="40"/>
      <c r="C5370" s="40"/>
      <c r="D5370" s="40"/>
      <c r="E5370" s="40"/>
      <c r="F5370" s="67"/>
      <c r="G5370" s="40"/>
      <c r="H5370" s="61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0"/>
      <c r="AN5370" s="40"/>
    </row>
    <row r="5371" spans="1:40" x14ac:dyDescent="0.2">
      <c r="A5371" s="40"/>
      <c r="B5371" s="40"/>
      <c r="C5371" s="40"/>
      <c r="D5371" s="40"/>
      <c r="E5371" s="40"/>
      <c r="F5371" s="67"/>
      <c r="G5371" s="40"/>
      <c r="H5371" s="61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0"/>
      <c r="AN5371" s="40"/>
    </row>
    <row r="5372" spans="1:40" x14ac:dyDescent="0.2">
      <c r="A5372" s="40"/>
      <c r="B5372" s="40"/>
      <c r="C5372" s="40"/>
      <c r="D5372" s="40"/>
      <c r="E5372" s="40"/>
      <c r="F5372" s="67"/>
      <c r="G5372" s="40"/>
      <c r="H5372" s="61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0"/>
      <c r="AN5372" s="40"/>
    </row>
    <row r="5373" spans="1:40" x14ac:dyDescent="0.2">
      <c r="A5373" s="40"/>
      <c r="B5373" s="40"/>
      <c r="C5373" s="40"/>
      <c r="D5373" s="40"/>
      <c r="E5373" s="40"/>
      <c r="F5373" s="67"/>
      <c r="G5373" s="40"/>
      <c r="H5373" s="61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0"/>
      <c r="AN5373" s="40"/>
    </row>
    <row r="5374" spans="1:40" x14ac:dyDescent="0.2">
      <c r="A5374" s="40"/>
      <c r="B5374" s="40"/>
      <c r="C5374" s="40"/>
      <c r="D5374" s="40"/>
      <c r="E5374" s="40"/>
      <c r="F5374" s="67"/>
      <c r="G5374" s="40"/>
      <c r="H5374" s="61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0"/>
      <c r="AN5374" s="40"/>
    </row>
    <row r="5375" spans="1:40" x14ac:dyDescent="0.2">
      <c r="A5375" s="40"/>
      <c r="B5375" s="40"/>
      <c r="C5375" s="40"/>
      <c r="D5375" s="40"/>
      <c r="E5375" s="40"/>
      <c r="F5375" s="67"/>
      <c r="G5375" s="40"/>
      <c r="H5375" s="61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0"/>
      <c r="AN5375" s="40"/>
    </row>
    <row r="5376" spans="1:40" x14ac:dyDescent="0.2">
      <c r="A5376" s="40"/>
      <c r="B5376" s="40"/>
      <c r="C5376" s="40"/>
      <c r="D5376" s="40"/>
      <c r="E5376" s="40"/>
      <c r="F5376" s="67"/>
      <c r="G5376" s="40"/>
      <c r="H5376" s="61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0"/>
      <c r="AN5376" s="40"/>
    </row>
    <row r="5377" spans="1:40" x14ac:dyDescent="0.2">
      <c r="A5377" s="40"/>
      <c r="B5377" s="40"/>
      <c r="C5377" s="40"/>
      <c r="D5377" s="40"/>
      <c r="E5377" s="40"/>
      <c r="F5377" s="67"/>
      <c r="G5377" s="40"/>
      <c r="H5377" s="61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0"/>
      <c r="AN5377" s="40"/>
    </row>
    <row r="5378" spans="1:40" x14ac:dyDescent="0.2">
      <c r="A5378" s="40"/>
      <c r="B5378" s="40"/>
      <c r="C5378" s="40"/>
      <c r="D5378" s="40"/>
      <c r="E5378" s="40"/>
      <c r="F5378" s="67"/>
      <c r="G5378" s="40"/>
      <c r="H5378" s="61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0"/>
      <c r="AN5378" s="40"/>
    </row>
    <row r="5379" spans="1:40" x14ac:dyDescent="0.2">
      <c r="A5379" s="40"/>
      <c r="B5379" s="40"/>
      <c r="C5379" s="40"/>
      <c r="D5379" s="40"/>
      <c r="E5379" s="40"/>
      <c r="F5379" s="67"/>
      <c r="G5379" s="40"/>
      <c r="H5379" s="61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0"/>
      <c r="AN5379" s="40"/>
    </row>
    <row r="5380" spans="1:40" x14ac:dyDescent="0.2">
      <c r="A5380" s="40"/>
      <c r="B5380" s="40"/>
      <c r="C5380" s="40"/>
      <c r="D5380" s="40"/>
      <c r="E5380" s="40"/>
      <c r="F5380" s="55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0"/>
      <c r="AN5380" s="40"/>
    </row>
    <row r="5381" spans="1:40" x14ac:dyDescent="0.2">
      <c r="A5381" s="40"/>
      <c r="B5381" s="40"/>
      <c r="C5381" s="40"/>
      <c r="D5381" s="40"/>
      <c r="E5381" s="40"/>
      <c r="F5381" s="55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0"/>
      <c r="AN5381" s="40"/>
    </row>
    <row r="5382" spans="1:40" x14ac:dyDescent="0.2">
      <c r="A5382" s="40"/>
      <c r="B5382" s="40"/>
      <c r="C5382" s="40"/>
      <c r="D5382" s="40"/>
      <c r="E5382" s="40"/>
      <c r="F5382" s="55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0"/>
      <c r="AN5382" s="40"/>
    </row>
    <row r="5383" spans="1:40" x14ac:dyDescent="0.2">
      <c r="A5383" s="40"/>
      <c r="B5383" s="40"/>
      <c r="C5383" s="40"/>
      <c r="D5383" s="40"/>
      <c r="E5383" s="40"/>
      <c r="F5383" s="67"/>
      <c r="G5383" s="40"/>
      <c r="H5383" s="61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0"/>
      <c r="AN5383" s="40"/>
    </row>
    <row r="5384" spans="1:40" x14ac:dyDescent="0.2">
      <c r="A5384" s="40"/>
      <c r="B5384" s="40"/>
      <c r="C5384" s="40"/>
      <c r="D5384" s="40"/>
      <c r="E5384" s="40"/>
      <c r="F5384" s="67"/>
      <c r="G5384" s="40"/>
      <c r="H5384" s="61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0"/>
      <c r="AN5384" s="40"/>
    </row>
    <row r="5385" spans="1:40" x14ac:dyDescent="0.2">
      <c r="A5385" s="40"/>
      <c r="B5385" s="40"/>
      <c r="C5385" s="40"/>
      <c r="D5385" s="40"/>
      <c r="E5385" s="40"/>
      <c r="F5385" s="67"/>
      <c r="G5385" s="40"/>
      <c r="H5385" s="61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0"/>
      <c r="AN5385" s="40"/>
    </row>
    <row r="5386" spans="1:40" x14ac:dyDescent="0.2">
      <c r="A5386" s="40"/>
      <c r="B5386" s="40"/>
      <c r="C5386" s="40"/>
      <c r="D5386" s="40"/>
      <c r="E5386" s="40"/>
      <c r="F5386" s="67"/>
      <c r="G5386" s="40"/>
      <c r="H5386" s="61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0"/>
      <c r="AN5386" s="40"/>
    </row>
    <row r="5387" spans="1:40" x14ac:dyDescent="0.2">
      <c r="A5387" s="40"/>
      <c r="B5387" s="40"/>
      <c r="C5387" s="40"/>
      <c r="D5387" s="40"/>
      <c r="E5387" s="40"/>
      <c r="F5387" s="67"/>
      <c r="G5387" s="40"/>
      <c r="H5387" s="61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0"/>
      <c r="AN5387" s="40"/>
    </row>
    <row r="5388" spans="1:40" x14ac:dyDescent="0.2">
      <c r="A5388" s="40"/>
      <c r="B5388" s="40"/>
      <c r="C5388" s="40"/>
      <c r="D5388" s="40"/>
      <c r="E5388" s="40"/>
      <c r="F5388" s="67"/>
      <c r="G5388" s="40"/>
      <c r="H5388" s="61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0"/>
      <c r="AN5388" s="40"/>
    </row>
    <row r="5389" spans="1:40" x14ac:dyDescent="0.2">
      <c r="A5389" s="40"/>
      <c r="B5389" s="40"/>
      <c r="C5389" s="40"/>
      <c r="D5389" s="40"/>
      <c r="E5389" s="40"/>
      <c r="F5389" s="67"/>
      <c r="G5389" s="40"/>
      <c r="H5389" s="61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0"/>
      <c r="AN5389" s="40"/>
    </row>
    <row r="5390" spans="1:40" x14ac:dyDescent="0.2">
      <c r="A5390" s="40"/>
      <c r="B5390" s="40"/>
      <c r="C5390" s="40"/>
      <c r="D5390" s="40"/>
      <c r="E5390" s="40"/>
      <c r="F5390" s="67"/>
      <c r="G5390" s="40"/>
      <c r="H5390" s="61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0"/>
      <c r="AN5390" s="40"/>
    </row>
    <row r="5391" spans="1:40" x14ac:dyDescent="0.2">
      <c r="A5391" s="40"/>
      <c r="B5391" s="40"/>
      <c r="C5391" s="40"/>
      <c r="D5391" s="40"/>
      <c r="E5391" s="40"/>
      <c r="F5391" s="67"/>
      <c r="G5391" s="40"/>
      <c r="H5391" s="61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0"/>
      <c r="AN5391" s="40"/>
    </row>
    <row r="5392" spans="1:40" x14ac:dyDescent="0.2">
      <c r="A5392" s="40"/>
      <c r="B5392" s="40"/>
      <c r="C5392" s="40"/>
      <c r="D5392" s="40"/>
      <c r="E5392" s="40"/>
      <c r="F5392" s="67"/>
      <c r="G5392" s="40"/>
      <c r="H5392" s="61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0"/>
      <c r="AN5392" s="40"/>
    </row>
    <row r="5393" spans="1:40" x14ac:dyDescent="0.2">
      <c r="A5393" s="40"/>
      <c r="B5393" s="40"/>
      <c r="C5393" s="40"/>
      <c r="D5393" s="40"/>
      <c r="E5393" s="40"/>
      <c r="F5393" s="67"/>
      <c r="G5393" s="40"/>
      <c r="H5393" s="61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0"/>
      <c r="AN5393" s="40"/>
    </row>
    <row r="5394" spans="1:40" x14ac:dyDescent="0.2">
      <c r="A5394" s="40"/>
      <c r="B5394" s="40"/>
      <c r="C5394" s="40"/>
      <c r="D5394" s="40"/>
      <c r="E5394" s="40"/>
      <c r="F5394" s="67"/>
      <c r="G5394" s="40"/>
      <c r="H5394" s="61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0"/>
      <c r="AN5394" s="40"/>
    </row>
    <row r="5395" spans="1:40" x14ac:dyDescent="0.2">
      <c r="A5395" s="40"/>
      <c r="B5395" s="40"/>
      <c r="C5395" s="40"/>
      <c r="D5395" s="40"/>
      <c r="E5395" s="40"/>
      <c r="F5395" s="67"/>
      <c r="G5395" s="40"/>
      <c r="H5395" s="61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0"/>
      <c r="AN5395" s="40"/>
    </row>
    <row r="5396" spans="1:40" x14ac:dyDescent="0.2">
      <c r="A5396" s="40"/>
      <c r="B5396" s="40"/>
      <c r="C5396" s="40"/>
      <c r="D5396" s="40"/>
      <c r="E5396" s="40"/>
      <c r="F5396" s="67"/>
      <c r="G5396" s="40"/>
      <c r="H5396" s="61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0"/>
      <c r="AN5396" s="40"/>
    </row>
    <row r="5397" spans="1:40" x14ac:dyDescent="0.2">
      <c r="A5397" s="40"/>
      <c r="B5397" s="40"/>
      <c r="C5397" s="40"/>
      <c r="D5397" s="40"/>
      <c r="E5397" s="40"/>
      <c r="F5397" s="67"/>
      <c r="G5397" s="40"/>
      <c r="H5397" s="61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0"/>
      <c r="AN5397" s="40"/>
    </row>
    <row r="5398" spans="1:40" x14ac:dyDescent="0.2">
      <c r="A5398" s="40"/>
      <c r="B5398" s="40"/>
      <c r="C5398" s="40"/>
      <c r="D5398" s="40"/>
      <c r="E5398" s="40"/>
      <c r="F5398" s="67"/>
      <c r="G5398" s="40"/>
      <c r="H5398" s="61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0"/>
      <c r="AN5398" s="40"/>
    </row>
    <row r="5399" spans="1:40" x14ac:dyDescent="0.2">
      <c r="A5399" s="40"/>
      <c r="B5399" s="40"/>
      <c r="C5399" s="40"/>
      <c r="D5399" s="40"/>
      <c r="E5399" s="40"/>
      <c r="F5399" s="67"/>
      <c r="G5399" s="40"/>
      <c r="H5399" s="61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0"/>
      <c r="AN5399" s="40"/>
    </row>
    <row r="5400" spans="1:40" x14ac:dyDescent="0.2">
      <c r="A5400" s="40"/>
      <c r="B5400" s="40"/>
      <c r="C5400" s="40"/>
      <c r="D5400" s="40"/>
      <c r="E5400" s="40"/>
      <c r="F5400" s="67"/>
      <c r="G5400" s="40"/>
      <c r="H5400" s="61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0"/>
      <c r="AN5400" s="40"/>
    </row>
    <row r="5401" spans="1:40" x14ac:dyDescent="0.2">
      <c r="A5401" s="40"/>
      <c r="B5401" s="40"/>
      <c r="C5401" s="40"/>
      <c r="D5401" s="40"/>
      <c r="E5401" s="40"/>
      <c r="F5401" s="67"/>
      <c r="G5401" s="40"/>
      <c r="H5401" s="61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0"/>
      <c r="AN5401" s="40"/>
    </row>
    <row r="5402" spans="1:40" x14ac:dyDescent="0.2">
      <c r="A5402" s="40"/>
      <c r="B5402" s="40"/>
      <c r="C5402" s="40"/>
      <c r="D5402" s="40"/>
      <c r="E5402" s="40"/>
      <c r="F5402" s="67"/>
      <c r="G5402" s="40"/>
      <c r="H5402" s="61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0"/>
      <c r="AN5402" s="40"/>
    </row>
    <row r="5403" spans="1:40" x14ac:dyDescent="0.2">
      <c r="A5403" s="40"/>
      <c r="B5403" s="40"/>
      <c r="C5403" s="40"/>
      <c r="D5403" s="40"/>
      <c r="E5403" s="40"/>
      <c r="F5403" s="67"/>
      <c r="G5403" s="40"/>
      <c r="H5403" s="61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0"/>
      <c r="AN5403" s="40"/>
    </row>
    <row r="5404" spans="1:40" x14ac:dyDescent="0.2">
      <c r="A5404" s="40"/>
      <c r="B5404" s="40"/>
      <c r="C5404" s="40"/>
      <c r="D5404" s="40"/>
      <c r="E5404" s="40"/>
      <c r="F5404" s="67"/>
      <c r="G5404" s="40"/>
      <c r="H5404" s="61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0"/>
      <c r="AN5404" s="40"/>
    </row>
    <row r="5405" spans="1:40" x14ac:dyDescent="0.2">
      <c r="A5405" s="40"/>
      <c r="B5405" s="40"/>
      <c r="C5405" s="40"/>
      <c r="D5405" s="40"/>
      <c r="E5405" s="40"/>
      <c r="F5405" s="67"/>
      <c r="G5405" s="40"/>
      <c r="H5405" s="61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0"/>
      <c r="AN5405" s="40"/>
    </row>
    <row r="5406" spans="1:40" x14ac:dyDescent="0.2">
      <c r="A5406" s="40"/>
      <c r="B5406" s="40"/>
      <c r="C5406" s="40"/>
      <c r="D5406" s="40"/>
      <c r="E5406" s="40"/>
      <c r="F5406" s="67"/>
      <c r="G5406" s="40"/>
      <c r="H5406" s="61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0"/>
      <c r="AN5406" s="40"/>
    </row>
    <row r="5407" spans="1:40" x14ac:dyDescent="0.2">
      <c r="A5407" s="40"/>
      <c r="B5407" s="40"/>
      <c r="C5407" s="40"/>
      <c r="D5407" s="40"/>
      <c r="E5407" s="40"/>
      <c r="F5407" s="67"/>
      <c r="G5407" s="40"/>
      <c r="H5407" s="61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0"/>
      <c r="AN5407" s="40"/>
    </row>
    <row r="5408" spans="1:40" x14ac:dyDescent="0.2">
      <c r="A5408" s="40"/>
      <c r="B5408" s="40"/>
      <c r="C5408" s="40"/>
      <c r="D5408" s="40"/>
      <c r="E5408" s="40"/>
      <c r="F5408" s="67"/>
      <c r="G5408" s="40"/>
      <c r="H5408" s="61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0"/>
      <c r="AN5408" s="40"/>
    </row>
    <row r="5409" spans="1:40" x14ac:dyDescent="0.2">
      <c r="A5409" s="40"/>
      <c r="B5409" s="40"/>
      <c r="C5409" s="40"/>
      <c r="D5409" s="40"/>
      <c r="E5409" s="40"/>
      <c r="F5409" s="67"/>
      <c r="G5409" s="40"/>
      <c r="H5409" s="61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0"/>
      <c r="AN5409" s="40"/>
    </row>
    <row r="5410" spans="1:40" x14ac:dyDescent="0.2">
      <c r="A5410" s="40"/>
      <c r="B5410" s="40"/>
      <c r="C5410" s="40"/>
      <c r="D5410" s="40"/>
      <c r="E5410" s="40"/>
      <c r="F5410" s="55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0"/>
      <c r="AN5410" s="40"/>
    </row>
    <row r="5411" spans="1:40" x14ac:dyDescent="0.2">
      <c r="A5411" s="40"/>
      <c r="B5411" s="40"/>
      <c r="C5411" s="40"/>
      <c r="D5411" s="40"/>
      <c r="E5411" s="40"/>
      <c r="F5411" s="55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0"/>
      <c r="AN5411" s="40"/>
    </row>
    <row r="5412" spans="1:40" x14ac:dyDescent="0.2">
      <c r="A5412" s="40"/>
      <c r="B5412" s="40"/>
      <c r="C5412" s="40"/>
      <c r="D5412" s="40"/>
      <c r="E5412" s="40"/>
      <c r="F5412" s="55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0"/>
      <c r="AN5412" s="40"/>
    </row>
    <row r="5413" spans="1:40" x14ac:dyDescent="0.2">
      <c r="A5413" s="40"/>
      <c r="B5413" s="40"/>
      <c r="C5413" s="40"/>
      <c r="D5413" s="40"/>
      <c r="E5413" s="40"/>
      <c r="F5413" s="55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0"/>
      <c r="AN5413" s="40"/>
    </row>
    <row r="5414" spans="1:40" x14ac:dyDescent="0.2">
      <c r="A5414" s="40"/>
      <c r="B5414" s="40"/>
      <c r="C5414" s="40"/>
      <c r="D5414" s="40"/>
      <c r="E5414" s="40"/>
      <c r="F5414" s="55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0"/>
      <c r="AN5414" s="40"/>
    </row>
    <row r="5415" spans="1:40" x14ac:dyDescent="0.2">
      <c r="A5415" s="40"/>
      <c r="B5415" s="40"/>
      <c r="C5415" s="40"/>
      <c r="D5415" s="40"/>
      <c r="E5415" s="40"/>
      <c r="F5415" s="55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0"/>
      <c r="AN5415" s="40"/>
    </row>
    <row r="5416" spans="1:40" x14ac:dyDescent="0.2">
      <c r="A5416" s="40"/>
      <c r="B5416" s="40"/>
      <c r="C5416" s="40"/>
      <c r="D5416" s="40"/>
      <c r="E5416" s="40"/>
      <c r="F5416" s="66"/>
      <c r="G5416" s="40"/>
      <c r="H5416" s="61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0"/>
      <c r="AN5416" s="40"/>
    </row>
    <row r="5417" spans="1:40" x14ac:dyDescent="0.2">
      <c r="A5417" s="40"/>
      <c r="B5417" s="40"/>
      <c r="C5417" s="40"/>
      <c r="D5417" s="40"/>
      <c r="E5417" s="40"/>
      <c r="F5417" s="66"/>
      <c r="G5417" s="40"/>
      <c r="H5417" s="61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0"/>
      <c r="AN5417" s="40"/>
    </row>
    <row r="5418" spans="1:40" x14ac:dyDescent="0.2">
      <c r="A5418" s="40"/>
      <c r="B5418" s="40"/>
      <c r="C5418" s="40"/>
      <c r="D5418" s="40"/>
      <c r="E5418" s="40"/>
      <c r="F5418" s="66"/>
      <c r="G5418" s="40"/>
      <c r="H5418" s="61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0"/>
      <c r="AN5418" s="40"/>
    </row>
    <row r="5419" spans="1:40" x14ac:dyDescent="0.2">
      <c r="A5419" s="40"/>
      <c r="B5419" s="40"/>
      <c r="C5419" s="40"/>
      <c r="D5419" s="40"/>
      <c r="E5419" s="40"/>
      <c r="F5419" s="66"/>
      <c r="G5419" s="40"/>
      <c r="H5419" s="61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0"/>
      <c r="AN5419" s="40"/>
    </row>
    <row r="5420" spans="1:40" x14ac:dyDescent="0.2">
      <c r="A5420" s="40"/>
      <c r="B5420" s="40"/>
      <c r="C5420" s="40"/>
      <c r="D5420" s="40"/>
      <c r="E5420" s="40"/>
      <c r="F5420" s="66"/>
      <c r="G5420" s="40"/>
      <c r="H5420" s="61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0"/>
      <c r="AN5420" s="40"/>
    </row>
    <row r="5421" spans="1:40" x14ac:dyDescent="0.2">
      <c r="A5421" s="40"/>
      <c r="B5421" s="40"/>
      <c r="C5421" s="40"/>
      <c r="D5421" s="40"/>
      <c r="E5421" s="40"/>
      <c r="F5421" s="66"/>
      <c r="G5421" s="40"/>
      <c r="H5421" s="61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0"/>
      <c r="AN5421" s="40"/>
    </row>
    <row r="5422" spans="1:40" x14ac:dyDescent="0.2">
      <c r="A5422" s="40"/>
      <c r="B5422" s="40"/>
      <c r="C5422" s="40"/>
      <c r="D5422" s="40"/>
      <c r="E5422" s="40"/>
      <c r="F5422" s="66"/>
      <c r="G5422" s="40"/>
      <c r="H5422" s="61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0"/>
      <c r="AN5422" s="40"/>
    </row>
    <row r="5423" spans="1:40" x14ac:dyDescent="0.2">
      <c r="A5423" s="40"/>
      <c r="B5423" s="40"/>
      <c r="C5423" s="40"/>
      <c r="D5423" s="40"/>
      <c r="E5423" s="40"/>
      <c r="F5423" s="66"/>
      <c r="G5423" s="40"/>
      <c r="H5423" s="61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0"/>
      <c r="AN5423" s="40"/>
    </row>
    <row r="5424" spans="1:40" x14ac:dyDescent="0.2">
      <c r="A5424" s="40"/>
      <c r="B5424" s="40"/>
      <c r="C5424" s="40"/>
      <c r="D5424" s="40"/>
      <c r="E5424" s="40"/>
      <c r="F5424" s="66"/>
      <c r="G5424" s="40"/>
      <c r="H5424" s="61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0"/>
      <c r="AN5424" s="40"/>
    </row>
    <row r="5425" spans="1:40" x14ac:dyDescent="0.2">
      <c r="A5425" s="40"/>
      <c r="B5425" s="40"/>
      <c r="C5425" s="40"/>
      <c r="D5425" s="40"/>
      <c r="E5425" s="40"/>
      <c r="F5425" s="66"/>
      <c r="G5425" s="40"/>
      <c r="H5425" s="61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0"/>
      <c r="AN5425" s="40"/>
    </row>
    <row r="5426" spans="1:40" x14ac:dyDescent="0.2">
      <c r="A5426" s="40"/>
      <c r="B5426" s="40"/>
      <c r="C5426" s="40"/>
      <c r="D5426" s="40"/>
      <c r="E5426" s="40"/>
      <c r="F5426" s="66"/>
      <c r="G5426" s="40"/>
      <c r="H5426" s="61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0"/>
      <c r="AN5426" s="40"/>
    </row>
    <row r="5427" spans="1:40" x14ac:dyDescent="0.2">
      <c r="A5427" s="40"/>
      <c r="B5427" s="40"/>
      <c r="C5427" s="40"/>
      <c r="D5427" s="40"/>
      <c r="E5427" s="40"/>
      <c r="F5427" s="66"/>
      <c r="G5427" s="40"/>
      <c r="H5427" s="61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0"/>
      <c r="AN5427" s="40"/>
    </row>
    <row r="5428" spans="1:40" x14ac:dyDescent="0.2">
      <c r="A5428" s="40"/>
      <c r="B5428" s="40"/>
      <c r="C5428" s="40"/>
      <c r="D5428" s="40"/>
      <c r="E5428" s="40"/>
      <c r="F5428" s="66"/>
      <c r="G5428" s="40"/>
      <c r="H5428" s="61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0"/>
      <c r="AN5428" s="40"/>
    </row>
    <row r="5429" spans="1:40" x14ac:dyDescent="0.2">
      <c r="A5429" s="40"/>
      <c r="B5429" s="40"/>
      <c r="C5429" s="40"/>
      <c r="D5429" s="40"/>
      <c r="E5429" s="40"/>
      <c r="F5429" s="66"/>
      <c r="G5429" s="40"/>
      <c r="H5429" s="61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0"/>
      <c r="AN5429" s="40"/>
    </row>
    <row r="5430" spans="1:40" x14ac:dyDescent="0.2">
      <c r="A5430" s="40"/>
      <c r="B5430" s="40"/>
      <c r="C5430" s="40"/>
      <c r="D5430" s="40"/>
      <c r="E5430" s="40"/>
      <c r="F5430" s="66"/>
      <c r="G5430" s="40"/>
      <c r="H5430" s="61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0"/>
      <c r="AN5430" s="40"/>
    </row>
    <row r="5431" spans="1:40" x14ac:dyDescent="0.2">
      <c r="A5431" s="40"/>
      <c r="B5431" s="40"/>
      <c r="C5431" s="40"/>
      <c r="D5431" s="40"/>
      <c r="E5431" s="40"/>
      <c r="F5431" s="66"/>
      <c r="G5431" s="40"/>
      <c r="H5431" s="61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0"/>
      <c r="AN5431" s="40"/>
    </row>
    <row r="5432" spans="1:40" x14ac:dyDescent="0.2">
      <c r="A5432" s="40"/>
      <c r="B5432" s="40"/>
      <c r="C5432" s="40"/>
      <c r="D5432" s="40"/>
      <c r="E5432" s="40"/>
      <c r="F5432" s="66"/>
      <c r="G5432" s="40"/>
      <c r="H5432" s="61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0"/>
      <c r="AN5432" s="40"/>
    </row>
    <row r="5433" spans="1:40" x14ac:dyDescent="0.2">
      <c r="A5433" s="40"/>
      <c r="B5433" s="40"/>
      <c r="C5433" s="40"/>
      <c r="D5433" s="40"/>
      <c r="E5433" s="40"/>
      <c r="F5433" s="66"/>
      <c r="G5433" s="40"/>
      <c r="H5433" s="61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0"/>
      <c r="AN5433" s="40"/>
    </row>
    <row r="5434" spans="1:40" x14ac:dyDescent="0.2">
      <c r="A5434" s="40"/>
      <c r="B5434" s="40"/>
      <c r="C5434" s="40"/>
      <c r="D5434" s="40"/>
      <c r="E5434" s="40"/>
      <c r="F5434" s="66"/>
      <c r="G5434" s="40"/>
      <c r="H5434" s="61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0"/>
      <c r="AN5434" s="40"/>
    </row>
    <row r="5435" spans="1:40" x14ac:dyDescent="0.2">
      <c r="A5435" s="40"/>
      <c r="B5435" s="40"/>
      <c r="C5435" s="40"/>
      <c r="D5435" s="40"/>
      <c r="E5435" s="40"/>
      <c r="F5435" s="66"/>
      <c r="G5435" s="40"/>
      <c r="H5435" s="61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0"/>
      <c r="AN5435" s="40"/>
    </row>
    <row r="5436" spans="1:40" x14ac:dyDescent="0.2">
      <c r="A5436" s="40"/>
      <c r="B5436" s="40"/>
      <c r="C5436" s="40"/>
      <c r="D5436" s="40"/>
      <c r="E5436" s="40"/>
      <c r="F5436" s="55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0"/>
      <c r="AN5436" s="40"/>
    </row>
    <row r="5437" spans="1:40" x14ac:dyDescent="0.2">
      <c r="A5437" s="40"/>
      <c r="B5437" s="40"/>
      <c r="C5437" s="40"/>
      <c r="D5437" s="40"/>
      <c r="E5437" s="40"/>
      <c r="F5437" s="55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0"/>
      <c r="AN5437" s="40"/>
    </row>
    <row r="5438" spans="1:40" x14ac:dyDescent="0.2">
      <c r="A5438" s="40"/>
      <c r="B5438" s="40"/>
      <c r="C5438" s="40"/>
      <c r="D5438" s="40"/>
      <c r="E5438" s="40"/>
      <c r="F5438" s="55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0"/>
      <c r="AN5438" s="40"/>
    </row>
    <row r="5439" spans="1:40" x14ac:dyDescent="0.2">
      <c r="A5439" s="40"/>
      <c r="B5439" s="40"/>
      <c r="C5439" s="40"/>
      <c r="D5439" s="40"/>
      <c r="E5439" s="40"/>
      <c r="F5439" s="55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0"/>
      <c r="AN5439" s="40"/>
    </row>
    <row r="5440" spans="1:40" x14ac:dyDescent="0.2">
      <c r="A5440" s="40"/>
      <c r="B5440" s="40"/>
      <c r="C5440" s="40"/>
      <c r="D5440" s="40"/>
      <c r="E5440" s="40"/>
      <c r="F5440" s="55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0"/>
      <c r="AN5440" s="40"/>
    </row>
    <row r="5441" spans="1:40" x14ac:dyDescent="0.2">
      <c r="A5441" s="40"/>
      <c r="B5441" s="40"/>
      <c r="C5441" s="40"/>
      <c r="D5441" s="40"/>
      <c r="E5441" s="40"/>
      <c r="F5441" s="66"/>
      <c r="G5441" s="40"/>
      <c r="H5441" s="61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0"/>
      <c r="AN5441" s="40"/>
    </row>
    <row r="5442" spans="1:40" x14ac:dyDescent="0.2">
      <c r="A5442" s="40"/>
      <c r="B5442" s="40"/>
      <c r="C5442" s="40"/>
      <c r="D5442" s="40"/>
      <c r="E5442" s="40"/>
      <c r="F5442" s="66"/>
      <c r="G5442" s="40"/>
      <c r="H5442" s="61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0"/>
      <c r="AN5442" s="40"/>
    </row>
    <row r="5443" spans="1:40" x14ac:dyDescent="0.2">
      <c r="A5443" s="40"/>
      <c r="B5443" s="40"/>
      <c r="C5443" s="40"/>
      <c r="D5443" s="40"/>
      <c r="E5443" s="40"/>
      <c r="F5443" s="66"/>
      <c r="G5443" s="40"/>
      <c r="H5443" s="61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0"/>
      <c r="AN5443" s="40"/>
    </row>
    <row r="5444" spans="1:40" x14ac:dyDescent="0.2">
      <c r="A5444" s="40"/>
      <c r="B5444" s="40"/>
      <c r="C5444" s="40"/>
      <c r="D5444" s="40"/>
      <c r="E5444" s="40"/>
      <c r="F5444" s="66"/>
      <c r="G5444" s="40"/>
      <c r="H5444" s="61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0"/>
      <c r="AN5444" s="40"/>
    </row>
    <row r="5445" spans="1:40" x14ac:dyDescent="0.2">
      <c r="A5445" s="40"/>
      <c r="B5445" s="40"/>
      <c r="C5445" s="40"/>
      <c r="D5445" s="40"/>
      <c r="E5445" s="40"/>
      <c r="F5445" s="66"/>
      <c r="G5445" s="40"/>
      <c r="H5445" s="61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0"/>
      <c r="AN5445" s="40"/>
    </row>
    <row r="5446" spans="1:40" x14ac:dyDescent="0.2">
      <c r="A5446" s="40"/>
      <c r="B5446" s="40"/>
      <c r="C5446" s="40"/>
      <c r="D5446" s="40"/>
      <c r="E5446" s="40"/>
      <c r="F5446" s="66"/>
      <c r="G5446" s="40"/>
      <c r="H5446" s="61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0"/>
      <c r="AN5446" s="40"/>
    </row>
    <row r="5447" spans="1:40" x14ac:dyDescent="0.2">
      <c r="A5447" s="40"/>
      <c r="B5447" s="40"/>
      <c r="C5447" s="40"/>
      <c r="D5447" s="40"/>
      <c r="E5447" s="40"/>
      <c r="F5447" s="66"/>
      <c r="G5447" s="40"/>
      <c r="H5447" s="61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0"/>
      <c r="AN5447" s="40"/>
    </row>
    <row r="5448" spans="1:40" x14ac:dyDescent="0.2">
      <c r="A5448" s="40"/>
      <c r="B5448" s="40"/>
      <c r="C5448" s="40"/>
      <c r="D5448" s="40"/>
      <c r="E5448" s="40"/>
      <c r="F5448" s="66"/>
      <c r="G5448" s="40"/>
      <c r="H5448" s="61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0"/>
      <c r="AN5448" s="40"/>
    </row>
    <row r="5449" spans="1:40" x14ac:dyDescent="0.2">
      <c r="A5449" s="40"/>
      <c r="B5449" s="40"/>
      <c r="C5449" s="40"/>
      <c r="D5449" s="40"/>
      <c r="E5449" s="40"/>
      <c r="F5449" s="66"/>
      <c r="G5449" s="40"/>
      <c r="H5449" s="61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0"/>
      <c r="AN5449" s="40"/>
    </row>
    <row r="5450" spans="1:40" x14ac:dyDescent="0.2">
      <c r="A5450" s="40"/>
      <c r="B5450" s="40"/>
      <c r="C5450" s="40"/>
      <c r="D5450" s="40"/>
      <c r="E5450" s="40"/>
      <c r="F5450" s="66"/>
      <c r="G5450" s="40"/>
      <c r="H5450" s="61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0"/>
      <c r="AN5450" s="40"/>
    </row>
    <row r="5451" spans="1:40" x14ac:dyDescent="0.2">
      <c r="A5451" s="40"/>
      <c r="B5451" s="40"/>
      <c r="C5451" s="40"/>
      <c r="D5451" s="40"/>
      <c r="E5451" s="40"/>
      <c r="F5451" s="66"/>
      <c r="G5451" s="40"/>
      <c r="H5451" s="61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0"/>
      <c r="AN5451" s="40"/>
    </row>
    <row r="5452" spans="1:40" x14ac:dyDescent="0.2">
      <c r="A5452" s="40"/>
      <c r="B5452" s="40"/>
      <c r="C5452" s="40"/>
      <c r="D5452" s="40"/>
      <c r="E5452" s="40"/>
      <c r="F5452" s="66"/>
      <c r="G5452" s="40"/>
      <c r="H5452" s="61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0"/>
      <c r="AN5452" s="40"/>
    </row>
    <row r="5453" spans="1:40" x14ac:dyDescent="0.2">
      <c r="A5453" s="40"/>
      <c r="B5453" s="40"/>
      <c r="C5453" s="40"/>
      <c r="D5453" s="40"/>
      <c r="E5453" s="40"/>
      <c r="F5453" s="66"/>
      <c r="G5453" s="40"/>
      <c r="H5453" s="61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0"/>
      <c r="AN5453" s="40"/>
    </row>
    <row r="5454" spans="1:40" x14ac:dyDescent="0.2">
      <c r="A5454" s="40"/>
      <c r="B5454" s="40"/>
      <c r="C5454" s="40"/>
      <c r="D5454" s="40"/>
      <c r="E5454" s="40"/>
      <c r="F5454" s="66"/>
      <c r="G5454" s="40"/>
      <c r="H5454" s="61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0"/>
      <c r="AN5454" s="40"/>
    </row>
    <row r="5455" spans="1:40" x14ac:dyDescent="0.2">
      <c r="A5455" s="40"/>
      <c r="B5455" s="40"/>
      <c r="C5455" s="40"/>
      <c r="D5455" s="40"/>
      <c r="E5455" s="40"/>
      <c r="F5455" s="66"/>
      <c r="G5455" s="40"/>
      <c r="H5455" s="61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0"/>
      <c r="AN5455" s="40"/>
    </row>
    <row r="5456" spans="1:40" x14ac:dyDescent="0.2">
      <c r="A5456" s="40"/>
      <c r="B5456" s="40"/>
      <c r="C5456" s="40"/>
      <c r="D5456" s="40"/>
      <c r="E5456" s="40"/>
      <c r="F5456" s="66"/>
      <c r="G5456" s="40"/>
      <c r="H5456" s="61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0"/>
      <c r="AN5456" s="40"/>
    </row>
    <row r="5457" spans="1:40" x14ac:dyDescent="0.2">
      <c r="A5457" s="40"/>
      <c r="B5457" s="40"/>
      <c r="C5457" s="40"/>
      <c r="D5457" s="40"/>
      <c r="E5457" s="40"/>
      <c r="F5457" s="66"/>
      <c r="G5457" s="40"/>
      <c r="H5457" s="61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0"/>
      <c r="AN5457" s="40"/>
    </row>
    <row r="5458" spans="1:40" x14ac:dyDescent="0.2">
      <c r="A5458" s="40"/>
      <c r="B5458" s="40"/>
      <c r="C5458" s="40"/>
      <c r="D5458" s="40"/>
      <c r="E5458" s="40"/>
      <c r="F5458" s="66"/>
      <c r="G5458" s="40"/>
      <c r="H5458" s="61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0"/>
      <c r="AN5458" s="40"/>
    </row>
    <row r="5459" spans="1:40" x14ac:dyDescent="0.2">
      <c r="A5459" s="40"/>
      <c r="B5459" s="40"/>
      <c r="C5459" s="40"/>
      <c r="D5459" s="40"/>
      <c r="E5459" s="40"/>
      <c r="F5459" s="66"/>
      <c r="G5459" s="40"/>
      <c r="H5459" s="61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0"/>
      <c r="AN5459" s="40"/>
    </row>
    <row r="5460" spans="1:40" x14ac:dyDescent="0.2">
      <c r="A5460" s="40"/>
      <c r="B5460" s="40"/>
      <c r="C5460" s="40"/>
      <c r="D5460" s="40"/>
      <c r="E5460" s="40"/>
      <c r="F5460" s="66"/>
      <c r="G5460" s="40"/>
      <c r="H5460" s="61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0"/>
      <c r="AN5460" s="40"/>
    </row>
    <row r="5461" spans="1:40" x14ac:dyDescent="0.2">
      <c r="A5461" s="40"/>
      <c r="B5461" s="40"/>
      <c r="C5461" s="40"/>
      <c r="D5461" s="40"/>
      <c r="E5461" s="40"/>
      <c r="F5461" s="55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0"/>
      <c r="AN5461" s="40"/>
    </row>
    <row r="5462" spans="1:40" x14ac:dyDescent="0.2">
      <c r="A5462" s="40"/>
      <c r="B5462" s="40"/>
      <c r="C5462" s="40"/>
      <c r="D5462" s="40"/>
      <c r="E5462" s="40"/>
      <c r="F5462" s="55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0"/>
      <c r="AN5462" s="40"/>
    </row>
    <row r="5463" spans="1:40" x14ac:dyDescent="0.2">
      <c r="A5463" s="40"/>
      <c r="B5463" s="40"/>
      <c r="C5463" s="40"/>
      <c r="D5463" s="40"/>
      <c r="E5463" s="40"/>
      <c r="F5463" s="55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0"/>
      <c r="AN5463" s="40"/>
    </row>
    <row r="5464" spans="1:40" x14ac:dyDescent="0.2">
      <c r="A5464" s="40"/>
      <c r="B5464" s="40"/>
      <c r="C5464" s="40"/>
      <c r="D5464" s="40"/>
      <c r="E5464" s="40"/>
      <c r="F5464" s="55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0"/>
      <c r="AN5464" s="40"/>
    </row>
    <row r="5465" spans="1:40" x14ac:dyDescent="0.2">
      <c r="A5465" s="40"/>
      <c r="B5465" s="40"/>
      <c r="C5465" s="40"/>
      <c r="D5465" s="40"/>
      <c r="E5465" s="40"/>
      <c r="F5465" s="55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0"/>
      <c r="AN5465" s="40"/>
    </row>
    <row r="5466" spans="1:40" x14ac:dyDescent="0.2">
      <c r="A5466" s="40"/>
      <c r="B5466" s="40"/>
      <c r="C5466" s="40"/>
      <c r="D5466" s="40"/>
      <c r="E5466" s="40"/>
      <c r="F5466" s="66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0"/>
      <c r="AN5466" s="40"/>
    </row>
    <row r="5467" spans="1:40" x14ac:dyDescent="0.2">
      <c r="A5467" s="40"/>
      <c r="B5467" s="40"/>
      <c r="C5467" s="40"/>
      <c r="D5467" s="40"/>
      <c r="E5467" s="40"/>
      <c r="F5467" s="66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0"/>
      <c r="AN5467" s="40"/>
    </row>
    <row r="5468" spans="1:40" x14ac:dyDescent="0.2">
      <c r="A5468" s="40"/>
      <c r="B5468" s="40"/>
      <c r="C5468" s="40"/>
      <c r="D5468" s="40"/>
      <c r="E5468" s="40"/>
      <c r="F5468" s="66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0"/>
      <c r="AN5468" s="40"/>
    </row>
    <row r="5469" spans="1:40" x14ac:dyDescent="0.2">
      <c r="A5469" s="40"/>
      <c r="B5469" s="40"/>
      <c r="C5469" s="40"/>
      <c r="D5469" s="40"/>
      <c r="E5469" s="40"/>
      <c r="F5469" s="66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0"/>
      <c r="AN5469" s="40"/>
    </row>
    <row r="5470" spans="1:40" x14ac:dyDescent="0.2">
      <c r="A5470" s="40"/>
      <c r="B5470" s="40"/>
      <c r="C5470" s="40"/>
      <c r="D5470" s="40"/>
      <c r="E5470" s="40"/>
      <c r="F5470" s="66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0"/>
      <c r="AN5470" s="40"/>
    </row>
    <row r="5471" spans="1:40" x14ac:dyDescent="0.2">
      <c r="A5471" s="40"/>
      <c r="B5471" s="40"/>
      <c r="C5471" s="40"/>
      <c r="D5471" s="40"/>
      <c r="E5471" s="40"/>
      <c r="F5471" s="66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0"/>
      <c r="AN5471" s="40"/>
    </row>
    <row r="5472" spans="1:40" x14ac:dyDescent="0.2">
      <c r="A5472" s="40"/>
      <c r="B5472" s="40"/>
      <c r="C5472" s="40"/>
      <c r="D5472" s="40"/>
      <c r="E5472" s="40"/>
      <c r="F5472" s="66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0"/>
      <c r="AN5472" s="40"/>
    </row>
    <row r="5473" spans="1:40" x14ac:dyDescent="0.2">
      <c r="A5473" s="40"/>
      <c r="B5473" s="40"/>
      <c r="C5473" s="40"/>
      <c r="D5473" s="40"/>
      <c r="E5473" s="40"/>
      <c r="F5473" s="66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0"/>
      <c r="AN5473" s="40"/>
    </row>
    <row r="5474" spans="1:40" x14ac:dyDescent="0.2">
      <c r="A5474" s="40"/>
      <c r="B5474" s="40"/>
      <c r="C5474" s="40"/>
      <c r="D5474" s="40"/>
      <c r="E5474" s="40"/>
      <c r="F5474" s="66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0"/>
      <c r="AN5474" s="40"/>
    </row>
    <row r="5475" spans="1:40" x14ac:dyDescent="0.2">
      <c r="A5475" s="40"/>
      <c r="B5475" s="40"/>
      <c r="C5475" s="40"/>
      <c r="D5475" s="40"/>
      <c r="E5475" s="40"/>
      <c r="F5475" s="66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0"/>
      <c r="AN5475" s="40"/>
    </row>
    <row r="5476" spans="1:40" x14ac:dyDescent="0.2">
      <c r="A5476" s="40"/>
      <c r="B5476" s="40"/>
      <c r="C5476" s="40"/>
      <c r="D5476" s="40"/>
      <c r="E5476" s="40"/>
      <c r="F5476" s="66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0"/>
      <c r="AN5476" s="40"/>
    </row>
    <row r="5477" spans="1:40" x14ac:dyDescent="0.2">
      <c r="A5477" s="40"/>
      <c r="B5477" s="40"/>
      <c r="C5477" s="40"/>
      <c r="D5477" s="40"/>
      <c r="E5477" s="40"/>
      <c r="F5477" s="66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0"/>
      <c r="AN5477" s="40"/>
    </row>
    <row r="5478" spans="1:40" x14ac:dyDescent="0.2">
      <c r="A5478" s="40"/>
      <c r="B5478" s="40"/>
      <c r="C5478" s="40"/>
      <c r="D5478" s="40"/>
      <c r="E5478" s="40"/>
      <c r="F5478" s="66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0"/>
      <c r="AN5478" s="40"/>
    </row>
    <row r="5479" spans="1:40" x14ac:dyDescent="0.2">
      <c r="A5479" s="40"/>
      <c r="B5479" s="40"/>
      <c r="C5479" s="40"/>
      <c r="D5479" s="40"/>
      <c r="E5479" s="40"/>
      <c r="F5479" s="66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0"/>
      <c r="AN5479" s="40"/>
    </row>
    <row r="5480" spans="1:40" x14ac:dyDescent="0.2">
      <c r="A5480" s="40"/>
      <c r="B5480" s="40"/>
      <c r="C5480" s="40"/>
      <c r="D5480" s="40"/>
      <c r="E5480" s="40"/>
      <c r="F5480" s="66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0"/>
      <c r="AN5480" s="40"/>
    </row>
    <row r="5481" spans="1:40" x14ac:dyDescent="0.2">
      <c r="A5481" s="40"/>
      <c r="B5481" s="40"/>
      <c r="C5481" s="40"/>
      <c r="D5481" s="40"/>
      <c r="E5481" s="40"/>
      <c r="F5481" s="55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0"/>
      <c r="AN5481" s="40"/>
    </row>
    <row r="5482" spans="1:40" x14ac:dyDescent="0.2">
      <c r="A5482" s="40"/>
      <c r="B5482" s="40"/>
      <c r="C5482" s="40"/>
      <c r="D5482" s="40"/>
      <c r="E5482" s="40"/>
      <c r="F5482" s="55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0"/>
      <c r="AN5482" s="40"/>
    </row>
    <row r="5483" spans="1:40" x14ac:dyDescent="0.2">
      <c r="A5483" s="40"/>
      <c r="B5483" s="40"/>
      <c r="C5483" s="40"/>
      <c r="D5483" s="40"/>
      <c r="E5483" s="40"/>
      <c r="F5483" s="55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0"/>
      <c r="AN5483" s="40"/>
    </row>
    <row r="5484" spans="1:40" x14ac:dyDescent="0.2">
      <c r="A5484" s="40"/>
      <c r="B5484" s="40"/>
      <c r="C5484" s="40"/>
      <c r="D5484" s="40"/>
      <c r="E5484" s="40"/>
      <c r="F5484" s="55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0"/>
      <c r="AN5484" s="40"/>
    </row>
    <row r="5485" spans="1:40" x14ac:dyDescent="0.2">
      <c r="A5485" s="40"/>
      <c r="B5485" s="40"/>
      <c r="C5485" s="40"/>
      <c r="D5485" s="40"/>
      <c r="E5485" s="40"/>
      <c r="F5485" s="55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0"/>
      <c r="AN5485" s="40"/>
    </row>
    <row r="5486" spans="1:40" x14ac:dyDescent="0.2">
      <c r="A5486" s="40"/>
      <c r="B5486" s="40"/>
      <c r="C5486" s="40"/>
      <c r="D5486" s="40"/>
      <c r="E5486" s="40"/>
      <c r="F5486" s="66"/>
      <c r="G5486" s="56"/>
      <c r="H5486" s="61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0"/>
      <c r="AN5486" s="40"/>
    </row>
    <row r="5487" spans="1:40" x14ac:dyDescent="0.2">
      <c r="A5487" s="40"/>
      <c r="B5487" s="40"/>
      <c r="C5487" s="40"/>
      <c r="D5487" s="40"/>
      <c r="E5487" s="40"/>
      <c r="F5487" s="66"/>
      <c r="G5487" s="56"/>
      <c r="H5487" s="61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0"/>
      <c r="AN5487" s="40"/>
    </row>
    <row r="5488" spans="1:40" x14ac:dyDescent="0.2">
      <c r="A5488" s="40"/>
      <c r="B5488" s="40"/>
      <c r="C5488" s="40"/>
      <c r="D5488" s="40"/>
      <c r="E5488" s="40"/>
      <c r="F5488" s="66"/>
      <c r="G5488" s="56"/>
      <c r="H5488" s="61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0"/>
      <c r="AN5488" s="40"/>
    </row>
    <row r="5489" spans="1:40" x14ac:dyDescent="0.2">
      <c r="A5489" s="40"/>
      <c r="B5489" s="40"/>
      <c r="C5489" s="40"/>
      <c r="D5489" s="40"/>
      <c r="E5489" s="40"/>
      <c r="F5489" s="66"/>
      <c r="G5489" s="56"/>
      <c r="H5489" s="61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0"/>
      <c r="AN5489" s="40"/>
    </row>
    <row r="5490" spans="1:40" x14ac:dyDescent="0.2">
      <c r="A5490" s="40"/>
      <c r="B5490" s="40"/>
      <c r="C5490" s="40"/>
      <c r="D5490" s="40"/>
      <c r="E5490" s="40"/>
      <c r="F5490" s="66"/>
      <c r="G5490" s="56"/>
      <c r="H5490" s="61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0"/>
      <c r="AN5490" s="40"/>
    </row>
    <row r="5491" spans="1:40" x14ac:dyDescent="0.2">
      <c r="A5491" s="40"/>
      <c r="B5491" s="40"/>
      <c r="C5491" s="40"/>
      <c r="D5491" s="40"/>
      <c r="E5491" s="40"/>
      <c r="F5491" s="66"/>
      <c r="G5491" s="56"/>
      <c r="H5491" s="61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0"/>
      <c r="AN5491" s="40"/>
    </row>
    <row r="5492" spans="1:40" x14ac:dyDescent="0.2">
      <c r="A5492" s="40"/>
      <c r="B5492" s="40"/>
      <c r="C5492" s="40"/>
      <c r="D5492" s="40"/>
      <c r="E5492" s="40"/>
      <c r="F5492" s="66"/>
      <c r="G5492" s="56"/>
      <c r="H5492" s="61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0"/>
      <c r="AN5492" s="40"/>
    </row>
    <row r="5493" spans="1:40" x14ac:dyDescent="0.2">
      <c r="A5493" s="40"/>
      <c r="B5493" s="40"/>
      <c r="C5493" s="40"/>
      <c r="D5493" s="40"/>
      <c r="E5493" s="40"/>
      <c r="F5493" s="66"/>
      <c r="G5493" s="56"/>
      <c r="H5493" s="61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0"/>
      <c r="AN5493" s="40"/>
    </row>
    <row r="5494" spans="1:40" x14ac:dyDescent="0.2">
      <c r="A5494" s="40"/>
      <c r="B5494" s="40"/>
      <c r="C5494" s="40"/>
      <c r="D5494" s="40"/>
      <c r="E5494" s="40"/>
      <c r="F5494" s="66"/>
      <c r="G5494" s="56"/>
      <c r="H5494" s="61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0"/>
      <c r="AN5494" s="40"/>
    </row>
    <row r="5495" spans="1:40" x14ac:dyDescent="0.2">
      <c r="A5495" s="40"/>
      <c r="B5495" s="40"/>
      <c r="C5495" s="40"/>
      <c r="D5495" s="40"/>
      <c r="E5495" s="40"/>
      <c r="F5495" s="66"/>
      <c r="G5495" s="56"/>
      <c r="H5495" s="61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0"/>
      <c r="AN5495" s="40"/>
    </row>
    <row r="5496" spans="1:40" x14ac:dyDescent="0.2">
      <c r="A5496" s="40"/>
      <c r="B5496" s="40"/>
      <c r="C5496" s="40"/>
      <c r="D5496" s="40"/>
      <c r="E5496" s="40"/>
      <c r="F5496" s="66"/>
      <c r="G5496" s="56"/>
      <c r="H5496" s="61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0"/>
      <c r="AN5496" s="40"/>
    </row>
    <row r="5497" spans="1:40" x14ac:dyDescent="0.2">
      <c r="A5497" s="40"/>
      <c r="B5497" s="40"/>
      <c r="C5497" s="40"/>
      <c r="D5497" s="40"/>
      <c r="E5497" s="40"/>
      <c r="F5497" s="66"/>
      <c r="G5497" s="56"/>
      <c r="H5497" s="61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0"/>
      <c r="AN5497" s="40"/>
    </row>
    <row r="5498" spans="1:40" x14ac:dyDescent="0.2">
      <c r="A5498" s="40"/>
      <c r="B5498" s="40"/>
      <c r="C5498" s="40"/>
      <c r="D5498" s="40"/>
      <c r="E5498" s="40"/>
      <c r="F5498" s="66"/>
      <c r="G5498" s="56"/>
      <c r="H5498" s="61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0"/>
      <c r="AN5498" s="40"/>
    </row>
    <row r="5499" spans="1:40" x14ac:dyDescent="0.2">
      <c r="A5499" s="40"/>
      <c r="B5499" s="40"/>
      <c r="C5499" s="40"/>
      <c r="D5499" s="40"/>
      <c r="E5499" s="40"/>
      <c r="F5499" s="66"/>
      <c r="G5499" s="56"/>
      <c r="H5499" s="61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0"/>
      <c r="AN5499" s="40"/>
    </row>
    <row r="5500" spans="1:40" x14ac:dyDescent="0.2">
      <c r="A5500" s="40"/>
      <c r="B5500" s="40"/>
      <c r="C5500" s="40"/>
      <c r="D5500" s="40"/>
      <c r="E5500" s="40"/>
      <c r="F5500" s="66"/>
      <c r="G5500" s="56"/>
      <c r="H5500" s="61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0"/>
      <c r="AN5500" s="40"/>
    </row>
    <row r="5501" spans="1:40" x14ac:dyDescent="0.2">
      <c r="A5501" s="40"/>
      <c r="B5501" s="40"/>
      <c r="C5501" s="40"/>
      <c r="D5501" s="40"/>
      <c r="E5501" s="40"/>
      <c r="F5501" s="55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0"/>
      <c r="AN5501" s="40"/>
    </row>
    <row r="5502" spans="1:40" x14ac:dyDescent="0.2">
      <c r="A5502" s="40"/>
      <c r="B5502" s="40"/>
      <c r="C5502" s="40"/>
      <c r="D5502" s="40"/>
      <c r="E5502" s="40"/>
      <c r="F5502" s="55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0"/>
      <c r="AN5502" s="40"/>
    </row>
    <row r="5503" spans="1:40" x14ac:dyDescent="0.2">
      <c r="A5503" s="40"/>
      <c r="B5503" s="40"/>
      <c r="C5503" s="40"/>
      <c r="D5503" s="40"/>
      <c r="E5503" s="40"/>
      <c r="F5503" s="55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0"/>
      <c r="AN5503" s="40"/>
    </row>
    <row r="5504" spans="1:40" x14ac:dyDescent="0.2">
      <c r="A5504" s="40"/>
      <c r="B5504" s="40"/>
      <c r="C5504" s="40"/>
      <c r="D5504" s="40"/>
      <c r="E5504" s="40"/>
      <c r="F5504" s="55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0"/>
      <c r="AN5504" s="40"/>
    </row>
    <row r="5505" spans="1:40" x14ac:dyDescent="0.2">
      <c r="A5505" s="40"/>
      <c r="B5505" s="40"/>
      <c r="C5505" s="40"/>
      <c r="D5505" s="40"/>
      <c r="E5505" s="40"/>
      <c r="F5505" s="66"/>
      <c r="G5505" s="40"/>
      <c r="H5505" s="61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0"/>
      <c r="AN5505" s="40"/>
    </row>
    <row r="5506" spans="1:40" x14ac:dyDescent="0.2">
      <c r="A5506" s="40"/>
      <c r="B5506" s="40"/>
      <c r="C5506" s="40"/>
      <c r="D5506" s="40"/>
      <c r="E5506" s="40"/>
      <c r="F5506" s="66"/>
      <c r="G5506" s="40"/>
      <c r="H5506" s="61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0"/>
      <c r="AN5506" s="40"/>
    </row>
    <row r="5507" spans="1:40" x14ac:dyDescent="0.2">
      <c r="A5507" s="40"/>
      <c r="B5507" s="40"/>
      <c r="C5507" s="40"/>
      <c r="D5507" s="40"/>
      <c r="E5507" s="40"/>
      <c r="F5507" s="66"/>
      <c r="G5507" s="40"/>
      <c r="H5507" s="61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0"/>
      <c r="AN5507" s="40"/>
    </row>
    <row r="5508" spans="1:40" x14ac:dyDescent="0.2">
      <c r="A5508" s="40"/>
      <c r="B5508" s="40"/>
      <c r="C5508" s="40"/>
      <c r="D5508" s="40"/>
      <c r="E5508" s="40"/>
      <c r="F5508" s="66"/>
      <c r="G5508" s="40"/>
      <c r="H5508" s="61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0"/>
      <c r="AN5508" s="40"/>
    </row>
    <row r="5509" spans="1:40" x14ac:dyDescent="0.2">
      <c r="A5509" s="40"/>
      <c r="B5509" s="40"/>
      <c r="C5509" s="40"/>
      <c r="D5509" s="40"/>
      <c r="E5509" s="40"/>
      <c r="F5509" s="66"/>
      <c r="G5509" s="40"/>
      <c r="H5509" s="61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0"/>
      <c r="AN5509" s="40"/>
    </row>
    <row r="5510" spans="1:40" x14ac:dyDescent="0.2">
      <c r="A5510" s="40"/>
      <c r="B5510" s="40"/>
      <c r="C5510" s="40"/>
      <c r="D5510" s="40"/>
      <c r="E5510" s="40"/>
      <c r="F5510" s="66"/>
      <c r="G5510" s="40"/>
      <c r="H5510" s="61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0"/>
      <c r="AN5510" s="40"/>
    </row>
    <row r="5511" spans="1:40" x14ac:dyDescent="0.2">
      <c r="A5511" s="40"/>
      <c r="B5511" s="40"/>
      <c r="C5511" s="40"/>
      <c r="D5511" s="40"/>
      <c r="E5511" s="40"/>
      <c r="F5511" s="66"/>
      <c r="G5511" s="40"/>
      <c r="H5511" s="61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0"/>
      <c r="AN5511" s="40"/>
    </row>
    <row r="5512" spans="1:40" x14ac:dyDescent="0.2">
      <c r="A5512" s="40"/>
      <c r="B5512" s="40"/>
      <c r="C5512" s="40"/>
      <c r="D5512" s="40"/>
      <c r="E5512" s="40"/>
      <c r="F5512" s="66"/>
      <c r="G5512" s="40"/>
      <c r="H5512" s="61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0"/>
      <c r="AN5512" s="40"/>
    </row>
    <row r="5513" spans="1:40" x14ac:dyDescent="0.2">
      <c r="A5513" s="40"/>
      <c r="B5513" s="40"/>
      <c r="C5513" s="40"/>
      <c r="D5513" s="40"/>
      <c r="E5513" s="40"/>
      <c r="F5513" s="66"/>
      <c r="G5513" s="40"/>
      <c r="H5513" s="61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0"/>
      <c r="AN5513" s="40"/>
    </row>
    <row r="5514" spans="1:40" x14ac:dyDescent="0.2">
      <c r="A5514" s="40"/>
      <c r="B5514" s="40"/>
      <c r="C5514" s="40"/>
      <c r="D5514" s="40"/>
      <c r="E5514" s="40"/>
      <c r="F5514" s="66"/>
      <c r="G5514" s="40"/>
      <c r="H5514" s="61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0"/>
      <c r="AN5514" s="40"/>
    </row>
    <row r="5515" spans="1:40" x14ac:dyDescent="0.2">
      <c r="A5515" s="40"/>
      <c r="B5515" s="40"/>
      <c r="C5515" s="40"/>
      <c r="D5515" s="40"/>
      <c r="E5515" s="40"/>
      <c r="F5515" s="66"/>
      <c r="G5515" s="40"/>
      <c r="H5515" s="61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0"/>
      <c r="AN5515" s="40"/>
    </row>
    <row r="5516" spans="1:40" x14ac:dyDescent="0.2">
      <c r="A5516" s="40"/>
      <c r="B5516" s="40"/>
      <c r="C5516" s="40"/>
      <c r="D5516" s="40"/>
      <c r="E5516" s="40"/>
      <c r="F5516" s="66"/>
      <c r="G5516" s="40"/>
      <c r="H5516" s="61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0"/>
      <c r="AN5516" s="40"/>
    </row>
    <row r="5517" spans="1:40" x14ac:dyDescent="0.2">
      <c r="A5517" s="40"/>
      <c r="B5517" s="40"/>
      <c r="C5517" s="40"/>
      <c r="D5517" s="40"/>
      <c r="E5517" s="40"/>
      <c r="F5517" s="66"/>
      <c r="G5517" s="40"/>
      <c r="H5517" s="61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0"/>
      <c r="AN5517" s="40"/>
    </row>
    <row r="5518" spans="1:40" x14ac:dyDescent="0.2">
      <c r="A5518" s="40"/>
      <c r="B5518" s="40"/>
      <c r="C5518" s="40"/>
      <c r="D5518" s="40"/>
      <c r="E5518" s="40"/>
      <c r="F5518" s="66"/>
      <c r="G5518" s="40"/>
      <c r="H5518" s="61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0"/>
      <c r="AN5518" s="40"/>
    </row>
    <row r="5519" spans="1:40" x14ac:dyDescent="0.2">
      <c r="A5519" s="40"/>
      <c r="B5519" s="40"/>
      <c r="C5519" s="40"/>
      <c r="D5519" s="40"/>
      <c r="E5519" s="40"/>
      <c r="F5519" s="66"/>
      <c r="G5519" s="40"/>
      <c r="H5519" s="61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0"/>
      <c r="AN5519" s="40"/>
    </row>
    <row r="5520" spans="1:40" x14ac:dyDescent="0.2">
      <c r="A5520" s="40"/>
      <c r="B5520" s="40"/>
      <c r="C5520" s="40"/>
      <c r="D5520" s="40"/>
      <c r="E5520" s="40"/>
      <c r="F5520" s="66"/>
      <c r="G5520" s="40"/>
      <c r="H5520" s="61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0"/>
      <c r="AN5520" s="40"/>
    </row>
    <row r="5521" spans="1:40" x14ac:dyDescent="0.2">
      <c r="A5521" s="40"/>
      <c r="B5521" s="40"/>
      <c r="C5521" s="40"/>
      <c r="D5521" s="40"/>
      <c r="E5521" s="40"/>
      <c r="F5521" s="66"/>
      <c r="G5521" s="40"/>
      <c r="H5521" s="61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0"/>
      <c r="AN5521" s="40"/>
    </row>
    <row r="5522" spans="1:40" x14ac:dyDescent="0.2">
      <c r="A5522" s="40"/>
      <c r="B5522" s="40"/>
      <c r="C5522" s="40"/>
      <c r="D5522" s="40"/>
      <c r="E5522" s="40"/>
      <c r="F5522" s="66"/>
      <c r="G5522" s="40"/>
      <c r="H5522" s="61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0"/>
      <c r="AN5522" s="40"/>
    </row>
    <row r="5523" spans="1:40" x14ac:dyDescent="0.2">
      <c r="A5523" s="40"/>
      <c r="B5523" s="40"/>
      <c r="C5523" s="40"/>
      <c r="D5523" s="40"/>
      <c r="E5523" s="40"/>
      <c r="F5523" s="66"/>
      <c r="G5523" s="40"/>
      <c r="H5523" s="61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0"/>
      <c r="AN5523" s="40"/>
    </row>
    <row r="5524" spans="1:40" x14ac:dyDescent="0.2">
      <c r="A5524" s="40"/>
      <c r="B5524" s="40"/>
      <c r="C5524" s="40"/>
      <c r="D5524" s="40"/>
      <c r="E5524" s="40"/>
      <c r="F5524" s="66"/>
      <c r="G5524" s="40"/>
      <c r="H5524" s="61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0"/>
      <c r="AN5524" s="40"/>
    </row>
    <row r="5525" spans="1:40" x14ac:dyDescent="0.2">
      <c r="A5525" s="40"/>
      <c r="B5525" s="40"/>
      <c r="C5525" s="40"/>
      <c r="D5525" s="40"/>
      <c r="E5525" s="40"/>
      <c r="F5525" s="66"/>
      <c r="G5525" s="40"/>
      <c r="H5525" s="61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0"/>
      <c r="AN5525" s="40"/>
    </row>
    <row r="5526" spans="1:40" x14ac:dyDescent="0.2">
      <c r="A5526" s="40"/>
      <c r="B5526" s="40"/>
      <c r="C5526" s="40"/>
      <c r="D5526" s="40"/>
      <c r="E5526" s="40"/>
      <c r="F5526" s="66"/>
      <c r="G5526" s="40"/>
      <c r="H5526" s="61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0"/>
      <c r="AN5526" s="40"/>
    </row>
    <row r="5527" spans="1:40" x14ac:dyDescent="0.2">
      <c r="A5527" s="40"/>
      <c r="B5527" s="40"/>
      <c r="C5527" s="40"/>
      <c r="D5527" s="40"/>
      <c r="E5527" s="40"/>
      <c r="F5527" s="66"/>
      <c r="G5527" s="40"/>
      <c r="H5527" s="61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0"/>
      <c r="AN5527" s="40"/>
    </row>
    <row r="5528" spans="1:40" x14ac:dyDescent="0.2">
      <c r="A5528" s="40"/>
      <c r="B5528" s="40"/>
      <c r="C5528" s="40"/>
      <c r="D5528" s="40"/>
      <c r="E5528" s="40"/>
      <c r="F5528" s="55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0"/>
      <c r="AN5528" s="40"/>
    </row>
    <row r="5529" spans="1:40" x14ac:dyDescent="0.2">
      <c r="A5529" s="40"/>
      <c r="B5529" s="40"/>
      <c r="C5529" s="40"/>
      <c r="D5529" s="40"/>
      <c r="E5529" s="40"/>
      <c r="F5529" s="55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0"/>
      <c r="AN5529" s="40"/>
    </row>
    <row r="5530" spans="1:40" x14ac:dyDescent="0.2">
      <c r="A5530" s="40"/>
      <c r="B5530" s="40"/>
      <c r="C5530" s="40"/>
      <c r="D5530" s="40"/>
      <c r="E5530" s="40"/>
      <c r="F5530" s="55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0"/>
      <c r="AN5530" s="40"/>
    </row>
    <row r="5531" spans="1:40" x14ac:dyDescent="0.2">
      <c r="A5531" s="40"/>
      <c r="B5531" s="40"/>
      <c r="C5531" s="40"/>
      <c r="D5531" s="40"/>
      <c r="E5531" s="40"/>
      <c r="F5531" s="55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0"/>
      <c r="AN5531" s="40"/>
    </row>
    <row r="5532" spans="1:40" x14ac:dyDescent="0.2">
      <c r="A5532" s="40"/>
      <c r="B5532" s="40"/>
      <c r="C5532" s="40"/>
      <c r="D5532" s="40"/>
      <c r="E5532" s="40"/>
      <c r="F5532" s="55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0"/>
      <c r="AN5532" s="40"/>
    </row>
    <row r="5533" spans="1:40" x14ac:dyDescent="0.2">
      <c r="A5533" s="40"/>
      <c r="B5533" s="40"/>
      <c r="C5533" s="40"/>
      <c r="D5533" s="40"/>
      <c r="E5533" s="40"/>
      <c r="F5533" s="66"/>
      <c r="G5533" s="40"/>
      <c r="H5533" s="61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0"/>
      <c r="AN5533" s="40"/>
    </row>
    <row r="5534" spans="1:40" x14ac:dyDescent="0.2">
      <c r="A5534" s="40"/>
      <c r="B5534" s="40"/>
      <c r="C5534" s="40"/>
      <c r="D5534" s="40"/>
      <c r="E5534" s="40"/>
      <c r="F5534" s="66"/>
      <c r="G5534" s="40"/>
      <c r="H5534" s="61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0"/>
      <c r="AN5534" s="40"/>
    </row>
    <row r="5535" spans="1:40" x14ac:dyDescent="0.2">
      <c r="A5535" s="40"/>
      <c r="B5535" s="40"/>
      <c r="C5535" s="40"/>
      <c r="D5535" s="40"/>
      <c r="E5535" s="40"/>
      <c r="F5535" s="66"/>
      <c r="G5535" s="40"/>
      <c r="H5535" s="61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0"/>
      <c r="AN5535" s="40"/>
    </row>
    <row r="5536" spans="1:40" x14ac:dyDescent="0.2">
      <c r="A5536" s="40"/>
      <c r="B5536" s="40"/>
      <c r="C5536" s="40"/>
      <c r="D5536" s="40"/>
      <c r="E5536" s="40"/>
      <c r="F5536" s="66"/>
      <c r="G5536" s="40"/>
      <c r="H5536" s="61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0"/>
      <c r="AN5536" s="40"/>
    </row>
    <row r="5537" spans="1:40" x14ac:dyDescent="0.2">
      <c r="A5537" s="40"/>
      <c r="B5537" s="40"/>
      <c r="C5537" s="40"/>
      <c r="D5537" s="40"/>
      <c r="E5537" s="40"/>
      <c r="F5537" s="66"/>
      <c r="G5537" s="40"/>
      <c r="H5537" s="61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0"/>
      <c r="AN5537" s="40"/>
    </row>
    <row r="5538" spans="1:40" x14ac:dyDescent="0.2">
      <c r="A5538" s="40"/>
      <c r="B5538" s="40"/>
      <c r="C5538" s="40"/>
      <c r="D5538" s="40"/>
      <c r="E5538" s="40"/>
      <c r="F5538" s="66"/>
      <c r="G5538" s="40"/>
      <c r="H5538" s="61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0"/>
      <c r="AN5538" s="40"/>
    </row>
    <row r="5539" spans="1:40" x14ac:dyDescent="0.2">
      <c r="A5539" s="40"/>
      <c r="B5539" s="40"/>
      <c r="C5539" s="40"/>
      <c r="D5539" s="40"/>
      <c r="E5539" s="40"/>
      <c r="F5539" s="66"/>
      <c r="G5539" s="40"/>
      <c r="H5539" s="61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0"/>
      <c r="AN5539" s="40"/>
    </row>
    <row r="5540" spans="1:40" x14ac:dyDescent="0.2">
      <c r="A5540" s="40"/>
      <c r="B5540" s="40"/>
      <c r="C5540" s="40"/>
      <c r="D5540" s="40"/>
      <c r="E5540" s="40"/>
      <c r="F5540" s="66"/>
      <c r="G5540" s="40"/>
      <c r="H5540" s="61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0"/>
      <c r="AN5540" s="40"/>
    </row>
    <row r="5541" spans="1:40" x14ac:dyDescent="0.2">
      <c r="A5541" s="40"/>
      <c r="B5541" s="40"/>
      <c r="C5541" s="40"/>
      <c r="D5541" s="40"/>
      <c r="E5541" s="40"/>
      <c r="F5541" s="66"/>
      <c r="G5541" s="40"/>
      <c r="H5541" s="61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0"/>
      <c r="AN5541" s="40"/>
    </row>
    <row r="5542" spans="1:40" x14ac:dyDescent="0.2">
      <c r="A5542" s="40"/>
      <c r="B5542" s="40"/>
      <c r="C5542" s="40"/>
      <c r="D5542" s="40"/>
      <c r="E5542" s="40"/>
      <c r="F5542" s="66"/>
      <c r="G5542" s="40"/>
      <c r="H5542" s="61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0"/>
      <c r="AN5542" s="40"/>
    </row>
    <row r="5543" spans="1:40" x14ac:dyDescent="0.2">
      <c r="A5543" s="40"/>
      <c r="B5543" s="40"/>
      <c r="C5543" s="40"/>
      <c r="D5543" s="40"/>
      <c r="E5543" s="40"/>
      <c r="F5543" s="66"/>
      <c r="G5543" s="40"/>
      <c r="H5543" s="61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0"/>
      <c r="AN5543" s="40"/>
    </row>
    <row r="5544" spans="1:40" x14ac:dyDescent="0.2">
      <c r="A5544" s="40"/>
      <c r="B5544" s="40"/>
      <c r="C5544" s="40"/>
      <c r="D5544" s="40"/>
      <c r="E5544" s="40"/>
      <c r="F5544" s="66"/>
      <c r="G5544" s="40"/>
      <c r="H5544" s="61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0"/>
      <c r="AN5544" s="40"/>
    </row>
    <row r="5545" spans="1:40" x14ac:dyDescent="0.2">
      <c r="A5545" s="40"/>
      <c r="B5545" s="40"/>
      <c r="C5545" s="40"/>
      <c r="D5545" s="40"/>
      <c r="E5545" s="40"/>
      <c r="F5545" s="66"/>
      <c r="G5545" s="40"/>
      <c r="H5545" s="61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0"/>
      <c r="AN5545" s="40"/>
    </row>
    <row r="5546" spans="1:40" x14ac:dyDescent="0.2">
      <c r="A5546" s="40"/>
      <c r="B5546" s="40"/>
      <c r="C5546" s="40"/>
      <c r="D5546" s="40"/>
      <c r="E5546" s="40"/>
      <c r="F5546" s="66"/>
      <c r="G5546" s="40"/>
      <c r="H5546" s="61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0"/>
      <c r="AN5546" s="40"/>
    </row>
    <row r="5547" spans="1:40" x14ac:dyDescent="0.2">
      <c r="A5547" s="40"/>
      <c r="B5547" s="40"/>
      <c r="C5547" s="40"/>
      <c r="D5547" s="40"/>
      <c r="E5547" s="40"/>
      <c r="F5547" s="66"/>
      <c r="G5547" s="40"/>
      <c r="H5547" s="61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0"/>
      <c r="AN5547" s="40"/>
    </row>
    <row r="5548" spans="1:40" x14ac:dyDescent="0.2">
      <c r="A5548" s="40"/>
      <c r="B5548" s="40"/>
      <c r="C5548" s="40"/>
      <c r="D5548" s="40"/>
      <c r="E5548" s="40"/>
      <c r="F5548" s="66"/>
      <c r="G5548" s="40"/>
      <c r="H5548" s="61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0"/>
      <c r="AN5548" s="40"/>
    </row>
    <row r="5549" spans="1:40" x14ac:dyDescent="0.2">
      <c r="A5549" s="40"/>
      <c r="B5549" s="40"/>
      <c r="C5549" s="40"/>
      <c r="D5549" s="40"/>
      <c r="E5549" s="40"/>
      <c r="F5549" s="66"/>
      <c r="G5549" s="40"/>
      <c r="H5549" s="61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0"/>
      <c r="AN5549" s="40"/>
    </row>
    <row r="5550" spans="1:40" x14ac:dyDescent="0.2">
      <c r="A5550" s="40"/>
      <c r="B5550" s="40"/>
      <c r="C5550" s="40"/>
      <c r="D5550" s="40"/>
      <c r="E5550" s="40"/>
      <c r="F5550" s="55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0"/>
      <c r="AN5550" s="40"/>
    </row>
    <row r="5551" spans="1:40" x14ac:dyDescent="0.2">
      <c r="A5551" s="40"/>
      <c r="B5551" s="40"/>
      <c r="C5551" s="40"/>
      <c r="D5551" s="40"/>
      <c r="E5551" s="40"/>
      <c r="F5551" s="55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0"/>
      <c r="AN5551" s="40"/>
    </row>
    <row r="5552" spans="1:40" x14ac:dyDescent="0.2">
      <c r="A5552" s="40"/>
      <c r="B5552" s="40"/>
      <c r="C5552" s="40"/>
      <c r="D5552" s="40"/>
      <c r="E5552" s="40"/>
      <c r="F5552" s="55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0"/>
      <c r="AN5552" s="40"/>
    </row>
    <row r="5553" spans="1:40" x14ac:dyDescent="0.2">
      <c r="A5553" s="40"/>
      <c r="B5553" s="40"/>
      <c r="C5553" s="40"/>
      <c r="D5553" s="40"/>
      <c r="E5553" s="40"/>
      <c r="F5553" s="55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0"/>
      <c r="AN5553" s="40"/>
    </row>
    <row r="5554" spans="1:40" x14ac:dyDescent="0.2">
      <c r="A5554" s="40"/>
      <c r="B5554" s="40"/>
      <c r="C5554" s="40"/>
      <c r="D5554" s="40"/>
      <c r="E5554" s="40"/>
      <c r="F5554" s="55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0"/>
      <c r="AN5554" s="40"/>
    </row>
    <row r="5555" spans="1:40" x14ac:dyDescent="0.2">
      <c r="A5555" s="40"/>
      <c r="B5555" s="40"/>
      <c r="C5555" s="40"/>
      <c r="D5555" s="40"/>
      <c r="E5555" s="40"/>
      <c r="F5555" s="66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0"/>
      <c r="AN5555" s="40"/>
    </row>
    <row r="5556" spans="1:40" x14ac:dyDescent="0.2">
      <c r="A5556" s="40"/>
      <c r="B5556" s="40"/>
      <c r="C5556" s="40"/>
      <c r="D5556" s="40"/>
      <c r="E5556" s="40"/>
      <c r="F5556" s="66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0"/>
      <c r="AN5556" s="40"/>
    </row>
    <row r="5557" spans="1:40" x14ac:dyDescent="0.2">
      <c r="A5557" s="40"/>
      <c r="B5557" s="40"/>
      <c r="C5557" s="40"/>
      <c r="D5557" s="40"/>
      <c r="E5557" s="40"/>
      <c r="F5557" s="66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0"/>
      <c r="AN5557" s="40"/>
    </row>
    <row r="5558" spans="1:40" x14ac:dyDescent="0.2">
      <c r="A5558" s="40"/>
      <c r="B5558" s="40"/>
      <c r="C5558" s="40"/>
      <c r="D5558" s="40"/>
      <c r="E5558" s="40"/>
      <c r="F5558" s="66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0"/>
      <c r="AN5558" s="40"/>
    </row>
    <row r="5559" spans="1:40" x14ac:dyDescent="0.2">
      <c r="A5559" s="40"/>
      <c r="B5559" s="40"/>
      <c r="C5559" s="40"/>
      <c r="D5559" s="40"/>
      <c r="E5559" s="40"/>
      <c r="F5559" s="66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0"/>
      <c r="AN5559" s="40"/>
    </row>
    <row r="5560" spans="1:40" x14ac:dyDescent="0.2">
      <c r="A5560" s="40"/>
      <c r="B5560" s="40"/>
      <c r="C5560" s="40"/>
      <c r="D5560" s="40"/>
      <c r="E5560" s="40"/>
      <c r="F5560" s="66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0"/>
      <c r="AN5560" s="40"/>
    </row>
    <row r="5561" spans="1:40" x14ac:dyDescent="0.2">
      <c r="A5561" s="40"/>
      <c r="B5561" s="40"/>
      <c r="C5561" s="40"/>
      <c r="D5561" s="40"/>
      <c r="E5561" s="40"/>
      <c r="F5561" s="66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0"/>
      <c r="AN5561" s="40"/>
    </row>
    <row r="5562" spans="1:40" x14ac:dyDescent="0.2">
      <c r="A5562" s="40"/>
      <c r="B5562" s="40"/>
      <c r="C5562" s="40"/>
      <c r="D5562" s="40"/>
      <c r="E5562" s="40"/>
      <c r="F5562" s="66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0"/>
      <c r="AN5562" s="40"/>
    </row>
    <row r="5563" spans="1:40" x14ac:dyDescent="0.2">
      <c r="A5563" s="40"/>
      <c r="B5563" s="40"/>
      <c r="C5563" s="40"/>
      <c r="D5563" s="40"/>
      <c r="E5563" s="40"/>
      <c r="F5563" s="66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0"/>
      <c r="AN5563" s="40"/>
    </row>
    <row r="5564" spans="1:40" x14ac:dyDescent="0.2">
      <c r="A5564" s="40"/>
      <c r="B5564" s="40"/>
      <c r="C5564" s="40"/>
      <c r="D5564" s="40"/>
      <c r="E5564" s="40"/>
      <c r="F5564" s="66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0"/>
      <c r="AN5564" s="40"/>
    </row>
    <row r="5565" spans="1:40" x14ac:dyDescent="0.2">
      <c r="A5565" s="40"/>
      <c r="B5565" s="40"/>
      <c r="C5565" s="40"/>
      <c r="D5565" s="40"/>
      <c r="E5565" s="40"/>
      <c r="F5565" s="66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0"/>
      <c r="AN5565" s="40"/>
    </row>
    <row r="5566" spans="1:40" x14ac:dyDescent="0.2">
      <c r="A5566" s="40"/>
      <c r="B5566" s="40"/>
      <c r="C5566" s="40"/>
      <c r="D5566" s="40"/>
      <c r="E5566" s="40"/>
      <c r="F5566" s="66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0"/>
      <c r="AN5566" s="40"/>
    </row>
    <row r="5567" spans="1:40" x14ac:dyDescent="0.2">
      <c r="A5567" s="40"/>
      <c r="B5567" s="40"/>
      <c r="C5567" s="40"/>
      <c r="D5567" s="40"/>
      <c r="E5567" s="40"/>
      <c r="F5567" s="66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0"/>
      <c r="AN5567" s="40"/>
    </row>
    <row r="5568" spans="1:40" x14ac:dyDescent="0.2">
      <c r="A5568" s="40"/>
      <c r="B5568" s="40"/>
      <c r="C5568" s="40"/>
      <c r="D5568" s="40"/>
      <c r="E5568" s="40"/>
      <c r="F5568" s="66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0"/>
      <c r="AN5568" s="40"/>
    </row>
    <row r="5569" spans="1:40" x14ac:dyDescent="0.2">
      <c r="A5569" s="40"/>
      <c r="B5569" s="40"/>
      <c r="C5569" s="40"/>
      <c r="D5569" s="40"/>
      <c r="E5569" s="40"/>
      <c r="F5569" s="66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0"/>
      <c r="AN5569" s="40"/>
    </row>
    <row r="5570" spans="1:40" x14ac:dyDescent="0.2">
      <c r="A5570" s="40"/>
      <c r="B5570" s="40"/>
      <c r="C5570" s="40"/>
      <c r="D5570" s="40"/>
      <c r="E5570" s="40"/>
      <c r="F5570" s="66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0"/>
      <c r="AN5570" s="40"/>
    </row>
    <row r="5571" spans="1:40" x14ac:dyDescent="0.2">
      <c r="A5571" s="40"/>
      <c r="B5571" s="40"/>
      <c r="C5571" s="40"/>
      <c r="D5571" s="40"/>
      <c r="E5571" s="40"/>
      <c r="F5571" s="55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0"/>
      <c r="AN5571" s="40"/>
    </row>
    <row r="5572" spans="1:40" x14ac:dyDescent="0.2">
      <c r="A5572" s="40"/>
      <c r="B5572" s="40"/>
      <c r="C5572" s="40"/>
      <c r="D5572" s="40"/>
      <c r="E5572" s="40"/>
      <c r="F5572" s="55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0"/>
      <c r="AN5572" s="40"/>
    </row>
    <row r="5573" spans="1:40" x14ac:dyDescent="0.2">
      <c r="A5573" s="40"/>
      <c r="B5573" s="40"/>
      <c r="C5573" s="40"/>
      <c r="D5573" s="40"/>
      <c r="E5573" s="40"/>
      <c r="F5573" s="55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0"/>
      <c r="AN5573" s="40"/>
    </row>
    <row r="5574" spans="1:40" x14ac:dyDescent="0.2">
      <c r="A5574" s="40"/>
      <c r="B5574" s="40"/>
      <c r="C5574" s="40"/>
      <c r="D5574" s="40"/>
      <c r="E5574" s="40"/>
      <c r="F5574" s="55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0"/>
      <c r="AN5574" s="40"/>
    </row>
    <row r="5575" spans="1:40" x14ac:dyDescent="0.2">
      <c r="A5575" s="40"/>
      <c r="B5575" s="40"/>
      <c r="C5575" s="40"/>
      <c r="D5575" s="40"/>
      <c r="E5575" s="40"/>
      <c r="F5575" s="55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0"/>
      <c r="AN5575" s="40"/>
    </row>
    <row r="5576" spans="1:40" x14ac:dyDescent="0.2">
      <c r="A5576" s="40"/>
      <c r="B5576" s="40"/>
      <c r="C5576" s="40"/>
      <c r="D5576" s="40"/>
      <c r="E5576" s="40"/>
      <c r="F5576" s="55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0"/>
      <c r="AN5576" s="40"/>
    </row>
    <row r="5577" spans="1:40" x14ac:dyDescent="0.2">
      <c r="A5577" s="40"/>
      <c r="B5577" s="40"/>
      <c r="C5577" s="40"/>
      <c r="D5577" s="40"/>
      <c r="E5577" s="40"/>
      <c r="F5577" s="66"/>
      <c r="G5577" s="56"/>
      <c r="H5577" s="61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0"/>
      <c r="AN5577" s="40"/>
    </row>
    <row r="5578" spans="1:40" x14ac:dyDescent="0.2">
      <c r="A5578" s="40"/>
      <c r="B5578" s="40"/>
      <c r="C5578" s="40"/>
      <c r="D5578" s="40"/>
      <c r="E5578" s="40"/>
      <c r="F5578" s="66"/>
      <c r="G5578" s="56"/>
      <c r="H5578" s="61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0"/>
      <c r="AN5578" s="40"/>
    </row>
    <row r="5579" spans="1:40" x14ac:dyDescent="0.2">
      <c r="A5579" s="40"/>
      <c r="B5579" s="40"/>
      <c r="C5579" s="40"/>
      <c r="D5579" s="40"/>
      <c r="E5579" s="40"/>
      <c r="F5579" s="66"/>
      <c r="G5579" s="56"/>
      <c r="H5579" s="61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0"/>
      <c r="AN5579" s="40"/>
    </row>
    <row r="5580" spans="1:40" x14ac:dyDescent="0.2">
      <c r="A5580" s="40"/>
      <c r="B5580" s="40"/>
      <c r="C5580" s="40"/>
      <c r="D5580" s="40"/>
      <c r="E5580" s="40"/>
      <c r="F5580" s="66"/>
      <c r="G5580" s="56"/>
      <c r="H5580" s="61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0"/>
      <c r="AN5580" s="40"/>
    </row>
    <row r="5581" spans="1:40" x14ac:dyDescent="0.2">
      <c r="A5581" s="40"/>
      <c r="B5581" s="40"/>
      <c r="C5581" s="40"/>
      <c r="D5581" s="40"/>
      <c r="E5581" s="40"/>
      <c r="F5581" s="66"/>
      <c r="G5581" s="56"/>
      <c r="H5581" s="61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0"/>
      <c r="AN5581" s="40"/>
    </row>
    <row r="5582" spans="1:40" x14ac:dyDescent="0.2">
      <c r="A5582" s="40"/>
      <c r="B5582" s="40"/>
      <c r="C5582" s="40"/>
      <c r="D5582" s="40"/>
      <c r="E5582" s="40"/>
      <c r="F5582" s="66"/>
      <c r="G5582" s="56"/>
      <c r="H5582" s="61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0"/>
      <c r="AN5582" s="40"/>
    </row>
    <row r="5583" spans="1:40" x14ac:dyDescent="0.2">
      <c r="A5583" s="40"/>
      <c r="B5583" s="40"/>
      <c r="C5583" s="40"/>
      <c r="D5583" s="40"/>
      <c r="E5583" s="40"/>
      <c r="F5583" s="66"/>
      <c r="G5583" s="56"/>
      <c r="H5583" s="61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0"/>
      <c r="AN5583" s="40"/>
    </row>
    <row r="5584" spans="1:40" x14ac:dyDescent="0.2">
      <c r="A5584" s="40"/>
      <c r="B5584" s="40"/>
      <c r="C5584" s="40"/>
      <c r="D5584" s="40"/>
      <c r="E5584" s="40"/>
      <c r="F5584" s="66"/>
      <c r="G5584" s="56"/>
      <c r="H5584" s="61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0"/>
      <c r="AN5584" s="40"/>
    </row>
    <row r="5585" spans="1:40" x14ac:dyDescent="0.2">
      <c r="A5585" s="40"/>
      <c r="B5585" s="40"/>
      <c r="C5585" s="40"/>
      <c r="D5585" s="40"/>
      <c r="E5585" s="40"/>
      <c r="F5585" s="55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0"/>
      <c r="AN5585" s="40"/>
    </row>
    <row r="5586" spans="1:40" x14ac:dyDescent="0.2">
      <c r="A5586" s="40"/>
      <c r="B5586" s="40"/>
      <c r="C5586" s="40"/>
      <c r="D5586" s="40"/>
      <c r="E5586" s="40"/>
      <c r="F5586" s="55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0"/>
      <c r="AN5586" s="40"/>
    </row>
    <row r="5587" spans="1:40" x14ac:dyDescent="0.2">
      <c r="A5587" s="40"/>
      <c r="B5587" s="40"/>
      <c r="C5587" s="40"/>
      <c r="D5587" s="40"/>
      <c r="E5587" s="40"/>
      <c r="F5587" s="55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0"/>
      <c r="AN5587" s="40"/>
    </row>
    <row r="5588" spans="1:40" x14ac:dyDescent="0.2">
      <c r="A5588" s="40"/>
      <c r="B5588" s="40"/>
      <c r="C5588" s="40"/>
      <c r="D5588" s="40"/>
      <c r="E5588" s="40"/>
      <c r="F5588" s="55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0"/>
      <c r="AN5588" s="40"/>
    </row>
    <row r="5589" spans="1:40" x14ac:dyDescent="0.2">
      <c r="A5589" s="40"/>
      <c r="B5589" s="40"/>
      <c r="C5589" s="40"/>
      <c r="D5589" s="40"/>
      <c r="E5589" s="40"/>
      <c r="F5589" s="66"/>
      <c r="G5589" s="40"/>
      <c r="H5589" s="61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0"/>
      <c r="AN5589" s="40"/>
    </row>
    <row r="5590" spans="1:40" x14ac:dyDescent="0.2">
      <c r="A5590" s="40"/>
      <c r="B5590" s="40"/>
      <c r="C5590" s="40"/>
      <c r="D5590" s="40"/>
      <c r="E5590" s="40"/>
      <c r="F5590" s="66"/>
      <c r="G5590" s="40"/>
      <c r="H5590" s="61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0"/>
      <c r="AN5590" s="40"/>
    </row>
    <row r="5591" spans="1:40" x14ac:dyDescent="0.2">
      <c r="A5591" s="40"/>
      <c r="B5591" s="40"/>
      <c r="C5591" s="40"/>
      <c r="D5591" s="40"/>
      <c r="E5591" s="40"/>
      <c r="F5591" s="66"/>
      <c r="G5591" s="40"/>
      <c r="H5591" s="61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0"/>
      <c r="AN5591" s="40"/>
    </row>
    <row r="5592" spans="1:40" x14ac:dyDescent="0.2">
      <c r="A5592" s="40"/>
      <c r="B5592" s="40"/>
      <c r="C5592" s="40"/>
      <c r="D5592" s="40"/>
      <c r="E5592" s="40"/>
      <c r="F5592" s="66"/>
      <c r="G5592" s="40"/>
      <c r="H5592" s="61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0"/>
      <c r="AN5592" s="40"/>
    </row>
    <row r="5593" spans="1:40" x14ac:dyDescent="0.2">
      <c r="A5593" s="40"/>
      <c r="B5593" s="40"/>
      <c r="C5593" s="40"/>
      <c r="D5593" s="40"/>
      <c r="E5593" s="40"/>
      <c r="F5593" s="66"/>
      <c r="G5593" s="40"/>
      <c r="H5593" s="61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0"/>
      <c r="AN5593" s="40"/>
    </row>
    <row r="5594" spans="1:40" x14ac:dyDescent="0.2">
      <c r="A5594" s="40"/>
      <c r="B5594" s="40"/>
      <c r="C5594" s="40"/>
      <c r="D5594" s="40"/>
      <c r="E5594" s="40"/>
      <c r="F5594" s="66"/>
      <c r="G5594" s="40"/>
      <c r="H5594" s="61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0"/>
      <c r="AN5594" s="40"/>
    </row>
    <row r="5595" spans="1:40" x14ac:dyDescent="0.2">
      <c r="A5595" s="40"/>
      <c r="B5595" s="40"/>
      <c r="C5595" s="40"/>
      <c r="D5595" s="40"/>
      <c r="E5595" s="40"/>
      <c r="F5595" s="66"/>
      <c r="G5595" s="40"/>
      <c r="H5595" s="61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0"/>
      <c r="AN5595" s="40"/>
    </row>
    <row r="5596" spans="1:40" x14ac:dyDescent="0.2">
      <c r="A5596" s="40"/>
      <c r="B5596" s="40"/>
      <c r="C5596" s="40"/>
      <c r="D5596" s="40"/>
      <c r="E5596" s="40"/>
      <c r="F5596" s="66"/>
      <c r="G5596" s="40"/>
      <c r="H5596" s="61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0"/>
      <c r="AN5596" s="40"/>
    </row>
    <row r="5597" spans="1:40" x14ac:dyDescent="0.2">
      <c r="A5597" s="40"/>
      <c r="B5597" s="40"/>
      <c r="C5597" s="40"/>
      <c r="D5597" s="40"/>
      <c r="E5597" s="40"/>
      <c r="F5597" s="66"/>
      <c r="G5597" s="40"/>
      <c r="H5597" s="61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0"/>
      <c r="AN5597" s="40"/>
    </row>
    <row r="5598" spans="1:40" x14ac:dyDescent="0.2">
      <c r="A5598" s="40"/>
      <c r="B5598" s="40"/>
      <c r="C5598" s="40"/>
      <c r="D5598" s="40"/>
      <c r="E5598" s="40"/>
      <c r="F5598" s="66"/>
      <c r="G5598" s="40"/>
      <c r="H5598" s="61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0"/>
      <c r="AN5598" s="40"/>
    </row>
    <row r="5599" spans="1:40" x14ac:dyDescent="0.2">
      <c r="A5599" s="40"/>
      <c r="B5599" s="40"/>
      <c r="C5599" s="40"/>
      <c r="D5599" s="40"/>
      <c r="E5599" s="40"/>
      <c r="F5599" s="66"/>
      <c r="G5599" s="40"/>
      <c r="H5599" s="61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0"/>
      <c r="AN5599" s="40"/>
    </row>
    <row r="5600" spans="1:40" x14ac:dyDescent="0.2">
      <c r="A5600" s="40"/>
      <c r="B5600" s="40"/>
      <c r="C5600" s="40"/>
      <c r="D5600" s="40"/>
      <c r="E5600" s="40"/>
      <c r="F5600" s="66"/>
      <c r="G5600" s="40"/>
      <c r="H5600" s="61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0"/>
      <c r="AN5600" s="40"/>
    </row>
    <row r="5601" spans="1:40" x14ac:dyDescent="0.2">
      <c r="A5601" s="40"/>
      <c r="B5601" s="40"/>
      <c r="C5601" s="40"/>
      <c r="D5601" s="40"/>
      <c r="E5601" s="40"/>
      <c r="F5601" s="66"/>
      <c r="G5601" s="40"/>
      <c r="H5601" s="61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0"/>
      <c r="AN5601" s="40"/>
    </row>
    <row r="5602" spans="1:40" x14ac:dyDescent="0.2">
      <c r="A5602" s="40"/>
      <c r="B5602" s="40"/>
      <c r="C5602" s="40"/>
      <c r="D5602" s="40"/>
      <c r="E5602" s="40"/>
      <c r="F5602" s="66"/>
      <c r="G5602" s="40"/>
      <c r="H5602" s="61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0"/>
      <c r="AN5602" s="40"/>
    </row>
    <row r="5603" spans="1:40" x14ac:dyDescent="0.2">
      <c r="A5603" s="40"/>
      <c r="B5603" s="40"/>
      <c r="C5603" s="40"/>
      <c r="D5603" s="40"/>
      <c r="E5603" s="40"/>
      <c r="F5603" s="66"/>
      <c r="G5603" s="40"/>
      <c r="H5603" s="61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0"/>
      <c r="AN5603" s="40"/>
    </row>
    <row r="5604" spans="1:40" x14ac:dyDescent="0.2">
      <c r="A5604" s="40"/>
      <c r="B5604" s="40"/>
      <c r="C5604" s="40"/>
      <c r="D5604" s="40"/>
      <c r="E5604" s="40"/>
      <c r="F5604" s="66"/>
      <c r="G5604" s="40"/>
      <c r="H5604" s="61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0"/>
      <c r="AN5604" s="40"/>
    </row>
    <row r="5605" spans="1:40" x14ac:dyDescent="0.2">
      <c r="A5605" s="40"/>
      <c r="B5605" s="40"/>
      <c r="C5605" s="40"/>
      <c r="D5605" s="40"/>
      <c r="E5605" s="40"/>
      <c r="F5605" s="66"/>
      <c r="G5605" s="40"/>
      <c r="H5605" s="61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0"/>
      <c r="AN5605" s="40"/>
    </row>
    <row r="5606" spans="1:40" x14ac:dyDescent="0.2">
      <c r="A5606" s="40"/>
      <c r="B5606" s="40"/>
      <c r="C5606" s="40"/>
      <c r="D5606" s="40"/>
      <c r="E5606" s="40"/>
      <c r="F5606" s="66"/>
      <c r="G5606" s="40"/>
      <c r="H5606" s="61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0"/>
      <c r="AN5606" s="40"/>
    </row>
    <row r="5607" spans="1:40" x14ac:dyDescent="0.2">
      <c r="A5607" s="40"/>
      <c r="B5607" s="40"/>
      <c r="C5607" s="40"/>
      <c r="D5607" s="40"/>
      <c r="E5607" s="40"/>
      <c r="F5607" s="66"/>
      <c r="G5607" s="40"/>
      <c r="H5607" s="61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0"/>
      <c r="AN5607" s="40"/>
    </row>
    <row r="5608" spans="1:40" x14ac:dyDescent="0.2">
      <c r="A5608" s="40"/>
      <c r="B5608" s="40"/>
      <c r="C5608" s="40"/>
      <c r="D5608" s="40"/>
      <c r="E5608" s="40"/>
      <c r="F5608" s="66"/>
      <c r="G5608" s="40"/>
      <c r="H5608" s="61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0"/>
      <c r="AN5608" s="40"/>
    </row>
    <row r="5609" spans="1:40" x14ac:dyDescent="0.2">
      <c r="A5609" s="40"/>
      <c r="B5609" s="40"/>
      <c r="C5609" s="40"/>
      <c r="D5609" s="40"/>
      <c r="E5609" s="40"/>
      <c r="F5609" s="66"/>
      <c r="G5609" s="40"/>
      <c r="H5609" s="61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0"/>
      <c r="AN5609" s="40"/>
    </row>
    <row r="5610" spans="1:40" x14ac:dyDescent="0.2">
      <c r="A5610" s="40"/>
      <c r="B5610" s="40"/>
      <c r="C5610" s="40"/>
      <c r="D5610" s="40"/>
      <c r="E5610" s="40"/>
      <c r="F5610" s="66"/>
      <c r="G5610" s="40"/>
      <c r="H5610" s="61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0"/>
      <c r="AN5610" s="40"/>
    </row>
    <row r="5611" spans="1:40" x14ac:dyDescent="0.2">
      <c r="A5611" s="40"/>
      <c r="B5611" s="40"/>
      <c r="C5611" s="40"/>
      <c r="D5611" s="40"/>
      <c r="E5611" s="40"/>
      <c r="F5611" s="66"/>
      <c r="G5611" s="40"/>
      <c r="H5611" s="61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0"/>
      <c r="AN5611" s="40"/>
    </row>
    <row r="5612" spans="1:40" x14ac:dyDescent="0.2">
      <c r="A5612" s="40"/>
      <c r="B5612" s="40"/>
      <c r="C5612" s="40"/>
      <c r="D5612" s="40"/>
      <c r="E5612" s="40"/>
      <c r="F5612" s="55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0"/>
      <c r="AN5612" s="40"/>
    </row>
    <row r="5613" spans="1:40" x14ac:dyDescent="0.2">
      <c r="A5613" s="40"/>
      <c r="B5613" s="40"/>
      <c r="C5613" s="40"/>
      <c r="D5613" s="40"/>
      <c r="E5613" s="40"/>
      <c r="F5613" s="55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0"/>
      <c r="AN5613" s="40"/>
    </row>
    <row r="5614" spans="1:40" x14ac:dyDescent="0.2">
      <c r="A5614" s="40"/>
      <c r="B5614" s="40"/>
      <c r="C5614" s="40"/>
      <c r="D5614" s="40"/>
      <c r="E5614" s="40"/>
      <c r="F5614" s="66"/>
      <c r="G5614" s="40"/>
      <c r="H5614" s="61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0"/>
      <c r="AN5614" s="40"/>
    </row>
    <row r="5615" spans="1:40" x14ac:dyDescent="0.2">
      <c r="A5615" s="40"/>
      <c r="B5615" s="40"/>
      <c r="C5615" s="40"/>
      <c r="D5615" s="40"/>
      <c r="E5615" s="40"/>
      <c r="F5615" s="66"/>
      <c r="G5615" s="40"/>
      <c r="H5615" s="61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0"/>
      <c r="AN5615" s="40"/>
    </row>
    <row r="5616" spans="1:40" x14ac:dyDescent="0.2">
      <c r="A5616" s="40"/>
      <c r="B5616" s="40"/>
      <c r="C5616" s="40"/>
      <c r="D5616" s="40"/>
      <c r="E5616" s="40"/>
      <c r="F5616" s="66"/>
      <c r="G5616" s="40"/>
      <c r="H5616" s="61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0"/>
      <c r="AN5616" s="40"/>
    </row>
    <row r="5617" spans="1:40" x14ac:dyDescent="0.2">
      <c r="A5617" s="40"/>
      <c r="B5617" s="40"/>
      <c r="C5617" s="40"/>
      <c r="D5617" s="40"/>
      <c r="E5617" s="40"/>
      <c r="F5617" s="66"/>
      <c r="G5617" s="40"/>
      <c r="H5617" s="61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0"/>
      <c r="AN5617" s="40"/>
    </row>
    <row r="5618" spans="1:40" x14ac:dyDescent="0.2">
      <c r="A5618" s="40"/>
      <c r="B5618" s="40"/>
      <c r="C5618" s="40"/>
      <c r="D5618" s="40"/>
      <c r="E5618" s="40"/>
      <c r="F5618" s="66"/>
      <c r="G5618" s="40"/>
      <c r="H5618" s="61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0"/>
      <c r="AN5618" s="40"/>
    </row>
    <row r="5619" spans="1:40" x14ac:dyDescent="0.2">
      <c r="A5619" s="40"/>
      <c r="B5619" s="40"/>
      <c r="C5619" s="40"/>
      <c r="D5619" s="40"/>
      <c r="E5619" s="40"/>
      <c r="F5619" s="66"/>
      <c r="G5619" s="40"/>
      <c r="H5619" s="61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0"/>
      <c r="AN5619" s="40"/>
    </row>
    <row r="5620" spans="1:40" x14ac:dyDescent="0.2">
      <c r="A5620" s="40"/>
      <c r="B5620" s="40"/>
      <c r="C5620" s="40"/>
      <c r="D5620" s="40"/>
      <c r="E5620" s="40"/>
      <c r="F5620" s="66"/>
      <c r="G5620" s="40"/>
      <c r="H5620" s="61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0"/>
      <c r="AN5620" s="40"/>
    </row>
    <row r="5621" spans="1:40" x14ac:dyDescent="0.2">
      <c r="A5621" s="40"/>
      <c r="B5621" s="40"/>
      <c r="C5621" s="40"/>
      <c r="D5621" s="40"/>
      <c r="E5621" s="40"/>
      <c r="F5621" s="66"/>
      <c r="G5621" s="40"/>
      <c r="H5621" s="61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0"/>
      <c r="AN5621" s="40"/>
    </row>
    <row r="5622" spans="1:40" x14ac:dyDescent="0.2">
      <c r="A5622" s="40"/>
      <c r="B5622" s="40"/>
      <c r="C5622" s="40"/>
      <c r="D5622" s="40"/>
      <c r="E5622" s="40"/>
      <c r="F5622" s="66"/>
      <c r="G5622" s="40"/>
      <c r="H5622" s="61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0"/>
      <c r="AN5622" s="40"/>
    </row>
    <row r="5623" spans="1:40" x14ac:dyDescent="0.2">
      <c r="A5623" s="40"/>
      <c r="B5623" s="40"/>
      <c r="C5623" s="40"/>
      <c r="D5623" s="40"/>
      <c r="E5623" s="40"/>
      <c r="F5623" s="66"/>
      <c r="G5623" s="40"/>
      <c r="H5623" s="61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0"/>
      <c r="AN5623" s="40"/>
    </row>
    <row r="5624" spans="1:40" x14ac:dyDescent="0.2">
      <c r="A5624" s="40"/>
      <c r="B5624" s="40"/>
      <c r="C5624" s="40"/>
      <c r="D5624" s="40"/>
      <c r="E5624" s="40"/>
      <c r="F5624" s="66"/>
      <c r="G5624" s="40"/>
      <c r="H5624" s="61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0"/>
      <c r="AN5624" s="40"/>
    </row>
    <row r="5625" spans="1:40" x14ac:dyDescent="0.2">
      <c r="A5625" s="40"/>
      <c r="B5625" s="40"/>
      <c r="C5625" s="40"/>
      <c r="D5625" s="40"/>
      <c r="E5625" s="40"/>
      <c r="F5625" s="66"/>
      <c r="G5625" s="40"/>
      <c r="H5625" s="61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0"/>
      <c r="AN5625" s="40"/>
    </row>
    <row r="5626" spans="1:40" x14ac:dyDescent="0.2">
      <c r="A5626" s="40"/>
      <c r="B5626" s="40"/>
      <c r="C5626" s="40"/>
      <c r="D5626" s="40"/>
      <c r="E5626" s="40"/>
      <c r="F5626" s="66"/>
      <c r="G5626" s="40"/>
      <c r="H5626" s="61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0"/>
      <c r="AN5626" s="40"/>
    </row>
    <row r="5627" spans="1:40" x14ac:dyDescent="0.2">
      <c r="A5627" s="40"/>
      <c r="B5627" s="40"/>
      <c r="C5627" s="40"/>
      <c r="D5627" s="40"/>
      <c r="E5627" s="40"/>
      <c r="F5627" s="66"/>
      <c r="G5627" s="40"/>
      <c r="H5627" s="61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0"/>
      <c r="AN5627" s="40"/>
    </row>
    <row r="5628" spans="1:40" x14ac:dyDescent="0.2">
      <c r="A5628" s="40"/>
      <c r="B5628" s="40"/>
      <c r="C5628" s="40"/>
      <c r="D5628" s="40"/>
      <c r="E5628" s="40"/>
      <c r="F5628" s="66"/>
      <c r="G5628" s="40"/>
      <c r="H5628" s="61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0"/>
      <c r="AN5628" s="40"/>
    </row>
    <row r="5629" spans="1:40" x14ac:dyDescent="0.2">
      <c r="A5629" s="40"/>
      <c r="B5629" s="40"/>
      <c r="C5629" s="40"/>
      <c r="D5629" s="40"/>
      <c r="E5629" s="40"/>
      <c r="F5629" s="66"/>
      <c r="G5629" s="40"/>
      <c r="H5629" s="61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0"/>
      <c r="AN5629" s="40"/>
    </row>
    <row r="5630" spans="1:40" x14ac:dyDescent="0.2">
      <c r="A5630" s="40"/>
      <c r="B5630" s="40"/>
      <c r="C5630" s="40"/>
      <c r="D5630" s="40"/>
      <c r="E5630" s="40"/>
      <c r="F5630" s="66"/>
      <c r="G5630" s="40"/>
      <c r="H5630" s="61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0"/>
      <c r="AN5630" s="40"/>
    </row>
    <row r="5631" spans="1:40" x14ac:dyDescent="0.2">
      <c r="A5631" s="40"/>
      <c r="B5631" s="40"/>
      <c r="C5631" s="40"/>
      <c r="D5631" s="40"/>
      <c r="E5631" s="40"/>
      <c r="F5631" s="66"/>
      <c r="G5631" s="40"/>
      <c r="H5631" s="61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0"/>
      <c r="AN5631" s="40"/>
    </row>
    <row r="5632" spans="1:40" x14ac:dyDescent="0.2">
      <c r="A5632" s="40"/>
      <c r="B5632" s="40"/>
      <c r="C5632" s="40"/>
      <c r="D5632" s="40"/>
      <c r="E5632" s="40"/>
      <c r="F5632" s="66"/>
      <c r="G5632" s="40"/>
      <c r="H5632" s="61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0"/>
      <c r="AN5632" s="40"/>
    </row>
    <row r="5633" spans="1:40" x14ac:dyDescent="0.2">
      <c r="A5633" s="40"/>
      <c r="B5633" s="40"/>
      <c r="C5633" s="40"/>
      <c r="D5633" s="40"/>
      <c r="E5633" s="40"/>
      <c r="F5633" s="66"/>
      <c r="G5633" s="40"/>
      <c r="H5633" s="61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0"/>
      <c r="AN5633" s="40"/>
    </row>
    <row r="5634" spans="1:40" x14ac:dyDescent="0.2">
      <c r="A5634" s="40"/>
      <c r="B5634" s="40"/>
      <c r="C5634" s="40"/>
      <c r="D5634" s="40"/>
      <c r="E5634" s="40"/>
      <c r="F5634" s="66"/>
      <c r="G5634" s="40"/>
      <c r="H5634" s="61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0"/>
      <c r="AN5634" s="40"/>
    </row>
    <row r="5635" spans="1:40" x14ac:dyDescent="0.2">
      <c r="A5635" s="40"/>
      <c r="B5635" s="40"/>
      <c r="C5635" s="40"/>
      <c r="D5635" s="40"/>
      <c r="E5635" s="40"/>
      <c r="F5635" s="66"/>
      <c r="G5635" s="40"/>
      <c r="H5635" s="61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0"/>
      <c r="AN5635" s="40"/>
    </row>
    <row r="5636" spans="1:40" x14ac:dyDescent="0.2">
      <c r="A5636" s="40"/>
      <c r="B5636" s="40"/>
      <c r="C5636" s="40"/>
      <c r="D5636" s="40"/>
      <c r="E5636" s="40"/>
      <c r="F5636" s="66"/>
      <c r="G5636" s="40"/>
      <c r="H5636" s="61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0"/>
      <c r="AN5636" s="40"/>
    </row>
    <row r="5637" spans="1:40" x14ac:dyDescent="0.2">
      <c r="A5637" s="40"/>
      <c r="B5637" s="40"/>
      <c r="C5637" s="40"/>
      <c r="D5637" s="40"/>
      <c r="E5637" s="40"/>
      <c r="F5637" s="66"/>
      <c r="G5637" s="40"/>
      <c r="H5637" s="61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0"/>
      <c r="AN5637" s="40"/>
    </row>
    <row r="5638" spans="1:40" x14ac:dyDescent="0.2">
      <c r="A5638" s="40"/>
      <c r="B5638" s="40"/>
      <c r="C5638" s="40"/>
      <c r="D5638" s="40"/>
      <c r="E5638" s="40"/>
      <c r="F5638" s="55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0"/>
      <c r="AN5638" s="40"/>
    </row>
    <row r="5639" spans="1:40" x14ac:dyDescent="0.2">
      <c r="A5639" s="40"/>
      <c r="B5639" s="40"/>
      <c r="C5639" s="40"/>
      <c r="D5639" s="40"/>
      <c r="E5639" s="40"/>
      <c r="F5639" s="55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0"/>
      <c r="AN5639" s="40"/>
    </row>
    <row r="5640" spans="1:40" x14ac:dyDescent="0.2">
      <c r="A5640" s="40"/>
      <c r="B5640" s="40"/>
      <c r="C5640" s="40"/>
      <c r="D5640" s="40"/>
      <c r="E5640" s="40"/>
      <c r="F5640" s="55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0"/>
      <c r="AN5640" s="40"/>
    </row>
    <row r="5641" spans="1:40" x14ac:dyDescent="0.2">
      <c r="A5641" s="40"/>
      <c r="B5641" s="40"/>
      <c r="C5641" s="40"/>
      <c r="D5641" s="40"/>
      <c r="E5641" s="40"/>
      <c r="F5641" s="55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0"/>
      <c r="AN5641" s="40"/>
    </row>
    <row r="5642" spans="1:40" x14ac:dyDescent="0.2">
      <c r="A5642" s="40"/>
      <c r="B5642" s="40"/>
      <c r="C5642" s="40"/>
      <c r="D5642" s="40"/>
      <c r="E5642" s="40"/>
      <c r="F5642" s="66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0"/>
      <c r="AN5642" s="40"/>
    </row>
    <row r="5643" spans="1:40" x14ac:dyDescent="0.2">
      <c r="A5643" s="40"/>
      <c r="B5643" s="40"/>
      <c r="C5643" s="40"/>
      <c r="D5643" s="40"/>
      <c r="E5643" s="40"/>
      <c r="F5643" s="66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0"/>
      <c r="AN5643" s="40"/>
    </row>
    <row r="5644" spans="1:40" x14ac:dyDescent="0.2">
      <c r="A5644" s="40"/>
      <c r="B5644" s="40"/>
      <c r="C5644" s="40"/>
      <c r="D5644" s="40"/>
      <c r="E5644" s="40"/>
      <c r="F5644" s="66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0"/>
      <c r="AN5644" s="40"/>
    </row>
    <row r="5645" spans="1:40" x14ac:dyDescent="0.2">
      <c r="A5645" s="40"/>
      <c r="B5645" s="40"/>
      <c r="C5645" s="40"/>
      <c r="D5645" s="40"/>
      <c r="E5645" s="40"/>
      <c r="F5645" s="66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0"/>
      <c r="AN5645" s="40"/>
    </row>
    <row r="5646" spans="1:40" x14ac:dyDescent="0.2">
      <c r="A5646" s="40"/>
      <c r="B5646" s="40"/>
      <c r="C5646" s="40"/>
      <c r="D5646" s="40"/>
      <c r="E5646" s="40"/>
      <c r="F5646" s="66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0"/>
      <c r="AN5646" s="40"/>
    </row>
    <row r="5647" spans="1:40" x14ac:dyDescent="0.2">
      <c r="A5647" s="40"/>
      <c r="B5647" s="40"/>
      <c r="C5647" s="40"/>
      <c r="D5647" s="40"/>
      <c r="E5647" s="40"/>
      <c r="F5647" s="66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0"/>
      <c r="AN5647" s="40"/>
    </row>
    <row r="5648" spans="1:40" x14ac:dyDescent="0.2">
      <c r="A5648" s="40"/>
      <c r="B5648" s="40"/>
      <c r="C5648" s="40"/>
      <c r="D5648" s="40"/>
      <c r="E5648" s="40"/>
      <c r="F5648" s="66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0"/>
      <c r="AN5648" s="40"/>
    </row>
    <row r="5649" spans="1:40" x14ac:dyDescent="0.2">
      <c r="A5649" s="40"/>
      <c r="B5649" s="40"/>
      <c r="C5649" s="40"/>
      <c r="D5649" s="40"/>
      <c r="E5649" s="40"/>
      <c r="F5649" s="66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0"/>
      <c r="AN5649" s="40"/>
    </row>
    <row r="5650" spans="1:40" x14ac:dyDescent="0.2">
      <c r="A5650" s="40"/>
      <c r="B5650" s="40"/>
      <c r="C5650" s="40"/>
      <c r="D5650" s="40"/>
      <c r="E5650" s="40"/>
      <c r="F5650" s="66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0"/>
      <c r="AN5650" s="40"/>
    </row>
    <row r="5651" spans="1:40" x14ac:dyDescent="0.2">
      <c r="A5651" s="40"/>
      <c r="B5651" s="40"/>
      <c r="C5651" s="40"/>
      <c r="D5651" s="40"/>
      <c r="E5651" s="40"/>
      <c r="F5651" s="66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0"/>
      <c r="AN5651" s="40"/>
    </row>
    <row r="5652" spans="1:40" x14ac:dyDescent="0.2">
      <c r="A5652" s="40"/>
      <c r="B5652" s="40"/>
      <c r="C5652" s="40"/>
      <c r="D5652" s="40"/>
      <c r="E5652" s="40"/>
      <c r="F5652" s="66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0"/>
      <c r="AN5652" s="40"/>
    </row>
    <row r="5653" spans="1:40" x14ac:dyDescent="0.2">
      <c r="A5653" s="40"/>
      <c r="B5653" s="40"/>
      <c r="C5653" s="40"/>
      <c r="D5653" s="40"/>
      <c r="E5653" s="40"/>
      <c r="F5653" s="66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0"/>
      <c r="AN5653" s="40"/>
    </row>
    <row r="5654" spans="1:40" x14ac:dyDescent="0.2">
      <c r="A5654" s="40"/>
      <c r="B5654" s="40"/>
      <c r="C5654" s="40"/>
      <c r="D5654" s="40"/>
      <c r="E5654" s="40"/>
      <c r="F5654" s="66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0"/>
      <c r="AN5654" s="40"/>
    </row>
    <row r="5655" spans="1:40" x14ac:dyDescent="0.2">
      <c r="A5655" s="40"/>
      <c r="B5655" s="40"/>
      <c r="C5655" s="40"/>
      <c r="D5655" s="40"/>
      <c r="E5655" s="40"/>
      <c r="F5655" s="55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0"/>
      <c r="AN5655" s="40"/>
    </row>
    <row r="5656" spans="1:40" x14ac:dyDescent="0.2">
      <c r="A5656" s="40"/>
      <c r="B5656" s="40"/>
      <c r="C5656" s="40"/>
      <c r="D5656" s="40"/>
      <c r="E5656" s="40"/>
      <c r="F5656" s="55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0"/>
      <c r="AN5656" s="40"/>
    </row>
    <row r="5657" spans="1:40" x14ac:dyDescent="0.2">
      <c r="A5657" s="40"/>
      <c r="B5657" s="40"/>
      <c r="C5657" s="40"/>
      <c r="D5657" s="40"/>
      <c r="E5657" s="40"/>
      <c r="F5657" s="55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0"/>
      <c r="AN5657" s="40"/>
    </row>
    <row r="5658" spans="1:40" x14ac:dyDescent="0.2">
      <c r="A5658" s="40"/>
      <c r="B5658" s="40"/>
      <c r="C5658" s="40"/>
      <c r="D5658" s="40"/>
      <c r="E5658" s="40"/>
      <c r="F5658" s="66"/>
      <c r="G5658" s="56"/>
      <c r="H5658" s="61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0"/>
      <c r="AN5658" s="40"/>
    </row>
    <row r="5659" spans="1:40" x14ac:dyDescent="0.2">
      <c r="A5659" s="40"/>
      <c r="B5659" s="40"/>
      <c r="C5659" s="40"/>
      <c r="D5659" s="40"/>
      <c r="E5659" s="40"/>
      <c r="F5659" s="66"/>
      <c r="G5659" s="56"/>
      <c r="H5659" s="61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0"/>
      <c r="AN5659" s="40"/>
    </row>
    <row r="5660" spans="1:40" x14ac:dyDescent="0.2">
      <c r="A5660" s="40"/>
      <c r="B5660" s="40"/>
      <c r="C5660" s="40"/>
      <c r="D5660" s="40"/>
      <c r="E5660" s="40"/>
      <c r="F5660" s="66"/>
      <c r="G5660" s="56"/>
      <c r="H5660" s="61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0"/>
      <c r="AN5660" s="40"/>
    </row>
    <row r="5661" spans="1:40" x14ac:dyDescent="0.2">
      <c r="A5661" s="40"/>
      <c r="B5661" s="40"/>
      <c r="C5661" s="40"/>
      <c r="D5661" s="40"/>
      <c r="E5661" s="40"/>
      <c r="F5661" s="66"/>
      <c r="G5661" s="56"/>
      <c r="H5661" s="61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0"/>
      <c r="AN5661" s="40"/>
    </row>
    <row r="5662" spans="1:40" x14ac:dyDescent="0.2">
      <c r="A5662" s="40"/>
      <c r="B5662" s="40"/>
      <c r="C5662" s="40"/>
      <c r="D5662" s="40"/>
      <c r="E5662" s="40"/>
      <c r="F5662" s="66"/>
      <c r="G5662" s="56"/>
      <c r="H5662" s="61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0"/>
      <c r="AN5662" s="40"/>
    </row>
    <row r="5663" spans="1:40" x14ac:dyDescent="0.2">
      <c r="A5663" s="40"/>
      <c r="B5663" s="40"/>
      <c r="C5663" s="40"/>
      <c r="D5663" s="40"/>
      <c r="E5663" s="40"/>
      <c r="F5663" s="66"/>
      <c r="G5663" s="56"/>
      <c r="H5663" s="61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0"/>
      <c r="AN5663" s="40"/>
    </row>
    <row r="5664" spans="1:40" x14ac:dyDescent="0.2">
      <c r="A5664" s="40"/>
      <c r="B5664" s="40"/>
      <c r="C5664" s="40"/>
      <c r="D5664" s="40"/>
      <c r="E5664" s="40"/>
      <c r="F5664" s="66"/>
      <c r="G5664" s="56"/>
      <c r="H5664" s="61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0"/>
      <c r="AN5664" s="40"/>
    </row>
    <row r="5665" spans="1:40" x14ac:dyDescent="0.2">
      <c r="A5665" s="40"/>
      <c r="B5665" s="40"/>
      <c r="C5665" s="40"/>
      <c r="D5665" s="40"/>
      <c r="E5665" s="40"/>
      <c r="F5665" s="66"/>
      <c r="G5665" s="56"/>
      <c r="H5665" s="61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0"/>
      <c r="AN5665" s="40"/>
    </row>
    <row r="5666" spans="1:40" x14ac:dyDescent="0.2">
      <c r="A5666" s="40"/>
      <c r="B5666" s="40"/>
      <c r="C5666" s="40"/>
      <c r="D5666" s="40"/>
      <c r="E5666" s="40"/>
      <c r="F5666" s="66"/>
      <c r="G5666" s="56"/>
      <c r="H5666" s="61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0"/>
      <c r="AN5666" s="40"/>
    </row>
    <row r="5667" spans="1:40" x14ac:dyDescent="0.2">
      <c r="A5667" s="40"/>
      <c r="B5667" s="40"/>
      <c r="C5667" s="40"/>
      <c r="D5667" s="40"/>
      <c r="E5667" s="40"/>
      <c r="F5667" s="55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0"/>
      <c r="AN5667" s="40"/>
    </row>
    <row r="5668" spans="1:40" x14ac:dyDescent="0.2">
      <c r="A5668" s="40"/>
      <c r="B5668" s="40"/>
      <c r="C5668" s="40"/>
      <c r="D5668" s="40"/>
      <c r="E5668" s="40"/>
      <c r="F5668" s="55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0"/>
      <c r="AN5668" s="40"/>
    </row>
    <row r="5669" spans="1:40" x14ac:dyDescent="0.2">
      <c r="A5669" s="40"/>
      <c r="B5669" s="40"/>
      <c r="C5669" s="40"/>
      <c r="D5669" s="40"/>
      <c r="E5669" s="40"/>
      <c r="F5669" s="55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0"/>
      <c r="AN5669" s="40"/>
    </row>
    <row r="5670" spans="1:40" x14ac:dyDescent="0.2">
      <c r="A5670" s="40"/>
      <c r="B5670" s="40"/>
      <c r="C5670" s="40"/>
      <c r="D5670" s="40"/>
      <c r="E5670" s="40"/>
      <c r="F5670" s="55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0"/>
      <c r="AN5670" s="40"/>
    </row>
    <row r="5671" spans="1:40" x14ac:dyDescent="0.2">
      <c r="A5671" s="40"/>
      <c r="B5671" s="40"/>
      <c r="C5671" s="40"/>
      <c r="D5671" s="40"/>
      <c r="E5671" s="40"/>
      <c r="F5671" s="66"/>
      <c r="G5671" s="40"/>
      <c r="H5671" s="61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0"/>
      <c r="AN5671" s="40"/>
    </row>
    <row r="5672" spans="1:40" x14ac:dyDescent="0.2">
      <c r="A5672" s="40"/>
      <c r="B5672" s="40"/>
      <c r="C5672" s="40"/>
      <c r="D5672" s="40"/>
      <c r="E5672" s="40"/>
      <c r="F5672" s="66"/>
      <c r="G5672" s="40"/>
      <c r="H5672" s="61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0"/>
      <c r="AN5672" s="40"/>
    </row>
    <row r="5673" spans="1:40" x14ac:dyDescent="0.2">
      <c r="A5673" s="40"/>
      <c r="B5673" s="40"/>
      <c r="C5673" s="40"/>
      <c r="D5673" s="40"/>
      <c r="E5673" s="40"/>
      <c r="F5673" s="66"/>
      <c r="G5673" s="40"/>
      <c r="H5673" s="61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0"/>
      <c r="AN5673" s="40"/>
    </row>
    <row r="5674" spans="1:40" x14ac:dyDescent="0.2">
      <c r="A5674" s="40"/>
      <c r="B5674" s="40"/>
      <c r="C5674" s="40"/>
      <c r="D5674" s="40"/>
      <c r="E5674" s="40"/>
      <c r="F5674" s="66"/>
      <c r="G5674" s="40"/>
      <c r="H5674" s="61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0"/>
      <c r="AN5674" s="40"/>
    </row>
    <row r="5675" spans="1:40" x14ac:dyDescent="0.2">
      <c r="A5675" s="40"/>
      <c r="B5675" s="40"/>
      <c r="C5675" s="40"/>
      <c r="D5675" s="40"/>
      <c r="E5675" s="40"/>
      <c r="F5675" s="66"/>
      <c r="G5675" s="40"/>
      <c r="H5675" s="61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0"/>
      <c r="AN5675" s="40"/>
    </row>
    <row r="5676" spans="1:40" x14ac:dyDescent="0.2">
      <c r="A5676" s="40"/>
      <c r="B5676" s="40"/>
      <c r="C5676" s="40"/>
      <c r="D5676" s="40"/>
      <c r="E5676" s="40"/>
      <c r="F5676" s="66"/>
      <c r="G5676" s="40"/>
      <c r="H5676" s="61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0"/>
      <c r="AN5676" s="40"/>
    </row>
    <row r="5677" spans="1:40" x14ac:dyDescent="0.2">
      <c r="A5677" s="40"/>
      <c r="B5677" s="40"/>
      <c r="C5677" s="40"/>
      <c r="D5677" s="40"/>
      <c r="E5677" s="40"/>
      <c r="F5677" s="66"/>
      <c r="G5677" s="40"/>
      <c r="H5677" s="61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0"/>
      <c r="AN5677" s="40"/>
    </row>
    <row r="5678" spans="1:40" x14ac:dyDescent="0.2">
      <c r="A5678" s="40"/>
      <c r="B5678" s="40"/>
      <c r="C5678" s="40"/>
      <c r="D5678" s="40"/>
      <c r="E5678" s="40"/>
      <c r="F5678" s="66"/>
      <c r="G5678" s="40"/>
      <c r="H5678" s="61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0"/>
      <c r="AN5678" s="40"/>
    </row>
    <row r="5679" spans="1:40" x14ac:dyDescent="0.2">
      <c r="A5679" s="40"/>
      <c r="B5679" s="40"/>
      <c r="C5679" s="40"/>
      <c r="D5679" s="40"/>
      <c r="E5679" s="40"/>
      <c r="F5679" s="66"/>
      <c r="G5679" s="40"/>
      <c r="H5679" s="61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0"/>
      <c r="AN5679" s="40"/>
    </row>
    <row r="5680" spans="1:40" x14ac:dyDescent="0.2">
      <c r="A5680" s="40"/>
      <c r="B5680" s="40"/>
      <c r="C5680" s="40"/>
      <c r="D5680" s="40"/>
      <c r="E5680" s="40"/>
      <c r="F5680" s="66"/>
      <c r="G5680" s="40"/>
      <c r="H5680" s="61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0"/>
      <c r="AN5680" s="40"/>
    </row>
    <row r="5681" spans="1:40" x14ac:dyDescent="0.2">
      <c r="A5681" s="40"/>
      <c r="B5681" s="40"/>
      <c r="C5681" s="40"/>
      <c r="D5681" s="40"/>
      <c r="E5681" s="40"/>
      <c r="F5681" s="66"/>
      <c r="G5681" s="40"/>
      <c r="H5681" s="61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0"/>
      <c r="AN5681" s="40"/>
    </row>
    <row r="5682" spans="1:40" x14ac:dyDescent="0.2">
      <c r="A5682" s="40"/>
      <c r="B5682" s="40"/>
      <c r="C5682" s="40"/>
      <c r="D5682" s="40"/>
      <c r="E5682" s="40"/>
      <c r="F5682" s="66"/>
      <c r="G5682" s="40"/>
      <c r="H5682" s="61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0"/>
      <c r="AN5682" s="40"/>
    </row>
    <row r="5683" spans="1:40" x14ac:dyDescent="0.2">
      <c r="A5683" s="40"/>
      <c r="B5683" s="40"/>
      <c r="C5683" s="40"/>
      <c r="D5683" s="40"/>
      <c r="E5683" s="40"/>
      <c r="F5683" s="66"/>
      <c r="G5683" s="40"/>
      <c r="H5683" s="61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0"/>
      <c r="AN5683" s="40"/>
    </row>
    <row r="5684" spans="1:40" x14ac:dyDescent="0.2">
      <c r="A5684" s="40"/>
      <c r="B5684" s="40"/>
      <c r="C5684" s="40"/>
      <c r="D5684" s="40"/>
      <c r="E5684" s="40"/>
      <c r="F5684" s="66"/>
      <c r="G5684" s="40"/>
      <c r="H5684" s="61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0"/>
      <c r="AN5684" s="40"/>
    </row>
    <row r="5685" spans="1:40" x14ac:dyDescent="0.2">
      <c r="A5685" s="40"/>
      <c r="B5685" s="40"/>
      <c r="C5685" s="40"/>
      <c r="D5685" s="40"/>
      <c r="E5685" s="40"/>
      <c r="F5685" s="66"/>
      <c r="G5685" s="40"/>
      <c r="H5685" s="61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0"/>
      <c r="AN5685" s="40"/>
    </row>
    <row r="5686" spans="1:40" x14ac:dyDescent="0.2">
      <c r="A5686" s="40"/>
      <c r="B5686" s="40"/>
      <c r="C5686" s="40"/>
      <c r="D5686" s="40"/>
      <c r="E5686" s="40"/>
      <c r="F5686" s="66"/>
      <c r="G5686" s="40"/>
      <c r="H5686" s="61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0"/>
      <c r="AN5686" s="40"/>
    </row>
    <row r="5687" spans="1:40" x14ac:dyDescent="0.2">
      <c r="A5687" s="40"/>
      <c r="B5687" s="40"/>
      <c r="C5687" s="40"/>
      <c r="D5687" s="40"/>
      <c r="E5687" s="40"/>
      <c r="F5687" s="66"/>
      <c r="G5687" s="40"/>
      <c r="H5687" s="61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0"/>
      <c r="AN5687" s="40"/>
    </row>
    <row r="5688" spans="1:40" x14ac:dyDescent="0.2">
      <c r="A5688" s="40"/>
      <c r="B5688" s="40"/>
      <c r="C5688" s="40"/>
      <c r="D5688" s="40"/>
      <c r="E5688" s="40"/>
      <c r="F5688" s="66"/>
      <c r="G5688" s="40"/>
      <c r="H5688" s="61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0"/>
      <c r="AN5688" s="40"/>
    </row>
    <row r="5689" spans="1:40" x14ac:dyDescent="0.2">
      <c r="A5689" s="40"/>
      <c r="B5689" s="40"/>
      <c r="C5689" s="40"/>
      <c r="D5689" s="40"/>
      <c r="E5689" s="40"/>
      <c r="F5689" s="66"/>
      <c r="G5689" s="40"/>
      <c r="H5689" s="61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0"/>
      <c r="AN5689" s="40"/>
    </row>
    <row r="5690" spans="1:40" x14ac:dyDescent="0.2">
      <c r="A5690" s="40"/>
      <c r="B5690" s="40"/>
      <c r="C5690" s="40"/>
      <c r="D5690" s="40"/>
      <c r="E5690" s="40"/>
      <c r="F5690" s="66"/>
      <c r="G5690" s="40"/>
      <c r="H5690" s="61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0"/>
      <c r="AN5690" s="40"/>
    </row>
    <row r="5691" spans="1:40" x14ac:dyDescent="0.2">
      <c r="A5691" s="40"/>
      <c r="B5691" s="40"/>
      <c r="C5691" s="40"/>
      <c r="D5691" s="40"/>
      <c r="E5691" s="40"/>
      <c r="F5691" s="66"/>
      <c r="G5691" s="40"/>
      <c r="H5691" s="61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0"/>
      <c r="AN5691" s="40"/>
    </row>
    <row r="5692" spans="1:40" x14ac:dyDescent="0.2">
      <c r="A5692" s="40"/>
      <c r="B5692" s="40"/>
      <c r="C5692" s="40"/>
      <c r="D5692" s="40"/>
      <c r="E5692" s="40"/>
      <c r="F5692" s="66"/>
      <c r="G5692" s="40"/>
      <c r="H5692" s="61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0"/>
      <c r="AN5692" s="40"/>
    </row>
    <row r="5693" spans="1:40" x14ac:dyDescent="0.2">
      <c r="A5693" s="40"/>
      <c r="B5693" s="40"/>
      <c r="C5693" s="40"/>
      <c r="D5693" s="40"/>
      <c r="E5693" s="40"/>
      <c r="F5693" s="55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0"/>
      <c r="AN5693" s="40"/>
    </row>
    <row r="5694" spans="1:40" x14ac:dyDescent="0.2">
      <c r="A5694" s="40"/>
      <c r="B5694" s="40"/>
      <c r="C5694" s="40"/>
      <c r="D5694" s="40"/>
      <c r="E5694" s="40"/>
      <c r="F5694" s="55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0"/>
      <c r="AN5694" s="40"/>
    </row>
    <row r="5695" spans="1:40" x14ac:dyDescent="0.2">
      <c r="A5695" s="40"/>
      <c r="B5695" s="40"/>
      <c r="C5695" s="40"/>
      <c r="D5695" s="40"/>
      <c r="E5695" s="40"/>
      <c r="F5695" s="55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0"/>
      <c r="AN5695" s="40"/>
    </row>
    <row r="5696" spans="1:40" x14ac:dyDescent="0.2">
      <c r="A5696" s="40"/>
      <c r="B5696" s="40"/>
      <c r="C5696" s="40"/>
      <c r="D5696" s="40"/>
      <c r="E5696" s="40"/>
      <c r="F5696" s="55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0"/>
      <c r="AN5696" s="40"/>
    </row>
    <row r="5697" spans="1:40" x14ac:dyDescent="0.2">
      <c r="A5697" s="40"/>
      <c r="B5697" s="40"/>
      <c r="C5697" s="40"/>
      <c r="D5697" s="40"/>
      <c r="E5697" s="40"/>
      <c r="F5697" s="66"/>
      <c r="G5697" s="40"/>
      <c r="H5697" s="61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0"/>
      <c r="AN5697" s="40"/>
    </row>
    <row r="5698" spans="1:40" x14ac:dyDescent="0.2">
      <c r="A5698" s="40"/>
      <c r="B5698" s="40"/>
      <c r="C5698" s="40"/>
      <c r="D5698" s="40"/>
      <c r="E5698" s="40"/>
      <c r="F5698" s="66"/>
      <c r="G5698" s="40"/>
      <c r="H5698" s="61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0"/>
      <c r="AN5698" s="40"/>
    </row>
    <row r="5699" spans="1:40" x14ac:dyDescent="0.2">
      <c r="A5699" s="40"/>
      <c r="B5699" s="40"/>
      <c r="C5699" s="40"/>
      <c r="D5699" s="40"/>
      <c r="E5699" s="40"/>
      <c r="F5699" s="66"/>
      <c r="G5699" s="40"/>
      <c r="H5699" s="61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0"/>
      <c r="AN5699" s="40"/>
    </row>
    <row r="5700" spans="1:40" x14ac:dyDescent="0.2">
      <c r="A5700" s="40"/>
      <c r="B5700" s="40"/>
      <c r="C5700" s="40"/>
      <c r="D5700" s="40"/>
      <c r="E5700" s="40"/>
      <c r="F5700" s="66"/>
      <c r="G5700" s="40"/>
      <c r="H5700" s="61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0"/>
      <c r="AN5700" s="40"/>
    </row>
    <row r="5701" spans="1:40" x14ac:dyDescent="0.2">
      <c r="A5701" s="40"/>
      <c r="B5701" s="40"/>
      <c r="C5701" s="40"/>
      <c r="D5701" s="40"/>
      <c r="E5701" s="40"/>
      <c r="F5701" s="66"/>
      <c r="G5701" s="40"/>
      <c r="H5701" s="61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0"/>
      <c r="AN5701" s="40"/>
    </row>
    <row r="5702" spans="1:40" x14ac:dyDescent="0.2">
      <c r="A5702" s="40"/>
      <c r="B5702" s="40"/>
      <c r="C5702" s="40"/>
      <c r="D5702" s="40"/>
      <c r="E5702" s="40"/>
      <c r="F5702" s="66"/>
      <c r="G5702" s="40"/>
      <c r="H5702" s="61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0"/>
      <c r="AN5702" s="40"/>
    </row>
    <row r="5703" spans="1:40" x14ac:dyDescent="0.2">
      <c r="A5703" s="40"/>
      <c r="B5703" s="40"/>
      <c r="C5703" s="40"/>
      <c r="D5703" s="40"/>
      <c r="E5703" s="40"/>
      <c r="F5703" s="66"/>
      <c r="G5703" s="40"/>
      <c r="H5703" s="61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0"/>
      <c r="AN5703" s="40"/>
    </row>
    <row r="5704" spans="1:40" x14ac:dyDescent="0.2">
      <c r="A5704" s="40"/>
      <c r="B5704" s="40"/>
      <c r="C5704" s="40"/>
      <c r="D5704" s="40"/>
      <c r="E5704" s="40"/>
      <c r="F5704" s="66"/>
      <c r="G5704" s="40"/>
      <c r="H5704" s="61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0"/>
      <c r="AN5704" s="40"/>
    </row>
    <row r="5705" spans="1:40" x14ac:dyDescent="0.2">
      <c r="A5705" s="40"/>
      <c r="B5705" s="40"/>
      <c r="C5705" s="40"/>
      <c r="D5705" s="40"/>
      <c r="E5705" s="40"/>
      <c r="F5705" s="66"/>
      <c r="G5705" s="40"/>
      <c r="H5705" s="61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0"/>
      <c r="AN5705" s="40"/>
    </row>
    <row r="5706" spans="1:40" x14ac:dyDescent="0.2">
      <c r="A5706" s="40"/>
      <c r="B5706" s="40"/>
      <c r="C5706" s="40"/>
      <c r="D5706" s="40"/>
      <c r="E5706" s="40"/>
      <c r="F5706" s="66"/>
      <c r="G5706" s="40"/>
      <c r="H5706" s="61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0"/>
      <c r="AN5706" s="40"/>
    </row>
    <row r="5707" spans="1:40" x14ac:dyDescent="0.2">
      <c r="A5707" s="40"/>
      <c r="B5707" s="40"/>
      <c r="C5707" s="40"/>
      <c r="D5707" s="40"/>
      <c r="E5707" s="40"/>
      <c r="F5707" s="66"/>
      <c r="G5707" s="40"/>
      <c r="H5707" s="61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0"/>
      <c r="AN5707" s="40"/>
    </row>
    <row r="5708" spans="1:40" x14ac:dyDescent="0.2">
      <c r="A5708" s="40"/>
      <c r="B5708" s="40"/>
      <c r="C5708" s="40"/>
      <c r="D5708" s="40"/>
      <c r="E5708" s="40"/>
      <c r="F5708" s="66"/>
      <c r="G5708" s="40"/>
      <c r="H5708" s="61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0"/>
      <c r="AN5708" s="40"/>
    </row>
    <row r="5709" spans="1:40" x14ac:dyDescent="0.2">
      <c r="A5709" s="40"/>
      <c r="B5709" s="40"/>
      <c r="C5709" s="40"/>
      <c r="D5709" s="40"/>
      <c r="E5709" s="40"/>
      <c r="F5709" s="66"/>
      <c r="G5709" s="40"/>
      <c r="H5709" s="61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0"/>
      <c r="AN5709" s="40"/>
    </row>
    <row r="5710" spans="1:40" x14ac:dyDescent="0.2">
      <c r="A5710" s="40"/>
      <c r="B5710" s="40"/>
      <c r="C5710" s="40"/>
      <c r="D5710" s="40"/>
      <c r="E5710" s="40"/>
      <c r="F5710" s="66"/>
      <c r="G5710" s="40"/>
      <c r="H5710" s="61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0"/>
      <c r="AN5710" s="40"/>
    </row>
    <row r="5711" spans="1:40" x14ac:dyDescent="0.2">
      <c r="A5711" s="40"/>
      <c r="B5711" s="40"/>
      <c r="C5711" s="40"/>
      <c r="D5711" s="40"/>
      <c r="E5711" s="40"/>
      <c r="F5711" s="66"/>
      <c r="G5711" s="40"/>
      <c r="H5711" s="61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0"/>
      <c r="AN5711" s="40"/>
    </row>
    <row r="5712" spans="1:40" x14ac:dyDescent="0.2">
      <c r="A5712" s="40"/>
      <c r="B5712" s="40"/>
      <c r="C5712" s="40"/>
      <c r="D5712" s="40"/>
      <c r="E5712" s="40"/>
      <c r="F5712" s="66"/>
      <c r="G5712" s="40"/>
      <c r="H5712" s="61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0"/>
      <c r="AN5712" s="40"/>
    </row>
    <row r="5713" spans="1:40" x14ac:dyDescent="0.2">
      <c r="A5713" s="40"/>
      <c r="B5713" s="40"/>
      <c r="C5713" s="40"/>
      <c r="D5713" s="40"/>
      <c r="E5713" s="40"/>
      <c r="F5713" s="66"/>
      <c r="G5713" s="40"/>
      <c r="H5713" s="61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0"/>
      <c r="AN5713" s="40"/>
    </row>
    <row r="5714" spans="1:40" x14ac:dyDescent="0.2">
      <c r="A5714" s="40"/>
      <c r="B5714" s="40"/>
      <c r="C5714" s="40"/>
      <c r="D5714" s="40"/>
      <c r="E5714" s="40"/>
      <c r="F5714" s="66"/>
      <c r="G5714" s="40"/>
      <c r="H5714" s="61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0"/>
      <c r="AN5714" s="40"/>
    </row>
    <row r="5715" spans="1:40" x14ac:dyDescent="0.2">
      <c r="A5715" s="40"/>
      <c r="B5715" s="40"/>
      <c r="C5715" s="40"/>
      <c r="D5715" s="40"/>
      <c r="E5715" s="40"/>
      <c r="F5715" s="66"/>
      <c r="G5715" s="40"/>
      <c r="H5715" s="61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0"/>
      <c r="AN5715" s="40"/>
    </row>
    <row r="5716" spans="1:40" x14ac:dyDescent="0.2">
      <c r="A5716" s="40"/>
      <c r="B5716" s="40"/>
      <c r="C5716" s="40"/>
      <c r="D5716" s="40"/>
      <c r="E5716" s="40"/>
      <c r="F5716" s="66"/>
      <c r="G5716" s="40"/>
      <c r="H5716" s="61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0"/>
      <c r="AN5716" s="40"/>
    </row>
    <row r="5717" spans="1:40" x14ac:dyDescent="0.2">
      <c r="A5717" s="40"/>
      <c r="B5717" s="40"/>
      <c r="C5717" s="40"/>
      <c r="D5717" s="40"/>
      <c r="E5717" s="40"/>
      <c r="F5717" s="66"/>
      <c r="G5717" s="40"/>
      <c r="H5717" s="61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0"/>
      <c r="AN5717" s="40"/>
    </row>
    <row r="5718" spans="1:40" x14ac:dyDescent="0.2">
      <c r="A5718" s="40"/>
      <c r="B5718" s="40"/>
      <c r="C5718" s="40"/>
      <c r="D5718" s="40"/>
      <c r="E5718" s="40"/>
      <c r="F5718" s="55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0"/>
      <c r="AN5718" s="40"/>
    </row>
    <row r="5719" spans="1:40" x14ac:dyDescent="0.2">
      <c r="A5719" s="40"/>
      <c r="B5719" s="40"/>
      <c r="C5719" s="40"/>
      <c r="D5719" s="40"/>
      <c r="E5719" s="40"/>
      <c r="F5719" s="55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0"/>
      <c r="AN5719" s="40"/>
    </row>
    <row r="5720" spans="1:40" x14ac:dyDescent="0.2">
      <c r="A5720" s="40"/>
      <c r="B5720" s="40"/>
      <c r="C5720" s="40"/>
      <c r="D5720" s="40"/>
      <c r="E5720" s="40"/>
      <c r="F5720" s="55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0"/>
      <c r="AN5720" s="40"/>
    </row>
    <row r="5721" spans="1:40" x14ac:dyDescent="0.2">
      <c r="A5721" s="40"/>
      <c r="B5721" s="40"/>
      <c r="C5721" s="40"/>
      <c r="D5721" s="40"/>
      <c r="E5721" s="40"/>
      <c r="F5721" s="66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0"/>
      <c r="AN5721" s="40"/>
    </row>
    <row r="5722" spans="1:40" x14ac:dyDescent="0.2">
      <c r="A5722" s="40"/>
      <c r="B5722" s="40"/>
      <c r="C5722" s="40"/>
      <c r="D5722" s="40"/>
      <c r="E5722" s="40"/>
      <c r="F5722" s="66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0"/>
      <c r="AN5722" s="40"/>
    </row>
    <row r="5723" spans="1:40" x14ac:dyDescent="0.2">
      <c r="A5723" s="40"/>
      <c r="B5723" s="40"/>
      <c r="C5723" s="40"/>
      <c r="D5723" s="40"/>
      <c r="E5723" s="40"/>
      <c r="F5723" s="66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0"/>
      <c r="AN5723" s="40"/>
    </row>
    <row r="5724" spans="1:40" x14ac:dyDescent="0.2">
      <c r="A5724" s="40"/>
      <c r="B5724" s="40"/>
      <c r="C5724" s="40"/>
      <c r="D5724" s="40"/>
      <c r="E5724" s="40"/>
      <c r="F5724" s="66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0"/>
      <c r="AN5724" s="40"/>
    </row>
    <row r="5725" spans="1:40" x14ac:dyDescent="0.2">
      <c r="A5725" s="40"/>
      <c r="B5725" s="40"/>
      <c r="C5725" s="40"/>
      <c r="D5725" s="40"/>
      <c r="E5725" s="40"/>
      <c r="F5725" s="66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0"/>
      <c r="AN5725" s="40"/>
    </row>
    <row r="5726" spans="1:40" x14ac:dyDescent="0.2">
      <c r="A5726" s="40"/>
      <c r="B5726" s="40"/>
      <c r="C5726" s="40"/>
      <c r="D5726" s="40"/>
      <c r="E5726" s="40"/>
      <c r="F5726" s="66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0"/>
      <c r="AN5726" s="40"/>
    </row>
    <row r="5727" spans="1:40" x14ac:dyDescent="0.2">
      <c r="A5727" s="40"/>
      <c r="B5727" s="40"/>
      <c r="C5727" s="40"/>
      <c r="D5727" s="40"/>
      <c r="E5727" s="40"/>
      <c r="F5727" s="66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0"/>
      <c r="AN5727" s="40"/>
    </row>
    <row r="5728" spans="1:40" x14ac:dyDescent="0.2">
      <c r="A5728" s="40"/>
      <c r="B5728" s="40"/>
      <c r="C5728" s="40"/>
      <c r="D5728" s="40"/>
      <c r="E5728" s="40"/>
      <c r="F5728" s="66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0"/>
      <c r="AN5728" s="40"/>
    </row>
    <row r="5729" spans="1:40" x14ac:dyDescent="0.2">
      <c r="A5729" s="40"/>
      <c r="B5729" s="40"/>
      <c r="C5729" s="40"/>
      <c r="D5729" s="40"/>
      <c r="E5729" s="40"/>
      <c r="F5729" s="66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0"/>
      <c r="AN5729" s="40"/>
    </row>
    <row r="5730" spans="1:40" x14ac:dyDescent="0.2">
      <c r="A5730" s="40"/>
      <c r="B5730" s="40"/>
      <c r="C5730" s="40"/>
      <c r="D5730" s="40"/>
      <c r="E5730" s="40"/>
      <c r="F5730" s="66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0"/>
      <c r="AN5730" s="40"/>
    </row>
    <row r="5731" spans="1:40" x14ac:dyDescent="0.2">
      <c r="A5731" s="40"/>
      <c r="B5731" s="40"/>
      <c r="C5731" s="40"/>
      <c r="D5731" s="40"/>
      <c r="E5731" s="40"/>
      <c r="F5731" s="66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0"/>
      <c r="AN5731" s="40"/>
    </row>
    <row r="5732" spans="1:40" x14ac:dyDescent="0.2">
      <c r="A5732" s="40"/>
      <c r="B5732" s="40"/>
      <c r="C5732" s="40"/>
      <c r="D5732" s="40"/>
      <c r="E5732" s="40"/>
      <c r="F5732" s="66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0"/>
      <c r="AN5732" s="40"/>
    </row>
    <row r="5733" spans="1:40" x14ac:dyDescent="0.2">
      <c r="A5733" s="40"/>
      <c r="B5733" s="40"/>
      <c r="C5733" s="40"/>
      <c r="D5733" s="40"/>
      <c r="E5733" s="40"/>
      <c r="F5733" s="66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0"/>
      <c r="AN5733" s="40"/>
    </row>
    <row r="5734" spans="1:40" x14ac:dyDescent="0.2">
      <c r="A5734" s="40"/>
      <c r="B5734" s="40"/>
      <c r="C5734" s="40"/>
      <c r="D5734" s="40"/>
      <c r="E5734" s="40"/>
      <c r="F5734" s="66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0"/>
      <c r="AN5734" s="40"/>
    </row>
    <row r="5735" spans="1:40" x14ac:dyDescent="0.2">
      <c r="A5735" s="40"/>
      <c r="B5735" s="40"/>
      <c r="C5735" s="40"/>
      <c r="D5735" s="40"/>
      <c r="E5735" s="40"/>
      <c r="F5735" s="66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0"/>
      <c r="AN5735" s="40"/>
    </row>
    <row r="5736" spans="1:40" x14ac:dyDescent="0.2">
      <c r="A5736" s="40"/>
      <c r="B5736" s="40"/>
      <c r="C5736" s="40"/>
      <c r="D5736" s="40"/>
      <c r="E5736" s="40"/>
      <c r="F5736" s="66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0"/>
      <c r="AN5736" s="40"/>
    </row>
    <row r="5737" spans="1:40" x14ac:dyDescent="0.2">
      <c r="A5737" s="40"/>
      <c r="B5737" s="40"/>
      <c r="C5737" s="40"/>
      <c r="D5737" s="40"/>
      <c r="E5737" s="40"/>
      <c r="F5737" s="55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0"/>
      <c r="AN5737" s="40"/>
    </row>
    <row r="5738" spans="1:40" x14ac:dyDescent="0.2">
      <c r="A5738" s="40"/>
      <c r="B5738" s="40"/>
      <c r="C5738" s="40"/>
      <c r="D5738" s="40"/>
      <c r="E5738" s="40"/>
      <c r="F5738" s="55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0"/>
      <c r="AN5738" s="40"/>
    </row>
    <row r="5739" spans="1:40" x14ac:dyDescent="0.2">
      <c r="A5739" s="40"/>
      <c r="B5739" s="40"/>
      <c r="C5739" s="40"/>
      <c r="D5739" s="40"/>
      <c r="E5739" s="40"/>
      <c r="F5739" s="55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0"/>
      <c r="AN5739" s="40"/>
    </row>
    <row r="5740" spans="1:40" x14ac:dyDescent="0.2">
      <c r="A5740" s="40"/>
      <c r="B5740" s="40"/>
      <c r="C5740" s="40"/>
      <c r="D5740" s="40"/>
      <c r="E5740" s="40"/>
      <c r="F5740" s="66"/>
      <c r="G5740" s="56"/>
      <c r="H5740" s="61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0"/>
      <c r="AN5740" s="40"/>
    </row>
    <row r="5741" spans="1:40" x14ac:dyDescent="0.2">
      <c r="A5741" s="40"/>
      <c r="B5741" s="40"/>
      <c r="C5741" s="40"/>
      <c r="D5741" s="40"/>
      <c r="E5741" s="40"/>
      <c r="F5741" s="66"/>
      <c r="G5741" s="56"/>
      <c r="H5741" s="61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0"/>
      <c r="AN5741" s="40"/>
    </row>
    <row r="5742" spans="1:40" x14ac:dyDescent="0.2">
      <c r="A5742" s="40"/>
      <c r="B5742" s="40"/>
      <c r="C5742" s="40"/>
      <c r="D5742" s="40"/>
      <c r="E5742" s="40"/>
      <c r="F5742" s="66"/>
      <c r="G5742" s="56"/>
      <c r="H5742" s="61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0"/>
      <c r="AN5742" s="40"/>
    </row>
    <row r="5743" spans="1:40" x14ac:dyDescent="0.2">
      <c r="A5743" s="40"/>
      <c r="B5743" s="40"/>
      <c r="C5743" s="40"/>
      <c r="D5743" s="40"/>
      <c r="E5743" s="40"/>
      <c r="F5743" s="66"/>
      <c r="G5743" s="56"/>
      <c r="H5743" s="61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0"/>
      <c r="AN5743" s="40"/>
    </row>
    <row r="5744" spans="1:40" x14ac:dyDescent="0.2">
      <c r="A5744" s="40"/>
      <c r="B5744" s="40"/>
      <c r="C5744" s="40"/>
      <c r="D5744" s="40"/>
      <c r="E5744" s="40"/>
      <c r="F5744" s="66"/>
      <c r="G5744" s="56"/>
      <c r="H5744" s="61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0"/>
      <c r="AN5744" s="40"/>
    </row>
    <row r="5745" spans="1:40" x14ac:dyDescent="0.2">
      <c r="A5745" s="40"/>
      <c r="B5745" s="40"/>
      <c r="C5745" s="40"/>
      <c r="D5745" s="40"/>
      <c r="E5745" s="40"/>
      <c r="F5745" s="66"/>
      <c r="G5745" s="56"/>
      <c r="H5745" s="61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0"/>
      <c r="AN5745" s="40"/>
    </row>
    <row r="5746" spans="1:40" x14ac:dyDescent="0.2">
      <c r="A5746" s="40"/>
      <c r="B5746" s="40"/>
      <c r="C5746" s="40"/>
      <c r="D5746" s="40"/>
      <c r="E5746" s="40"/>
      <c r="F5746" s="66"/>
      <c r="G5746" s="56"/>
      <c r="H5746" s="61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0"/>
      <c r="AN5746" s="40"/>
    </row>
    <row r="5747" spans="1:40" x14ac:dyDescent="0.2">
      <c r="A5747" s="40"/>
      <c r="B5747" s="40"/>
      <c r="C5747" s="40"/>
      <c r="D5747" s="40"/>
      <c r="E5747" s="40"/>
      <c r="F5747" s="66"/>
      <c r="G5747" s="56"/>
      <c r="H5747" s="61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0"/>
      <c r="AN5747" s="40"/>
    </row>
    <row r="5748" spans="1:40" x14ac:dyDescent="0.2">
      <c r="A5748" s="40"/>
      <c r="B5748" s="40"/>
      <c r="C5748" s="40"/>
      <c r="D5748" s="40"/>
      <c r="E5748" s="40"/>
      <c r="F5748" s="66"/>
      <c r="G5748" s="56"/>
      <c r="H5748" s="61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0"/>
      <c r="AN5748" s="40"/>
    </row>
    <row r="5749" spans="1:40" x14ac:dyDescent="0.2">
      <c r="A5749" s="40"/>
      <c r="B5749" s="40"/>
      <c r="C5749" s="40"/>
      <c r="D5749" s="40"/>
      <c r="E5749" s="40"/>
      <c r="F5749" s="66"/>
      <c r="G5749" s="56"/>
      <c r="H5749" s="61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0"/>
      <c r="AN5749" s="40"/>
    </row>
    <row r="5750" spans="1:40" x14ac:dyDescent="0.2">
      <c r="A5750" s="40"/>
      <c r="B5750" s="40"/>
      <c r="C5750" s="40"/>
      <c r="D5750" s="40"/>
      <c r="E5750" s="40"/>
      <c r="F5750" s="66"/>
      <c r="G5750" s="56"/>
      <c r="H5750" s="61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0"/>
      <c r="AN5750" s="40"/>
    </row>
    <row r="5751" spans="1:40" x14ac:dyDescent="0.2">
      <c r="A5751" s="40"/>
      <c r="B5751" s="40"/>
      <c r="C5751" s="40"/>
      <c r="D5751" s="40"/>
      <c r="E5751" s="40"/>
      <c r="F5751" s="66"/>
      <c r="G5751" s="56"/>
      <c r="H5751" s="61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0"/>
      <c r="AN5751" s="40"/>
    </row>
    <row r="5752" spans="1:40" x14ac:dyDescent="0.2">
      <c r="A5752" s="40"/>
      <c r="B5752" s="40"/>
      <c r="C5752" s="40"/>
      <c r="D5752" s="40"/>
      <c r="E5752" s="40"/>
      <c r="F5752" s="66"/>
      <c r="G5752" s="56"/>
      <c r="H5752" s="61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0"/>
      <c r="AN5752" s="40"/>
    </row>
    <row r="5753" spans="1:40" x14ac:dyDescent="0.2">
      <c r="A5753" s="40"/>
      <c r="B5753" s="40"/>
      <c r="C5753" s="40"/>
      <c r="D5753" s="40"/>
      <c r="E5753" s="40"/>
      <c r="F5753" s="66"/>
      <c r="G5753" s="56"/>
      <c r="H5753" s="61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0"/>
      <c r="AN5753" s="40"/>
    </row>
    <row r="5754" spans="1:40" x14ac:dyDescent="0.2">
      <c r="A5754" s="40"/>
      <c r="B5754" s="40"/>
      <c r="C5754" s="40"/>
      <c r="D5754" s="40"/>
      <c r="E5754" s="40"/>
      <c r="F5754" s="66"/>
      <c r="G5754" s="56"/>
      <c r="H5754" s="61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0"/>
      <c r="AN5754" s="40"/>
    </row>
    <row r="5755" spans="1:40" x14ac:dyDescent="0.2">
      <c r="A5755" s="40"/>
      <c r="B5755" s="40"/>
      <c r="C5755" s="40"/>
      <c r="D5755" s="40"/>
      <c r="E5755" s="40"/>
      <c r="F5755" s="66"/>
      <c r="G5755" s="56"/>
      <c r="H5755" s="61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0"/>
      <c r="AN5755" s="40"/>
    </row>
    <row r="5756" spans="1:40" x14ac:dyDescent="0.2">
      <c r="A5756" s="40"/>
      <c r="B5756" s="40"/>
      <c r="C5756" s="40"/>
      <c r="D5756" s="40"/>
      <c r="E5756" s="40"/>
      <c r="F5756" s="66"/>
      <c r="G5756" s="56"/>
      <c r="H5756" s="61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0"/>
      <c r="AN5756" s="40"/>
    </row>
    <row r="5757" spans="1:40" x14ac:dyDescent="0.2">
      <c r="A5757" s="40"/>
      <c r="B5757" s="40"/>
      <c r="C5757" s="40"/>
      <c r="D5757" s="40"/>
      <c r="E5757" s="40"/>
      <c r="F5757" s="55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0"/>
      <c r="AN5757" s="40"/>
    </row>
    <row r="5758" spans="1:40" x14ac:dyDescent="0.2">
      <c r="A5758" s="40"/>
      <c r="B5758" s="40"/>
      <c r="C5758" s="40"/>
      <c r="D5758" s="40"/>
      <c r="E5758" s="40"/>
      <c r="F5758" s="55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0"/>
      <c r="AN5758" s="40"/>
    </row>
    <row r="5759" spans="1:40" x14ac:dyDescent="0.2">
      <c r="A5759" s="40"/>
      <c r="B5759" s="40"/>
      <c r="C5759" s="40"/>
      <c r="D5759" s="40"/>
      <c r="E5759" s="40"/>
      <c r="F5759" s="55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0"/>
      <c r="AN5759" s="40"/>
    </row>
    <row r="5760" spans="1:40" x14ac:dyDescent="0.2">
      <c r="A5760" s="40"/>
      <c r="B5760" s="40"/>
      <c r="C5760" s="40"/>
      <c r="D5760" s="40"/>
      <c r="E5760" s="40"/>
      <c r="F5760" s="66"/>
      <c r="G5760" s="40"/>
      <c r="H5760" s="61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0"/>
      <c r="AN5760" s="40"/>
    </row>
    <row r="5761" spans="1:40" x14ac:dyDescent="0.2">
      <c r="A5761" s="40"/>
      <c r="B5761" s="40"/>
      <c r="C5761" s="40"/>
      <c r="D5761" s="40"/>
      <c r="E5761" s="40"/>
      <c r="F5761" s="66"/>
      <c r="G5761" s="40"/>
      <c r="H5761" s="61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0"/>
      <c r="AN5761" s="40"/>
    </row>
    <row r="5762" spans="1:40" x14ac:dyDescent="0.2">
      <c r="A5762" s="40"/>
      <c r="B5762" s="40"/>
      <c r="C5762" s="40"/>
      <c r="D5762" s="40"/>
      <c r="E5762" s="40"/>
      <c r="F5762" s="66"/>
      <c r="G5762" s="40"/>
      <c r="H5762" s="61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0"/>
      <c r="AN5762" s="40"/>
    </row>
    <row r="5763" spans="1:40" x14ac:dyDescent="0.2">
      <c r="A5763" s="40"/>
      <c r="B5763" s="40"/>
      <c r="C5763" s="40"/>
      <c r="D5763" s="40"/>
      <c r="E5763" s="40"/>
      <c r="F5763" s="66"/>
      <c r="G5763" s="40"/>
      <c r="H5763" s="61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0"/>
      <c r="AN5763" s="40"/>
    </row>
    <row r="5764" spans="1:40" x14ac:dyDescent="0.2">
      <c r="A5764" s="40"/>
      <c r="B5764" s="40"/>
      <c r="C5764" s="40"/>
      <c r="D5764" s="40"/>
      <c r="E5764" s="40"/>
      <c r="F5764" s="66"/>
      <c r="G5764" s="40"/>
      <c r="H5764" s="61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0"/>
      <c r="AN5764" s="40"/>
    </row>
    <row r="5765" spans="1:40" x14ac:dyDescent="0.2">
      <c r="A5765" s="40"/>
      <c r="B5765" s="40"/>
      <c r="C5765" s="40"/>
      <c r="D5765" s="40"/>
      <c r="E5765" s="40"/>
      <c r="F5765" s="66"/>
      <c r="G5765" s="40"/>
      <c r="H5765" s="61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0"/>
      <c r="AN5765" s="40"/>
    </row>
    <row r="5766" spans="1:40" x14ac:dyDescent="0.2">
      <c r="A5766" s="40"/>
      <c r="B5766" s="40"/>
      <c r="C5766" s="40"/>
      <c r="D5766" s="40"/>
      <c r="E5766" s="40"/>
      <c r="F5766" s="66"/>
      <c r="G5766" s="40"/>
      <c r="H5766" s="61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0"/>
      <c r="AN5766" s="40"/>
    </row>
    <row r="5767" spans="1:40" x14ac:dyDescent="0.2">
      <c r="A5767" s="40"/>
      <c r="B5767" s="40"/>
      <c r="C5767" s="40"/>
      <c r="D5767" s="40"/>
      <c r="E5767" s="40"/>
      <c r="F5767" s="66"/>
      <c r="G5767" s="40"/>
      <c r="H5767" s="61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0"/>
      <c r="AN5767" s="40"/>
    </row>
    <row r="5768" spans="1:40" x14ac:dyDescent="0.2">
      <c r="A5768" s="40"/>
      <c r="B5768" s="40"/>
      <c r="C5768" s="40"/>
      <c r="D5768" s="40"/>
      <c r="E5768" s="40"/>
      <c r="F5768" s="66"/>
      <c r="G5768" s="40"/>
      <c r="H5768" s="61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0"/>
      <c r="AN5768" s="40"/>
    </row>
    <row r="5769" spans="1:40" x14ac:dyDescent="0.2">
      <c r="A5769" s="40"/>
      <c r="B5769" s="40"/>
      <c r="C5769" s="40"/>
      <c r="D5769" s="40"/>
      <c r="E5769" s="40"/>
      <c r="F5769" s="66"/>
      <c r="G5769" s="40"/>
      <c r="H5769" s="61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0"/>
      <c r="AN5769" s="40"/>
    </row>
    <row r="5770" spans="1:40" x14ac:dyDescent="0.2">
      <c r="A5770" s="40"/>
      <c r="B5770" s="40"/>
      <c r="C5770" s="40"/>
      <c r="D5770" s="40"/>
      <c r="E5770" s="40"/>
      <c r="F5770" s="66"/>
      <c r="G5770" s="40"/>
      <c r="H5770" s="61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0"/>
      <c r="AN5770" s="40"/>
    </row>
    <row r="5771" spans="1:40" x14ac:dyDescent="0.2">
      <c r="A5771" s="40"/>
      <c r="B5771" s="40"/>
      <c r="C5771" s="40"/>
      <c r="D5771" s="40"/>
      <c r="E5771" s="40"/>
      <c r="F5771" s="66"/>
      <c r="G5771" s="40"/>
      <c r="H5771" s="61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0"/>
      <c r="AN5771" s="40"/>
    </row>
    <row r="5772" spans="1:40" x14ac:dyDescent="0.2">
      <c r="A5772" s="40"/>
      <c r="B5772" s="40"/>
      <c r="C5772" s="40"/>
      <c r="D5772" s="40"/>
      <c r="E5772" s="40"/>
      <c r="F5772" s="66"/>
      <c r="G5772" s="40"/>
      <c r="H5772" s="61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0"/>
      <c r="AN5772" s="40"/>
    </row>
    <row r="5773" spans="1:40" x14ac:dyDescent="0.2">
      <c r="A5773" s="40"/>
      <c r="B5773" s="40"/>
      <c r="C5773" s="40"/>
      <c r="D5773" s="40"/>
      <c r="E5773" s="40"/>
      <c r="F5773" s="66"/>
      <c r="G5773" s="40"/>
      <c r="H5773" s="61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0"/>
      <c r="AN5773" s="40"/>
    </row>
    <row r="5774" spans="1:40" x14ac:dyDescent="0.2">
      <c r="A5774" s="40"/>
      <c r="B5774" s="40"/>
      <c r="C5774" s="40"/>
      <c r="D5774" s="40"/>
      <c r="E5774" s="40"/>
      <c r="F5774" s="66"/>
      <c r="G5774" s="40"/>
      <c r="H5774" s="61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0"/>
      <c r="AN5774" s="40"/>
    </row>
    <row r="5775" spans="1:40" x14ac:dyDescent="0.2">
      <c r="A5775" s="40"/>
      <c r="B5775" s="40"/>
      <c r="C5775" s="40"/>
      <c r="D5775" s="40"/>
      <c r="E5775" s="40"/>
      <c r="F5775" s="66"/>
      <c r="G5775" s="40"/>
      <c r="H5775" s="61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0"/>
      <c r="AN5775" s="40"/>
    </row>
    <row r="5776" spans="1:40" x14ac:dyDescent="0.2">
      <c r="A5776" s="40"/>
      <c r="B5776" s="40"/>
      <c r="C5776" s="40"/>
      <c r="D5776" s="40"/>
      <c r="E5776" s="40"/>
      <c r="F5776" s="66"/>
      <c r="G5776" s="40"/>
      <c r="H5776" s="61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0"/>
      <c r="AN5776" s="40"/>
    </row>
    <row r="5777" spans="1:40" x14ac:dyDescent="0.2">
      <c r="A5777" s="40"/>
      <c r="B5777" s="40"/>
      <c r="C5777" s="40"/>
      <c r="D5777" s="40"/>
      <c r="E5777" s="40"/>
      <c r="F5777" s="66"/>
      <c r="G5777" s="40"/>
      <c r="H5777" s="61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0"/>
      <c r="AN5777" s="40"/>
    </row>
    <row r="5778" spans="1:40" x14ac:dyDescent="0.2">
      <c r="A5778" s="40"/>
      <c r="B5778" s="40"/>
      <c r="C5778" s="40"/>
      <c r="D5778" s="40"/>
      <c r="E5778" s="40"/>
      <c r="F5778" s="66"/>
      <c r="G5778" s="40"/>
      <c r="H5778" s="61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0"/>
      <c r="AN5778" s="40"/>
    </row>
    <row r="5779" spans="1:40" x14ac:dyDescent="0.2">
      <c r="A5779" s="40"/>
      <c r="B5779" s="40"/>
      <c r="C5779" s="40"/>
      <c r="D5779" s="40"/>
      <c r="E5779" s="40"/>
      <c r="F5779" s="66"/>
      <c r="G5779" s="40"/>
      <c r="H5779" s="61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0"/>
      <c r="AN5779" s="40"/>
    </row>
    <row r="5780" spans="1:40" x14ac:dyDescent="0.2">
      <c r="A5780" s="40"/>
      <c r="B5780" s="40"/>
      <c r="C5780" s="40"/>
      <c r="D5780" s="40"/>
      <c r="E5780" s="40"/>
      <c r="F5780" s="55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0"/>
      <c r="AN5780" s="40"/>
    </row>
    <row r="5781" spans="1:40" x14ac:dyDescent="0.2">
      <c r="A5781" s="40"/>
      <c r="B5781" s="40"/>
      <c r="C5781" s="40"/>
      <c r="D5781" s="40"/>
      <c r="E5781" s="40"/>
      <c r="F5781" s="55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0"/>
      <c r="AN5781" s="40"/>
    </row>
    <row r="5782" spans="1:40" x14ac:dyDescent="0.2">
      <c r="A5782" s="40"/>
      <c r="B5782" s="40"/>
      <c r="C5782" s="40"/>
      <c r="D5782" s="40"/>
      <c r="E5782" s="40"/>
      <c r="F5782" s="55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0"/>
      <c r="AN5782" s="40"/>
    </row>
    <row r="5783" spans="1:40" x14ac:dyDescent="0.2">
      <c r="A5783" s="40"/>
      <c r="B5783" s="40"/>
      <c r="C5783" s="40"/>
      <c r="D5783" s="40"/>
      <c r="E5783" s="40"/>
      <c r="F5783" s="55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0"/>
      <c r="AN5783" s="40"/>
    </row>
    <row r="5784" spans="1:40" x14ac:dyDescent="0.2">
      <c r="A5784" s="40"/>
      <c r="B5784" s="40"/>
      <c r="C5784" s="40"/>
      <c r="D5784" s="40"/>
      <c r="E5784" s="40"/>
      <c r="F5784" s="55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0"/>
      <c r="AN5784" s="40"/>
    </row>
    <row r="5785" spans="1:40" x14ac:dyDescent="0.2">
      <c r="A5785" s="40"/>
      <c r="B5785" s="40"/>
      <c r="C5785" s="40"/>
      <c r="D5785" s="40"/>
      <c r="E5785" s="40"/>
      <c r="F5785" s="66"/>
      <c r="G5785" s="40"/>
      <c r="H5785" s="61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0"/>
      <c r="AN5785" s="40"/>
    </row>
    <row r="5786" spans="1:40" x14ac:dyDescent="0.2">
      <c r="A5786" s="40"/>
      <c r="B5786" s="40"/>
      <c r="C5786" s="40"/>
      <c r="D5786" s="40"/>
      <c r="E5786" s="40"/>
      <c r="F5786" s="66"/>
      <c r="G5786" s="40"/>
      <c r="H5786" s="61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0"/>
      <c r="AN5786" s="40"/>
    </row>
    <row r="5787" spans="1:40" x14ac:dyDescent="0.2">
      <c r="A5787" s="40"/>
      <c r="B5787" s="40"/>
      <c r="C5787" s="40"/>
      <c r="D5787" s="40"/>
      <c r="E5787" s="40"/>
      <c r="F5787" s="66"/>
      <c r="G5787" s="40"/>
      <c r="H5787" s="61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0"/>
      <c r="AN5787" s="40"/>
    </row>
    <row r="5788" spans="1:40" x14ac:dyDescent="0.2">
      <c r="A5788" s="40"/>
      <c r="B5788" s="40"/>
      <c r="C5788" s="40"/>
      <c r="D5788" s="40"/>
      <c r="E5788" s="40"/>
      <c r="F5788" s="66"/>
      <c r="G5788" s="40"/>
      <c r="H5788" s="61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0"/>
      <c r="AN5788" s="40"/>
    </row>
    <row r="5789" spans="1:40" x14ac:dyDescent="0.2">
      <c r="A5789" s="40"/>
      <c r="B5789" s="40"/>
      <c r="C5789" s="40"/>
      <c r="D5789" s="40"/>
      <c r="E5789" s="40"/>
      <c r="F5789" s="66"/>
      <c r="G5789" s="40"/>
      <c r="H5789" s="61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0"/>
      <c r="AN5789" s="40"/>
    </row>
    <row r="5790" spans="1:40" x14ac:dyDescent="0.2">
      <c r="A5790" s="40"/>
      <c r="B5790" s="40"/>
      <c r="C5790" s="40"/>
      <c r="D5790" s="40"/>
      <c r="E5790" s="40"/>
      <c r="F5790" s="66"/>
      <c r="G5790" s="40"/>
      <c r="H5790" s="61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0"/>
      <c r="AN5790" s="40"/>
    </row>
    <row r="5791" spans="1:40" x14ac:dyDescent="0.2">
      <c r="A5791" s="40"/>
      <c r="B5791" s="40"/>
      <c r="C5791" s="40"/>
      <c r="D5791" s="40"/>
      <c r="E5791" s="40"/>
      <c r="F5791" s="66"/>
      <c r="G5791" s="40"/>
      <c r="H5791" s="61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0"/>
      <c r="AN5791" s="40"/>
    </row>
    <row r="5792" spans="1:40" x14ac:dyDescent="0.2">
      <c r="A5792" s="40"/>
      <c r="B5792" s="40"/>
      <c r="C5792" s="40"/>
      <c r="D5792" s="40"/>
      <c r="E5792" s="40"/>
      <c r="F5792" s="66"/>
      <c r="G5792" s="40"/>
      <c r="H5792" s="61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0"/>
      <c r="AN5792" s="40"/>
    </row>
    <row r="5793" spans="1:40" x14ac:dyDescent="0.2">
      <c r="A5793" s="40"/>
      <c r="B5793" s="40"/>
      <c r="C5793" s="40"/>
      <c r="D5793" s="40"/>
      <c r="E5793" s="40"/>
      <c r="F5793" s="66"/>
      <c r="G5793" s="40"/>
      <c r="H5793" s="61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0"/>
      <c r="AN5793" s="40"/>
    </row>
    <row r="5794" spans="1:40" x14ac:dyDescent="0.2">
      <c r="A5794" s="40"/>
      <c r="B5794" s="40"/>
      <c r="C5794" s="40"/>
      <c r="D5794" s="40"/>
      <c r="E5794" s="40"/>
      <c r="F5794" s="66"/>
      <c r="G5794" s="40"/>
      <c r="H5794" s="61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0"/>
      <c r="AN5794" s="40"/>
    </row>
    <row r="5795" spans="1:40" x14ac:dyDescent="0.2">
      <c r="A5795" s="40"/>
      <c r="B5795" s="40"/>
      <c r="C5795" s="40"/>
      <c r="D5795" s="40"/>
      <c r="E5795" s="40"/>
      <c r="F5795" s="66"/>
      <c r="G5795" s="40"/>
      <c r="H5795" s="61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0"/>
      <c r="AN5795" s="40"/>
    </row>
    <row r="5796" spans="1:40" x14ac:dyDescent="0.2">
      <c r="A5796" s="40"/>
      <c r="B5796" s="40"/>
      <c r="C5796" s="40"/>
      <c r="D5796" s="40"/>
      <c r="E5796" s="40"/>
      <c r="F5796" s="66"/>
      <c r="G5796" s="40"/>
      <c r="H5796" s="61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0"/>
      <c r="AN5796" s="40"/>
    </row>
    <row r="5797" spans="1:40" x14ac:dyDescent="0.2">
      <c r="A5797" s="40"/>
      <c r="B5797" s="40"/>
      <c r="C5797" s="40"/>
      <c r="D5797" s="40"/>
      <c r="E5797" s="40"/>
      <c r="F5797" s="66"/>
      <c r="G5797" s="40"/>
      <c r="H5797" s="61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0"/>
      <c r="AN5797" s="40"/>
    </row>
    <row r="5798" spans="1:40" x14ac:dyDescent="0.2">
      <c r="A5798" s="40"/>
      <c r="B5798" s="40"/>
      <c r="C5798" s="40"/>
      <c r="D5798" s="40"/>
      <c r="E5798" s="40"/>
      <c r="F5798" s="66"/>
      <c r="G5798" s="40"/>
      <c r="H5798" s="61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0"/>
      <c r="AN5798" s="40"/>
    </row>
    <row r="5799" spans="1:40" x14ac:dyDescent="0.2">
      <c r="A5799" s="40"/>
      <c r="B5799" s="40"/>
      <c r="C5799" s="40"/>
      <c r="D5799" s="40"/>
      <c r="E5799" s="40"/>
      <c r="F5799" s="66"/>
      <c r="G5799" s="40"/>
      <c r="H5799" s="61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0"/>
      <c r="AN5799" s="40"/>
    </row>
    <row r="5800" spans="1:40" x14ac:dyDescent="0.2">
      <c r="A5800" s="40"/>
      <c r="B5800" s="40"/>
      <c r="C5800" s="40"/>
      <c r="D5800" s="40"/>
      <c r="E5800" s="40"/>
      <c r="F5800" s="66"/>
      <c r="G5800" s="40"/>
      <c r="H5800" s="61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0"/>
      <c r="AN5800" s="40"/>
    </row>
    <row r="5801" spans="1:40" x14ac:dyDescent="0.2">
      <c r="A5801" s="40"/>
      <c r="B5801" s="40"/>
      <c r="C5801" s="40"/>
      <c r="D5801" s="40"/>
      <c r="E5801" s="40"/>
      <c r="F5801" s="66"/>
      <c r="G5801" s="40"/>
      <c r="H5801" s="61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0"/>
      <c r="AN5801" s="40"/>
    </row>
    <row r="5802" spans="1:40" x14ac:dyDescent="0.2">
      <c r="A5802" s="40"/>
      <c r="B5802" s="40"/>
      <c r="C5802" s="40"/>
      <c r="D5802" s="40"/>
      <c r="E5802" s="40"/>
      <c r="F5802" s="66"/>
      <c r="G5802" s="40"/>
      <c r="H5802" s="61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0"/>
      <c r="AN5802" s="40"/>
    </row>
    <row r="5803" spans="1:40" x14ac:dyDescent="0.2">
      <c r="A5803" s="40"/>
      <c r="B5803" s="40"/>
      <c r="C5803" s="40"/>
      <c r="D5803" s="40"/>
      <c r="E5803" s="40"/>
      <c r="F5803" s="66"/>
      <c r="G5803" s="40"/>
      <c r="H5803" s="61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0"/>
      <c r="AN5803" s="40"/>
    </row>
    <row r="5804" spans="1:40" x14ac:dyDescent="0.2">
      <c r="A5804" s="40"/>
      <c r="B5804" s="40"/>
      <c r="C5804" s="40"/>
      <c r="D5804" s="40"/>
      <c r="E5804" s="40"/>
      <c r="F5804" s="66"/>
      <c r="G5804" s="40"/>
      <c r="H5804" s="61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0"/>
      <c r="AN5804" s="40"/>
    </row>
    <row r="5805" spans="1:40" x14ac:dyDescent="0.2">
      <c r="A5805" s="40"/>
      <c r="B5805" s="40"/>
      <c r="C5805" s="40"/>
      <c r="D5805" s="40"/>
      <c r="E5805" s="40"/>
      <c r="F5805" s="66"/>
      <c r="G5805" s="40"/>
      <c r="H5805" s="61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0"/>
      <c r="AN5805" s="40"/>
    </row>
    <row r="5806" spans="1:40" x14ac:dyDescent="0.2">
      <c r="A5806" s="40"/>
      <c r="B5806" s="40"/>
      <c r="C5806" s="40"/>
      <c r="D5806" s="40"/>
      <c r="E5806" s="40"/>
      <c r="F5806" s="66"/>
      <c r="G5806" s="40"/>
      <c r="H5806" s="61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0"/>
      <c r="AN5806" s="40"/>
    </row>
    <row r="5807" spans="1:40" x14ac:dyDescent="0.2">
      <c r="A5807" s="40"/>
      <c r="B5807" s="40"/>
      <c r="C5807" s="40"/>
      <c r="D5807" s="40"/>
      <c r="E5807" s="40"/>
      <c r="F5807" s="66"/>
      <c r="G5807" s="40"/>
      <c r="H5807" s="61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0"/>
      <c r="AN5807" s="40"/>
    </row>
    <row r="5808" spans="1:40" x14ac:dyDescent="0.2">
      <c r="A5808" s="40"/>
      <c r="B5808" s="40"/>
      <c r="C5808" s="40"/>
      <c r="D5808" s="40"/>
      <c r="E5808" s="40"/>
      <c r="F5808" s="66"/>
      <c r="G5808" s="40"/>
      <c r="H5808" s="61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0"/>
      <c r="AN5808" s="40"/>
    </row>
    <row r="5809" spans="1:40" x14ac:dyDescent="0.2">
      <c r="A5809" s="40"/>
      <c r="B5809" s="40"/>
      <c r="C5809" s="40"/>
      <c r="D5809" s="40"/>
      <c r="E5809" s="40"/>
      <c r="F5809" s="66"/>
      <c r="G5809" s="40"/>
      <c r="H5809" s="61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0"/>
      <c r="AN5809" s="40"/>
    </row>
    <row r="5810" spans="1:40" x14ac:dyDescent="0.2">
      <c r="A5810" s="40"/>
      <c r="B5810" s="40"/>
      <c r="C5810" s="40"/>
      <c r="D5810" s="40"/>
      <c r="E5810" s="40"/>
      <c r="F5810" s="66"/>
      <c r="G5810" s="40"/>
      <c r="H5810" s="61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0"/>
      <c r="AN5810" s="40"/>
    </row>
    <row r="5811" spans="1:40" x14ac:dyDescent="0.2">
      <c r="A5811" s="40"/>
      <c r="B5811" s="40"/>
      <c r="C5811" s="40"/>
      <c r="D5811" s="40"/>
      <c r="E5811" s="40"/>
      <c r="F5811" s="55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0"/>
      <c r="AN5811" s="40"/>
    </row>
    <row r="5812" spans="1:40" x14ac:dyDescent="0.2">
      <c r="A5812" s="40"/>
      <c r="B5812" s="40"/>
      <c r="C5812" s="40"/>
      <c r="D5812" s="40"/>
      <c r="E5812" s="40"/>
      <c r="F5812" s="55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0"/>
      <c r="AN5812" s="40"/>
    </row>
    <row r="5813" spans="1:40" x14ac:dyDescent="0.2">
      <c r="A5813" s="40"/>
      <c r="B5813" s="40"/>
      <c r="C5813" s="40"/>
      <c r="D5813" s="40"/>
      <c r="E5813" s="40"/>
      <c r="F5813" s="55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0"/>
      <c r="AN5813" s="40"/>
    </row>
    <row r="5814" spans="1:40" x14ac:dyDescent="0.2">
      <c r="A5814" s="40"/>
      <c r="B5814" s="40"/>
      <c r="C5814" s="40"/>
      <c r="D5814" s="40"/>
      <c r="E5814" s="40"/>
      <c r="F5814" s="66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0"/>
      <c r="AN5814" s="40"/>
    </row>
    <row r="5815" spans="1:40" x14ac:dyDescent="0.2">
      <c r="A5815" s="40"/>
      <c r="B5815" s="40"/>
      <c r="C5815" s="40"/>
      <c r="D5815" s="40"/>
      <c r="E5815" s="40"/>
      <c r="F5815" s="66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0"/>
      <c r="AN5815" s="40"/>
    </row>
    <row r="5816" spans="1:40" x14ac:dyDescent="0.2">
      <c r="A5816" s="40"/>
      <c r="B5816" s="40"/>
      <c r="C5816" s="40"/>
      <c r="D5816" s="40"/>
      <c r="E5816" s="40"/>
      <c r="F5816" s="66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0"/>
      <c r="AN5816" s="40"/>
    </row>
    <row r="5817" spans="1:40" x14ac:dyDescent="0.2">
      <c r="A5817" s="40"/>
      <c r="B5817" s="40"/>
      <c r="C5817" s="40"/>
      <c r="D5817" s="40"/>
      <c r="E5817" s="40"/>
      <c r="F5817" s="66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0"/>
      <c r="AN5817" s="40"/>
    </row>
    <row r="5818" spans="1:40" x14ac:dyDescent="0.2">
      <c r="A5818" s="40"/>
      <c r="B5818" s="40"/>
      <c r="C5818" s="40"/>
      <c r="D5818" s="40"/>
      <c r="E5818" s="40"/>
      <c r="F5818" s="66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0"/>
      <c r="AN5818" s="40"/>
    </row>
    <row r="5819" spans="1:40" x14ac:dyDescent="0.2">
      <c r="A5819" s="40"/>
      <c r="B5819" s="40"/>
      <c r="C5819" s="40"/>
      <c r="D5819" s="40"/>
      <c r="E5819" s="40"/>
      <c r="F5819" s="66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0"/>
      <c r="AN5819" s="40"/>
    </row>
    <row r="5820" spans="1:40" x14ac:dyDescent="0.2">
      <c r="A5820" s="40"/>
      <c r="B5820" s="40"/>
      <c r="C5820" s="40"/>
      <c r="D5820" s="40"/>
      <c r="E5820" s="40"/>
      <c r="F5820" s="66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0"/>
      <c r="AN5820" s="40"/>
    </row>
    <row r="5821" spans="1:40" x14ac:dyDescent="0.2">
      <c r="A5821" s="40"/>
      <c r="B5821" s="40"/>
      <c r="C5821" s="40"/>
      <c r="D5821" s="40"/>
      <c r="E5821" s="40"/>
      <c r="F5821" s="66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0"/>
      <c r="AN5821" s="40"/>
    </row>
    <row r="5822" spans="1:40" x14ac:dyDescent="0.2">
      <c r="A5822" s="40"/>
      <c r="B5822" s="40"/>
      <c r="C5822" s="40"/>
      <c r="D5822" s="40"/>
      <c r="E5822" s="40"/>
      <c r="F5822" s="66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0"/>
      <c r="AN5822" s="40"/>
    </row>
    <row r="5823" spans="1:40" x14ac:dyDescent="0.2">
      <c r="A5823" s="40"/>
      <c r="B5823" s="40"/>
      <c r="C5823" s="40"/>
      <c r="D5823" s="40"/>
      <c r="E5823" s="40"/>
      <c r="F5823" s="66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0"/>
      <c r="AN5823" s="40"/>
    </row>
    <row r="5824" spans="1:40" x14ac:dyDescent="0.2">
      <c r="A5824" s="40"/>
      <c r="B5824" s="40"/>
      <c r="C5824" s="40"/>
      <c r="D5824" s="40"/>
      <c r="E5824" s="40"/>
      <c r="F5824" s="66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0"/>
      <c r="AN5824" s="40"/>
    </row>
    <row r="5825" spans="1:40" x14ac:dyDescent="0.2">
      <c r="A5825" s="40"/>
      <c r="B5825" s="40"/>
      <c r="C5825" s="40"/>
      <c r="D5825" s="40"/>
      <c r="E5825" s="40"/>
      <c r="F5825" s="66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0"/>
      <c r="AN5825" s="40"/>
    </row>
    <row r="5826" spans="1:40" x14ac:dyDescent="0.2">
      <c r="A5826" s="40"/>
      <c r="B5826" s="40"/>
      <c r="C5826" s="40"/>
      <c r="D5826" s="40"/>
      <c r="E5826" s="40"/>
      <c r="F5826" s="66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0"/>
      <c r="AN5826" s="40"/>
    </row>
    <row r="5827" spans="1:40" x14ac:dyDescent="0.2">
      <c r="A5827" s="40"/>
      <c r="B5827" s="40"/>
      <c r="C5827" s="40"/>
      <c r="D5827" s="40"/>
      <c r="E5827" s="40"/>
      <c r="F5827" s="66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0"/>
      <c r="AN5827" s="40"/>
    </row>
    <row r="5828" spans="1:40" x14ac:dyDescent="0.2">
      <c r="A5828" s="40"/>
      <c r="B5828" s="40"/>
      <c r="C5828" s="40"/>
      <c r="D5828" s="40"/>
      <c r="E5828" s="40"/>
      <c r="F5828" s="66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0"/>
      <c r="AN5828" s="40"/>
    </row>
    <row r="5829" spans="1:40" x14ac:dyDescent="0.2">
      <c r="A5829" s="40"/>
      <c r="B5829" s="40"/>
      <c r="C5829" s="40"/>
      <c r="D5829" s="40"/>
      <c r="E5829" s="40"/>
      <c r="F5829" s="66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0"/>
      <c r="AN5829" s="40"/>
    </row>
    <row r="5830" spans="1:40" x14ac:dyDescent="0.2">
      <c r="A5830" s="40"/>
      <c r="B5830" s="40"/>
      <c r="C5830" s="40"/>
      <c r="D5830" s="40"/>
      <c r="E5830" s="40"/>
      <c r="F5830" s="66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0"/>
      <c r="AN5830" s="40"/>
    </row>
    <row r="5831" spans="1:40" x14ac:dyDescent="0.2">
      <c r="A5831" s="40"/>
      <c r="B5831" s="40"/>
      <c r="C5831" s="40"/>
      <c r="D5831" s="40"/>
      <c r="E5831" s="40"/>
      <c r="F5831" s="55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0"/>
      <c r="AN5831" s="40"/>
    </row>
    <row r="5832" spans="1:40" x14ac:dyDescent="0.2">
      <c r="A5832" s="40"/>
      <c r="B5832" s="40"/>
      <c r="C5832" s="40"/>
      <c r="D5832" s="40"/>
      <c r="E5832" s="40"/>
      <c r="F5832" s="55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0"/>
      <c r="AN5832" s="40"/>
    </row>
    <row r="5833" spans="1:40" x14ac:dyDescent="0.2">
      <c r="A5833" s="40"/>
      <c r="B5833" s="40"/>
      <c r="C5833" s="40"/>
      <c r="D5833" s="40"/>
      <c r="E5833" s="40"/>
      <c r="F5833" s="55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0"/>
      <c r="AN5833" s="40"/>
    </row>
    <row r="5834" spans="1:40" x14ac:dyDescent="0.2">
      <c r="A5834" s="40"/>
      <c r="B5834" s="40"/>
      <c r="C5834" s="40"/>
      <c r="D5834" s="40"/>
      <c r="E5834" s="40"/>
      <c r="F5834" s="55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0"/>
      <c r="AN5834" s="40"/>
    </row>
    <row r="5835" spans="1:40" x14ac:dyDescent="0.2">
      <c r="A5835" s="40"/>
      <c r="B5835" s="40"/>
      <c r="C5835" s="40"/>
      <c r="D5835" s="40"/>
      <c r="E5835" s="40"/>
      <c r="F5835" s="55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0"/>
      <c r="AN5835" s="40"/>
    </row>
    <row r="5836" spans="1:40" x14ac:dyDescent="0.2">
      <c r="A5836" s="40"/>
      <c r="B5836" s="40"/>
      <c r="C5836" s="40"/>
      <c r="D5836" s="40"/>
      <c r="E5836" s="40"/>
      <c r="F5836" s="66"/>
      <c r="G5836" s="56"/>
      <c r="H5836" s="61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0"/>
      <c r="AN5836" s="40"/>
    </row>
    <row r="5837" spans="1:40" x14ac:dyDescent="0.2">
      <c r="A5837" s="40"/>
      <c r="B5837" s="40"/>
      <c r="C5837" s="40"/>
      <c r="D5837" s="40"/>
      <c r="E5837" s="40"/>
      <c r="F5837" s="66"/>
      <c r="G5837" s="56"/>
      <c r="H5837" s="61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0"/>
      <c r="AN5837" s="40"/>
    </row>
    <row r="5838" spans="1:40" x14ac:dyDescent="0.2">
      <c r="A5838" s="40"/>
      <c r="B5838" s="40"/>
      <c r="C5838" s="40"/>
      <c r="D5838" s="40"/>
      <c r="E5838" s="40"/>
      <c r="F5838" s="66"/>
      <c r="G5838" s="56"/>
      <c r="H5838" s="61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0"/>
      <c r="AN5838" s="40"/>
    </row>
    <row r="5839" spans="1:40" x14ac:dyDescent="0.2">
      <c r="A5839" s="40"/>
      <c r="B5839" s="40"/>
      <c r="C5839" s="40"/>
      <c r="D5839" s="40"/>
      <c r="E5839" s="40"/>
      <c r="F5839" s="66"/>
      <c r="G5839" s="56"/>
      <c r="H5839" s="61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0"/>
      <c r="AN5839" s="40"/>
    </row>
    <row r="5840" spans="1:40" x14ac:dyDescent="0.2">
      <c r="A5840" s="40"/>
      <c r="B5840" s="40"/>
      <c r="C5840" s="40"/>
      <c r="D5840" s="40"/>
      <c r="E5840" s="40"/>
      <c r="F5840" s="66"/>
      <c r="G5840" s="56"/>
      <c r="H5840" s="61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0"/>
      <c r="AN5840" s="40"/>
    </row>
    <row r="5841" spans="1:40" x14ac:dyDescent="0.2">
      <c r="A5841" s="40"/>
      <c r="B5841" s="40"/>
      <c r="C5841" s="40"/>
      <c r="D5841" s="40"/>
      <c r="E5841" s="40"/>
      <c r="F5841" s="66"/>
      <c r="G5841" s="56"/>
      <c r="H5841" s="61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0"/>
      <c r="AN5841" s="40"/>
    </row>
    <row r="5842" spans="1:40" x14ac:dyDescent="0.2">
      <c r="A5842" s="40"/>
      <c r="B5842" s="40"/>
      <c r="C5842" s="40"/>
      <c r="D5842" s="40"/>
      <c r="E5842" s="40"/>
      <c r="F5842" s="66"/>
      <c r="G5842" s="56"/>
      <c r="H5842" s="61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0"/>
      <c r="AN5842" s="40"/>
    </row>
    <row r="5843" spans="1:40" x14ac:dyDescent="0.2">
      <c r="A5843" s="40"/>
      <c r="B5843" s="40"/>
      <c r="C5843" s="40"/>
      <c r="D5843" s="40"/>
      <c r="E5843" s="40"/>
      <c r="F5843" s="66"/>
      <c r="G5843" s="56"/>
      <c r="H5843" s="61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0"/>
      <c r="AN5843" s="40"/>
    </row>
    <row r="5844" spans="1:40" x14ac:dyDescent="0.2">
      <c r="A5844" s="40"/>
      <c r="B5844" s="40"/>
      <c r="C5844" s="40"/>
      <c r="D5844" s="40"/>
      <c r="E5844" s="40"/>
      <c r="F5844" s="66"/>
      <c r="G5844" s="56"/>
      <c r="H5844" s="61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0"/>
      <c r="AN5844" s="40"/>
    </row>
    <row r="5845" spans="1:40" x14ac:dyDescent="0.2">
      <c r="A5845" s="40"/>
      <c r="B5845" s="40"/>
      <c r="C5845" s="40"/>
      <c r="D5845" s="40"/>
      <c r="E5845" s="40"/>
      <c r="F5845" s="66"/>
      <c r="G5845" s="56"/>
      <c r="H5845" s="61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0"/>
      <c r="AN5845" s="40"/>
    </row>
    <row r="5846" spans="1:40" x14ac:dyDescent="0.2">
      <c r="A5846" s="40"/>
      <c r="B5846" s="40"/>
      <c r="C5846" s="40"/>
      <c r="D5846" s="40"/>
      <c r="E5846" s="40"/>
      <c r="F5846" s="66"/>
      <c r="G5846" s="56"/>
      <c r="H5846" s="61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0"/>
      <c r="AN5846" s="40"/>
    </row>
    <row r="5847" spans="1:40" x14ac:dyDescent="0.2">
      <c r="A5847" s="40"/>
      <c r="B5847" s="40"/>
      <c r="C5847" s="40"/>
      <c r="D5847" s="40"/>
      <c r="E5847" s="40"/>
      <c r="F5847" s="66"/>
      <c r="G5847" s="56"/>
      <c r="H5847" s="61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0"/>
      <c r="AN5847" s="40"/>
    </row>
    <row r="5848" spans="1:40" x14ac:dyDescent="0.2">
      <c r="A5848" s="40"/>
      <c r="B5848" s="40"/>
      <c r="C5848" s="40"/>
      <c r="D5848" s="40"/>
      <c r="E5848" s="40"/>
      <c r="F5848" s="66"/>
      <c r="G5848" s="56"/>
      <c r="H5848" s="61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0"/>
      <c r="AN5848" s="40"/>
    </row>
    <row r="5849" spans="1:40" x14ac:dyDescent="0.2">
      <c r="A5849" s="40"/>
      <c r="B5849" s="40"/>
      <c r="C5849" s="40"/>
      <c r="D5849" s="40"/>
      <c r="E5849" s="40"/>
      <c r="F5849" s="66"/>
      <c r="G5849" s="56"/>
      <c r="H5849" s="61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0"/>
      <c r="AN5849" s="40"/>
    </row>
    <row r="5850" spans="1:40" x14ac:dyDescent="0.2">
      <c r="A5850" s="40"/>
      <c r="B5850" s="40"/>
      <c r="C5850" s="40"/>
      <c r="D5850" s="40"/>
      <c r="E5850" s="40"/>
      <c r="F5850" s="66"/>
      <c r="G5850" s="56"/>
      <c r="H5850" s="61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0"/>
      <c r="AN5850" s="40"/>
    </row>
    <row r="5851" spans="1:40" x14ac:dyDescent="0.2">
      <c r="A5851" s="40"/>
      <c r="B5851" s="40"/>
      <c r="C5851" s="40"/>
      <c r="D5851" s="40"/>
      <c r="E5851" s="40"/>
      <c r="F5851" s="66"/>
      <c r="G5851" s="56"/>
      <c r="H5851" s="61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0"/>
      <c r="AN5851" s="40"/>
    </row>
    <row r="5852" spans="1:40" x14ac:dyDescent="0.2">
      <c r="A5852" s="40"/>
      <c r="B5852" s="40"/>
      <c r="C5852" s="40"/>
      <c r="D5852" s="40"/>
      <c r="E5852" s="40"/>
      <c r="F5852" s="55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0"/>
      <c r="AN5852" s="40"/>
    </row>
    <row r="5853" spans="1:40" x14ac:dyDescent="0.2">
      <c r="A5853" s="40"/>
      <c r="B5853" s="40"/>
      <c r="C5853" s="40"/>
      <c r="D5853" s="40"/>
      <c r="E5853" s="40"/>
      <c r="F5853" s="55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0"/>
      <c r="AN5853" s="40"/>
    </row>
    <row r="5854" spans="1:40" x14ac:dyDescent="0.2">
      <c r="A5854" s="40"/>
      <c r="B5854" s="40"/>
      <c r="C5854" s="40"/>
      <c r="D5854" s="40"/>
      <c r="E5854" s="40"/>
      <c r="F5854" s="55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0"/>
      <c r="AN5854" s="40"/>
    </row>
    <row r="5855" spans="1:40" x14ac:dyDescent="0.2">
      <c r="A5855" s="40"/>
      <c r="B5855" s="40"/>
      <c r="C5855" s="40"/>
      <c r="D5855" s="40"/>
      <c r="E5855" s="40"/>
      <c r="F5855" s="66"/>
      <c r="G5855" s="56"/>
      <c r="H5855" s="61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0"/>
      <c r="AN5855" s="40"/>
    </row>
    <row r="5856" spans="1:40" x14ac:dyDescent="0.2">
      <c r="A5856" s="40"/>
      <c r="B5856" s="40"/>
      <c r="C5856" s="40"/>
      <c r="D5856" s="40"/>
      <c r="E5856" s="40"/>
      <c r="F5856" s="66"/>
      <c r="G5856" s="56"/>
      <c r="H5856" s="61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0"/>
      <c r="AN5856" s="40"/>
    </row>
    <row r="5857" spans="1:40" x14ac:dyDescent="0.2">
      <c r="A5857" s="40"/>
      <c r="B5857" s="40"/>
      <c r="C5857" s="40"/>
      <c r="D5857" s="40"/>
      <c r="E5857" s="40"/>
      <c r="F5857" s="66"/>
      <c r="G5857" s="56"/>
      <c r="H5857" s="61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0"/>
      <c r="AN5857" s="40"/>
    </row>
    <row r="5858" spans="1:40" x14ac:dyDescent="0.2">
      <c r="A5858" s="40"/>
      <c r="B5858" s="40"/>
      <c r="C5858" s="40"/>
      <c r="D5858" s="40"/>
      <c r="E5858" s="40"/>
      <c r="F5858" s="66"/>
      <c r="G5858" s="56"/>
      <c r="H5858" s="61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0"/>
      <c r="AN5858" s="40"/>
    </row>
    <row r="5859" spans="1:40" x14ac:dyDescent="0.2">
      <c r="A5859" s="40"/>
      <c r="B5859" s="40"/>
      <c r="C5859" s="40"/>
      <c r="D5859" s="40"/>
      <c r="E5859" s="40"/>
      <c r="F5859" s="66"/>
      <c r="G5859" s="56"/>
      <c r="H5859" s="61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0"/>
      <c r="AN5859" s="40"/>
    </row>
    <row r="5860" spans="1:40" x14ac:dyDescent="0.2">
      <c r="A5860" s="40"/>
      <c r="B5860" s="40"/>
      <c r="C5860" s="40"/>
      <c r="D5860" s="40"/>
      <c r="E5860" s="40"/>
      <c r="F5860" s="66"/>
      <c r="G5860" s="56"/>
      <c r="H5860" s="61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0"/>
      <c r="AN5860" s="40"/>
    </row>
    <row r="5861" spans="1:40" x14ac:dyDescent="0.2">
      <c r="A5861" s="40"/>
      <c r="B5861" s="40"/>
      <c r="C5861" s="40"/>
      <c r="D5861" s="40"/>
      <c r="E5861" s="40"/>
      <c r="F5861" s="66"/>
      <c r="G5861" s="56"/>
      <c r="H5861" s="61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0"/>
      <c r="AN5861" s="40"/>
    </row>
    <row r="5862" spans="1:40" x14ac:dyDescent="0.2">
      <c r="A5862" s="40"/>
      <c r="B5862" s="40"/>
      <c r="C5862" s="40"/>
      <c r="D5862" s="40"/>
      <c r="E5862" s="40"/>
      <c r="F5862" s="66"/>
      <c r="G5862" s="56"/>
      <c r="H5862" s="61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0"/>
      <c r="AN5862" s="40"/>
    </row>
    <row r="5863" spans="1:40" x14ac:dyDescent="0.2">
      <c r="A5863" s="40"/>
      <c r="B5863" s="40"/>
      <c r="C5863" s="40"/>
      <c r="D5863" s="40"/>
      <c r="E5863" s="40"/>
      <c r="F5863" s="66"/>
      <c r="G5863" s="56"/>
      <c r="H5863" s="61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0"/>
      <c r="AN5863" s="40"/>
    </row>
    <row r="5864" spans="1:40" x14ac:dyDescent="0.2">
      <c r="A5864" s="40"/>
      <c r="B5864" s="40"/>
      <c r="C5864" s="40"/>
      <c r="D5864" s="40"/>
      <c r="E5864" s="40"/>
      <c r="F5864" s="66"/>
      <c r="G5864" s="56"/>
      <c r="H5864" s="61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0"/>
      <c r="AN5864" s="40"/>
    </row>
    <row r="5865" spans="1:40" x14ac:dyDescent="0.2">
      <c r="A5865" s="40"/>
      <c r="B5865" s="40"/>
      <c r="C5865" s="40"/>
      <c r="D5865" s="40"/>
      <c r="E5865" s="40"/>
      <c r="F5865" s="66"/>
      <c r="G5865" s="56"/>
      <c r="H5865" s="61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0"/>
      <c r="AN5865" s="40"/>
    </row>
    <row r="5866" spans="1:40" x14ac:dyDescent="0.2">
      <c r="A5866" s="40"/>
      <c r="B5866" s="40"/>
      <c r="C5866" s="40"/>
      <c r="D5866" s="40"/>
      <c r="E5866" s="40"/>
      <c r="F5866" s="66"/>
      <c r="G5866" s="56"/>
      <c r="H5866" s="61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0"/>
      <c r="AN5866" s="40"/>
    </row>
    <row r="5867" spans="1:40" x14ac:dyDescent="0.2">
      <c r="A5867" s="40"/>
      <c r="B5867" s="40"/>
      <c r="C5867" s="40"/>
      <c r="D5867" s="40"/>
      <c r="E5867" s="40"/>
      <c r="F5867" s="66"/>
      <c r="G5867" s="56"/>
      <c r="H5867" s="61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0"/>
      <c r="AN5867" s="40"/>
    </row>
    <row r="5868" spans="1:40" x14ac:dyDescent="0.2">
      <c r="A5868" s="40"/>
      <c r="B5868" s="40"/>
      <c r="C5868" s="40"/>
      <c r="D5868" s="40"/>
      <c r="E5868" s="40"/>
      <c r="F5868" s="66"/>
      <c r="G5868" s="56"/>
      <c r="H5868" s="61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0"/>
      <c r="AN5868" s="40"/>
    </row>
    <row r="5869" spans="1:40" x14ac:dyDescent="0.2">
      <c r="A5869" s="40"/>
      <c r="B5869" s="40"/>
      <c r="C5869" s="40"/>
      <c r="D5869" s="40"/>
      <c r="E5869" s="40"/>
      <c r="F5869" s="66"/>
      <c r="G5869" s="56"/>
      <c r="H5869" s="61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0"/>
      <c r="AN5869" s="40"/>
    </row>
    <row r="5870" spans="1:40" x14ac:dyDescent="0.2">
      <c r="A5870" s="40"/>
      <c r="B5870" s="40"/>
      <c r="C5870" s="40"/>
      <c r="D5870" s="40"/>
      <c r="E5870" s="40"/>
      <c r="F5870" s="66"/>
      <c r="G5870" s="56"/>
      <c r="H5870" s="61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0"/>
      <c r="AN5870" s="40"/>
    </row>
    <row r="5871" spans="1:40" x14ac:dyDescent="0.2">
      <c r="A5871" s="40"/>
      <c r="B5871" s="40"/>
      <c r="C5871" s="40"/>
      <c r="D5871" s="40"/>
      <c r="E5871" s="40"/>
      <c r="F5871" s="66"/>
      <c r="G5871" s="56"/>
      <c r="H5871" s="61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0"/>
      <c r="AN5871" s="40"/>
    </row>
    <row r="5872" spans="1:40" x14ac:dyDescent="0.2">
      <c r="A5872" s="40"/>
      <c r="B5872" s="40"/>
      <c r="C5872" s="40"/>
      <c r="D5872" s="40"/>
      <c r="E5872" s="40"/>
      <c r="F5872" s="66"/>
      <c r="G5872" s="56"/>
      <c r="H5872" s="61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0"/>
      <c r="AN5872" s="40"/>
    </row>
    <row r="5873" spans="1:40" x14ac:dyDescent="0.2">
      <c r="A5873" s="40"/>
      <c r="B5873" s="40"/>
      <c r="C5873" s="40"/>
      <c r="D5873" s="40"/>
      <c r="E5873" s="40"/>
      <c r="F5873" s="66"/>
      <c r="G5873" s="56"/>
      <c r="H5873" s="61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0"/>
      <c r="AN5873" s="40"/>
    </row>
    <row r="5874" spans="1:40" x14ac:dyDescent="0.2">
      <c r="A5874" s="40"/>
      <c r="B5874" s="40"/>
      <c r="C5874" s="40"/>
      <c r="D5874" s="40"/>
      <c r="E5874" s="40"/>
      <c r="F5874" s="66"/>
      <c r="G5874" s="56"/>
      <c r="H5874" s="61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0"/>
      <c r="AN5874" s="40"/>
    </row>
    <row r="5875" spans="1:40" x14ac:dyDescent="0.2">
      <c r="A5875" s="40"/>
      <c r="B5875" s="40"/>
      <c r="C5875" s="40"/>
      <c r="D5875" s="40"/>
      <c r="E5875" s="40"/>
      <c r="F5875" s="66"/>
      <c r="G5875" s="56"/>
      <c r="H5875" s="61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0"/>
      <c r="AN5875" s="40"/>
    </row>
    <row r="5876" spans="1:40" x14ac:dyDescent="0.2">
      <c r="A5876" s="40"/>
      <c r="B5876" s="40"/>
      <c r="C5876" s="40"/>
      <c r="D5876" s="40"/>
      <c r="E5876" s="40"/>
      <c r="F5876" s="66"/>
      <c r="G5876" s="56"/>
      <c r="H5876" s="61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0"/>
      <c r="AN5876" s="40"/>
    </row>
    <row r="5877" spans="1:40" x14ac:dyDescent="0.2">
      <c r="A5877" s="40"/>
      <c r="B5877" s="40"/>
      <c r="C5877" s="40"/>
      <c r="D5877" s="40"/>
      <c r="E5877" s="40"/>
      <c r="F5877" s="66"/>
      <c r="G5877" s="56"/>
      <c r="H5877" s="61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0"/>
      <c r="AN5877" s="40"/>
    </row>
    <row r="5878" spans="1:40" x14ac:dyDescent="0.2">
      <c r="A5878" s="40"/>
      <c r="B5878" s="40"/>
      <c r="C5878" s="40"/>
      <c r="D5878" s="40"/>
      <c r="E5878" s="40"/>
      <c r="F5878" s="55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0"/>
      <c r="AN5878" s="40"/>
    </row>
    <row r="5879" spans="1:40" x14ac:dyDescent="0.2">
      <c r="A5879" s="40"/>
      <c r="B5879" s="40"/>
      <c r="C5879" s="40"/>
      <c r="D5879" s="40"/>
      <c r="E5879" s="40"/>
      <c r="F5879" s="55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0"/>
      <c r="AN5879" s="40"/>
    </row>
    <row r="5880" spans="1:40" x14ac:dyDescent="0.2">
      <c r="A5880" s="40"/>
      <c r="B5880" s="40"/>
      <c r="C5880" s="40"/>
      <c r="D5880" s="40"/>
      <c r="E5880" s="40"/>
      <c r="F5880" s="55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0"/>
      <c r="AN5880" s="40"/>
    </row>
    <row r="5881" spans="1:40" x14ac:dyDescent="0.2">
      <c r="A5881" s="40"/>
      <c r="B5881" s="40"/>
      <c r="C5881" s="40"/>
      <c r="D5881" s="40"/>
      <c r="E5881" s="40"/>
      <c r="F5881" s="55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0"/>
      <c r="AN5881" s="40"/>
    </row>
    <row r="5882" spans="1:40" x14ac:dyDescent="0.2">
      <c r="A5882" s="40"/>
      <c r="B5882" s="40"/>
      <c r="C5882" s="40"/>
      <c r="D5882" s="40"/>
      <c r="E5882" s="40"/>
      <c r="F5882" s="55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0"/>
      <c r="AN5882" s="40"/>
    </row>
    <row r="5883" spans="1:40" x14ac:dyDescent="0.2">
      <c r="A5883" s="40"/>
      <c r="B5883" s="40"/>
      <c r="C5883" s="40"/>
      <c r="D5883" s="40"/>
      <c r="E5883" s="40"/>
      <c r="F5883" s="66"/>
      <c r="G5883" s="56"/>
      <c r="H5883" s="61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0"/>
      <c r="AN5883" s="40"/>
    </row>
    <row r="5884" spans="1:40" x14ac:dyDescent="0.2">
      <c r="A5884" s="40"/>
      <c r="B5884" s="40"/>
      <c r="C5884" s="40"/>
      <c r="D5884" s="40"/>
      <c r="E5884" s="40"/>
      <c r="F5884" s="66"/>
      <c r="G5884" s="56"/>
      <c r="H5884" s="61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0"/>
      <c r="AN5884" s="40"/>
    </row>
    <row r="5885" spans="1:40" x14ac:dyDescent="0.2">
      <c r="A5885" s="40"/>
      <c r="B5885" s="40"/>
      <c r="C5885" s="40"/>
      <c r="D5885" s="40"/>
      <c r="E5885" s="40"/>
      <c r="F5885" s="66"/>
      <c r="G5885" s="56"/>
      <c r="H5885" s="61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0"/>
      <c r="AN5885" s="40"/>
    </row>
    <row r="5886" spans="1:40" x14ac:dyDescent="0.2">
      <c r="A5886" s="40"/>
      <c r="B5886" s="40"/>
      <c r="C5886" s="40"/>
      <c r="D5886" s="40"/>
      <c r="E5886" s="40"/>
      <c r="F5886" s="66"/>
      <c r="G5886" s="56"/>
      <c r="H5886" s="61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0"/>
      <c r="AN5886" s="40"/>
    </row>
    <row r="5887" spans="1:40" x14ac:dyDescent="0.2">
      <c r="A5887" s="40"/>
      <c r="B5887" s="40"/>
      <c r="C5887" s="40"/>
      <c r="D5887" s="40"/>
      <c r="E5887" s="40"/>
      <c r="F5887" s="66"/>
      <c r="G5887" s="56"/>
      <c r="H5887" s="61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0"/>
      <c r="AN5887" s="40"/>
    </row>
    <row r="5888" spans="1:40" x14ac:dyDescent="0.2">
      <c r="A5888" s="40"/>
      <c r="B5888" s="40"/>
      <c r="C5888" s="40"/>
      <c r="D5888" s="40"/>
      <c r="E5888" s="40"/>
      <c r="F5888" s="66"/>
      <c r="G5888" s="56"/>
      <c r="H5888" s="61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0"/>
      <c r="AN5888" s="40"/>
    </row>
    <row r="5889" spans="1:40" x14ac:dyDescent="0.2">
      <c r="A5889" s="40"/>
      <c r="B5889" s="40"/>
      <c r="C5889" s="40"/>
      <c r="D5889" s="40"/>
      <c r="E5889" s="40"/>
      <c r="F5889" s="66"/>
      <c r="G5889" s="56"/>
      <c r="H5889" s="61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0"/>
      <c r="AN5889" s="40"/>
    </row>
    <row r="5890" spans="1:40" x14ac:dyDescent="0.2">
      <c r="A5890" s="40"/>
      <c r="B5890" s="40"/>
      <c r="C5890" s="40"/>
      <c r="D5890" s="40"/>
      <c r="E5890" s="40"/>
      <c r="F5890" s="66"/>
      <c r="G5890" s="56"/>
      <c r="H5890" s="61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0"/>
      <c r="AN5890" s="40"/>
    </row>
    <row r="5891" spans="1:40" x14ac:dyDescent="0.2">
      <c r="A5891" s="40"/>
      <c r="B5891" s="40"/>
      <c r="C5891" s="40"/>
      <c r="D5891" s="40"/>
      <c r="E5891" s="40"/>
      <c r="F5891" s="66"/>
      <c r="G5891" s="56"/>
      <c r="H5891" s="61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0"/>
      <c r="AN5891" s="40"/>
    </row>
    <row r="5892" spans="1:40" x14ac:dyDescent="0.2">
      <c r="A5892" s="40"/>
      <c r="B5892" s="40"/>
      <c r="C5892" s="40"/>
      <c r="D5892" s="40"/>
      <c r="E5892" s="40"/>
      <c r="F5892" s="66"/>
      <c r="G5892" s="56"/>
      <c r="H5892" s="61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0"/>
      <c r="AN5892" s="40"/>
    </row>
    <row r="5893" spans="1:40" x14ac:dyDescent="0.2">
      <c r="A5893" s="40"/>
      <c r="B5893" s="40"/>
      <c r="C5893" s="40"/>
      <c r="D5893" s="40"/>
      <c r="E5893" s="40"/>
      <c r="F5893" s="66"/>
      <c r="G5893" s="56"/>
      <c r="H5893" s="61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0"/>
      <c r="AN5893" s="40"/>
    </row>
    <row r="5894" spans="1:40" x14ac:dyDescent="0.2">
      <c r="A5894" s="40"/>
      <c r="B5894" s="40"/>
      <c r="C5894" s="40"/>
      <c r="D5894" s="40"/>
      <c r="E5894" s="40"/>
      <c r="F5894" s="66"/>
      <c r="G5894" s="56"/>
      <c r="H5894" s="61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0"/>
      <c r="AN5894" s="40"/>
    </row>
    <row r="5895" spans="1:40" x14ac:dyDescent="0.2">
      <c r="A5895" s="40"/>
      <c r="B5895" s="40"/>
      <c r="C5895" s="40"/>
      <c r="D5895" s="40"/>
      <c r="E5895" s="40"/>
      <c r="F5895" s="66"/>
      <c r="G5895" s="56"/>
      <c r="H5895" s="61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0"/>
      <c r="AN5895" s="40"/>
    </row>
    <row r="5896" spans="1:40" x14ac:dyDescent="0.2">
      <c r="A5896" s="40"/>
      <c r="B5896" s="40"/>
      <c r="C5896" s="40"/>
      <c r="D5896" s="40"/>
      <c r="E5896" s="40"/>
      <c r="F5896" s="66"/>
      <c r="G5896" s="56"/>
      <c r="H5896" s="61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0"/>
      <c r="AN5896" s="40"/>
    </row>
    <row r="5897" spans="1:40" x14ac:dyDescent="0.2">
      <c r="A5897" s="40"/>
      <c r="B5897" s="40"/>
      <c r="C5897" s="40"/>
      <c r="D5897" s="40"/>
      <c r="E5897" s="40"/>
      <c r="F5897" s="66"/>
      <c r="G5897" s="56"/>
      <c r="H5897" s="61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0"/>
      <c r="AN5897" s="40"/>
    </row>
    <row r="5898" spans="1:40" x14ac:dyDescent="0.2">
      <c r="A5898" s="40"/>
      <c r="B5898" s="40"/>
      <c r="C5898" s="40"/>
      <c r="D5898" s="40"/>
      <c r="E5898" s="40"/>
      <c r="F5898" s="66"/>
      <c r="G5898" s="56"/>
      <c r="H5898" s="61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0"/>
      <c r="AN5898" s="40"/>
    </row>
    <row r="5899" spans="1:40" x14ac:dyDescent="0.2">
      <c r="A5899" s="40"/>
      <c r="B5899" s="40"/>
      <c r="C5899" s="40"/>
      <c r="D5899" s="40"/>
      <c r="E5899" s="40"/>
      <c r="F5899" s="66"/>
      <c r="G5899" s="56"/>
      <c r="H5899" s="61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0"/>
      <c r="AN5899" s="40"/>
    </row>
    <row r="5900" spans="1:40" x14ac:dyDescent="0.2">
      <c r="A5900" s="40"/>
      <c r="B5900" s="40"/>
      <c r="C5900" s="40"/>
      <c r="D5900" s="40"/>
      <c r="E5900" s="40"/>
      <c r="F5900" s="66"/>
      <c r="G5900" s="56"/>
      <c r="H5900" s="61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0"/>
      <c r="AN5900" s="40"/>
    </row>
    <row r="5901" spans="1:40" x14ac:dyDescent="0.2">
      <c r="A5901" s="40"/>
      <c r="B5901" s="40"/>
      <c r="C5901" s="40"/>
      <c r="D5901" s="40"/>
      <c r="E5901" s="40"/>
      <c r="F5901" s="66"/>
      <c r="G5901" s="56"/>
      <c r="H5901" s="61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0"/>
      <c r="AN5901" s="40"/>
    </row>
    <row r="5902" spans="1:40" x14ac:dyDescent="0.2">
      <c r="A5902" s="40"/>
      <c r="B5902" s="40"/>
      <c r="C5902" s="40"/>
      <c r="D5902" s="40"/>
      <c r="E5902" s="40"/>
      <c r="F5902" s="55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0"/>
      <c r="AN5902" s="40"/>
    </row>
    <row r="5903" spans="1:40" x14ac:dyDescent="0.2">
      <c r="A5903" s="40"/>
      <c r="B5903" s="40"/>
      <c r="C5903" s="40"/>
      <c r="D5903" s="40"/>
      <c r="E5903" s="40"/>
      <c r="F5903" s="66"/>
      <c r="G5903" s="56"/>
      <c r="H5903" s="61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0"/>
      <c r="AN5903" s="40"/>
    </row>
    <row r="5904" spans="1:40" x14ac:dyDescent="0.2">
      <c r="A5904" s="40"/>
      <c r="B5904" s="40"/>
      <c r="C5904" s="40"/>
      <c r="D5904" s="40"/>
      <c r="E5904" s="40"/>
      <c r="F5904" s="66"/>
      <c r="G5904" s="56"/>
      <c r="H5904" s="61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0"/>
      <c r="AN5904" s="40"/>
    </row>
    <row r="5905" spans="1:40" x14ac:dyDescent="0.2">
      <c r="A5905" s="40"/>
      <c r="B5905" s="40"/>
      <c r="C5905" s="40"/>
      <c r="D5905" s="40"/>
      <c r="E5905" s="40"/>
      <c r="F5905" s="66"/>
      <c r="G5905" s="56"/>
      <c r="H5905" s="61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0"/>
      <c r="AN5905" s="40"/>
    </row>
    <row r="5906" spans="1:40" x14ac:dyDescent="0.2">
      <c r="A5906" s="40"/>
      <c r="B5906" s="40"/>
      <c r="C5906" s="40"/>
      <c r="D5906" s="40"/>
      <c r="E5906" s="40"/>
      <c r="F5906" s="66"/>
      <c r="G5906" s="56"/>
      <c r="H5906" s="61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0"/>
      <c r="AN5906" s="40"/>
    </row>
    <row r="5907" spans="1:40" x14ac:dyDescent="0.2">
      <c r="A5907" s="40"/>
      <c r="B5907" s="40"/>
      <c r="C5907" s="40"/>
      <c r="D5907" s="40"/>
      <c r="E5907" s="40"/>
      <c r="F5907" s="66"/>
      <c r="G5907" s="56"/>
      <c r="H5907" s="61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0"/>
      <c r="AN5907" s="40"/>
    </row>
    <row r="5908" spans="1:40" x14ac:dyDescent="0.2">
      <c r="A5908" s="40"/>
      <c r="B5908" s="40"/>
      <c r="C5908" s="40"/>
      <c r="D5908" s="40"/>
      <c r="E5908" s="40"/>
      <c r="F5908" s="66"/>
      <c r="G5908" s="56"/>
      <c r="H5908" s="61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0"/>
      <c r="AN5908" s="40"/>
    </row>
    <row r="5909" spans="1:40" x14ac:dyDescent="0.2">
      <c r="A5909" s="40"/>
      <c r="B5909" s="40"/>
      <c r="C5909" s="40"/>
      <c r="D5909" s="40"/>
      <c r="E5909" s="40"/>
      <c r="F5909" s="66"/>
      <c r="G5909" s="56"/>
      <c r="H5909" s="61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0"/>
      <c r="AN5909" s="40"/>
    </row>
    <row r="5910" spans="1:40" x14ac:dyDescent="0.2">
      <c r="A5910" s="40"/>
      <c r="B5910" s="40"/>
      <c r="C5910" s="40"/>
      <c r="D5910" s="40"/>
      <c r="E5910" s="40"/>
      <c r="F5910" s="66"/>
      <c r="G5910" s="56"/>
      <c r="H5910" s="61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0"/>
      <c r="AN5910" s="40"/>
    </row>
    <row r="5911" spans="1:40" x14ac:dyDescent="0.2">
      <c r="A5911" s="40"/>
      <c r="B5911" s="40"/>
      <c r="C5911" s="40"/>
      <c r="D5911" s="40"/>
      <c r="E5911" s="40"/>
      <c r="F5911" s="66"/>
      <c r="G5911" s="56"/>
      <c r="H5911" s="61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0"/>
      <c r="AN5911" s="40"/>
    </row>
    <row r="5912" spans="1:40" x14ac:dyDescent="0.2">
      <c r="A5912" s="40"/>
      <c r="B5912" s="40"/>
      <c r="C5912" s="40"/>
      <c r="D5912" s="40"/>
      <c r="E5912" s="40"/>
      <c r="F5912" s="66"/>
      <c r="G5912" s="56"/>
      <c r="H5912" s="61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0"/>
      <c r="AN5912" s="40"/>
    </row>
    <row r="5913" spans="1:40" x14ac:dyDescent="0.2">
      <c r="A5913" s="40"/>
      <c r="B5913" s="40"/>
      <c r="C5913" s="40"/>
      <c r="D5913" s="40"/>
      <c r="E5913" s="40"/>
      <c r="F5913" s="66"/>
      <c r="G5913" s="56"/>
      <c r="H5913" s="61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0"/>
      <c r="AN5913" s="40"/>
    </row>
    <row r="5914" spans="1:40" x14ac:dyDescent="0.2">
      <c r="A5914" s="40"/>
      <c r="B5914" s="40"/>
      <c r="C5914" s="40"/>
      <c r="D5914" s="40"/>
      <c r="E5914" s="40"/>
      <c r="F5914" s="66"/>
      <c r="G5914" s="56"/>
      <c r="H5914" s="61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0"/>
      <c r="AN5914" s="40"/>
    </row>
    <row r="5915" spans="1:40" x14ac:dyDescent="0.2">
      <c r="A5915" s="40"/>
      <c r="B5915" s="40"/>
      <c r="C5915" s="40"/>
      <c r="D5915" s="40"/>
      <c r="E5915" s="40"/>
      <c r="F5915" s="66"/>
      <c r="G5915" s="56"/>
      <c r="H5915" s="61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0"/>
      <c r="AN5915" s="40"/>
    </row>
    <row r="5916" spans="1:40" x14ac:dyDescent="0.2">
      <c r="A5916" s="40"/>
      <c r="B5916" s="40"/>
      <c r="C5916" s="40"/>
      <c r="D5916" s="40"/>
      <c r="E5916" s="40"/>
      <c r="F5916" s="66"/>
      <c r="G5916" s="56"/>
      <c r="H5916" s="61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0"/>
      <c r="AN5916" s="40"/>
    </row>
    <row r="5917" spans="1:40" x14ac:dyDescent="0.2">
      <c r="A5917" s="40"/>
      <c r="B5917" s="40"/>
      <c r="C5917" s="40"/>
      <c r="D5917" s="40"/>
      <c r="E5917" s="40"/>
      <c r="F5917" s="66"/>
      <c r="G5917" s="56"/>
      <c r="H5917" s="61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0"/>
      <c r="AN5917" s="40"/>
    </row>
    <row r="5918" spans="1:40" x14ac:dyDescent="0.2">
      <c r="A5918" s="40"/>
      <c r="B5918" s="40"/>
      <c r="C5918" s="40"/>
      <c r="D5918" s="40"/>
      <c r="E5918" s="40"/>
      <c r="F5918" s="66"/>
      <c r="G5918" s="56"/>
      <c r="H5918" s="61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0"/>
      <c r="AN5918" s="40"/>
    </row>
    <row r="5919" spans="1:40" x14ac:dyDescent="0.2">
      <c r="A5919" s="40"/>
      <c r="B5919" s="40"/>
      <c r="C5919" s="40"/>
      <c r="D5919" s="40"/>
      <c r="E5919" s="40"/>
      <c r="F5919" s="66"/>
      <c r="G5919" s="56"/>
      <c r="H5919" s="61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0"/>
      <c r="AN5919" s="40"/>
    </row>
    <row r="5920" spans="1:40" x14ac:dyDescent="0.2">
      <c r="A5920" s="40"/>
      <c r="B5920" s="40"/>
      <c r="C5920" s="40"/>
      <c r="D5920" s="40"/>
      <c r="E5920" s="40"/>
      <c r="F5920" s="66"/>
      <c r="G5920" s="56"/>
      <c r="H5920" s="61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0"/>
      <c r="AN5920" s="40"/>
    </row>
    <row r="5921" spans="1:40" x14ac:dyDescent="0.2">
      <c r="A5921" s="40"/>
      <c r="B5921" s="40"/>
      <c r="C5921" s="40"/>
      <c r="D5921" s="40"/>
      <c r="E5921" s="40"/>
      <c r="F5921" s="66"/>
      <c r="G5921" s="56"/>
      <c r="H5921" s="61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0"/>
      <c r="AN5921" s="40"/>
    </row>
    <row r="5922" spans="1:40" x14ac:dyDescent="0.2">
      <c r="A5922" s="40"/>
      <c r="B5922" s="40"/>
      <c r="C5922" s="40"/>
      <c r="D5922" s="40"/>
      <c r="E5922" s="40"/>
      <c r="F5922" s="66"/>
      <c r="G5922" s="56"/>
      <c r="H5922" s="61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0"/>
      <c r="AN5922" s="40"/>
    </row>
    <row r="5923" spans="1:40" x14ac:dyDescent="0.2">
      <c r="A5923" s="40"/>
      <c r="B5923" s="40"/>
      <c r="C5923" s="40"/>
      <c r="D5923" s="40"/>
      <c r="E5923" s="40"/>
      <c r="F5923" s="66"/>
      <c r="G5923" s="56"/>
      <c r="H5923" s="61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0"/>
      <c r="AN5923" s="40"/>
    </row>
    <row r="5924" spans="1:40" x14ac:dyDescent="0.2">
      <c r="A5924" s="40"/>
      <c r="B5924" s="40"/>
      <c r="C5924" s="40"/>
      <c r="D5924" s="40"/>
      <c r="E5924" s="40"/>
      <c r="F5924" s="66"/>
      <c r="G5924" s="56"/>
      <c r="H5924" s="61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0"/>
      <c r="AN5924" s="40"/>
    </row>
    <row r="5925" spans="1:40" x14ac:dyDescent="0.2">
      <c r="A5925" s="40"/>
      <c r="B5925" s="40"/>
      <c r="C5925" s="40"/>
      <c r="D5925" s="40"/>
      <c r="E5925" s="40"/>
      <c r="F5925" s="55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0"/>
      <c r="AN5925" s="40"/>
    </row>
    <row r="5926" spans="1:40" x14ac:dyDescent="0.2">
      <c r="A5926" s="40"/>
      <c r="B5926" s="40"/>
      <c r="C5926" s="40"/>
      <c r="D5926" s="40"/>
      <c r="E5926" s="40"/>
      <c r="F5926" s="55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0"/>
      <c r="AN5926" s="40"/>
    </row>
    <row r="5927" spans="1:40" x14ac:dyDescent="0.2">
      <c r="A5927" s="40"/>
      <c r="B5927" s="40"/>
      <c r="C5927" s="40"/>
      <c r="D5927" s="40"/>
      <c r="E5927" s="40"/>
      <c r="F5927" s="55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0"/>
      <c r="AN5927" s="40"/>
    </row>
    <row r="5928" spans="1:40" x14ac:dyDescent="0.2">
      <c r="A5928" s="40"/>
      <c r="B5928" s="40"/>
      <c r="C5928" s="40"/>
      <c r="D5928" s="40"/>
      <c r="E5928" s="40"/>
      <c r="F5928" s="55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0"/>
      <c r="AN5928" s="40"/>
    </row>
    <row r="5929" spans="1:40" x14ac:dyDescent="0.2">
      <c r="A5929" s="40"/>
      <c r="B5929" s="40"/>
      <c r="C5929" s="40"/>
      <c r="D5929" s="40"/>
      <c r="E5929" s="40"/>
      <c r="F5929" s="55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0"/>
      <c r="AN5929" s="40"/>
    </row>
    <row r="5930" spans="1:40" x14ac:dyDescent="0.2">
      <c r="A5930" s="40"/>
      <c r="B5930" s="40"/>
      <c r="C5930" s="40"/>
      <c r="D5930" s="40"/>
      <c r="E5930" s="40"/>
      <c r="F5930" s="55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0"/>
      <c r="AN5930" s="40"/>
    </row>
    <row r="5931" spans="1:40" x14ac:dyDescent="0.2">
      <c r="A5931" s="40"/>
      <c r="B5931" s="40"/>
      <c r="C5931" s="40"/>
      <c r="D5931" s="40"/>
      <c r="E5931" s="40"/>
      <c r="F5931" s="55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0"/>
      <c r="AN5931" s="40"/>
    </row>
    <row r="5932" spans="1:40" x14ac:dyDescent="0.2">
      <c r="A5932" s="40"/>
      <c r="B5932" s="40"/>
      <c r="C5932" s="40"/>
      <c r="D5932" s="40"/>
      <c r="E5932" s="40"/>
      <c r="F5932" s="55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0"/>
      <c r="AN5932" s="40"/>
    </row>
    <row r="5933" spans="1:40" x14ac:dyDescent="0.2">
      <c r="A5933" s="40"/>
      <c r="B5933" s="40"/>
      <c r="C5933" s="40"/>
      <c r="D5933" s="40"/>
      <c r="E5933" s="40"/>
      <c r="F5933" s="55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0"/>
      <c r="AN5933" s="40"/>
    </row>
    <row r="5934" spans="1:40" x14ac:dyDescent="0.2">
      <c r="A5934" s="40"/>
      <c r="B5934" s="40"/>
      <c r="C5934" s="40"/>
      <c r="D5934" s="40"/>
      <c r="E5934" s="40"/>
      <c r="F5934" s="66"/>
      <c r="G5934" s="56"/>
      <c r="H5934" s="61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0"/>
      <c r="AN5934" s="40"/>
    </row>
    <row r="5935" spans="1:40" x14ac:dyDescent="0.2">
      <c r="A5935" s="40"/>
      <c r="B5935" s="40"/>
      <c r="C5935" s="40"/>
      <c r="D5935" s="40"/>
      <c r="E5935" s="40"/>
      <c r="F5935" s="66"/>
      <c r="G5935" s="56"/>
      <c r="H5935" s="61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0"/>
      <c r="AN5935" s="40"/>
    </row>
    <row r="5936" spans="1:40" x14ac:dyDescent="0.2">
      <c r="A5936" s="40"/>
      <c r="B5936" s="40"/>
      <c r="C5936" s="40"/>
      <c r="D5936" s="40"/>
      <c r="E5936" s="40"/>
      <c r="F5936" s="66"/>
      <c r="G5936" s="56"/>
      <c r="H5936" s="61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0"/>
      <c r="AN5936" s="40"/>
    </row>
    <row r="5937" spans="1:40" x14ac:dyDescent="0.2">
      <c r="A5937" s="40"/>
      <c r="B5937" s="40"/>
      <c r="C5937" s="40"/>
      <c r="D5937" s="40"/>
      <c r="E5937" s="40"/>
      <c r="F5937" s="66"/>
      <c r="G5937" s="56"/>
      <c r="H5937" s="61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0"/>
      <c r="AN5937" s="40"/>
    </row>
    <row r="5938" spans="1:40" x14ac:dyDescent="0.2">
      <c r="A5938" s="40"/>
      <c r="B5938" s="40"/>
      <c r="C5938" s="40"/>
      <c r="D5938" s="40"/>
      <c r="E5938" s="40"/>
      <c r="F5938" s="66"/>
      <c r="G5938" s="56"/>
      <c r="H5938" s="61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0"/>
      <c r="AN5938" s="40"/>
    </row>
    <row r="5939" spans="1:40" x14ac:dyDescent="0.2">
      <c r="A5939" s="40"/>
      <c r="B5939" s="40"/>
      <c r="C5939" s="40"/>
      <c r="D5939" s="40"/>
      <c r="E5939" s="40"/>
      <c r="F5939" s="66"/>
      <c r="G5939" s="56"/>
      <c r="H5939" s="61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0"/>
      <c r="AN5939" s="40"/>
    </row>
    <row r="5940" spans="1:40" x14ac:dyDescent="0.2">
      <c r="A5940" s="40"/>
      <c r="B5940" s="40"/>
      <c r="C5940" s="40"/>
      <c r="D5940" s="40"/>
      <c r="E5940" s="40"/>
      <c r="F5940" s="66"/>
      <c r="G5940" s="56"/>
      <c r="H5940" s="61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0"/>
      <c r="AN5940" s="40"/>
    </row>
    <row r="5941" spans="1:40" x14ac:dyDescent="0.2">
      <c r="A5941" s="40"/>
      <c r="B5941" s="40"/>
      <c r="C5941" s="40"/>
      <c r="D5941" s="40"/>
      <c r="E5941" s="40"/>
      <c r="F5941" s="66"/>
      <c r="G5941" s="56"/>
      <c r="H5941" s="61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0"/>
      <c r="AN5941" s="40"/>
    </row>
    <row r="5942" spans="1:40" x14ac:dyDescent="0.2">
      <c r="A5942" s="40"/>
      <c r="B5942" s="40"/>
      <c r="C5942" s="40"/>
      <c r="D5942" s="40"/>
      <c r="E5942" s="40"/>
      <c r="F5942" s="66"/>
      <c r="G5942" s="56"/>
      <c r="H5942" s="61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0"/>
      <c r="AN5942" s="40"/>
    </row>
    <row r="5943" spans="1:40" x14ac:dyDescent="0.2">
      <c r="A5943" s="40"/>
      <c r="B5943" s="40"/>
      <c r="C5943" s="40"/>
      <c r="D5943" s="40"/>
      <c r="E5943" s="40"/>
      <c r="F5943" s="66"/>
      <c r="G5943" s="56"/>
      <c r="H5943" s="61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0"/>
      <c r="AN5943" s="40"/>
    </row>
    <row r="5944" spans="1:40" x14ac:dyDescent="0.2">
      <c r="A5944" s="40"/>
      <c r="B5944" s="40"/>
      <c r="C5944" s="40"/>
      <c r="D5944" s="40"/>
      <c r="E5944" s="40"/>
      <c r="F5944" s="66"/>
      <c r="G5944" s="56"/>
      <c r="H5944" s="61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0"/>
      <c r="AN5944" s="40"/>
    </row>
    <row r="5945" spans="1:40" x14ac:dyDescent="0.2">
      <c r="A5945" s="40"/>
      <c r="B5945" s="40"/>
      <c r="C5945" s="40"/>
      <c r="D5945" s="40"/>
      <c r="E5945" s="40"/>
      <c r="F5945" s="66"/>
      <c r="G5945" s="56"/>
      <c r="H5945" s="61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0"/>
      <c r="AN5945" s="40"/>
    </row>
    <row r="5946" spans="1:40" x14ac:dyDescent="0.2">
      <c r="A5946" s="40"/>
      <c r="B5946" s="40"/>
      <c r="C5946" s="40"/>
      <c r="D5946" s="40"/>
      <c r="E5946" s="40"/>
      <c r="F5946" s="66"/>
      <c r="G5946" s="56"/>
      <c r="H5946" s="61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0"/>
      <c r="AN5946" s="40"/>
    </row>
    <row r="5947" spans="1:40" x14ac:dyDescent="0.2">
      <c r="A5947" s="40"/>
      <c r="B5947" s="40"/>
      <c r="C5947" s="40"/>
      <c r="D5947" s="40"/>
      <c r="E5947" s="40"/>
      <c r="F5947" s="66"/>
      <c r="G5947" s="56"/>
      <c r="H5947" s="61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0"/>
      <c r="AN5947" s="40"/>
    </row>
    <row r="5948" spans="1:40" x14ac:dyDescent="0.2">
      <c r="A5948" s="40"/>
      <c r="B5948" s="40"/>
      <c r="C5948" s="40"/>
      <c r="D5948" s="40"/>
      <c r="E5948" s="40"/>
      <c r="F5948" s="66"/>
      <c r="G5948" s="56"/>
      <c r="H5948" s="61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0"/>
      <c r="AN5948" s="40"/>
    </row>
    <row r="5949" spans="1:40" x14ac:dyDescent="0.2">
      <c r="A5949" s="40"/>
      <c r="B5949" s="40"/>
      <c r="C5949" s="40"/>
      <c r="D5949" s="40"/>
      <c r="E5949" s="40"/>
      <c r="F5949" s="66"/>
      <c r="G5949" s="56"/>
      <c r="H5949" s="61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0"/>
      <c r="AN5949" s="40"/>
    </row>
    <row r="5950" spans="1:40" x14ac:dyDescent="0.2">
      <c r="A5950" s="40"/>
      <c r="B5950" s="40"/>
      <c r="C5950" s="40"/>
      <c r="D5950" s="40"/>
      <c r="E5950" s="40"/>
      <c r="F5950" s="66"/>
      <c r="G5950" s="56"/>
      <c r="H5950" s="61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0"/>
      <c r="AN5950" s="40"/>
    </row>
    <row r="5951" spans="1:40" x14ac:dyDescent="0.2">
      <c r="A5951" s="40"/>
      <c r="B5951" s="40"/>
      <c r="C5951" s="40"/>
      <c r="D5951" s="40"/>
      <c r="E5951" s="40"/>
      <c r="F5951" s="66"/>
      <c r="G5951" s="56"/>
      <c r="H5951" s="61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0"/>
      <c r="AN5951" s="40"/>
    </row>
    <row r="5952" spans="1:40" x14ac:dyDescent="0.2">
      <c r="A5952" s="40"/>
      <c r="B5952" s="40"/>
      <c r="C5952" s="40"/>
      <c r="D5952" s="40"/>
      <c r="E5952" s="40"/>
      <c r="F5952" s="66"/>
      <c r="G5952" s="56"/>
      <c r="H5952" s="61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0"/>
      <c r="AN5952" s="40"/>
    </row>
    <row r="5953" spans="1:40" x14ac:dyDescent="0.2">
      <c r="A5953" s="40"/>
      <c r="B5953" s="40"/>
      <c r="C5953" s="40"/>
      <c r="D5953" s="40"/>
      <c r="E5953" s="40"/>
      <c r="F5953" s="66"/>
      <c r="G5953" s="56"/>
      <c r="H5953" s="61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0"/>
      <c r="AN5953" s="40"/>
    </row>
    <row r="5954" spans="1:40" x14ac:dyDescent="0.2">
      <c r="A5954" s="40"/>
      <c r="B5954" s="40"/>
      <c r="C5954" s="40"/>
      <c r="D5954" s="40"/>
      <c r="E5954" s="40"/>
      <c r="F5954" s="66"/>
      <c r="G5954" s="56"/>
      <c r="H5954" s="61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0"/>
      <c r="AN5954" s="40"/>
    </row>
    <row r="5955" spans="1:40" x14ac:dyDescent="0.2">
      <c r="A5955" s="40"/>
      <c r="B5955" s="40"/>
      <c r="C5955" s="40"/>
      <c r="D5955" s="40"/>
      <c r="E5955" s="40"/>
      <c r="F5955" s="66"/>
      <c r="G5955" s="56"/>
      <c r="H5955" s="61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0"/>
      <c r="AN5955" s="40"/>
    </row>
    <row r="5956" spans="1:40" x14ac:dyDescent="0.2">
      <c r="A5956" s="40"/>
      <c r="B5956" s="40"/>
      <c r="C5956" s="40"/>
      <c r="D5956" s="40"/>
      <c r="E5956" s="40"/>
      <c r="F5956" s="55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0"/>
      <c r="AN5956" s="40"/>
    </row>
    <row r="5957" spans="1:40" x14ac:dyDescent="0.2">
      <c r="A5957" s="40"/>
      <c r="B5957" s="40"/>
      <c r="C5957" s="40"/>
      <c r="D5957" s="40"/>
      <c r="E5957" s="40"/>
      <c r="F5957" s="55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0"/>
      <c r="AN5957" s="40"/>
    </row>
    <row r="5958" spans="1:40" x14ac:dyDescent="0.2">
      <c r="A5958" s="40"/>
      <c r="B5958" s="40"/>
      <c r="C5958" s="40"/>
      <c r="D5958" s="40"/>
      <c r="E5958" s="40"/>
      <c r="F5958" s="55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0"/>
      <c r="AN5958" s="40"/>
    </row>
    <row r="5959" spans="1:40" x14ac:dyDescent="0.2">
      <c r="A5959" s="40"/>
      <c r="B5959" s="40"/>
      <c r="C5959" s="40"/>
      <c r="D5959" s="40"/>
      <c r="E5959" s="40"/>
      <c r="F5959" s="55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0"/>
      <c r="AN5959" s="40"/>
    </row>
    <row r="5960" spans="1:40" x14ac:dyDescent="0.2">
      <c r="A5960" s="40"/>
      <c r="B5960" s="40"/>
      <c r="C5960" s="40"/>
      <c r="D5960" s="40"/>
      <c r="E5960" s="40"/>
      <c r="F5960" s="55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0"/>
      <c r="AN5960" s="40"/>
    </row>
    <row r="5961" spans="1:40" x14ac:dyDescent="0.2">
      <c r="A5961" s="40"/>
      <c r="B5961" s="40"/>
      <c r="C5961" s="40"/>
      <c r="D5961" s="40"/>
      <c r="E5961" s="40"/>
      <c r="F5961" s="66"/>
      <c r="G5961" s="40"/>
      <c r="H5961" s="61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0"/>
      <c r="AN5961" s="40"/>
    </row>
    <row r="5962" spans="1:40" x14ac:dyDescent="0.2">
      <c r="A5962" s="40"/>
      <c r="B5962" s="40"/>
      <c r="C5962" s="40"/>
      <c r="D5962" s="40"/>
      <c r="E5962" s="40"/>
      <c r="F5962" s="66"/>
      <c r="G5962" s="40"/>
      <c r="H5962" s="61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0"/>
      <c r="AN5962" s="40"/>
    </row>
    <row r="5963" spans="1:40" x14ac:dyDescent="0.2">
      <c r="A5963" s="40"/>
      <c r="B5963" s="40"/>
      <c r="C5963" s="40"/>
      <c r="D5963" s="40"/>
      <c r="E5963" s="40"/>
      <c r="F5963" s="66"/>
      <c r="G5963" s="40"/>
      <c r="H5963" s="61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0"/>
      <c r="AN5963" s="40"/>
    </row>
    <row r="5964" spans="1:40" x14ac:dyDescent="0.2">
      <c r="A5964" s="40"/>
      <c r="B5964" s="40"/>
      <c r="C5964" s="40"/>
      <c r="D5964" s="40"/>
      <c r="E5964" s="40"/>
      <c r="F5964" s="66"/>
      <c r="G5964" s="40"/>
      <c r="H5964" s="61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0"/>
      <c r="AN5964" s="40"/>
    </row>
    <row r="5965" spans="1:40" x14ac:dyDescent="0.2">
      <c r="A5965" s="40"/>
      <c r="B5965" s="40"/>
      <c r="C5965" s="40"/>
      <c r="D5965" s="40"/>
      <c r="E5965" s="40"/>
      <c r="F5965" s="66"/>
      <c r="G5965" s="40"/>
      <c r="H5965" s="61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0"/>
      <c r="AN5965" s="40"/>
    </row>
    <row r="5966" spans="1:40" x14ac:dyDescent="0.2">
      <c r="A5966" s="40"/>
      <c r="B5966" s="40"/>
      <c r="C5966" s="40"/>
      <c r="D5966" s="40"/>
      <c r="E5966" s="40"/>
      <c r="F5966" s="66"/>
      <c r="G5966" s="40"/>
      <c r="H5966" s="61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0"/>
      <c r="AN5966" s="40"/>
    </row>
    <row r="5967" spans="1:40" x14ac:dyDescent="0.2">
      <c r="A5967" s="40"/>
      <c r="B5967" s="40"/>
      <c r="C5967" s="40"/>
      <c r="D5967" s="40"/>
      <c r="E5967" s="40"/>
      <c r="F5967" s="66"/>
      <c r="G5967" s="40"/>
      <c r="H5967" s="61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0"/>
      <c r="AN5967" s="40"/>
    </row>
    <row r="5968" spans="1:40" x14ac:dyDescent="0.2">
      <c r="A5968" s="40"/>
      <c r="B5968" s="40"/>
      <c r="C5968" s="40"/>
      <c r="D5968" s="40"/>
      <c r="E5968" s="40"/>
      <c r="F5968" s="66"/>
      <c r="G5968" s="40"/>
      <c r="H5968" s="61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0"/>
      <c r="AN5968" s="40"/>
    </row>
    <row r="5969" spans="1:40" x14ac:dyDescent="0.2">
      <c r="A5969" s="40"/>
      <c r="B5969" s="40"/>
      <c r="C5969" s="40"/>
      <c r="D5969" s="40"/>
      <c r="E5969" s="40"/>
      <c r="F5969" s="66"/>
      <c r="G5969" s="40"/>
      <c r="H5969" s="61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0"/>
      <c r="AN5969" s="40"/>
    </row>
    <row r="5970" spans="1:40" x14ac:dyDescent="0.2">
      <c r="A5970" s="40"/>
      <c r="B5970" s="40"/>
      <c r="C5970" s="40"/>
      <c r="D5970" s="40"/>
      <c r="E5970" s="40"/>
      <c r="F5970" s="66"/>
      <c r="G5970" s="40"/>
      <c r="H5970" s="61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0"/>
      <c r="AN5970" s="40"/>
    </row>
    <row r="5971" spans="1:40" x14ac:dyDescent="0.2">
      <c r="A5971" s="40"/>
      <c r="B5971" s="40"/>
      <c r="C5971" s="40"/>
      <c r="D5971" s="40"/>
      <c r="E5971" s="40"/>
      <c r="F5971" s="66"/>
      <c r="G5971" s="40"/>
      <c r="H5971" s="61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0"/>
      <c r="AN5971" s="40"/>
    </row>
    <row r="5972" spans="1:40" x14ac:dyDescent="0.2">
      <c r="A5972" s="40"/>
      <c r="B5972" s="40"/>
      <c r="C5972" s="40"/>
      <c r="D5972" s="40"/>
      <c r="E5972" s="40"/>
      <c r="F5972" s="66"/>
      <c r="G5972" s="40"/>
      <c r="H5972" s="61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0"/>
      <c r="AN5972" s="40"/>
    </row>
    <row r="5973" spans="1:40" x14ac:dyDescent="0.2">
      <c r="A5973" s="40"/>
      <c r="B5973" s="40"/>
      <c r="C5973" s="40"/>
      <c r="D5973" s="40"/>
      <c r="E5973" s="40"/>
      <c r="F5973" s="66"/>
      <c r="G5973" s="40"/>
      <c r="H5973" s="61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0"/>
      <c r="AN5973" s="40"/>
    </row>
    <row r="5974" spans="1:40" x14ac:dyDescent="0.2">
      <c r="A5974" s="40"/>
      <c r="B5974" s="40"/>
      <c r="C5974" s="40"/>
      <c r="D5974" s="40"/>
      <c r="E5974" s="40"/>
      <c r="F5974" s="66"/>
      <c r="G5974" s="40"/>
      <c r="H5974" s="61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0"/>
      <c r="AN5974" s="40"/>
    </row>
    <row r="5975" spans="1:40" x14ac:dyDescent="0.2">
      <c r="A5975" s="40"/>
      <c r="B5975" s="40"/>
      <c r="C5975" s="40"/>
      <c r="D5975" s="40"/>
      <c r="E5975" s="40"/>
      <c r="F5975" s="66"/>
      <c r="G5975" s="40"/>
      <c r="H5975" s="61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0"/>
      <c r="AN5975" s="40"/>
    </row>
    <row r="5976" spans="1:40" x14ac:dyDescent="0.2">
      <c r="A5976" s="40"/>
      <c r="B5976" s="40"/>
      <c r="C5976" s="40"/>
      <c r="D5976" s="40"/>
      <c r="E5976" s="40"/>
      <c r="F5976" s="66"/>
      <c r="G5976" s="40"/>
      <c r="H5976" s="61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0"/>
      <c r="AN5976" s="40"/>
    </row>
    <row r="5977" spans="1:40" x14ac:dyDescent="0.2">
      <c r="A5977" s="40"/>
      <c r="B5977" s="40"/>
      <c r="C5977" s="40"/>
      <c r="D5977" s="40"/>
      <c r="E5977" s="40"/>
      <c r="F5977" s="66"/>
      <c r="G5977" s="40"/>
      <c r="H5977" s="61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0"/>
      <c r="AN5977" s="40"/>
    </row>
    <row r="5978" spans="1:40" x14ac:dyDescent="0.2">
      <c r="A5978" s="40"/>
      <c r="B5978" s="40"/>
      <c r="C5978" s="40"/>
      <c r="D5978" s="40"/>
      <c r="E5978" s="40"/>
      <c r="F5978" s="66"/>
      <c r="G5978" s="40"/>
      <c r="H5978" s="61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0"/>
      <c r="AN5978" s="40"/>
    </row>
    <row r="5979" spans="1:40" x14ac:dyDescent="0.2">
      <c r="A5979" s="40"/>
      <c r="B5979" s="40"/>
      <c r="C5979" s="40"/>
      <c r="D5979" s="40"/>
      <c r="E5979" s="40"/>
      <c r="F5979" s="66"/>
      <c r="G5979" s="40"/>
      <c r="H5979" s="61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0"/>
      <c r="AN5979" s="40"/>
    </row>
    <row r="5980" spans="1:40" x14ac:dyDescent="0.2">
      <c r="A5980" s="40"/>
      <c r="B5980" s="40"/>
      <c r="C5980" s="40"/>
      <c r="D5980" s="40"/>
      <c r="E5980" s="40"/>
      <c r="F5980" s="66"/>
      <c r="G5980" s="40"/>
      <c r="H5980" s="61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0"/>
      <c r="AN5980" s="40"/>
    </row>
    <row r="5981" spans="1:40" x14ac:dyDescent="0.2">
      <c r="A5981" s="40"/>
      <c r="B5981" s="40"/>
      <c r="C5981" s="40"/>
      <c r="D5981" s="40"/>
      <c r="E5981" s="40"/>
      <c r="F5981" s="66"/>
      <c r="G5981" s="40"/>
      <c r="H5981" s="61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0"/>
      <c r="AN5981" s="40"/>
    </row>
    <row r="5982" spans="1:40" x14ac:dyDescent="0.2">
      <c r="A5982" s="40"/>
      <c r="B5982" s="40"/>
      <c r="C5982" s="40"/>
      <c r="D5982" s="40"/>
      <c r="E5982" s="40"/>
      <c r="F5982" s="66"/>
      <c r="G5982" s="40"/>
      <c r="H5982" s="61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0"/>
      <c r="AN5982" s="40"/>
    </row>
    <row r="5983" spans="1:40" x14ac:dyDescent="0.2">
      <c r="A5983" s="40"/>
      <c r="B5983" s="40"/>
      <c r="C5983" s="40"/>
      <c r="D5983" s="40"/>
      <c r="E5983" s="40"/>
      <c r="F5983" s="66"/>
      <c r="G5983" s="40"/>
      <c r="H5983" s="61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0"/>
      <c r="AN5983" s="40"/>
    </row>
    <row r="5984" spans="1:40" x14ac:dyDescent="0.2">
      <c r="A5984" s="40"/>
      <c r="B5984" s="40"/>
      <c r="C5984" s="40"/>
      <c r="D5984" s="40"/>
      <c r="E5984" s="40"/>
      <c r="F5984" s="55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0"/>
      <c r="AN5984" s="40"/>
    </row>
    <row r="5985" spans="1:40" x14ac:dyDescent="0.2">
      <c r="A5985" s="40"/>
      <c r="B5985" s="40"/>
      <c r="C5985" s="40"/>
      <c r="D5985" s="40"/>
      <c r="E5985" s="40"/>
      <c r="F5985" s="55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0"/>
      <c r="AN5985" s="40"/>
    </row>
    <row r="5986" spans="1:40" x14ac:dyDescent="0.2">
      <c r="A5986" s="40"/>
      <c r="B5986" s="40"/>
      <c r="C5986" s="40"/>
      <c r="D5986" s="40"/>
      <c r="E5986" s="40"/>
      <c r="F5986" s="55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0"/>
      <c r="AN5986" s="40"/>
    </row>
    <row r="5987" spans="1:40" x14ac:dyDescent="0.2">
      <c r="A5987" s="40"/>
      <c r="B5987" s="40"/>
      <c r="C5987" s="40"/>
      <c r="D5987" s="40"/>
      <c r="E5987" s="40"/>
      <c r="F5987" s="66"/>
      <c r="G5987" s="40"/>
      <c r="H5987" s="61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0"/>
      <c r="AN5987" s="40"/>
    </row>
    <row r="5988" spans="1:40" x14ac:dyDescent="0.2">
      <c r="A5988" s="40"/>
      <c r="B5988" s="40"/>
      <c r="C5988" s="40"/>
      <c r="D5988" s="40"/>
      <c r="E5988" s="40"/>
      <c r="F5988" s="66"/>
      <c r="G5988" s="40"/>
      <c r="H5988" s="61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0"/>
      <c r="AN5988" s="40"/>
    </row>
    <row r="5989" spans="1:40" x14ac:dyDescent="0.2">
      <c r="A5989" s="40"/>
      <c r="B5989" s="40"/>
      <c r="C5989" s="40"/>
      <c r="D5989" s="40"/>
      <c r="E5989" s="40"/>
      <c r="F5989" s="66"/>
      <c r="G5989" s="40"/>
      <c r="H5989" s="61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0"/>
      <c r="AN5989" s="40"/>
    </row>
    <row r="5990" spans="1:40" x14ac:dyDescent="0.2">
      <c r="A5990" s="40"/>
      <c r="B5990" s="40"/>
      <c r="C5990" s="40"/>
      <c r="D5990" s="40"/>
      <c r="E5990" s="40"/>
      <c r="F5990" s="66"/>
      <c r="G5990" s="40"/>
      <c r="H5990" s="61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0"/>
      <c r="AN5990" s="40"/>
    </row>
    <row r="5991" spans="1:40" x14ac:dyDescent="0.2">
      <c r="A5991" s="40"/>
      <c r="B5991" s="40"/>
      <c r="C5991" s="40"/>
      <c r="D5991" s="40"/>
      <c r="E5991" s="40"/>
      <c r="F5991" s="66"/>
      <c r="G5991" s="40"/>
      <c r="H5991" s="61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0"/>
      <c r="AN5991" s="40"/>
    </row>
    <row r="5992" spans="1:40" x14ac:dyDescent="0.2">
      <c r="A5992" s="40"/>
      <c r="B5992" s="40"/>
      <c r="C5992" s="40"/>
      <c r="D5992" s="40"/>
      <c r="E5992" s="40"/>
      <c r="F5992" s="66"/>
      <c r="G5992" s="40"/>
      <c r="H5992" s="61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0"/>
      <c r="AN5992" s="40"/>
    </row>
    <row r="5993" spans="1:40" x14ac:dyDescent="0.2">
      <c r="A5993" s="40"/>
      <c r="B5993" s="40"/>
      <c r="C5993" s="40"/>
      <c r="D5993" s="40"/>
      <c r="E5993" s="40"/>
      <c r="F5993" s="66"/>
      <c r="G5993" s="40"/>
      <c r="H5993" s="61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0"/>
      <c r="AN5993" s="40"/>
    </row>
    <row r="5994" spans="1:40" x14ac:dyDescent="0.2">
      <c r="A5994" s="40"/>
      <c r="B5994" s="40"/>
      <c r="C5994" s="40"/>
      <c r="D5994" s="40"/>
      <c r="E5994" s="40"/>
      <c r="F5994" s="66"/>
      <c r="G5994" s="40"/>
      <c r="H5994" s="61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0"/>
      <c r="AN5994" s="40"/>
    </row>
    <row r="5995" spans="1:40" x14ac:dyDescent="0.2">
      <c r="A5995" s="40"/>
      <c r="B5995" s="40"/>
      <c r="C5995" s="40"/>
      <c r="D5995" s="40"/>
      <c r="E5995" s="40"/>
      <c r="F5995" s="66"/>
      <c r="G5995" s="40"/>
      <c r="H5995" s="61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0"/>
      <c r="AN5995" s="40"/>
    </row>
    <row r="5996" spans="1:40" x14ac:dyDescent="0.2">
      <c r="A5996" s="40"/>
      <c r="B5996" s="40"/>
      <c r="C5996" s="40"/>
      <c r="D5996" s="40"/>
      <c r="E5996" s="40"/>
      <c r="F5996" s="66"/>
      <c r="G5996" s="40"/>
      <c r="H5996" s="61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0"/>
      <c r="AN5996" s="40"/>
    </row>
    <row r="5997" spans="1:40" x14ac:dyDescent="0.2">
      <c r="A5997" s="40"/>
      <c r="B5997" s="40"/>
      <c r="C5997" s="40"/>
      <c r="D5997" s="40"/>
      <c r="E5997" s="40"/>
      <c r="F5997" s="66"/>
      <c r="G5997" s="40"/>
      <c r="H5997" s="61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0"/>
      <c r="AN5997" s="40"/>
    </row>
    <row r="5998" spans="1:40" x14ac:dyDescent="0.2">
      <c r="A5998" s="40"/>
      <c r="B5998" s="40"/>
      <c r="C5998" s="40"/>
      <c r="D5998" s="40"/>
      <c r="E5998" s="40"/>
      <c r="F5998" s="66"/>
      <c r="G5998" s="40"/>
      <c r="H5998" s="61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0"/>
      <c r="AN5998" s="40"/>
    </row>
    <row r="5999" spans="1:40" x14ac:dyDescent="0.2">
      <c r="A5999" s="40"/>
      <c r="B5999" s="40"/>
      <c r="C5999" s="40"/>
      <c r="D5999" s="40"/>
      <c r="E5999" s="40"/>
      <c r="F5999" s="66"/>
      <c r="G5999" s="40"/>
      <c r="H5999" s="61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0"/>
      <c r="AN5999" s="40"/>
    </row>
    <row r="6000" spans="1:40" x14ac:dyDescent="0.2">
      <c r="A6000" s="40"/>
      <c r="B6000" s="40"/>
      <c r="C6000" s="40"/>
      <c r="D6000" s="40"/>
      <c r="E6000" s="40"/>
      <c r="F6000" s="66"/>
      <c r="G6000" s="40"/>
      <c r="H6000" s="61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0"/>
      <c r="AN6000" s="40"/>
    </row>
    <row r="6001" spans="1:40" x14ac:dyDescent="0.2">
      <c r="A6001" s="40"/>
      <c r="B6001" s="40"/>
      <c r="C6001" s="40"/>
      <c r="D6001" s="40"/>
      <c r="E6001" s="40"/>
      <c r="F6001" s="66"/>
      <c r="G6001" s="40"/>
      <c r="H6001" s="61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0"/>
      <c r="AN6001" s="40"/>
    </row>
    <row r="6002" spans="1:40" x14ac:dyDescent="0.2">
      <c r="A6002" s="40"/>
      <c r="B6002" s="40"/>
      <c r="C6002" s="40"/>
      <c r="D6002" s="40"/>
      <c r="E6002" s="40"/>
      <c r="F6002" s="66"/>
      <c r="G6002" s="40"/>
      <c r="H6002" s="61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0"/>
      <c r="AN6002" s="40"/>
    </row>
    <row r="6003" spans="1:40" x14ac:dyDescent="0.2">
      <c r="A6003" s="40"/>
      <c r="B6003" s="40"/>
      <c r="C6003" s="40"/>
      <c r="D6003" s="40"/>
      <c r="E6003" s="40"/>
      <c r="F6003" s="66"/>
      <c r="G6003" s="40"/>
      <c r="H6003" s="61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0"/>
      <c r="AN6003" s="40"/>
    </row>
    <row r="6004" spans="1:40" x14ac:dyDescent="0.2">
      <c r="A6004" s="40"/>
      <c r="B6004" s="40"/>
      <c r="C6004" s="40"/>
      <c r="D6004" s="40"/>
      <c r="E6004" s="40"/>
      <c r="F6004" s="66"/>
      <c r="G6004" s="40"/>
      <c r="H6004" s="61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0"/>
      <c r="AN6004" s="40"/>
    </row>
    <row r="6005" spans="1:40" x14ac:dyDescent="0.2">
      <c r="A6005" s="40"/>
      <c r="B6005" s="40"/>
      <c r="C6005" s="40"/>
      <c r="D6005" s="40"/>
      <c r="E6005" s="40"/>
      <c r="F6005" s="66"/>
      <c r="G6005" s="40"/>
      <c r="H6005" s="61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0"/>
      <c r="AN6005" s="40"/>
    </row>
    <row r="6006" spans="1:40" x14ac:dyDescent="0.2">
      <c r="A6006" s="40"/>
      <c r="B6006" s="40"/>
      <c r="C6006" s="40"/>
      <c r="D6006" s="40"/>
      <c r="E6006" s="40"/>
      <c r="F6006" s="66"/>
      <c r="G6006" s="40"/>
      <c r="H6006" s="61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0"/>
      <c r="AN6006" s="40"/>
    </row>
    <row r="6007" spans="1:40" x14ac:dyDescent="0.2">
      <c r="A6007" s="40"/>
      <c r="B6007" s="40"/>
      <c r="C6007" s="40"/>
      <c r="D6007" s="40"/>
      <c r="E6007" s="40"/>
      <c r="F6007" s="66"/>
      <c r="G6007" s="40"/>
      <c r="H6007" s="61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0"/>
      <c r="AN6007" s="40"/>
    </row>
    <row r="6008" spans="1:40" x14ac:dyDescent="0.2">
      <c r="A6008" s="40"/>
      <c r="B6008" s="40"/>
      <c r="C6008" s="40"/>
      <c r="D6008" s="40"/>
      <c r="E6008" s="40"/>
      <c r="F6008" s="66"/>
      <c r="G6008" s="40"/>
      <c r="H6008" s="61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0"/>
      <c r="AN6008" s="40"/>
    </row>
    <row r="6009" spans="1:40" x14ac:dyDescent="0.2">
      <c r="A6009" s="40"/>
      <c r="B6009" s="40"/>
      <c r="C6009" s="40"/>
      <c r="D6009" s="40"/>
      <c r="E6009" s="40"/>
      <c r="F6009" s="66"/>
      <c r="G6009" s="40"/>
      <c r="H6009" s="61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0"/>
      <c r="AN6009" s="40"/>
    </row>
    <row r="6010" spans="1:40" x14ac:dyDescent="0.2">
      <c r="A6010" s="40"/>
      <c r="B6010" s="40"/>
      <c r="C6010" s="40"/>
      <c r="D6010" s="40"/>
      <c r="E6010" s="40"/>
      <c r="F6010" s="66"/>
      <c r="G6010" s="40"/>
      <c r="H6010" s="61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0"/>
      <c r="AN6010" s="40"/>
    </row>
    <row r="6011" spans="1:40" x14ac:dyDescent="0.2">
      <c r="A6011" s="40"/>
      <c r="B6011" s="40"/>
      <c r="C6011" s="40"/>
      <c r="D6011" s="40"/>
      <c r="E6011" s="40"/>
      <c r="F6011" s="66"/>
      <c r="G6011" s="40"/>
      <c r="H6011" s="61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0"/>
      <c r="AN6011" s="40"/>
    </row>
    <row r="6012" spans="1:40" x14ac:dyDescent="0.2">
      <c r="A6012" s="40"/>
      <c r="B6012" s="40"/>
      <c r="C6012" s="40"/>
      <c r="D6012" s="40"/>
      <c r="E6012" s="40"/>
      <c r="F6012" s="66"/>
      <c r="G6012" s="40"/>
      <c r="H6012" s="61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0"/>
      <c r="AN6012" s="40"/>
    </row>
    <row r="6013" spans="1:40" x14ac:dyDescent="0.2">
      <c r="A6013" s="40"/>
      <c r="B6013" s="40"/>
      <c r="C6013" s="40"/>
      <c r="D6013" s="40"/>
      <c r="E6013" s="40"/>
      <c r="F6013" s="66"/>
      <c r="G6013" s="40"/>
      <c r="H6013" s="61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0"/>
      <c r="AN6013" s="40"/>
    </row>
    <row r="6014" spans="1:40" x14ac:dyDescent="0.2">
      <c r="A6014" s="40"/>
      <c r="B6014" s="40"/>
      <c r="C6014" s="40"/>
      <c r="D6014" s="40"/>
      <c r="E6014" s="40"/>
      <c r="F6014" s="55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0"/>
      <c r="AN6014" s="40"/>
    </row>
    <row r="6015" spans="1:40" x14ac:dyDescent="0.2">
      <c r="A6015" s="40"/>
      <c r="B6015" s="40"/>
      <c r="C6015" s="40"/>
      <c r="D6015" s="40"/>
      <c r="E6015" s="40"/>
      <c r="F6015" s="55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0"/>
      <c r="AN6015" s="40"/>
    </row>
    <row r="6016" spans="1:40" x14ac:dyDescent="0.2">
      <c r="A6016" s="40"/>
      <c r="B6016" s="40"/>
      <c r="C6016" s="40"/>
      <c r="D6016" s="40"/>
      <c r="E6016" s="40"/>
      <c r="F6016" s="55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0"/>
      <c r="AN6016" s="40"/>
    </row>
    <row r="6017" spans="1:40" x14ac:dyDescent="0.2">
      <c r="A6017" s="40"/>
      <c r="B6017" s="40"/>
      <c r="C6017" s="40"/>
      <c r="D6017" s="40"/>
      <c r="E6017" s="40"/>
      <c r="F6017" s="55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0"/>
      <c r="AN6017" s="40"/>
    </row>
    <row r="6018" spans="1:40" x14ac:dyDescent="0.2">
      <c r="A6018" s="40"/>
      <c r="B6018" s="40"/>
      <c r="C6018" s="40"/>
      <c r="D6018" s="40"/>
      <c r="E6018" s="40"/>
      <c r="F6018" s="55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0"/>
      <c r="AN6018" s="40"/>
    </row>
    <row r="6019" spans="1:40" x14ac:dyDescent="0.2">
      <c r="A6019" s="40"/>
      <c r="B6019" s="40"/>
      <c r="C6019" s="40"/>
      <c r="D6019" s="40"/>
      <c r="E6019" s="40"/>
      <c r="F6019" s="66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0"/>
      <c r="AN6019" s="40"/>
    </row>
    <row r="6020" spans="1:40" x14ac:dyDescent="0.2">
      <c r="A6020" s="40"/>
      <c r="B6020" s="40"/>
      <c r="C6020" s="40"/>
      <c r="D6020" s="40"/>
      <c r="E6020" s="40"/>
      <c r="F6020" s="66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0"/>
      <c r="AN6020" s="40"/>
    </row>
    <row r="6021" spans="1:40" x14ac:dyDescent="0.2">
      <c r="A6021" s="40"/>
      <c r="B6021" s="40"/>
      <c r="C6021" s="40"/>
      <c r="D6021" s="40"/>
      <c r="E6021" s="40"/>
      <c r="F6021" s="66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0"/>
      <c r="AN6021" s="40"/>
    </row>
    <row r="6022" spans="1:40" x14ac:dyDescent="0.2">
      <c r="A6022" s="40"/>
      <c r="B6022" s="40"/>
      <c r="C6022" s="40"/>
      <c r="D6022" s="40"/>
      <c r="E6022" s="40"/>
      <c r="F6022" s="66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0"/>
      <c r="AN6022" s="40"/>
    </row>
    <row r="6023" spans="1:40" x14ac:dyDescent="0.2">
      <c r="A6023" s="40"/>
      <c r="B6023" s="40"/>
      <c r="C6023" s="40"/>
      <c r="D6023" s="40"/>
      <c r="E6023" s="40"/>
      <c r="F6023" s="66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0"/>
      <c r="AN6023" s="40"/>
    </row>
    <row r="6024" spans="1:40" x14ac:dyDescent="0.2">
      <c r="A6024" s="40"/>
      <c r="B6024" s="40"/>
      <c r="C6024" s="40"/>
      <c r="D6024" s="40"/>
      <c r="E6024" s="40"/>
      <c r="F6024" s="66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0"/>
      <c r="AN6024" s="40"/>
    </row>
    <row r="6025" spans="1:40" x14ac:dyDescent="0.2">
      <c r="A6025" s="40"/>
      <c r="B6025" s="40"/>
      <c r="C6025" s="40"/>
      <c r="D6025" s="40"/>
      <c r="E6025" s="40"/>
      <c r="F6025" s="66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0"/>
      <c r="AN6025" s="40"/>
    </row>
    <row r="6026" spans="1:40" x14ac:dyDescent="0.2">
      <c r="A6026" s="40"/>
      <c r="B6026" s="40"/>
      <c r="C6026" s="40"/>
      <c r="D6026" s="40"/>
      <c r="E6026" s="40"/>
      <c r="F6026" s="66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0"/>
      <c r="AN6026" s="40"/>
    </row>
    <row r="6027" spans="1:40" x14ac:dyDescent="0.2">
      <c r="A6027" s="40"/>
      <c r="B6027" s="40"/>
      <c r="C6027" s="40"/>
      <c r="D6027" s="40"/>
      <c r="E6027" s="40"/>
      <c r="F6027" s="66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0"/>
      <c r="AN6027" s="40"/>
    </row>
    <row r="6028" spans="1:40" x14ac:dyDescent="0.2">
      <c r="A6028" s="40"/>
      <c r="B6028" s="40"/>
      <c r="C6028" s="40"/>
      <c r="D6028" s="40"/>
      <c r="E6028" s="40"/>
      <c r="F6028" s="66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0"/>
      <c r="AN6028" s="40"/>
    </row>
    <row r="6029" spans="1:40" x14ac:dyDescent="0.2">
      <c r="A6029" s="40"/>
      <c r="B6029" s="40"/>
      <c r="C6029" s="40"/>
      <c r="D6029" s="40"/>
      <c r="E6029" s="40"/>
      <c r="F6029" s="66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0"/>
      <c r="AN6029" s="40"/>
    </row>
    <row r="6030" spans="1:40" x14ac:dyDescent="0.2">
      <c r="A6030" s="40"/>
      <c r="B6030" s="40"/>
      <c r="C6030" s="40"/>
      <c r="D6030" s="40"/>
      <c r="E6030" s="40"/>
      <c r="F6030" s="66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0"/>
      <c r="AN6030" s="40"/>
    </row>
    <row r="6031" spans="1:40" x14ac:dyDescent="0.2">
      <c r="A6031" s="40"/>
      <c r="B6031" s="40"/>
      <c r="C6031" s="40"/>
      <c r="D6031" s="40"/>
      <c r="E6031" s="40"/>
      <c r="F6031" s="66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0"/>
      <c r="AN6031" s="40"/>
    </row>
    <row r="6032" spans="1:40" x14ac:dyDescent="0.2">
      <c r="A6032" s="40"/>
      <c r="B6032" s="40"/>
      <c r="C6032" s="40"/>
      <c r="D6032" s="40"/>
      <c r="E6032" s="40"/>
      <c r="F6032" s="55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0"/>
      <c r="AN6032" s="40"/>
    </row>
    <row r="6033" spans="1:40" x14ac:dyDescent="0.2">
      <c r="A6033" s="40"/>
      <c r="B6033" s="40"/>
      <c r="C6033" s="40"/>
      <c r="D6033" s="40"/>
      <c r="E6033" s="40"/>
      <c r="F6033" s="55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0"/>
      <c r="AN6033" s="40"/>
    </row>
    <row r="6034" spans="1:40" x14ac:dyDescent="0.2">
      <c r="A6034" s="40"/>
      <c r="B6034" s="40"/>
      <c r="C6034" s="40"/>
      <c r="D6034" s="40"/>
      <c r="E6034" s="40"/>
      <c r="F6034" s="55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0"/>
      <c r="AN6034" s="40"/>
    </row>
    <row r="6035" spans="1:40" x14ac:dyDescent="0.2">
      <c r="A6035" s="40"/>
      <c r="B6035" s="40"/>
      <c r="C6035" s="40"/>
      <c r="D6035" s="40"/>
      <c r="E6035" s="40"/>
      <c r="F6035" s="55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0"/>
      <c r="AN6035" s="40"/>
    </row>
    <row r="6036" spans="1:40" x14ac:dyDescent="0.2">
      <c r="A6036" s="40"/>
      <c r="B6036" s="40"/>
      <c r="C6036" s="40"/>
      <c r="D6036" s="40"/>
      <c r="E6036" s="40"/>
      <c r="F6036" s="55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0"/>
      <c r="AN6036" s="40"/>
    </row>
    <row r="6037" spans="1:40" x14ac:dyDescent="0.2">
      <c r="A6037" s="40"/>
      <c r="B6037" s="40"/>
      <c r="C6037" s="40"/>
      <c r="D6037" s="40"/>
      <c r="E6037" s="40"/>
      <c r="F6037" s="55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0"/>
      <c r="AN6037" s="40"/>
    </row>
    <row r="6038" spans="1:40" x14ac:dyDescent="0.2">
      <c r="A6038" s="40"/>
      <c r="B6038" s="40"/>
      <c r="C6038" s="40"/>
      <c r="D6038" s="40"/>
      <c r="E6038" s="40"/>
      <c r="F6038" s="66"/>
      <c r="G6038" s="56"/>
      <c r="H6038" s="61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0"/>
      <c r="AN6038" s="40"/>
    </row>
    <row r="6039" spans="1:40" x14ac:dyDescent="0.2">
      <c r="A6039" s="40"/>
      <c r="B6039" s="40"/>
      <c r="C6039" s="40"/>
      <c r="D6039" s="40"/>
      <c r="E6039" s="40"/>
      <c r="F6039" s="66"/>
      <c r="G6039" s="56"/>
      <c r="H6039" s="61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0"/>
      <c r="AN6039" s="40"/>
    </row>
    <row r="6040" spans="1:40" x14ac:dyDescent="0.2">
      <c r="A6040" s="40"/>
      <c r="B6040" s="40"/>
      <c r="C6040" s="40"/>
      <c r="D6040" s="40"/>
      <c r="E6040" s="40"/>
      <c r="F6040" s="66"/>
      <c r="G6040" s="56"/>
      <c r="H6040" s="61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0"/>
      <c r="AN6040" s="40"/>
    </row>
    <row r="6041" spans="1:40" x14ac:dyDescent="0.2">
      <c r="A6041" s="40"/>
      <c r="B6041" s="40"/>
      <c r="C6041" s="40"/>
      <c r="D6041" s="40"/>
      <c r="E6041" s="40"/>
      <c r="F6041" s="66"/>
      <c r="G6041" s="56"/>
      <c r="H6041" s="61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0"/>
      <c r="AN6041" s="40"/>
    </row>
    <row r="6042" spans="1:40" x14ac:dyDescent="0.2">
      <c r="A6042" s="40"/>
      <c r="B6042" s="40"/>
      <c r="C6042" s="40"/>
      <c r="D6042" s="40"/>
      <c r="E6042" s="40"/>
      <c r="F6042" s="66"/>
      <c r="G6042" s="56"/>
      <c r="H6042" s="61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0"/>
      <c r="AN6042" s="40"/>
    </row>
    <row r="6043" spans="1:40" x14ac:dyDescent="0.2">
      <c r="A6043" s="40"/>
      <c r="B6043" s="40"/>
      <c r="C6043" s="40"/>
      <c r="D6043" s="40"/>
      <c r="E6043" s="40"/>
      <c r="F6043" s="66"/>
      <c r="G6043" s="56"/>
      <c r="H6043" s="61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0"/>
      <c r="AN6043" s="40"/>
    </row>
    <row r="6044" spans="1:40" x14ac:dyDescent="0.2">
      <c r="A6044" s="40"/>
      <c r="B6044" s="40"/>
      <c r="C6044" s="40"/>
      <c r="D6044" s="40"/>
      <c r="E6044" s="40"/>
      <c r="F6044" s="66"/>
      <c r="G6044" s="56"/>
      <c r="H6044" s="61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0"/>
      <c r="AN6044" s="40"/>
    </row>
    <row r="6045" spans="1:40" x14ac:dyDescent="0.2">
      <c r="A6045" s="40"/>
      <c r="B6045" s="40"/>
      <c r="C6045" s="40"/>
      <c r="D6045" s="40"/>
      <c r="E6045" s="40"/>
      <c r="F6045" s="66"/>
      <c r="G6045" s="56"/>
      <c r="H6045" s="61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0"/>
      <c r="AN6045" s="40"/>
    </row>
    <row r="6046" spans="1:40" x14ac:dyDescent="0.2">
      <c r="A6046" s="40"/>
      <c r="B6046" s="40"/>
      <c r="C6046" s="40"/>
      <c r="D6046" s="40"/>
      <c r="E6046" s="40"/>
      <c r="F6046" s="66"/>
      <c r="G6046" s="56"/>
      <c r="H6046" s="61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0"/>
      <c r="AN6046" s="40"/>
    </row>
    <row r="6047" spans="1:40" x14ac:dyDescent="0.2">
      <c r="A6047" s="40"/>
      <c r="B6047" s="40"/>
      <c r="C6047" s="40"/>
      <c r="D6047" s="40"/>
      <c r="E6047" s="40"/>
      <c r="F6047" s="66"/>
      <c r="G6047" s="56"/>
      <c r="H6047" s="61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0"/>
      <c r="AN6047" s="40"/>
    </row>
    <row r="6048" spans="1:40" x14ac:dyDescent="0.2">
      <c r="A6048" s="40"/>
      <c r="B6048" s="40"/>
      <c r="C6048" s="40"/>
      <c r="D6048" s="40"/>
      <c r="E6048" s="40"/>
      <c r="F6048" s="66"/>
      <c r="G6048" s="56"/>
      <c r="H6048" s="61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0"/>
      <c r="AN6048" s="40"/>
    </row>
    <row r="6049" spans="1:40" x14ac:dyDescent="0.2">
      <c r="A6049" s="40"/>
      <c r="B6049" s="40"/>
      <c r="C6049" s="40"/>
      <c r="D6049" s="40"/>
      <c r="E6049" s="40"/>
      <c r="F6049" s="66"/>
      <c r="G6049" s="56"/>
      <c r="H6049" s="61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0"/>
      <c r="AN6049" s="40"/>
    </row>
    <row r="6050" spans="1:40" x14ac:dyDescent="0.2">
      <c r="A6050" s="40"/>
      <c r="B6050" s="40"/>
      <c r="C6050" s="40"/>
      <c r="D6050" s="40"/>
      <c r="E6050" s="40"/>
      <c r="F6050" s="66"/>
      <c r="G6050" s="56"/>
      <c r="H6050" s="61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0"/>
      <c r="AN6050" s="40"/>
    </row>
    <row r="6051" spans="1:40" x14ac:dyDescent="0.2">
      <c r="A6051" s="40"/>
      <c r="B6051" s="40"/>
      <c r="C6051" s="40"/>
      <c r="D6051" s="40"/>
      <c r="E6051" s="40"/>
      <c r="F6051" s="66"/>
      <c r="G6051" s="56"/>
      <c r="H6051" s="61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0"/>
      <c r="AN6051" s="40"/>
    </row>
    <row r="6052" spans="1:40" x14ac:dyDescent="0.2">
      <c r="A6052" s="40"/>
      <c r="B6052" s="40"/>
      <c r="C6052" s="40"/>
      <c r="D6052" s="40"/>
      <c r="E6052" s="40"/>
      <c r="F6052" s="66"/>
      <c r="G6052" s="56"/>
      <c r="H6052" s="61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0"/>
      <c r="AN6052" s="40"/>
    </row>
    <row r="6053" spans="1:40" x14ac:dyDescent="0.2">
      <c r="A6053" s="40"/>
      <c r="B6053" s="40"/>
      <c r="C6053" s="40"/>
      <c r="D6053" s="40"/>
      <c r="E6053" s="40"/>
      <c r="F6053" s="66"/>
      <c r="G6053" s="56"/>
      <c r="H6053" s="61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0"/>
      <c r="AN6053" s="40"/>
    </row>
    <row r="6054" spans="1:40" x14ac:dyDescent="0.2">
      <c r="A6054" s="40"/>
      <c r="B6054" s="40"/>
      <c r="C6054" s="40"/>
      <c r="D6054" s="40"/>
      <c r="E6054" s="40"/>
      <c r="F6054" s="55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0"/>
      <c r="AN6054" s="40"/>
    </row>
    <row r="6055" spans="1:40" x14ac:dyDescent="0.2">
      <c r="A6055" s="40"/>
      <c r="B6055" s="40"/>
      <c r="C6055" s="40"/>
      <c r="D6055" s="40"/>
      <c r="E6055" s="40"/>
      <c r="F6055" s="55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0"/>
      <c r="AN6055" s="40"/>
    </row>
    <row r="6056" spans="1:40" x14ac:dyDescent="0.2">
      <c r="A6056" s="40"/>
      <c r="B6056" s="40"/>
      <c r="C6056" s="40"/>
      <c r="D6056" s="40"/>
      <c r="E6056" s="40"/>
      <c r="F6056" s="55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0"/>
      <c r="AN6056" s="40"/>
    </row>
    <row r="6057" spans="1:40" x14ac:dyDescent="0.2">
      <c r="A6057" s="40"/>
      <c r="B6057" s="40"/>
      <c r="C6057" s="40"/>
      <c r="D6057" s="40"/>
      <c r="E6057" s="40"/>
      <c r="F6057" s="55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0"/>
      <c r="AN6057" s="40"/>
    </row>
    <row r="6058" spans="1:40" x14ac:dyDescent="0.2">
      <c r="A6058" s="40"/>
      <c r="B6058" s="40"/>
      <c r="C6058" s="40"/>
      <c r="D6058" s="40"/>
      <c r="E6058" s="40"/>
      <c r="F6058" s="66"/>
      <c r="G6058" s="56"/>
      <c r="H6058" s="61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0"/>
      <c r="AN6058" s="40"/>
    </row>
    <row r="6059" spans="1:40" x14ac:dyDescent="0.2">
      <c r="A6059" s="40"/>
      <c r="B6059" s="40"/>
      <c r="C6059" s="40"/>
      <c r="D6059" s="40"/>
      <c r="E6059" s="40"/>
      <c r="F6059" s="66"/>
      <c r="G6059" s="56"/>
      <c r="H6059" s="61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0"/>
      <c r="AN6059" s="40"/>
    </row>
    <row r="6060" spans="1:40" x14ac:dyDescent="0.2">
      <c r="A6060" s="40"/>
      <c r="B6060" s="40"/>
      <c r="C6060" s="40"/>
      <c r="D6060" s="40"/>
      <c r="E6060" s="40"/>
      <c r="F6060" s="66"/>
      <c r="G6060" s="56"/>
      <c r="H6060" s="61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0"/>
      <c r="AN6060" s="40"/>
    </row>
    <row r="6061" spans="1:40" x14ac:dyDescent="0.2">
      <c r="A6061" s="40"/>
      <c r="B6061" s="40"/>
      <c r="C6061" s="40"/>
      <c r="D6061" s="40"/>
      <c r="E6061" s="40"/>
      <c r="F6061" s="66"/>
      <c r="G6061" s="56"/>
      <c r="H6061" s="61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0"/>
      <c r="AN6061" s="40"/>
    </row>
    <row r="6062" spans="1:40" x14ac:dyDescent="0.2">
      <c r="A6062" s="40"/>
      <c r="B6062" s="40"/>
      <c r="C6062" s="40"/>
      <c r="D6062" s="40"/>
      <c r="E6062" s="40"/>
      <c r="F6062" s="66"/>
      <c r="G6062" s="56"/>
      <c r="H6062" s="61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0"/>
      <c r="AN6062" s="40"/>
    </row>
    <row r="6063" spans="1:40" x14ac:dyDescent="0.2">
      <c r="A6063" s="40"/>
      <c r="B6063" s="40"/>
      <c r="C6063" s="40"/>
      <c r="D6063" s="40"/>
      <c r="E6063" s="40"/>
      <c r="F6063" s="66"/>
      <c r="G6063" s="56"/>
      <c r="H6063" s="61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0"/>
      <c r="AN6063" s="40"/>
    </row>
    <row r="6064" spans="1:40" x14ac:dyDescent="0.2">
      <c r="A6064" s="40"/>
      <c r="B6064" s="40"/>
      <c r="C6064" s="40"/>
      <c r="D6064" s="40"/>
      <c r="E6064" s="40"/>
      <c r="F6064" s="66"/>
      <c r="G6064" s="56"/>
      <c r="H6064" s="61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0"/>
      <c r="AN6064" s="40"/>
    </row>
    <row r="6065" spans="1:40" x14ac:dyDescent="0.2">
      <c r="A6065" s="40"/>
      <c r="B6065" s="40"/>
      <c r="C6065" s="40"/>
      <c r="D6065" s="40"/>
      <c r="E6065" s="40"/>
      <c r="F6065" s="66"/>
      <c r="G6065" s="56"/>
      <c r="H6065" s="61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0"/>
      <c r="AN6065" s="40"/>
    </row>
    <row r="6066" spans="1:40" x14ac:dyDescent="0.2">
      <c r="A6066" s="40"/>
      <c r="B6066" s="40"/>
      <c r="C6066" s="40"/>
      <c r="D6066" s="40"/>
      <c r="E6066" s="40"/>
      <c r="F6066" s="66"/>
      <c r="G6066" s="56"/>
      <c r="H6066" s="61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0"/>
      <c r="AN6066" s="40"/>
    </row>
    <row r="6067" spans="1:40" x14ac:dyDescent="0.2">
      <c r="A6067" s="40"/>
      <c r="B6067" s="40"/>
      <c r="C6067" s="40"/>
      <c r="D6067" s="40"/>
      <c r="E6067" s="40"/>
      <c r="F6067" s="66"/>
      <c r="G6067" s="56"/>
      <c r="H6067" s="61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0"/>
      <c r="AN6067" s="40"/>
    </row>
    <row r="6068" spans="1:40" x14ac:dyDescent="0.2">
      <c r="A6068" s="40"/>
      <c r="B6068" s="40"/>
      <c r="C6068" s="40"/>
      <c r="D6068" s="40"/>
      <c r="E6068" s="40"/>
      <c r="F6068" s="66"/>
      <c r="G6068" s="56"/>
      <c r="H6068" s="61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0"/>
      <c r="AN6068" s="40"/>
    </row>
    <row r="6069" spans="1:40" x14ac:dyDescent="0.2">
      <c r="A6069" s="40"/>
      <c r="B6069" s="40"/>
      <c r="C6069" s="40"/>
      <c r="D6069" s="40"/>
      <c r="E6069" s="40"/>
      <c r="F6069" s="66"/>
      <c r="G6069" s="56"/>
      <c r="H6069" s="61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0"/>
      <c r="AN6069" s="40"/>
    </row>
    <row r="6070" spans="1:40" x14ac:dyDescent="0.2">
      <c r="A6070" s="40"/>
      <c r="B6070" s="40"/>
      <c r="C6070" s="40"/>
      <c r="D6070" s="40"/>
      <c r="E6070" s="40"/>
      <c r="F6070" s="66"/>
      <c r="G6070" s="56"/>
      <c r="H6070" s="61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0"/>
      <c r="AN6070" s="40"/>
    </row>
    <row r="6071" spans="1:40" x14ac:dyDescent="0.2">
      <c r="A6071" s="40"/>
      <c r="B6071" s="40"/>
      <c r="C6071" s="40"/>
      <c r="D6071" s="40"/>
      <c r="E6071" s="40"/>
      <c r="F6071" s="66"/>
      <c r="G6071" s="56"/>
      <c r="H6071" s="61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0"/>
      <c r="AN6071" s="40"/>
    </row>
    <row r="6072" spans="1:40" x14ac:dyDescent="0.2">
      <c r="A6072" s="40"/>
      <c r="B6072" s="40"/>
      <c r="C6072" s="40"/>
      <c r="D6072" s="40"/>
      <c r="E6072" s="40"/>
      <c r="F6072" s="66"/>
      <c r="G6072" s="56"/>
      <c r="H6072" s="61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0"/>
      <c r="AN6072" s="40"/>
    </row>
    <row r="6073" spans="1:40" x14ac:dyDescent="0.2">
      <c r="A6073" s="40"/>
      <c r="B6073" s="40"/>
      <c r="C6073" s="40"/>
      <c r="D6073" s="40"/>
      <c r="E6073" s="40"/>
      <c r="F6073" s="66"/>
      <c r="G6073" s="56"/>
      <c r="H6073" s="61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0"/>
      <c r="AN6073" s="40"/>
    </row>
    <row r="6074" spans="1:40" x14ac:dyDescent="0.2">
      <c r="A6074" s="40"/>
      <c r="B6074" s="40"/>
      <c r="C6074" s="40"/>
      <c r="D6074" s="40"/>
      <c r="E6074" s="40"/>
      <c r="F6074" s="66"/>
      <c r="G6074" s="56"/>
      <c r="H6074" s="61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0"/>
      <c r="AN6074" s="40"/>
    </row>
    <row r="6075" spans="1:40" x14ac:dyDescent="0.2">
      <c r="A6075" s="40"/>
      <c r="B6075" s="40"/>
      <c r="C6075" s="40"/>
      <c r="D6075" s="40"/>
      <c r="E6075" s="40"/>
      <c r="F6075" s="66"/>
      <c r="G6075" s="56"/>
      <c r="H6075" s="61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0"/>
      <c r="AN6075" s="40"/>
    </row>
    <row r="6076" spans="1:40" x14ac:dyDescent="0.2">
      <c r="A6076" s="40"/>
      <c r="B6076" s="40"/>
      <c r="C6076" s="40"/>
      <c r="D6076" s="40"/>
      <c r="E6076" s="40"/>
      <c r="F6076" s="66"/>
      <c r="G6076" s="56"/>
      <c r="H6076" s="61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0"/>
      <c r="AN6076" s="40"/>
    </row>
    <row r="6077" spans="1:40" x14ac:dyDescent="0.2">
      <c r="A6077" s="40"/>
      <c r="B6077" s="40"/>
      <c r="C6077" s="40"/>
      <c r="D6077" s="40"/>
      <c r="E6077" s="40"/>
      <c r="F6077" s="66"/>
      <c r="G6077" s="56"/>
      <c r="H6077" s="61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0"/>
      <c r="AN6077" s="40"/>
    </row>
    <row r="6078" spans="1:40" x14ac:dyDescent="0.2">
      <c r="A6078" s="40"/>
      <c r="B6078" s="40"/>
      <c r="C6078" s="40"/>
      <c r="D6078" s="40"/>
      <c r="E6078" s="40"/>
      <c r="F6078" s="66"/>
      <c r="G6078" s="56"/>
      <c r="H6078" s="61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0"/>
      <c r="AN6078" s="40"/>
    </row>
    <row r="6079" spans="1:40" x14ac:dyDescent="0.2">
      <c r="A6079" s="40"/>
      <c r="B6079" s="40"/>
      <c r="C6079" s="40"/>
      <c r="D6079" s="40"/>
      <c r="E6079" s="40"/>
      <c r="F6079" s="66"/>
      <c r="G6079" s="56"/>
      <c r="H6079" s="61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0"/>
      <c r="AN6079" s="40"/>
    </row>
    <row r="6080" spans="1:40" x14ac:dyDescent="0.2">
      <c r="A6080" s="40"/>
      <c r="B6080" s="40"/>
      <c r="C6080" s="40"/>
      <c r="D6080" s="40"/>
      <c r="E6080" s="40"/>
      <c r="F6080" s="66"/>
      <c r="G6080" s="56"/>
      <c r="H6080" s="61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0"/>
      <c r="AN6080" s="40"/>
    </row>
    <row r="6081" spans="1:40" x14ac:dyDescent="0.2">
      <c r="A6081" s="40"/>
      <c r="B6081" s="40"/>
      <c r="C6081" s="40"/>
      <c r="D6081" s="40"/>
      <c r="E6081" s="40"/>
      <c r="F6081" s="66"/>
      <c r="G6081" s="56"/>
      <c r="H6081" s="61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0"/>
      <c r="AN6081" s="40"/>
    </row>
    <row r="6082" spans="1:40" x14ac:dyDescent="0.2">
      <c r="A6082" s="40"/>
      <c r="B6082" s="40"/>
      <c r="C6082" s="40"/>
      <c r="D6082" s="40"/>
      <c r="E6082" s="40"/>
      <c r="F6082" s="66"/>
      <c r="G6082" s="56"/>
      <c r="H6082" s="61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0"/>
      <c r="AN6082" s="40"/>
    </row>
    <row r="6083" spans="1:40" x14ac:dyDescent="0.2">
      <c r="A6083" s="40"/>
      <c r="B6083" s="40"/>
      <c r="C6083" s="40"/>
      <c r="D6083" s="40"/>
      <c r="E6083" s="40"/>
      <c r="F6083" s="66"/>
      <c r="G6083" s="56"/>
      <c r="H6083" s="61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0"/>
      <c r="AN6083" s="40"/>
    </row>
    <row r="6084" spans="1:40" x14ac:dyDescent="0.2">
      <c r="A6084" s="40"/>
      <c r="B6084" s="40"/>
      <c r="C6084" s="40"/>
      <c r="D6084" s="40"/>
      <c r="E6084" s="40"/>
      <c r="F6084" s="66"/>
      <c r="G6084" s="56"/>
      <c r="H6084" s="61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0"/>
      <c r="AN6084" s="40"/>
    </row>
    <row r="6085" spans="1:40" x14ac:dyDescent="0.2">
      <c r="A6085" s="40"/>
      <c r="B6085" s="40"/>
      <c r="C6085" s="40"/>
      <c r="D6085" s="40"/>
      <c r="E6085" s="40"/>
      <c r="F6085" s="66"/>
      <c r="G6085" s="56"/>
      <c r="H6085" s="61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0"/>
      <c r="AN6085" s="40"/>
    </row>
    <row r="6086" spans="1:40" x14ac:dyDescent="0.2">
      <c r="A6086" s="40"/>
      <c r="B6086" s="40"/>
      <c r="C6086" s="40"/>
      <c r="D6086" s="40"/>
      <c r="E6086" s="40"/>
      <c r="F6086" s="66"/>
      <c r="G6086" s="56"/>
      <c r="H6086" s="61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0"/>
      <c r="AN6086" s="40"/>
    </row>
    <row r="6087" spans="1:40" x14ac:dyDescent="0.2">
      <c r="A6087" s="40"/>
      <c r="B6087" s="40"/>
      <c r="C6087" s="40"/>
      <c r="D6087" s="40"/>
      <c r="E6087" s="40"/>
      <c r="F6087" s="55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0"/>
      <c r="AN6087" s="40"/>
    </row>
    <row r="6088" spans="1:40" x14ac:dyDescent="0.2">
      <c r="A6088" s="40"/>
      <c r="B6088" s="40"/>
      <c r="C6088" s="40"/>
      <c r="D6088" s="40"/>
      <c r="E6088" s="40"/>
      <c r="F6088" s="55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0"/>
      <c r="AN6088" s="40"/>
    </row>
    <row r="6089" spans="1:40" x14ac:dyDescent="0.2">
      <c r="A6089" s="40"/>
      <c r="B6089" s="40"/>
      <c r="C6089" s="40"/>
      <c r="D6089" s="40"/>
      <c r="E6089" s="40"/>
      <c r="F6089" s="55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0"/>
      <c r="AN6089" s="40"/>
    </row>
    <row r="6090" spans="1:40" x14ac:dyDescent="0.2">
      <c r="A6090" s="40"/>
      <c r="B6090" s="40"/>
      <c r="C6090" s="40"/>
      <c r="D6090" s="40"/>
      <c r="E6090" s="40"/>
      <c r="F6090" s="55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0"/>
      <c r="AN6090" s="40"/>
    </row>
    <row r="6091" spans="1:40" x14ac:dyDescent="0.2">
      <c r="A6091" s="40"/>
      <c r="B6091" s="40"/>
      <c r="C6091" s="40"/>
      <c r="D6091" s="40"/>
      <c r="E6091" s="40"/>
      <c r="F6091" s="55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0"/>
      <c r="AN6091" s="40"/>
    </row>
    <row r="6092" spans="1:40" x14ac:dyDescent="0.2">
      <c r="A6092" s="40"/>
      <c r="B6092" s="40"/>
      <c r="C6092" s="40"/>
      <c r="D6092" s="40"/>
      <c r="E6092" s="40"/>
      <c r="F6092" s="55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0"/>
      <c r="AN6092" s="40"/>
    </row>
    <row r="6093" spans="1:40" x14ac:dyDescent="0.2">
      <c r="A6093" s="40"/>
      <c r="B6093" s="40"/>
      <c r="C6093" s="40"/>
      <c r="D6093" s="40"/>
      <c r="E6093" s="40"/>
      <c r="F6093" s="66"/>
      <c r="G6093" s="56"/>
      <c r="H6093" s="61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0"/>
      <c r="AN6093" s="40"/>
    </row>
    <row r="6094" spans="1:40" x14ac:dyDescent="0.2">
      <c r="A6094" s="40"/>
      <c r="B6094" s="40"/>
      <c r="C6094" s="40"/>
      <c r="D6094" s="40"/>
      <c r="E6094" s="40"/>
      <c r="F6094" s="66"/>
      <c r="G6094" s="56"/>
      <c r="H6094" s="61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0"/>
      <c r="AN6094" s="40"/>
    </row>
    <row r="6095" spans="1:40" x14ac:dyDescent="0.2">
      <c r="A6095" s="40"/>
      <c r="B6095" s="40"/>
      <c r="C6095" s="40"/>
      <c r="D6095" s="40"/>
      <c r="E6095" s="40"/>
      <c r="F6095" s="66"/>
      <c r="G6095" s="56"/>
      <c r="H6095" s="61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0"/>
      <c r="AN6095" s="40"/>
    </row>
    <row r="6096" spans="1:40" x14ac:dyDescent="0.2">
      <c r="A6096" s="40"/>
      <c r="B6096" s="40"/>
      <c r="C6096" s="40"/>
      <c r="D6096" s="40"/>
      <c r="E6096" s="40"/>
      <c r="F6096" s="66"/>
      <c r="G6096" s="56"/>
      <c r="H6096" s="61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0"/>
      <c r="AN6096" s="40"/>
    </row>
    <row r="6097" spans="1:40" x14ac:dyDescent="0.2">
      <c r="A6097" s="40"/>
      <c r="B6097" s="40"/>
      <c r="C6097" s="40"/>
      <c r="D6097" s="40"/>
      <c r="E6097" s="40"/>
      <c r="F6097" s="66"/>
      <c r="G6097" s="56"/>
      <c r="H6097" s="61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0"/>
      <c r="AN6097" s="40"/>
    </row>
    <row r="6098" spans="1:40" x14ac:dyDescent="0.2">
      <c r="A6098" s="40"/>
      <c r="B6098" s="40"/>
      <c r="C6098" s="40"/>
      <c r="D6098" s="40"/>
      <c r="E6098" s="40"/>
      <c r="F6098" s="66"/>
      <c r="G6098" s="56"/>
      <c r="H6098" s="61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0"/>
      <c r="AN6098" s="40"/>
    </row>
    <row r="6099" spans="1:40" x14ac:dyDescent="0.2">
      <c r="A6099" s="40"/>
      <c r="B6099" s="40"/>
      <c r="C6099" s="40"/>
      <c r="D6099" s="40"/>
      <c r="E6099" s="40"/>
      <c r="F6099" s="66"/>
      <c r="G6099" s="56"/>
      <c r="H6099" s="61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0"/>
      <c r="AN6099" s="40"/>
    </row>
    <row r="6100" spans="1:40" x14ac:dyDescent="0.2">
      <c r="A6100" s="40"/>
      <c r="B6100" s="40"/>
      <c r="C6100" s="40"/>
      <c r="D6100" s="40"/>
      <c r="E6100" s="40"/>
      <c r="F6100" s="66"/>
      <c r="G6100" s="56"/>
      <c r="H6100" s="61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0"/>
      <c r="AN6100" s="40"/>
    </row>
    <row r="6101" spans="1:40" x14ac:dyDescent="0.2">
      <c r="A6101" s="40"/>
      <c r="B6101" s="40"/>
      <c r="C6101" s="40"/>
      <c r="D6101" s="40"/>
      <c r="E6101" s="40"/>
      <c r="F6101" s="66"/>
      <c r="G6101" s="56"/>
      <c r="H6101" s="61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0"/>
      <c r="AN6101" s="40"/>
    </row>
    <row r="6102" spans="1:40" x14ac:dyDescent="0.2">
      <c r="A6102" s="40"/>
      <c r="B6102" s="40"/>
      <c r="C6102" s="40"/>
      <c r="D6102" s="40"/>
      <c r="E6102" s="40"/>
      <c r="F6102" s="66"/>
      <c r="G6102" s="56"/>
      <c r="H6102" s="61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0"/>
      <c r="AN6102" s="40"/>
    </row>
    <row r="6103" spans="1:40" x14ac:dyDescent="0.2">
      <c r="A6103" s="40"/>
      <c r="B6103" s="40"/>
      <c r="C6103" s="40"/>
      <c r="D6103" s="40"/>
      <c r="E6103" s="40"/>
      <c r="F6103" s="66"/>
      <c r="G6103" s="56"/>
      <c r="H6103" s="61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0"/>
      <c r="AN6103" s="40"/>
    </row>
    <row r="6104" spans="1:40" x14ac:dyDescent="0.2">
      <c r="A6104" s="40"/>
      <c r="B6104" s="40"/>
      <c r="C6104" s="40"/>
      <c r="D6104" s="40"/>
      <c r="E6104" s="40"/>
      <c r="F6104" s="66"/>
      <c r="G6104" s="56"/>
      <c r="H6104" s="61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0"/>
      <c r="AN6104" s="40"/>
    </row>
    <row r="6105" spans="1:40" x14ac:dyDescent="0.2">
      <c r="A6105" s="40"/>
      <c r="B6105" s="40"/>
      <c r="C6105" s="40"/>
      <c r="D6105" s="40"/>
      <c r="E6105" s="40"/>
      <c r="F6105" s="66"/>
      <c r="G6105" s="56"/>
      <c r="H6105" s="61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0"/>
      <c r="AN6105" s="40"/>
    </row>
    <row r="6106" spans="1:40" x14ac:dyDescent="0.2">
      <c r="A6106" s="40"/>
      <c r="B6106" s="40"/>
      <c r="C6106" s="40"/>
      <c r="D6106" s="40"/>
      <c r="E6106" s="40"/>
      <c r="F6106" s="66"/>
      <c r="G6106" s="56"/>
      <c r="H6106" s="61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0"/>
      <c r="AN6106" s="40"/>
    </row>
    <row r="6107" spans="1:40" x14ac:dyDescent="0.2">
      <c r="A6107" s="40"/>
      <c r="B6107" s="40"/>
      <c r="C6107" s="40"/>
      <c r="D6107" s="40"/>
      <c r="E6107" s="40"/>
      <c r="F6107" s="66"/>
      <c r="G6107" s="56"/>
      <c r="H6107" s="61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0"/>
      <c r="AN6107" s="40"/>
    </row>
    <row r="6108" spans="1:40" x14ac:dyDescent="0.2">
      <c r="A6108" s="40"/>
      <c r="B6108" s="40"/>
      <c r="C6108" s="40"/>
      <c r="D6108" s="40"/>
      <c r="E6108" s="40"/>
      <c r="F6108" s="66"/>
      <c r="G6108" s="56"/>
      <c r="H6108" s="61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0"/>
      <c r="AN6108" s="40"/>
    </row>
    <row r="6109" spans="1:40" x14ac:dyDescent="0.2">
      <c r="A6109" s="40"/>
      <c r="B6109" s="40"/>
      <c r="C6109" s="40"/>
      <c r="D6109" s="40"/>
      <c r="E6109" s="40"/>
      <c r="F6109" s="66"/>
      <c r="G6109" s="56"/>
      <c r="H6109" s="61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0"/>
      <c r="AN6109" s="40"/>
    </row>
    <row r="6110" spans="1:40" x14ac:dyDescent="0.2">
      <c r="A6110" s="40"/>
      <c r="B6110" s="40"/>
      <c r="C6110" s="40"/>
      <c r="D6110" s="40"/>
      <c r="E6110" s="40"/>
      <c r="F6110" s="66"/>
      <c r="G6110" s="56"/>
      <c r="H6110" s="61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0"/>
      <c r="AN6110" s="40"/>
    </row>
    <row r="6111" spans="1:40" x14ac:dyDescent="0.2">
      <c r="A6111" s="40"/>
      <c r="B6111" s="40"/>
      <c r="C6111" s="40"/>
      <c r="D6111" s="40"/>
      <c r="E6111" s="40"/>
      <c r="F6111" s="66"/>
      <c r="G6111" s="56"/>
      <c r="H6111" s="61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0"/>
      <c r="AN6111" s="40"/>
    </row>
    <row r="6112" spans="1:40" x14ac:dyDescent="0.2">
      <c r="A6112" s="40"/>
      <c r="B6112" s="40"/>
      <c r="C6112" s="40"/>
      <c r="D6112" s="40"/>
      <c r="E6112" s="40"/>
      <c r="F6112" s="55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0"/>
      <c r="AN6112" s="40"/>
    </row>
    <row r="6113" spans="1:40" x14ac:dyDescent="0.2">
      <c r="A6113" s="40"/>
      <c r="B6113" s="40"/>
      <c r="C6113" s="40"/>
      <c r="D6113" s="40"/>
      <c r="E6113" s="40"/>
      <c r="F6113" s="55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0"/>
      <c r="AN6113" s="40"/>
    </row>
    <row r="6114" spans="1:40" x14ac:dyDescent="0.2">
      <c r="A6114" s="40"/>
      <c r="B6114" s="40"/>
      <c r="C6114" s="40"/>
      <c r="D6114" s="40"/>
      <c r="E6114" s="40"/>
      <c r="F6114" s="55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0"/>
      <c r="AN6114" s="40"/>
    </row>
    <row r="6115" spans="1:40" x14ac:dyDescent="0.2">
      <c r="A6115" s="40"/>
      <c r="B6115" s="40"/>
      <c r="C6115" s="40"/>
      <c r="D6115" s="40"/>
      <c r="E6115" s="40"/>
      <c r="F6115" s="66"/>
      <c r="G6115" s="56"/>
      <c r="H6115" s="61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0"/>
      <c r="AN6115" s="40"/>
    </row>
    <row r="6116" spans="1:40" x14ac:dyDescent="0.2">
      <c r="A6116" s="40"/>
      <c r="B6116" s="40"/>
      <c r="C6116" s="40"/>
      <c r="D6116" s="40"/>
      <c r="E6116" s="40"/>
      <c r="F6116" s="66"/>
      <c r="G6116" s="56"/>
      <c r="H6116" s="61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0"/>
      <c r="AN6116" s="40"/>
    </row>
    <row r="6117" spans="1:40" x14ac:dyDescent="0.2">
      <c r="A6117" s="40"/>
      <c r="B6117" s="40"/>
      <c r="C6117" s="40"/>
      <c r="D6117" s="40"/>
      <c r="E6117" s="40"/>
      <c r="F6117" s="66"/>
      <c r="G6117" s="56"/>
      <c r="H6117" s="61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0"/>
      <c r="AN6117" s="40"/>
    </row>
    <row r="6118" spans="1:40" x14ac:dyDescent="0.2">
      <c r="A6118" s="40"/>
      <c r="B6118" s="40"/>
      <c r="C6118" s="40"/>
      <c r="D6118" s="40"/>
      <c r="E6118" s="40"/>
      <c r="F6118" s="66"/>
      <c r="G6118" s="56"/>
      <c r="H6118" s="61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0"/>
      <c r="AN6118" s="40"/>
    </row>
    <row r="6119" spans="1:40" x14ac:dyDescent="0.2">
      <c r="A6119" s="40"/>
      <c r="B6119" s="40"/>
      <c r="C6119" s="40"/>
      <c r="D6119" s="40"/>
      <c r="E6119" s="40"/>
      <c r="F6119" s="66"/>
      <c r="G6119" s="56"/>
      <c r="H6119" s="61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0"/>
      <c r="AN6119" s="40"/>
    </row>
    <row r="6120" spans="1:40" x14ac:dyDescent="0.2">
      <c r="A6120" s="40"/>
      <c r="B6120" s="40"/>
      <c r="C6120" s="40"/>
      <c r="D6120" s="40"/>
      <c r="E6120" s="40"/>
      <c r="F6120" s="66"/>
      <c r="G6120" s="56"/>
      <c r="H6120" s="61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0"/>
      <c r="AN6120" s="40"/>
    </row>
    <row r="6121" spans="1:40" x14ac:dyDescent="0.2">
      <c r="A6121" s="40"/>
      <c r="B6121" s="40"/>
      <c r="C6121" s="40"/>
      <c r="D6121" s="40"/>
      <c r="E6121" s="40"/>
      <c r="F6121" s="66"/>
      <c r="G6121" s="56"/>
      <c r="H6121" s="61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0"/>
      <c r="AN6121" s="40"/>
    </row>
    <row r="6122" spans="1:40" x14ac:dyDescent="0.2">
      <c r="A6122" s="40"/>
      <c r="B6122" s="40"/>
      <c r="C6122" s="40"/>
      <c r="D6122" s="40"/>
      <c r="E6122" s="40"/>
      <c r="F6122" s="66"/>
      <c r="G6122" s="56"/>
      <c r="H6122" s="61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0"/>
      <c r="AN6122" s="40"/>
    </row>
    <row r="6123" spans="1:40" x14ac:dyDescent="0.2">
      <c r="A6123" s="40"/>
      <c r="B6123" s="40"/>
      <c r="C6123" s="40"/>
      <c r="D6123" s="40"/>
      <c r="E6123" s="40"/>
      <c r="F6123" s="66"/>
      <c r="G6123" s="56"/>
      <c r="H6123" s="61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0"/>
      <c r="AN6123" s="40"/>
    </row>
    <row r="6124" spans="1:40" x14ac:dyDescent="0.2">
      <c r="A6124" s="40"/>
      <c r="B6124" s="40"/>
      <c r="C6124" s="40"/>
      <c r="D6124" s="40"/>
      <c r="E6124" s="40"/>
      <c r="F6124" s="66"/>
      <c r="G6124" s="56"/>
      <c r="H6124" s="61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0"/>
      <c r="AN6124" s="40"/>
    </row>
    <row r="6125" spans="1:40" x14ac:dyDescent="0.2">
      <c r="A6125" s="40"/>
      <c r="B6125" s="40"/>
      <c r="C6125" s="40"/>
      <c r="D6125" s="40"/>
      <c r="E6125" s="40"/>
      <c r="F6125" s="66"/>
      <c r="G6125" s="56"/>
      <c r="H6125" s="61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0"/>
      <c r="AN6125" s="40"/>
    </row>
    <row r="6126" spans="1:40" x14ac:dyDescent="0.2">
      <c r="A6126" s="40"/>
      <c r="B6126" s="40"/>
      <c r="C6126" s="40"/>
      <c r="D6126" s="40"/>
      <c r="E6126" s="40"/>
      <c r="F6126" s="66"/>
      <c r="G6126" s="56"/>
      <c r="H6126" s="61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0"/>
      <c r="AN6126" s="40"/>
    </row>
    <row r="6127" spans="1:40" x14ac:dyDescent="0.2">
      <c r="A6127" s="40"/>
      <c r="B6127" s="40"/>
      <c r="C6127" s="40"/>
      <c r="D6127" s="40"/>
      <c r="E6127" s="40"/>
      <c r="F6127" s="66"/>
      <c r="G6127" s="56"/>
      <c r="H6127" s="61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0"/>
      <c r="AN6127" s="40"/>
    </row>
    <row r="6128" spans="1:40" x14ac:dyDescent="0.2">
      <c r="A6128" s="40"/>
      <c r="B6128" s="40"/>
      <c r="C6128" s="40"/>
      <c r="D6128" s="40"/>
      <c r="E6128" s="40"/>
      <c r="F6128" s="66"/>
      <c r="G6128" s="56"/>
      <c r="H6128" s="61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0"/>
      <c r="AN6128" s="40"/>
    </row>
    <row r="6129" spans="1:40" x14ac:dyDescent="0.2">
      <c r="A6129" s="40"/>
      <c r="B6129" s="40"/>
      <c r="C6129" s="40"/>
      <c r="D6129" s="40"/>
      <c r="E6129" s="40"/>
      <c r="F6129" s="66"/>
      <c r="G6129" s="56"/>
      <c r="H6129" s="61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0"/>
      <c r="AN6129" s="40"/>
    </row>
    <row r="6130" spans="1:40" x14ac:dyDescent="0.2">
      <c r="A6130" s="40"/>
      <c r="B6130" s="40"/>
      <c r="C6130" s="40"/>
      <c r="D6130" s="40"/>
      <c r="E6130" s="40"/>
      <c r="F6130" s="66"/>
      <c r="G6130" s="56"/>
      <c r="H6130" s="61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0"/>
      <c r="AN6130" s="40"/>
    </row>
    <row r="6131" spans="1:40" x14ac:dyDescent="0.2">
      <c r="A6131" s="40"/>
      <c r="B6131" s="40"/>
      <c r="C6131" s="40"/>
      <c r="D6131" s="40"/>
      <c r="E6131" s="40"/>
      <c r="F6131" s="66"/>
      <c r="G6131" s="56"/>
      <c r="H6131" s="61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0"/>
      <c r="AN6131" s="40"/>
    </row>
    <row r="6132" spans="1:40" x14ac:dyDescent="0.2">
      <c r="A6132" s="40"/>
      <c r="B6132" s="40"/>
      <c r="C6132" s="40"/>
      <c r="D6132" s="40"/>
      <c r="E6132" s="40"/>
      <c r="F6132" s="66"/>
      <c r="G6132" s="56"/>
      <c r="H6132" s="61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0"/>
      <c r="AN6132" s="40"/>
    </row>
    <row r="6133" spans="1:40" x14ac:dyDescent="0.2">
      <c r="A6133" s="40"/>
      <c r="B6133" s="40"/>
      <c r="C6133" s="40"/>
      <c r="D6133" s="40"/>
      <c r="E6133" s="40"/>
      <c r="F6133" s="66"/>
      <c r="G6133" s="56"/>
      <c r="H6133" s="61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0"/>
      <c r="AN6133" s="40"/>
    </row>
    <row r="6134" spans="1:40" x14ac:dyDescent="0.2">
      <c r="A6134" s="40"/>
      <c r="B6134" s="40"/>
      <c r="C6134" s="40"/>
      <c r="D6134" s="40"/>
      <c r="E6134" s="40"/>
      <c r="F6134" s="66"/>
      <c r="G6134" s="56"/>
      <c r="H6134" s="61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0"/>
      <c r="AN6134" s="40"/>
    </row>
    <row r="6135" spans="1:40" x14ac:dyDescent="0.2">
      <c r="A6135" s="40"/>
      <c r="B6135" s="40"/>
      <c r="C6135" s="40"/>
      <c r="D6135" s="40"/>
      <c r="E6135" s="40"/>
      <c r="F6135" s="66"/>
      <c r="G6135" s="56"/>
      <c r="H6135" s="61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0"/>
      <c r="AN6135" s="40"/>
    </row>
    <row r="6136" spans="1:40" x14ac:dyDescent="0.2">
      <c r="A6136" s="40"/>
      <c r="B6136" s="40"/>
      <c r="C6136" s="40"/>
      <c r="D6136" s="40"/>
      <c r="E6136" s="40"/>
      <c r="F6136" s="66"/>
      <c r="G6136" s="56"/>
      <c r="H6136" s="61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0"/>
      <c r="AN6136" s="40"/>
    </row>
    <row r="6137" spans="1:40" x14ac:dyDescent="0.2">
      <c r="A6137" s="40"/>
      <c r="B6137" s="40"/>
      <c r="C6137" s="40"/>
      <c r="D6137" s="40"/>
      <c r="E6137" s="40"/>
      <c r="F6137" s="66"/>
      <c r="G6137" s="56"/>
      <c r="H6137" s="61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0"/>
      <c r="AN6137" s="40"/>
    </row>
    <row r="6138" spans="1:40" x14ac:dyDescent="0.2">
      <c r="A6138" s="40"/>
      <c r="B6138" s="40"/>
      <c r="C6138" s="40"/>
      <c r="D6138" s="40"/>
      <c r="E6138" s="40"/>
      <c r="F6138" s="66"/>
      <c r="G6138" s="56"/>
      <c r="H6138" s="61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0"/>
      <c r="AN6138" s="40"/>
    </row>
    <row r="6139" spans="1:40" x14ac:dyDescent="0.2">
      <c r="A6139" s="40"/>
      <c r="B6139" s="40"/>
      <c r="C6139" s="40"/>
      <c r="D6139" s="40"/>
      <c r="E6139" s="40"/>
      <c r="F6139" s="66"/>
      <c r="G6139" s="56"/>
      <c r="H6139" s="61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0"/>
      <c r="AN6139" s="40"/>
    </row>
    <row r="6140" spans="1:40" x14ac:dyDescent="0.2">
      <c r="A6140" s="40"/>
      <c r="B6140" s="40"/>
      <c r="C6140" s="40"/>
      <c r="D6140" s="40"/>
      <c r="E6140" s="40"/>
      <c r="F6140" s="66"/>
      <c r="G6140" s="56"/>
      <c r="H6140" s="61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0"/>
      <c r="AN6140" s="40"/>
    </row>
    <row r="6141" spans="1:40" x14ac:dyDescent="0.2">
      <c r="A6141" s="40"/>
      <c r="B6141" s="40"/>
      <c r="C6141" s="40"/>
      <c r="D6141" s="40"/>
      <c r="E6141" s="40"/>
      <c r="F6141" s="55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0"/>
      <c r="AN6141" s="40"/>
    </row>
    <row r="6142" spans="1:40" x14ac:dyDescent="0.2">
      <c r="A6142" s="40"/>
      <c r="B6142" s="40"/>
      <c r="C6142" s="40"/>
      <c r="D6142" s="40"/>
      <c r="E6142" s="40"/>
      <c r="F6142" s="55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0"/>
      <c r="AN6142" s="40"/>
    </row>
    <row r="6143" spans="1:40" x14ac:dyDescent="0.2">
      <c r="A6143" s="40"/>
      <c r="B6143" s="40"/>
      <c r="C6143" s="40"/>
      <c r="D6143" s="40"/>
      <c r="E6143" s="40"/>
      <c r="F6143" s="55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0"/>
      <c r="AN6143" s="40"/>
    </row>
    <row r="6144" spans="1:40" x14ac:dyDescent="0.2">
      <c r="A6144" s="40"/>
      <c r="B6144" s="40"/>
      <c r="C6144" s="40"/>
      <c r="D6144" s="40"/>
      <c r="E6144" s="40"/>
      <c r="F6144" s="55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0"/>
      <c r="AN6144" s="40"/>
    </row>
    <row r="6145" spans="1:40" x14ac:dyDescent="0.2">
      <c r="A6145" s="40"/>
      <c r="B6145" s="40"/>
      <c r="C6145" s="40"/>
      <c r="D6145" s="40"/>
      <c r="E6145" s="40"/>
      <c r="F6145" s="55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0"/>
      <c r="AN6145" s="40"/>
    </row>
    <row r="6146" spans="1:40" x14ac:dyDescent="0.2">
      <c r="A6146" s="40"/>
      <c r="B6146" s="40"/>
      <c r="C6146" s="40"/>
      <c r="D6146" s="40"/>
      <c r="E6146" s="40"/>
      <c r="F6146" s="66"/>
      <c r="G6146" s="56"/>
      <c r="H6146" s="61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0"/>
      <c r="AN6146" s="40"/>
    </row>
    <row r="6147" spans="1:40" x14ac:dyDescent="0.2">
      <c r="A6147" s="40"/>
      <c r="B6147" s="40"/>
      <c r="C6147" s="40"/>
      <c r="D6147" s="40"/>
      <c r="E6147" s="40"/>
      <c r="F6147" s="66"/>
      <c r="G6147" s="56"/>
      <c r="H6147" s="61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0"/>
      <c r="AN6147" s="40"/>
    </row>
    <row r="6148" spans="1:40" x14ac:dyDescent="0.2">
      <c r="A6148" s="40"/>
      <c r="B6148" s="40"/>
      <c r="C6148" s="40"/>
      <c r="D6148" s="40"/>
      <c r="E6148" s="40"/>
      <c r="F6148" s="66"/>
      <c r="G6148" s="56"/>
      <c r="H6148" s="61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0"/>
      <c r="AN6148" s="40"/>
    </row>
    <row r="6149" spans="1:40" x14ac:dyDescent="0.2">
      <c r="A6149" s="40"/>
      <c r="B6149" s="40"/>
      <c r="C6149" s="40"/>
      <c r="D6149" s="40"/>
      <c r="E6149" s="40"/>
      <c r="F6149" s="66"/>
      <c r="G6149" s="56"/>
      <c r="H6149" s="61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0"/>
      <c r="AN6149" s="40"/>
    </row>
    <row r="6150" spans="1:40" x14ac:dyDescent="0.2">
      <c r="A6150" s="40"/>
      <c r="B6150" s="40"/>
      <c r="C6150" s="40"/>
      <c r="D6150" s="40"/>
      <c r="E6150" s="40"/>
      <c r="F6150" s="66"/>
      <c r="G6150" s="56"/>
      <c r="H6150" s="61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0"/>
      <c r="AN6150" s="40"/>
    </row>
    <row r="6151" spans="1:40" x14ac:dyDescent="0.2">
      <c r="A6151" s="40"/>
      <c r="B6151" s="40"/>
      <c r="C6151" s="40"/>
      <c r="D6151" s="40"/>
      <c r="E6151" s="40"/>
      <c r="F6151" s="66"/>
      <c r="G6151" s="56"/>
      <c r="H6151" s="61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0"/>
      <c r="AN6151" s="40"/>
    </row>
    <row r="6152" spans="1:40" x14ac:dyDescent="0.2">
      <c r="A6152" s="40"/>
      <c r="B6152" s="40"/>
      <c r="C6152" s="40"/>
      <c r="D6152" s="40"/>
      <c r="E6152" s="40"/>
      <c r="F6152" s="66"/>
      <c r="G6152" s="56"/>
      <c r="H6152" s="61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0"/>
      <c r="AN6152" s="40"/>
    </row>
    <row r="6153" spans="1:40" x14ac:dyDescent="0.2">
      <c r="A6153" s="40"/>
      <c r="B6153" s="40"/>
      <c r="C6153" s="40"/>
      <c r="D6153" s="40"/>
      <c r="E6153" s="40"/>
      <c r="F6153" s="66"/>
      <c r="G6153" s="56"/>
      <c r="H6153" s="61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0"/>
      <c r="AN6153" s="40"/>
    </row>
    <row r="6154" spans="1:40" x14ac:dyDescent="0.2">
      <c r="A6154" s="40"/>
      <c r="B6154" s="40"/>
      <c r="C6154" s="40"/>
      <c r="D6154" s="40"/>
      <c r="E6154" s="40"/>
      <c r="F6154" s="66"/>
      <c r="G6154" s="56"/>
      <c r="H6154" s="61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0"/>
      <c r="AN6154" s="40"/>
    </row>
    <row r="6155" spans="1:40" x14ac:dyDescent="0.2">
      <c r="A6155" s="40"/>
      <c r="B6155" s="40"/>
      <c r="C6155" s="40"/>
      <c r="D6155" s="40"/>
      <c r="E6155" s="40"/>
      <c r="F6155" s="66"/>
      <c r="G6155" s="56"/>
      <c r="H6155" s="61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0"/>
      <c r="AN6155" s="40"/>
    </row>
    <row r="6156" spans="1:40" x14ac:dyDescent="0.2">
      <c r="A6156" s="40"/>
      <c r="B6156" s="40"/>
      <c r="C6156" s="40"/>
      <c r="D6156" s="40"/>
      <c r="E6156" s="40"/>
      <c r="F6156" s="66"/>
      <c r="G6156" s="56"/>
      <c r="H6156" s="61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0"/>
      <c r="AN6156" s="40"/>
    </row>
    <row r="6157" spans="1:40" x14ac:dyDescent="0.2">
      <c r="A6157" s="40"/>
      <c r="B6157" s="40"/>
      <c r="C6157" s="40"/>
      <c r="D6157" s="40"/>
      <c r="E6157" s="40"/>
      <c r="F6157" s="66"/>
      <c r="G6157" s="56"/>
      <c r="H6157" s="61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0"/>
      <c r="AN6157" s="40"/>
    </row>
    <row r="6158" spans="1:40" x14ac:dyDescent="0.2">
      <c r="A6158" s="40"/>
      <c r="B6158" s="40"/>
      <c r="C6158" s="40"/>
      <c r="D6158" s="40"/>
      <c r="E6158" s="40"/>
      <c r="F6158" s="66"/>
      <c r="G6158" s="56"/>
      <c r="H6158" s="61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0"/>
      <c r="AN6158" s="40"/>
    </row>
    <row r="6159" spans="1:40" x14ac:dyDescent="0.2">
      <c r="A6159" s="40"/>
      <c r="B6159" s="40"/>
      <c r="C6159" s="40"/>
      <c r="D6159" s="40"/>
      <c r="E6159" s="40"/>
      <c r="F6159" s="66"/>
      <c r="G6159" s="56"/>
      <c r="H6159" s="61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0"/>
      <c r="AN6159" s="40"/>
    </row>
    <row r="6160" spans="1:40" x14ac:dyDescent="0.2">
      <c r="A6160" s="40"/>
      <c r="B6160" s="40"/>
      <c r="C6160" s="40"/>
      <c r="D6160" s="40"/>
      <c r="E6160" s="40"/>
      <c r="F6160" s="66"/>
      <c r="G6160" s="56"/>
      <c r="H6160" s="61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0"/>
      <c r="AN6160" s="40"/>
    </row>
    <row r="6161" spans="1:40" x14ac:dyDescent="0.2">
      <c r="A6161" s="40"/>
      <c r="B6161" s="40"/>
      <c r="C6161" s="40"/>
      <c r="D6161" s="40"/>
      <c r="E6161" s="40"/>
      <c r="F6161" s="66"/>
      <c r="G6161" s="56"/>
      <c r="H6161" s="61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0"/>
      <c r="AN6161" s="40"/>
    </row>
    <row r="6162" spans="1:40" x14ac:dyDescent="0.2">
      <c r="A6162" s="40"/>
      <c r="B6162" s="40"/>
      <c r="C6162" s="40"/>
      <c r="D6162" s="40"/>
      <c r="E6162" s="40"/>
      <c r="F6162" s="66"/>
      <c r="G6162" s="56"/>
      <c r="H6162" s="61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0"/>
      <c r="AN6162" s="40"/>
    </row>
    <row r="6163" spans="1:40" x14ac:dyDescent="0.2">
      <c r="A6163" s="40"/>
      <c r="B6163" s="40"/>
      <c r="C6163" s="40"/>
      <c r="D6163" s="40"/>
      <c r="E6163" s="40"/>
      <c r="F6163" s="66"/>
      <c r="G6163" s="56"/>
      <c r="H6163" s="61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0"/>
      <c r="AN6163" s="40"/>
    </row>
    <row r="6164" spans="1:40" x14ac:dyDescent="0.2">
      <c r="A6164" s="40"/>
      <c r="B6164" s="40"/>
      <c r="C6164" s="40"/>
      <c r="D6164" s="40"/>
      <c r="E6164" s="40"/>
      <c r="F6164" s="55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0"/>
      <c r="AN6164" s="40"/>
    </row>
    <row r="6165" spans="1:40" x14ac:dyDescent="0.2">
      <c r="A6165" s="40"/>
      <c r="B6165" s="40"/>
      <c r="C6165" s="40"/>
      <c r="D6165" s="40"/>
      <c r="E6165" s="40"/>
      <c r="F6165" s="55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0"/>
      <c r="AN6165" s="40"/>
    </row>
    <row r="6166" spans="1:40" x14ac:dyDescent="0.2">
      <c r="A6166" s="40"/>
      <c r="B6166" s="40"/>
      <c r="C6166" s="40"/>
      <c r="D6166" s="40"/>
      <c r="E6166" s="40"/>
      <c r="F6166" s="55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0"/>
      <c r="AN6166" s="40"/>
    </row>
    <row r="6167" spans="1:40" x14ac:dyDescent="0.2">
      <c r="A6167" s="40"/>
      <c r="B6167" s="40"/>
      <c r="C6167" s="40"/>
      <c r="D6167" s="40"/>
      <c r="E6167" s="40"/>
      <c r="F6167" s="55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0"/>
      <c r="AN6167" s="40"/>
    </row>
    <row r="6168" spans="1:40" x14ac:dyDescent="0.2">
      <c r="A6168" s="40"/>
      <c r="B6168" s="40"/>
      <c r="C6168" s="40"/>
      <c r="D6168" s="40"/>
      <c r="E6168" s="40"/>
      <c r="F6168" s="55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0"/>
      <c r="AN6168" s="40"/>
    </row>
    <row r="6169" spans="1:40" x14ac:dyDescent="0.2">
      <c r="A6169" s="40"/>
      <c r="B6169" s="40"/>
      <c r="C6169" s="40"/>
      <c r="D6169" s="40"/>
      <c r="E6169" s="40"/>
      <c r="F6169" s="55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0"/>
      <c r="AN6169" s="40"/>
    </row>
    <row r="6170" spans="1:40" x14ac:dyDescent="0.2">
      <c r="A6170" s="40"/>
      <c r="B6170" s="40"/>
      <c r="C6170" s="40"/>
      <c r="D6170" s="40"/>
      <c r="E6170" s="40"/>
      <c r="F6170" s="66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0"/>
      <c r="AN6170" s="40"/>
    </row>
    <row r="6171" spans="1:40" x14ac:dyDescent="0.2">
      <c r="A6171" s="40"/>
      <c r="B6171" s="40"/>
      <c r="C6171" s="40"/>
      <c r="D6171" s="40"/>
      <c r="E6171" s="40"/>
      <c r="F6171" s="66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0"/>
      <c r="AN6171" s="40"/>
    </row>
    <row r="6172" spans="1:40" x14ac:dyDescent="0.2">
      <c r="A6172" s="40"/>
      <c r="B6172" s="40"/>
      <c r="C6172" s="40"/>
      <c r="D6172" s="40"/>
      <c r="E6172" s="40"/>
      <c r="F6172" s="66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0"/>
      <c r="AN6172" s="40"/>
    </row>
    <row r="6173" spans="1:40" x14ac:dyDescent="0.2">
      <c r="A6173" s="40"/>
      <c r="B6173" s="40"/>
      <c r="C6173" s="40"/>
      <c r="D6173" s="40"/>
      <c r="E6173" s="40"/>
      <c r="F6173" s="66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0"/>
      <c r="AN6173" s="40"/>
    </row>
    <row r="6174" spans="1:40" x14ac:dyDescent="0.2">
      <c r="A6174" s="40"/>
      <c r="B6174" s="40"/>
      <c r="C6174" s="40"/>
      <c r="D6174" s="40"/>
      <c r="E6174" s="40"/>
      <c r="F6174" s="66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0"/>
      <c r="AN6174" s="40"/>
    </row>
    <row r="6175" spans="1:40" x14ac:dyDescent="0.2">
      <c r="A6175" s="40"/>
      <c r="B6175" s="40"/>
      <c r="C6175" s="40"/>
      <c r="D6175" s="40"/>
      <c r="E6175" s="40"/>
      <c r="F6175" s="66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0"/>
      <c r="AN6175" s="40"/>
    </row>
    <row r="6176" spans="1:40" x14ac:dyDescent="0.2">
      <c r="A6176" s="40"/>
      <c r="B6176" s="40"/>
      <c r="C6176" s="40"/>
      <c r="D6176" s="40"/>
      <c r="E6176" s="40"/>
      <c r="F6176" s="66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0"/>
      <c r="AN6176" s="40"/>
    </row>
    <row r="6177" spans="1:40" x14ac:dyDescent="0.2">
      <c r="A6177" s="40"/>
      <c r="B6177" s="40"/>
      <c r="C6177" s="40"/>
      <c r="D6177" s="40"/>
      <c r="E6177" s="40"/>
      <c r="F6177" s="66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0"/>
      <c r="AN6177" s="40"/>
    </row>
    <row r="6178" spans="1:40" x14ac:dyDescent="0.2">
      <c r="A6178" s="40"/>
      <c r="B6178" s="40"/>
      <c r="C6178" s="40"/>
      <c r="D6178" s="40"/>
      <c r="E6178" s="40"/>
      <c r="F6178" s="66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0"/>
      <c r="AN6178" s="40"/>
    </row>
    <row r="6179" spans="1:40" x14ac:dyDescent="0.2">
      <c r="A6179" s="40"/>
      <c r="B6179" s="40"/>
      <c r="C6179" s="40"/>
      <c r="D6179" s="40"/>
      <c r="E6179" s="40"/>
      <c r="F6179" s="66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0"/>
      <c r="AN6179" s="40"/>
    </row>
    <row r="6180" spans="1:40" x14ac:dyDescent="0.2">
      <c r="A6180" s="40"/>
      <c r="B6180" s="40"/>
      <c r="C6180" s="40"/>
      <c r="D6180" s="40"/>
      <c r="E6180" s="40"/>
      <c r="F6180" s="66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0"/>
      <c r="AN6180" s="40"/>
    </row>
    <row r="6181" spans="1:40" x14ac:dyDescent="0.2">
      <c r="A6181" s="40"/>
      <c r="B6181" s="40"/>
      <c r="C6181" s="40"/>
      <c r="D6181" s="40"/>
      <c r="E6181" s="40"/>
      <c r="F6181" s="66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0"/>
      <c r="AN6181" s="40"/>
    </row>
    <row r="6182" spans="1:40" x14ac:dyDescent="0.2">
      <c r="A6182" s="40"/>
      <c r="B6182" s="40"/>
      <c r="C6182" s="40"/>
      <c r="D6182" s="40"/>
      <c r="E6182" s="40"/>
      <c r="F6182" s="66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0"/>
      <c r="AN6182" s="40"/>
    </row>
    <row r="6183" spans="1:40" x14ac:dyDescent="0.2">
      <c r="A6183" s="40"/>
      <c r="B6183" s="40"/>
      <c r="C6183" s="40"/>
      <c r="D6183" s="40"/>
      <c r="E6183" s="40"/>
      <c r="F6183" s="66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0"/>
      <c r="AN6183" s="40"/>
    </row>
    <row r="6184" spans="1:40" x14ac:dyDescent="0.2">
      <c r="A6184" s="40"/>
      <c r="B6184" s="40"/>
      <c r="C6184" s="40"/>
      <c r="D6184" s="40"/>
      <c r="E6184" s="40"/>
      <c r="F6184" s="66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0"/>
      <c r="AN6184" s="40"/>
    </row>
    <row r="6185" spans="1:40" x14ac:dyDescent="0.2">
      <c r="A6185" s="40"/>
      <c r="B6185" s="40"/>
      <c r="C6185" s="40"/>
      <c r="D6185" s="40"/>
      <c r="E6185" s="40"/>
      <c r="F6185" s="66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0"/>
      <c r="AN6185" s="40"/>
    </row>
    <row r="6186" spans="1:40" x14ac:dyDescent="0.2">
      <c r="A6186" s="40"/>
      <c r="B6186" s="40"/>
      <c r="C6186" s="40"/>
      <c r="D6186" s="40"/>
      <c r="E6186" s="40"/>
      <c r="F6186" s="66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0"/>
      <c r="AN6186" s="40"/>
    </row>
    <row r="6187" spans="1:40" x14ac:dyDescent="0.2">
      <c r="A6187" s="40"/>
      <c r="B6187" s="40"/>
      <c r="C6187" s="40"/>
      <c r="D6187" s="40"/>
      <c r="E6187" s="40"/>
      <c r="F6187" s="66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0"/>
      <c r="AN6187" s="40"/>
    </row>
    <row r="6188" spans="1:40" x14ac:dyDescent="0.2">
      <c r="A6188" s="40"/>
      <c r="B6188" s="40"/>
      <c r="C6188" s="40"/>
      <c r="D6188" s="40"/>
      <c r="E6188" s="40"/>
      <c r="F6188" s="66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0"/>
      <c r="AN6188" s="40"/>
    </row>
    <row r="6189" spans="1:40" x14ac:dyDescent="0.2">
      <c r="A6189" s="40"/>
      <c r="B6189" s="40"/>
      <c r="C6189" s="40"/>
      <c r="D6189" s="40"/>
      <c r="E6189" s="40"/>
      <c r="F6189" s="66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0"/>
      <c r="AN6189" s="40"/>
    </row>
    <row r="6190" spans="1:40" x14ac:dyDescent="0.2">
      <c r="A6190" s="40"/>
      <c r="B6190" s="40"/>
      <c r="C6190" s="40"/>
      <c r="D6190" s="40"/>
      <c r="E6190" s="40"/>
      <c r="F6190" s="66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0"/>
      <c r="AN6190" s="40"/>
    </row>
    <row r="6191" spans="1:40" x14ac:dyDescent="0.2">
      <c r="A6191" s="40"/>
      <c r="B6191" s="40"/>
      <c r="C6191" s="40"/>
      <c r="D6191" s="40"/>
      <c r="E6191" s="40"/>
      <c r="F6191" s="66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0"/>
      <c r="AN6191" s="40"/>
    </row>
    <row r="6192" spans="1:40" x14ac:dyDescent="0.2">
      <c r="A6192" s="40"/>
      <c r="B6192" s="40"/>
      <c r="C6192" s="40"/>
      <c r="D6192" s="40"/>
      <c r="E6192" s="40"/>
      <c r="F6192" s="55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0"/>
      <c r="AN6192" s="40"/>
    </row>
    <row r="6193" spans="1:40" x14ac:dyDescent="0.2">
      <c r="A6193" s="40"/>
      <c r="B6193" s="40"/>
      <c r="C6193" s="40"/>
      <c r="D6193" s="40"/>
      <c r="E6193" s="40"/>
      <c r="F6193" s="55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0"/>
      <c r="AN6193" s="40"/>
    </row>
    <row r="6194" spans="1:40" x14ac:dyDescent="0.2">
      <c r="A6194" s="40"/>
      <c r="B6194" s="40"/>
      <c r="C6194" s="40"/>
      <c r="D6194" s="40"/>
      <c r="E6194" s="40"/>
      <c r="F6194" s="55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0"/>
      <c r="AN6194" s="40"/>
    </row>
    <row r="6195" spans="1:40" x14ac:dyDescent="0.2">
      <c r="A6195" s="40"/>
      <c r="B6195" s="40"/>
      <c r="C6195" s="40"/>
      <c r="D6195" s="40"/>
      <c r="E6195" s="40"/>
      <c r="F6195" s="55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0"/>
      <c r="AN6195" s="40"/>
    </row>
    <row r="6196" spans="1:40" x14ac:dyDescent="0.2">
      <c r="A6196" s="40"/>
      <c r="B6196" s="40"/>
      <c r="C6196" s="40"/>
      <c r="D6196" s="40"/>
      <c r="E6196" s="40"/>
      <c r="F6196" s="55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0"/>
      <c r="AN6196" s="40"/>
    </row>
    <row r="6197" spans="1:40" x14ac:dyDescent="0.2">
      <c r="A6197" s="40"/>
      <c r="B6197" s="40"/>
      <c r="C6197" s="40"/>
      <c r="D6197" s="40"/>
      <c r="E6197" s="40"/>
      <c r="F6197" s="66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0"/>
      <c r="AN6197" s="40"/>
    </row>
    <row r="6198" spans="1:40" x14ac:dyDescent="0.2">
      <c r="A6198" s="40"/>
      <c r="B6198" s="40"/>
      <c r="C6198" s="40"/>
      <c r="D6198" s="40"/>
      <c r="E6198" s="40"/>
      <c r="F6198" s="66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0"/>
      <c r="AN6198" s="40"/>
    </row>
    <row r="6199" spans="1:40" x14ac:dyDescent="0.2">
      <c r="A6199" s="40"/>
      <c r="B6199" s="40"/>
      <c r="C6199" s="40"/>
      <c r="D6199" s="40"/>
      <c r="E6199" s="40"/>
      <c r="F6199" s="66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0"/>
      <c r="AN6199" s="40"/>
    </row>
    <row r="6200" spans="1:40" x14ac:dyDescent="0.2">
      <c r="A6200" s="40"/>
      <c r="B6200" s="40"/>
      <c r="C6200" s="40"/>
      <c r="D6200" s="40"/>
      <c r="E6200" s="40"/>
      <c r="F6200" s="66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0"/>
      <c r="AN6200" s="40"/>
    </row>
    <row r="6201" spans="1:40" x14ac:dyDescent="0.2">
      <c r="A6201" s="40"/>
      <c r="B6201" s="40"/>
      <c r="C6201" s="40"/>
      <c r="D6201" s="40"/>
      <c r="E6201" s="40"/>
      <c r="F6201" s="66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0"/>
      <c r="AN6201" s="40"/>
    </row>
    <row r="6202" spans="1:40" x14ac:dyDescent="0.2">
      <c r="A6202" s="40"/>
      <c r="B6202" s="40"/>
      <c r="C6202" s="40"/>
      <c r="D6202" s="40"/>
      <c r="E6202" s="40"/>
      <c r="F6202" s="66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0"/>
      <c r="AN6202" s="40"/>
    </row>
    <row r="6203" spans="1:40" x14ac:dyDescent="0.2">
      <c r="A6203" s="40"/>
      <c r="B6203" s="40"/>
      <c r="C6203" s="40"/>
      <c r="D6203" s="40"/>
      <c r="E6203" s="40"/>
      <c r="F6203" s="66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0"/>
      <c r="AN6203" s="40"/>
    </row>
    <row r="6204" spans="1:40" x14ac:dyDescent="0.2">
      <c r="A6204" s="40"/>
      <c r="B6204" s="40"/>
      <c r="C6204" s="40"/>
      <c r="D6204" s="40"/>
      <c r="E6204" s="40"/>
      <c r="F6204" s="66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0"/>
      <c r="AN6204" s="40"/>
    </row>
    <row r="6205" spans="1:40" x14ac:dyDescent="0.2">
      <c r="A6205" s="40"/>
      <c r="B6205" s="40"/>
      <c r="C6205" s="40"/>
      <c r="D6205" s="40"/>
      <c r="E6205" s="40"/>
      <c r="F6205" s="66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0"/>
      <c r="AN6205" s="40"/>
    </row>
    <row r="6206" spans="1:40" x14ac:dyDescent="0.2">
      <c r="A6206" s="40"/>
      <c r="B6206" s="40"/>
      <c r="C6206" s="40"/>
      <c r="D6206" s="40"/>
      <c r="E6206" s="40"/>
      <c r="F6206" s="66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0"/>
      <c r="AN6206" s="40"/>
    </row>
    <row r="6207" spans="1:40" x14ac:dyDescent="0.2">
      <c r="A6207" s="40"/>
      <c r="B6207" s="40"/>
      <c r="C6207" s="40"/>
      <c r="D6207" s="40"/>
      <c r="E6207" s="40"/>
      <c r="F6207" s="66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0"/>
      <c r="AN6207" s="40"/>
    </row>
    <row r="6208" spans="1:40" x14ac:dyDescent="0.2">
      <c r="A6208" s="40"/>
      <c r="B6208" s="40"/>
      <c r="C6208" s="40"/>
      <c r="D6208" s="40"/>
      <c r="E6208" s="40"/>
      <c r="F6208" s="66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0"/>
      <c r="AN6208" s="40"/>
    </row>
    <row r="6209" spans="1:40" x14ac:dyDescent="0.2">
      <c r="A6209" s="40"/>
      <c r="B6209" s="40"/>
      <c r="C6209" s="40"/>
      <c r="D6209" s="40"/>
      <c r="E6209" s="40"/>
      <c r="F6209" s="66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0"/>
      <c r="AN6209" s="40"/>
    </row>
    <row r="6210" spans="1:40" x14ac:dyDescent="0.2">
      <c r="A6210" s="40"/>
      <c r="B6210" s="40"/>
      <c r="C6210" s="40"/>
      <c r="D6210" s="40"/>
      <c r="E6210" s="40"/>
      <c r="F6210" s="66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0"/>
      <c r="AN6210" s="40"/>
    </row>
    <row r="6211" spans="1:40" x14ac:dyDescent="0.2">
      <c r="A6211" s="40"/>
      <c r="B6211" s="40"/>
      <c r="C6211" s="40"/>
      <c r="D6211" s="40"/>
      <c r="E6211" s="40"/>
      <c r="F6211" s="66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0"/>
      <c r="AN6211" s="40"/>
    </row>
    <row r="6212" spans="1:40" x14ac:dyDescent="0.2">
      <c r="A6212" s="40"/>
      <c r="B6212" s="40"/>
      <c r="C6212" s="40"/>
      <c r="D6212" s="40"/>
      <c r="E6212" s="40"/>
      <c r="F6212" s="66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0"/>
      <c r="AN6212" s="40"/>
    </row>
    <row r="6213" spans="1:40" x14ac:dyDescent="0.2">
      <c r="A6213" s="40"/>
      <c r="B6213" s="40"/>
      <c r="C6213" s="40"/>
      <c r="D6213" s="40"/>
      <c r="E6213" s="40"/>
      <c r="F6213" s="66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0"/>
      <c r="AN6213" s="40"/>
    </row>
    <row r="6214" spans="1:40" x14ac:dyDescent="0.2">
      <c r="A6214" s="40"/>
      <c r="B6214" s="40"/>
      <c r="C6214" s="40"/>
      <c r="D6214" s="40"/>
      <c r="E6214" s="40"/>
      <c r="F6214" s="66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0"/>
      <c r="AN6214" s="40"/>
    </row>
    <row r="6215" spans="1:40" x14ac:dyDescent="0.2">
      <c r="A6215" s="40"/>
      <c r="B6215" s="40"/>
      <c r="C6215" s="40"/>
      <c r="D6215" s="40"/>
      <c r="E6215" s="40"/>
      <c r="F6215" s="66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0"/>
      <c r="AN6215" s="40"/>
    </row>
    <row r="6216" spans="1:40" x14ac:dyDescent="0.2">
      <c r="A6216" s="40"/>
      <c r="B6216" s="40"/>
      <c r="C6216" s="40"/>
      <c r="D6216" s="40"/>
      <c r="E6216" s="40"/>
      <c r="F6216" s="66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0"/>
      <c r="AN6216" s="40"/>
    </row>
    <row r="6217" spans="1:40" x14ac:dyDescent="0.2">
      <c r="A6217" s="40"/>
      <c r="B6217" s="40"/>
      <c r="C6217" s="40"/>
      <c r="D6217" s="40"/>
      <c r="E6217" s="40"/>
      <c r="F6217" s="66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0"/>
      <c r="AN6217" s="40"/>
    </row>
    <row r="6218" spans="1:40" x14ac:dyDescent="0.2">
      <c r="A6218" s="40"/>
      <c r="B6218" s="40"/>
      <c r="C6218" s="40"/>
      <c r="D6218" s="40"/>
      <c r="E6218" s="40"/>
      <c r="F6218" s="66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0"/>
      <c r="AN6218" s="40"/>
    </row>
    <row r="6219" spans="1:40" x14ac:dyDescent="0.2">
      <c r="A6219" s="40"/>
      <c r="B6219" s="40"/>
      <c r="C6219" s="40"/>
      <c r="D6219" s="40"/>
      <c r="E6219" s="40"/>
      <c r="F6219" s="55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0"/>
      <c r="AN6219" s="40"/>
    </row>
    <row r="6220" spans="1:40" x14ac:dyDescent="0.2">
      <c r="A6220" s="40"/>
      <c r="B6220" s="40"/>
      <c r="C6220" s="40"/>
      <c r="D6220" s="40"/>
      <c r="E6220" s="40"/>
      <c r="F6220" s="55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0"/>
      <c r="AN6220" s="40"/>
    </row>
    <row r="6221" spans="1:40" x14ac:dyDescent="0.2">
      <c r="A6221" s="40"/>
      <c r="B6221" s="40"/>
      <c r="C6221" s="40"/>
      <c r="D6221" s="40"/>
      <c r="E6221" s="40"/>
      <c r="F6221" s="55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0"/>
      <c r="AN6221" s="40"/>
    </row>
    <row r="6222" spans="1:40" x14ac:dyDescent="0.2">
      <c r="A6222" s="40"/>
      <c r="B6222" s="40"/>
      <c r="C6222" s="40"/>
      <c r="D6222" s="40"/>
      <c r="E6222" s="40"/>
      <c r="F6222" s="55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0"/>
      <c r="AN6222" s="40"/>
    </row>
    <row r="6223" spans="1:40" x14ac:dyDescent="0.2">
      <c r="A6223" s="40"/>
      <c r="B6223" s="40"/>
      <c r="C6223" s="40"/>
      <c r="D6223" s="40"/>
      <c r="E6223" s="40"/>
      <c r="F6223" s="55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0"/>
      <c r="AN6223" s="40"/>
    </row>
    <row r="6224" spans="1:40" x14ac:dyDescent="0.2">
      <c r="A6224" s="40"/>
      <c r="B6224" s="40"/>
      <c r="C6224" s="40"/>
      <c r="D6224" s="40"/>
      <c r="E6224" s="40"/>
      <c r="F6224" s="66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0"/>
      <c r="AN6224" s="40"/>
    </row>
    <row r="6225" spans="1:40" x14ac:dyDescent="0.2">
      <c r="A6225" s="40"/>
      <c r="B6225" s="40"/>
      <c r="C6225" s="40"/>
      <c r="D6225" s="40"/>
      <c r="E6225" s="40"/>
      <c r="F6225" s="66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0"/>
      <c r="AN6225" s="40"/>
    </row>
    <row r="6226" spans="1:40" x14ac:dyDescent="0.2">
      <c r="A6226" s="40"/>
      <c r="B6226" s="40"/>
      <c r="C6226" s="40"/>
      <c r="D6226" s="40"/>
      <c r="E6226" s="40"/>
      <c r="F6226" s="66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0"/>
      <c r="AN6226" s="40"/>
    </row>
    <row r="6227" spans="1:40" x14ac:dyDescent="0.2">
      <c r="A6227" s="40"/>
      <c r="B6227" s="40"/>
      <c r="C6227" s="40"/>
      <c r="D6227" s="40"/>
      <c r="E6227" s="40"/>
      <c r="F6227" s="66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0"/>
      <c r="AN6227" s="40"/>
    </row>
    <row r="6228" spans="1:40" x14ac:dyDescent="0.2">
      <c r="A6228" s="40"/>
      <c r="B6228" s="40"/>
      <c r="C6228" s="40"/>
      <c r="D6228" s="40"/>
      <c r="E6228" s="40"/>
      <c r="F6228" s="66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0"/>
      <c r="AN6228" s="40"/>
    </row>
    <row r="6229" spans="1:40" x14ac:dyDescent="0.2">
      <c r="A6229" s="40"/>
      <c r="B6229" s="40"/>
      <c r="C6229" s="40"/>
      <c r="D6229" s="40"/>
      <c r="E6229" s="40"/>
      <c r="F6229" s="66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0"/>
      <c r="AN6229" s="40"/>
    </row>
    <row r="6230" spans="1:40" x14ac:dyDescent="0.2">
      <c r="A6230" s="40"/>
      <c r="B6230" s="40"/>
      <c r="C6230" s="40"/>
      <c r="D6230" s="40"/>
      <c r="E6230" s="40"/>
      <c r="F6230" s="66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0"/>
      <c r="AN6230" s="40"/>
    </row>
    <row r="6231" spans="1:40" x14ac:dyDescent="0.2">
      <c r="A6231" s="40"/>
      <c r="B6231" s="40"/>
      <c r="C6231" s="40"/>
      <c r="D6231" s="40"/>
      <c r="E6231" s="40"/>
      <c r="F6231" s="66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0"/>
      <c r="AN6231" s="40"/>
    </row>
    <row r="6232" spans="1:40" x14ac:dyDescent="0.2">
      <c r="A6232" s="40"/>
      <c r="B6232" s="40"/>
      <c r="C6232" s="40"/>
      <c r="D6232" s="40"/>
      <c r="E6232" s="40"/>
      <c r="F6232" s="66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0"/>
      <c r="AN6232" s="40"/>
    </row>
    <row r="6233" spans="1:40" x14ac:dyDescent="0.2">
      <c r="A6233" s="40"/>
      <c r="B6233" s="40"/>
      <c r="C6233" s="40"/>
      <c r="D6233" s="40"/>
      <c r="E6233" s="40"/>
      <c r="F6233" s="66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0"/>
      <c r="AN6233" s="40"/>
    </row>
    <row r="6234" spans="1:40" x14ac:dyDescent="0.2">
      <c r="A6234" s="40"/>
      <c r="B6234" s="40"/>
      <c r="C6234" s="40"/>
      <c r="D6234" s="40"/>
      <c r="E6234" s="40"/>
      <c r="F6234" s="66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0"/>
      <c r="AN6234" s="40"/>
    </row>
    <row r="6235" spans="1:40" x14ac:dyDescent="0.2">
      <c r="A6235" s="40"/>
      <c r="B6235" s="40"/>
      <c r="C6235" s="40"/>
      <c r="D6235" s="40"/>
      <c r="E6235" s="40"/>
      <c r="F6235" s="66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0"/>
      <c r="AN6235" s="40"/>
    </row>
    <row r="6236" spans="1:40" x14ac:dyDescent="0.2">
      <c r="A6236" s="40"/>
      <c r="B6236" s="40"/>
      <c r="C6236" s="40"/>
      <c r="D6236" s="40"/>
      <c r="E6236" s="40"/>
      <c r="F6236" s="66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0"/>
      <c r="AN6236" s="40"/>
    </row>
    <row r="6237" spans="1:40" x14ac:dyDescent="0.2">
      <c r="A6237" s="40"/>
      <c r="B6237" s="40"/>
      <c r="C6237" s="40"/>
      <c r="D6237" s="40"/>
      <c r="E6237" s="40"/>
      <c r="F6237" s="66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0"/>
      <c r="AN6237" s="40"/>
    </row>
    <row r="6238" spans="1:40" x14ac:dyDescent="0.2">
      <c r="A6238" s="40"/>
      <c r="B6238" s="40"/>
      <c r="C6238" s="40"/>
      <c r="D6238" s="40"/>
      <c r="E6238" s="40"/>
      <c r="F6238" s="66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0"/>
      <c r="AN6238" s="40"/>
    </row>
    <row r="6239" spans="1:40" x14ac:dyDescent="0.2">
      <c r="A6239" s="40"/>
      <c r="B6239" s="40"/>
      <c r="C6239" s="40"/>
      <c r="D6239" s="40"/>
      <c r="E6239" s="40"/>
      <c r="F6239" s="66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0"/>
      <c r="AN6239" s="40"/>
    </row>
    <row r="6240" spans="1:40" x14ac:dyDescent="0.2">
      <c r="A6240" s="40"/>
      <c r="B6240" s="40"/>
      <c r="C6240" s="40"/>
      <c r="D6240" s="40"/>
      <c r="E6240" s="40"/>
      <c r="F6240" s="66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0"/>
      <c r="AN6240" s="40"/>
    </row>
    <row r="6241" spans="1:40" x14ac:dyDescent="0.2">
      <c r="A6241" s="40"/>
      <c r="B6241" s="40"/>
      <c r="C6241" s="40"/>
      <c r="D6241" s="40"/>
      <c r="E6241" s="40"/>
      <c r="F6241" s="66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0"/>
      <c r="AN6241" s="40"/>
    </row>
    <row r="6242" spans="1:40" x14ac:dyDescent="0.2">
      <c r="A6242" s="40"/>
      <c r="B6242" s="40"/>
      <c r="C6242" s="40"/>
      <c r="D6242" s="40"/>
      <c r="E6242" s="40"/>
      <c r="F6242" s="66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0"/>
      <c r="AN6242" s="40"/>
    </row>
    <row r="6243" spans="1:40" x14ac:dyDescent="0.2">
      <c r="A6243" s="40"/>
      <c r="B6243" s="40"/>
      <c r="C6243" s="40"/>
      <c r="D6243" s="40"/>
      <c r="E6243" s="40"/>
      <c r="F6243" s="55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0"/>
      <c r="AN6243" s="40"/>
    </row>
    <row r="6244" spans="1:40" x14ac:dyDescent="0.2">
      <c r="A6244" s="40"/>
      <c r="B6244" s="40"/>
      <c r="C6244" s="40"/>
      <c r="D6244" s="40"/>
      <c r="E6244" s="40"/>
      <c r="F6244" s="55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0"/>
      <c r="AN6244" s="40"/>
    </row>
    <row r="6245" spans="1:40" x14ac:dyDescent="0.2">
      <c r="A6245" s="40"/>
      <c r="B6245" s="40"/>
      <c r="C6245" s="40"/>
      <c r="D6245" s="40"/>
      <c r="E6245" s="40"/>
      <c r="F6245" s="55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0"/>
      <c r="AN6245" s="40"/>
    </row>
    <row r="6246" spans="1:40" x14ac:dyDescent="0.2">
      <c r="A6246" s="40"/>
      <c r="B6246" s="40"/>
      <c r="C6246" s="40"/>
      <c r="D6246" s="40"/>
      <c r="E6246" s="40"/>
      <c r="F6246" s="55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0"/>
      <c r="AN6246" s="40"/>
    </row>
    <row r="6247" spans="1:40" x14ac:dyDescent="0.2">
      <c r="A6247" s="40"/>
      <c r="B6247" s="40"/>
      <c r="C6247" s="40"/>
      <c r="D6247" s="40"/>
      <c r="E6247" s="40"/>
      <c r="F6247" s="66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0"/>
      <c r="AN6247" s="40"/>
    </row>
    <row r="6248" spans="1:40" x14ac:dyDescent="0.2">
      <c r="A6248" s="40"/>
      <c r="B6248" s="40"/>
      <c r="C6248" s="40"/>
      <c r="D6248" s="40"/>
      <c r="E6248" s="40"/>
      <c r="F6248" s="66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0"/>
      <c r="AN6248" s="40"/>
    </row>
    <row r="6249" spans="1:40" x14ac:dyDescent="0.2">
      <c r="A6249" s="40"/>
      <c r="B6249" s="40"/>
      <c r="C6249" s="40"/>
      <c r="D6249" s="40"/>
      <c r="E6249" s="40"/>
      <c r="F6249" s="66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0"/>
      <c r="AN6249" s="40"/>
    </row>
    <row r="6250" spans="1:40" x14ac:dyDescent="0.2">
      <c r="A6250" s="40"/>
      <c r="B6250" s="40"/>
      <c r="C6250" s="40"/>
      <c r="D6250" s="40"/>
      <c r="E6250" s="40"/>
      <c r="F6250" s="66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0"/>
      <c r="AN6250" s="40"/>
    </row>
    <row r="6251" spans="1:40" x14ac:dyDescent="0.2">
      <c r="A6251" s="40"/>
      <c r="B6251" s="40"/>
      <c r="C6251" s="40"/>
      <c r="D6251" s="40"/>
      <c r="E6251" s="40"/>
      <c r="F6251" s="66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0"/>
      <c r="AN6251" s="40"/>
    </row>
    <row r="6252" spans="1:40" x14ac:dyDescent="0.2">
      <c r="A6252" s="40"/>
      <c r="B6252" s="40"/>
      <c r="C6252" s="40"/>
      <c r="D6252" s="40"/>
      <c r="E6252" s="40"/>
      <c r="F6252" s="66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0"/>
      <c r="AN6252" s="40"/>
    </row>
    <row r="6253" spans="1:40" x14ac:dyDescent="0.2">
      <c r="A6253" s="40"/>
      <c r="B6253" s="40"/>
      <c r="C6253" s="40"/>
      <c r="D6253" s="40"/>
      <c r="E6253" s="40"/>
      <c r="F6253" s="66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0"/>
      <c r="AN6253" s="40"/>
    </row>
    <row r="6254" spans="1:40" x14ac:dyDescent="0.2">
      <c r="A6254" s="40"/>
      <c r="B6254" s="40"/>
      <c r="C6254" s="40"/>
      <c r="D6254" s="40"/>
      <c r="E6254" s="40"/>
      <c r="F6254" s="66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0"/>
      <c r="AN6254" s="40"/>
    </row>
    <row r="6255" spans="1:40" x14ac:dyDescent="0.2">
      <c r="A6255" s="40"/>
      <c r="B6255" s="40"/>
      <c r="C6255" s="40"/>
      <c r="D6255" s="40"/>
      <c r="E6255" s="40"/>
      <c r="F6255" s="66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0"/>
      <c r="AN6255" s="40"/>
    </row>
    <row r="6256" spans="1:40" x14ac:dyDescent="0.2">
      <c r="A6256" s="40"/>
      <c r="B6256" s="40"/>
      <c r="C6256" s="40"/>
      <c r="D6256" s="40"/>
      <c r="E6256" s="40"/>
      <c r="F6256" s="66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0"/>
      <c r="AN6256" s="40"/>
    </row>
    <row r="6257" spans="1:40" x14ac:dyDescent="0.2">
      <c r="A6257" s="40"/>
      <c r="B6257" s="40"/>
      <c r="C6257" s="40"/>
      <c r="D6257" s="40"/>
      <c r="E6257" s="40"/>
      <c r="F6257" s="66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0"/>
      <c r="AN6257" s="40"/>
    </row>
    <row r="6258" spans="1:40" x14ac:dyDescent="0.2">
      <c r="A6258" s="40"/>
      <c r="B6258" s="40"/>
      <c r="C6258" s="40"/>
      <c r="D6258" s="40"/>
      <c r="E6258" s="40"/>
      <c r="F6258" s="66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0"/>
      <c r="AN6258" s="40"/>
    </row>
    <row r="6259" spans="1:40" x14ac:dyDescent="0.2">
      <c r="A6259" s="40"/>
      <c r="B6259" s="40"/>
      <c r="C6259" s="40"/>
      <c r="D6259" s="40"/>
      <c r="E6259" s="40"/>
      <c r="F6259" s="66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0"/>
      <c r="AN6259" s="40"/>
    </row>
    <row r="6260" spans="1:40" x14ac:dyDescent="0.2">
      <c r="A6260" s="40"/>
      <c r="B6260" s="40"/>
      <c r="C6260" s="40"/>
      <c r="D6260" s="40"/>
      <c r="E6260" s="40"/>
      <c r="F6260" s="55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0"/>
      <c r="AN6260" s="40"/>
    </row>
    <row r="6261" spans="1:40" x14ac:dyDescent="0.2">
      <c r="A6261" s="40"/>
      <c r="B6261" s="40"/>
      <c r="C6261" s="40"/>
      <c r="D6261" s="40"/>
      <c r="E6261" s="40"/>
      <c r="F6261" s="55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0"/>
      <c r="AN6261" s="40"/>
    </row>
    <row r="6262" spans="1:40" x14ac:dyDescent="0.2">
      <c r="A6262" s="40"/>
      <c r="B6262" s="40"/>
      <c r="C6262" s="40"/>
      <c r="D6262" s="40"/>
      <c r="E6262" s="40"/>
      <c r="F6262" s="55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0"/>
      <c r="AN6262" s="40"/>
    </row>
    <row r="6263" spans="1:40" x14ac:dyDescent="0.2">
      <c r="A6263" s="40"/>
      <c r="B6263" s="40"/>
      <c r="C6263" s="40"/>
      <c r="D6263" s="40"/>
      <c r="E6263" s="40"/>
      <c r="F6263" s="55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0"/>
      <c r="AN6263" s="40"/>
    </row>
    <row r="6264" spans="1:40" x14ac:dyDescent="0.2">
      <c r="A6264" s="40"/>
      <c r="B6264" s="40"/>
      <c r="C6264" s="40"/>
      <c r="D6264" s="40"/>
      <c r="E6264" s="40"/>
      <c r="F6264" s="66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0"/>
      <c r="AN6264" s="40"/>
    </row>
    <row r="6265" spans="1:40" x14ac:dyDescent="0.2">
      <c r="A6265" s="40"/>
      <c r="B6265" s="40"/>
      <c r="C6265" s="40"/>
      <c r="D6265" s="40"/>
      <c r="E6265" s="40"/>
      <c r="F6265" s="66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0"/>
      <c r="AN6265" s="40"/>
    </row>
    <row r="6266" spans="1:40" x14ac:dyDescent="0.2">
      <c r="A6266" s="40"/>
      <c r="B6266" s="40"/>
      <c r="C6266" s="40"/>
      <c r="D6266" s="40"/>
      <c r="E6266" s="40"/>
      <c r="F6266" s="66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0"/>
      <c r="AN6266" s="40"/>
    </row>
    <row r="6267" spans="1:40" x14ac:dyDescent="0.2">
      <c r="A6267" s="40"/>
      <c r="B6267" s="40"/>
      <c r="C6267" s="40"/>
      <c r="D6267" s="40"/>
      <c r="E6267" s="40"/>
      <c r="F6267" s="66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0"/>
      <c r="AN6267" s="40"/>
    </row>
    <row r="6268" spans="1:40" x14ac:dyDescent="0.2">
      <c r="A6268" s="40"/>
      <c r="B6268" s="40"/>
      <c r="C6268" s="40"/>
      <c r="D6268" s="40"/>
      <c r="E6268" s="40"/>
      <c r="F6268" s="66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0"/>
      <c r="AN6268" s="40"/>
    </row>
    <row r="6269" spans="1:40" x14ac:dyDescent="0.2">
      <c r="A6269" s="40"/>
      <c r="B6269" s="40"/>
      <c r="C6269" s="40"/>
      <c r="D6269" s="40"/>
      <c r="E6269" s="40"/>
      <c r="F6269" s="66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0"/>
      <c r="AN6269" s="40"/>
    </row>
    <row r="6270" spans="1:40" x14ac:dyDescent="0.2">
      <c r="A6270" s="40"/>
      <c r="B6270" s="40"/>
      <c r="C6270" s="40"/>
      <c r="D6270" s="40"/>
      <c r="E6270" s="40"/>
      <c r="F6270" s="66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0"/>
      <c r="AN6270" s="40"/>
    </row>
    <row r="6271" spans="1:40" x14ac:dyDescent="0.2">
      <c r="A6271" s="40"/>
      <c r="B6271" s="40"/>
      <c r="C6271" s="40"/>
      <c r="D6271" s="40"/>
      <c r="E6271" s="40"/>
      <c r="F6271" s="66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0"/>
      <c r="AN6271" s="40"/>
    </row>
    <row r="6272" spans="1:40" x14ac:dyDescent="0.2">
      <c r="A6272" s="40"/>
      <c r="B6272" s="40"/>
      <c r="C6272" s="40"/>
      <c r="D6272" s="40"/>
      <c r="E6272" s="40"/>
      <c r="F6272" s="66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0"/>
      <c r="AN6272" s="40"/>
    </row>
    <row r="6273" spans="1:40" x14ac:dyDescent="0.2">
      <c r="A6273" s="40"/>
      <c r="B6273" s="40"/>
      <c r="C6273" s="40"/>
      <c r="D6273" s="40"/>
      <c r="E6273" s="40"/>
      <c r="F6273" s="66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0"/>
      <c r="AN6273" s="40"/>
    </row>
    <row r="6274" spans="1:40" x14ac:dyDescent="0.2">
      <c r="A6274" s="40"/>
      <c r="B6274" s="40"/>
      <c r="C6274" s="40"/>
      <c r="D6274" s="40"/>
      <c r="E6274" s="40"/>
      <c r="F6274" s="66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0"/>
      <c r="AN6274" s="40"/>
    </row>
    <row r="6275" spans="1:40" x14ac:dyDescent="0.2">
      <c r="A6275" s="40"/>
      <c r="B6275" s="40"/>
      <c r="C6275" s="40"/>
      <c r="D6275" s="40"/>
      <c r="E6275" s="40"/>
      <c r="F6275" s="66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0"/>
      <c r="AN6275" s="40"/>
    </row>
    <row r="6276" spans="1:40" x14ac:dyDescent="0.2">
      <c r="A6276" s="40"/>
      <c r="B6276" s="40"/>
      <c r="C6276" s="40"/>
      <c r="D6276" s="40"/>
      <c r="E6276" s="40"/>
      <c r="F6276" s="66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0"/>
      <c r="AN6276" s="40"/>
    </row>
    <row r="6277" spans="1:40" x14ac:dyDescent="0.2">
      <c r="A6277" s="40"/>
      <c r="B6277" s="40"/>
      <c r="C6277" s="40"/>
      <c r="D6277" s="40"/>
      <c r="E6277" s="40"/>
      <c r="F6277" s="55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0"/>
      <c r="AN6277" s="40"/>
    </row>
    <row r="6278" spans="1:40" x14ac:dyDescent="0.2">
      <c r="A6278" s="40"/>
      <c r="B6278" s="40"/>
      <c r="C6278" s="40"/>
      <c r="D6278" s="40"/>
      <c r="E6278" s="40"/>
      <c r="F6278" s="55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0"/>
      <c r="AN6278" s="40"/>
    </row>
    <row r="6279" spans="1:40" x14ac:dyDescent="0.2">
      <c r="A6279" s="40"/>
      <c r="B6279" s="40"/>
      <c r="C6279" s="40"/>
      <c r="D6279" s="40"/>
      <c r="E6279" s="40"/>
      <c r="F6279" s="55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0"/>
      <c r="AN6279" s="40"/>
    </row>
    <row r="6280" spans="1:40" x14ac:dyDescent="0.2">
      <c r="A6280" s="40"/>
      <c r="B6280" s="40"/>
      <c r="C6280" s="40"/>
      <c r="D6280" s="40"/>
      <c r="E6280" s="40"/>
      <c r="F6280" s="55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0"/>
      <c r="AN6280" s="40"/>
    </row>
    <row r="6281" spans="1:40" x14ac:dyDescent="0.2">
      <c r="A6281" s="40"/>
      <c r="B6281" s="40"/>
      <c r="C6281" s="40"/>
      <c r="D6281" s="40"/>
      <c r="E6281" s="40"/>
      <c r="F6281" s="66"/>
      <c r="G6281" s="56"/>
      <c r="H6281" s="61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0"/>
      <c r="AN6281" s="40"/>
    </row>
    <row r="6282" spans="1:40" x14ac:dyDescent="0.2">
      <c r="A6282" s="40"/>
      <c r="B6282" s="40"/>
      <c r="C6282" s="40"/>
      <c r="D6282" s="40"/>
      <c r="E6282" s="40"/>
      <c r="F6282" s="66"/>
      <c r="G6282" s="56"/>
      <c r="H6282" s="61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0"/>
      <c r="AN6282" s="40"/>
    </row>
    <row r="6283" spans="1:40" x14ac:dyDescent="0.2">
      <c r="A6283" s="40"/>
      <c r="B6283" s="40"/>
      <c r="C6283" s="40"/>
      <c r="D6283" s="40"/>
      <c r="E6283" s="40"/>
      <c r="F6283" s="66"/>
      <c r="G6283" s="56"/>
      <c r="H6283" s="61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0"/>
      <c r="AN6283" s="40"/>
    </row>
    <row r="6284" spans="1:40" x14ac:dyDescent="0.2">
      <c r="A6284" s="40"/>
      <c r="B6284" s="40"/>
      <c r="C6284" s="40"/>
      <c r="D6284" s="40"/>
      <c r="E6284" s="40"/>
      <c r="F6284" s="66"/>
      <c r="G6284" s="56"/>
      <c r="H6284" s="61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0"/>
      <c r="AN6284" s="40"/>
    </row>
    <row r="6285" spans="1:40" x14ac:dyDescent="0.2">
      <c r="A6285" s="40"/>
      <c r="B6285" s="40"/>
      <c r="C6285" s="40"/>
      <c r="D6285" s="40"/>
      <c r="E6285" s="40"/>
      <c r="F6285" s="66"/>
      <c r="G6285" s="56"/>
      <c r="H6285" s="61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0"/>
      <c r="AN6285" s="40"/>
    </row>
    <row r="6286" spans="1:40" x14ac:dyDescent="0.2">
      <c r="A6286" s="40"/>
      <c r="B6286" s="40"/>
      <c r="C6286" s="40"/>
      <c r="D6286" s="40"/>
      <c r="E6286" s="40"/>
      <c r="F6286" s="66"/>
      <c r="G6286" s="56"/>
      <c r="H6286" s="61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0"/>
      <c r="AN6286" s="40"/>
    </row>
    <row r="6287" spans="1:40" x14ac:dyDescent="0.2">
      <c r="A6287" s="40"/>
      <c r="B6287" s="40"/>
      <c r="C6287" s="40"/>
      <c r="D6287" s="40"/>
      <c r="E6287" s="40"/>
      <c r="F6287" s="66"/>
      <c r="G6287" s="56"/>
      <c r="H6287" s="61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0"/>
      <c r="AN6287" s="40"/>
    </row>
    <row r="6288" spans="1:40" x14ac:dyDescent="0.2">
      <c r="A6288" s="40"/>
      <c r="B6288" s="40"/>
      <c r="C6288" s="40"/>
      <c r="D6288" s="40"/>
      <c r="E6288" s="40"/>
      <c r="F6288" s="66"/>
      <c r="G6288" s="56"/>
      <c r="H6288" s="61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0"/>
      <c r="AN6288" s="40"/>
    </row>
    <row r="6289" spans="1:40" x14ac:dyDescent="0.2">
      <c r="A6289" s="40"/>
      <c r="B6289" s="40"/>
      <c r="C6289" s="40"/>
      <c r="D6289" s="40"/>
      <c r="E6289" s="40"/>
      <c r="F6289" s="66"/>
      <c r="G6289" s="56"/>
      <c r="H6289" s="61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0"/>
      <c r="AN6289" s="40"/>
    </row>
    <row r="6290" spans="1:40" x14ac:dyDescent="0.2">
      <c r="A6290" s="40"/>
      <c r="B6290" s="40"/>
      <c r="C6290" s="40"/>
      <c r="D6290" s="40"/>
      <c r="E6290" s="40"/>
      <c r="F6290" s="66"/>
      <c r="G6290" s="56"/>
      <c r="H6290" s="61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0"/>
      <c r="AN6290" s="40"/>
    </row>
    <row r="6291" spans="1:40" x14ac:dyDescent="0.2">
      <c r="A6291" s="40"/>
      <c r="B6291" s="40"/>
      <c r="C6291" s="40"/>
      <c r="D6291" s="40"/>
      <c r="E6291" s="40"/>
      <c r="F6291" s="66"/>
      <c r="G6291" s="56"/>
      <c r="H6291" s="61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0"/>
      <c r="AN6291" s="40"/>
    </row>
    <row r="6292" spans="1:40" x14ac:dyDescent="0.2">
      <c r="A6292" s="40"/>
      <c r="B6292" s="40"/>
      <c r="C6292" s="40"/>
      <c r="D6292" s="40"/>
      <c r="E6292" s="40"/>
      <c r="F6292" s="66"/>
      <c r="G6292" s="56"/>
      <c r="H6292" s="61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0"/>
      <c r="AN6292" s="40"/>
    </row>
    <row r="6293" spans="1:40" x14ac:dyDescent="0.2">
      <c r="A6293" s="40"/>
      <c r="B6293" s="40"/>
      <c r="C6293" s="40"/>
      <c r="D6293" s="40"/>
      <c r="E6293" s="40"/>
      <c r="F6293" s="66"/>
      <c r="G6293" s="56"/>
      <c r="H6293" s="61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0"/>
      <c r="AN6293" s="40"/>
    </row>
    <row r="6294" spans="1:40" x14ac:dyDescent="0.2">
      <c r="A6294" s="40"/>
      <c r="B6294" s="40"/>
      <c r="C6294" s="40"/>
      <c r="D6294" s="40"/>
      <c r="E6294" s="40"/>
      <c r="F6294" s="66"/>
      <c r="G6294" s="56"/>
      <c r="H6294" s="61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0"/>
      <c r="AN6294" s="40"/>
    </row>
    <row r="6295" spans="1:40" x14ac:dyDescent="0.2">
      <c r="A6295" s="40"/>
      <c r="B6295" s="40"/>
      <c r="C6295" s="40"/>
      <c r="D6295" s="40"/>
      <c r="E6295" s="40"/>
      <c r="F6295" s="55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0"/>
      <c r="AN6295" s="40"/>
    </row>
    <row r="6296" spans="1:40" x14ac:dyDescent="0.2">
      <c r="A6296" s="40"/>
      <c r="B6296" s="40"/>
      <c r="C6296" s="40"/>
      <c r="D6296" s="40"/>
      <c r="E6296" s="40"/>
      <c r="F6296" s="55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0"/>
      <c r="AN6296" s="40"/>
    </row>
    <row r="6297" spans="1:40" x14ac:dyDescent="0.2">
      <c r="A6297" s="40"/>
      <c r="B6297" s="40"/>
      <c r="C6297" s="40"/>
      <c r="D6297" s="40"/>
      <c r="E6297" s="40"/>
      <c r="F6297" s="55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0"/>
      <c r="AN6297" s="40"/>
    </row>
    <row r="6298" spans="1:40" x14ac:dyDescent="0.2">
      <c r="A6298" s="40"/>
      <c r="B6298" s="40"/>
      <c r="C6298" s="40"/>
      <c r="D6298" s="40"/>
      <c r="E6298" s="40"/>
      <c r="F6298" s="55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0"/>
      <c r="AN6298" s="40"/>
    </row>
    <row r="6299" spans="1:40" x14ac:dyDescent="0.2">
      <c r="A6299" s="40"/>
      <c r="B6299" s="40"/>
      <c r="C6299" s="40"/>
      <c r="D6299" s="40"/>
      <c r="E6299" s="40"/>
      <c r="F6299" s="66"/>
      <c r="G6299" s="56"/>
      <c r="H6299" s="61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0"/>
      <c r="AN6299" s="40"/>
    </row>
    <row r="6300" spans="1:40" x14ac:dyDescent="0.2">
      <c r="A6300" s="40"/>
      <c r="B6300" s="40"/>
      <c r="C6300" s="40"/>
      <c r="D6300" s="40"/>
      <c r="E6300" s="40"/>
      <c r="F6300" s="66"/>
      <c r="G6300" s="56"/>
      <c r="H6300" s="61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0"/>
      <c r="AN6300" s="40"/>
    </row>
    <row r="6301" spans="1:40" x14ac:dyDescent="0.2">
      <c r="A6301" s="40"/>
      <c r="B6301" s="40"/>
      <c r="C6301" s="40"/>
      <c r="D6301" s="40"/>
      <c r="E6301" s="40"/>
      <c r="F6301" s="66"/>
      <c r="G6301" s="56"/>
      <c r="H6301" s="61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0"/>
      <c r="AN6301" s="40"/>
    </row>
    <row r="6302" spans="1:40" x14ac:dyDescent="0.2">
      <c r="A6302" s="40"/>
      <c r="B6302" s="40"/>
      <c r="C6302" s="40"/>
      <c r="D6302" s="40"/>
      <c r="E6302" s="40"/>
      <c r="F6302" s="66"/>
      <c r="G6302" s="56"/>
      <c r="H6302" s="61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0"/>
      <c r="AN6302" s="40"/>
    </row>
    <row r="6303" spans="1:40" x14ac:dyDescent="0.2">
      <c r="A6303" s="40"/>
      <c r="B6303" s="40"/>
      <c r="C6303" s="40"/>
      <c r="D6303" s="40"/>
      <c r="E6303" s="40"/>
      <c r="F6303" s="66"/>
      <c r="G6303" s="56"/>
      <c r="H6303" s="61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0"/>
      <c r="AN6303" s="40"/>
    </row>
    <row r="6304" spans="1:40" x14ac:dyDescent="0.2">
      <c r="A6304" s="40"/>
      <c r="B6304" s="40"/>
      <c r="C6304" s="40"/>
      <c r="D6304" s="40"/>
      <c r="E6304" s="40"/>
      <c r="F6304" s="66"/>
      <c r="G6304" s="56"/>
      <c r="H6304" s="61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0"/>
      <c r="AN6304" s="40"/>
    </row>
    <row r="6305" spans="1:40" x14ac:dyDescent="0.2">
      <c r="A6305" s="40"/>
      <c r="B6305" s="40"/>
      <c r="C6305" s="40"/>
      <c r="D6305" s="40"/>
      <c r="E6305" s="40"/>
      <c r="F6305" s="66"/>
      <c r="G6305" s="56"/>
      <c r="H6305" s="61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0"/>
      <c r="AN6305" s="40"/>
    </row>
    <row r="6306" spans="1:40" x14ac:dyDescent="0.2">
      <c r="A6306" s="40"/>
      <c r="B6306" s="40"/>
      <c r="C6306" s="40"/>
      <c r="D6306" s="40"/>
      <c r="E6306" s="40"/>
      <c r="F6306" s="66"/>
      <c r="G6306" s="56"/>
      <c r="H6306" s="61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0"/>
      <c r="AN6306" s="40"/>
    </row>
    <row r="6307" spans="1:40" x14ac:dyDescent="0.2">
      <c r="A6307" s="40"/>
      <c r="B6307" s="40"/>
      <c r="C6307" s="40"/>
      <c r="D6307" s="40"/>
      <c r="E6307" s="40"/>
      <c r="F6307" s="66"/>
      <c r="G6307" s="56"/>
      <c r="H6307" s="61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0"/>
      <c r="AN6307" s="40"/>
    </row>
    <row r="6308" spans="1:40" x14ac:dyDescent="0.2">
      <c r="A6308" s="40"/>
      <c r="B6308" s="40"/>
      <c r="C6308" s="40"/>
      <c r="D6308" s="40"/>
      <c r="E6308" s="40"/>
      <c r="F6308" s="66"/>
      <c r="G6308" s="56"/>
      <c r="H6308" s="61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0"/>
      <c r="AN6308" s="40"/>
    </row>
    <row r="6309" spans="1:40" x14ac:dyDescent="0.2">
      <c r="A6309" s="40"/>
      <c r="B6309" s="40"/>
      <c r="C6309" s="40"/>
      <c r="D6309" s="40"/>
      <c r="E6309" s="40"/>
      <c r="F6309" s="66"/>
      <c r="G6309" s="56"/>
      <c r="H6309" s="61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0"/>
      <c r="AN6309" s="40"/>
    </row>
    <row r="6310" spans="1:40" x14ac:dyDescent="0.2">
      <c r="A6310" s="40"/>
      <c r="B6310" s="40"/>
      <c r="C6310" s="40"/>
      <c r="D6310" s="40"/>
      <c r="E6310" s="40"/>
      <c r="F6310" s="66"/>
      <c r="G6310" s="56"/>
      <c r="H6310" s="61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0"/>
      <c r="AN6310" s="40"/>
    </row>
    <row r="6311" spans="1:40" x14ac:dyDescent="0.2">
      <c r="A6311" s="40"/>
      <c r="B6311" s="40"/>
      <c r="C6311" s="40"/>
      <c r="D6311" s="40"/>
      <c r="E6311" s="40"/>
      <c r="F6311" s="66"/>
      <c r="G6311" s="56"/>
      <c r="H6311" s="61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0"/>
      <c r="AN6311" s="40"/>
    </row>
    <row r="6312" spans="1:40" x14ac:dyDescent="0.2">
      <c r="A6312" s="40"/>
      <c r="B6312" s="40"/>
      <c r="C6312" s="40"/>
      <c r="D6312" s="40"/>
      <c r="E6312" s="40"/>
      <c r="F6312" s="66"/>
      <c r="G6312" s="56"/>
      <c r="H6312" s="61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0"/>
      <c r="AN6312" s="40"/>
    </row>
    <row r="6313" spans="1:40" x14ac:dyDescent="0.2">
      <c r="A6313" s="40"/>
      <c r="B6313" s="40"/>
      <c r="C6313" s="40"/>
      <c r="D6313" s="40"/>
      <c r="E6313" s="40"/>
      <c r="F6313" s="66"/>
      <c r="G6313" s="56"/>
      <c r="H6313" s="61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0"/>
      <c r="AN6313" s="40"/>
    </row>
    <row r="6314" spans="1:40" x14ac:dyDescent="0.2">
      <c r="A6314" s="40"/>
      <c r="B6314" s="40"/>
      <c r="C6314" s="40"/>
      <c r="D6314" s="40"/>
      <c r="E6314" s="40"/>
      <c r="F6314" s="66"/>
      <c r="G6314" s="56"/>
      <c r="H6314" s="61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0"/>
      <c r="AN6314" s="40"/>
    </row>
    <row r="6315" spans="1:40" x14ac:dyDescent="0.2">
      <c r="A6315" s="40"/>
      <c r="B6315" s="40"/>
      <c r="C6315" s="40"/>
      <c r="D6315" s="40"/>
      <c r="E6315" s="40"/>
      <c r="F6315" s="66"/>
      <c r="G6315" s="56"/>
      <c r="H6315" s="61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0"/>
      <c r="AN6315" s="40"/>
    </row>
    <row r="6316" spans="1:40" x14ac:dyDescent="0.2">
      <c r="A6316" s="40"/>
      <c r="B6316" s="40"/>
      <c r="C6316" s="40"/>
      <c r="D6316" s="40"/>
      <c r="E6316" s="40"/>
      <c r="F6316" s="66"/>
      <c r="G6316" s="56"/>
      <c r="H6316" s="61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0"/>
      <c r="AN6316" s="40"/>
    </row>
    <row r="6317" spans="1:40" x14ac:dyDescent="0.2">
      <c r="A6317" s="40"/>
      <c r="B6317" s="40"/>
      <c r="C6317" s="40"/>
      <c r="D6317" s="40"/>
      <c r="E6317" s="40"/>
      <c r="F6317" s="66"/>
      <c r="G6317" s="56"/>
      <c r="H6317" s="61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0"/>
      <c r="AN6317" s="40"/>
    </row>
    <row r="6318" spans="1:40" x14ac:dyDescent="0.2">
      <c r="A6318" s="40"/>
      <c r="B6318" s="40"/>
      <c r="C6318" s="40"/>
      <c r="D6318" s="40"/>
      <c r="E6318" s="40"/>
      <c r="F6318" s="66"/>
      <c r="G6318" s="56"/>
      <c r="H6318" s="61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0"/>
      <c r="AN6318" s="40"/>
    </row>
    <row r="6319" spans="1:40" x14ac:dyDescent="0.2">
      <c r="A6319" s="40"/>
      <c r="B6319" s="40"/>
      <c r="C6319" s="40"/>
      <c r="D6319" s="40"/>
      <c r="E6319" s="40"/>
      <c r="F6319" s="66"/>
      <c r="G6319" s="56"/>
      <c r="H6319" s="61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0"/>
      <c r="AN6319" s="40"/>
    </row>
    <row r="6320" spans="1:40" x14ac:dyDescent="0.2">
      <c r="A6320" s="40"/>
      <c r="B6320" s="40"/>
      <c r="C6320" s="40"/>
      <c r="D6320" s="40"/>
      <c r="E6320" s="40"/>
      <c r="F6320" s="66"/>
      <c r="G6320" s="56"/>
      <c r="H6320" s="61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0"/>
      <c r="AN6320" s="40"/>
    </row>
    <row r="6321" spans="1:40" x14ac:dyDescent="0.2">
      <c r="A6321" s="40"/>
      <c r="B6321" s="40"/>
      <c r="C6321" s="40"/>
      <c r="D6321" s="40"/>
      <c r="E6321" s="40"/>
      <c r="F6321" s="66"/>
      <c r="G6321" s="56"/>
      <c r="H6321" s="61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0"/>
      <c r="AN6321" s="40"/>
    </row>
    <row r="6322" spans="1:40" x14ac:dyDescent="0.2">
      <c r="A6322" s="40"/>
      <c r="B6322" s="40"/>
      <c r="C6322" s="40"/>
      <c r="D6322" s="40"/>
      <c r="E6322" s="40"/>
      <c r="F6322" s="66"/>
      <c r="G6322" s="56"/>
      <c r="H6322" s="61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0"/>
      <c r="AN6322" s="40"/>
    </row>
    <row r="6323" spans="1:40" x14ac:dyDescent="0.2">
      <c r="A6323" s="40"/>
      <c r="B6323" s="40"/>
      <c r="C6323" s="40"/>
      <c r="D6323" s="40"/>
      <c r="E6323" s="40"/>
      <c r="F6323" s="55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0"/>
      <c r="AN6323" s="40"/>
    </row>
    <row r="6324" spans="1:40" x14ac:dyDescent="0.2">
      <c r="A6324" s="40"/>
      <c r="B6324" s="40"/>
      <c r="C6324" s="40"/>
      <c r="D6324" s="40"/>
      <c r="E6324" s="40"/>
      <c r="F6324" s="55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0"/>
      <c r="AN6324" s="40"/>
    </row>
    <row r="6325" spans="1:40" x14ac:dyDescent="0.2">
      <c r="A6325" s="40"/>
      <c r="B6325" s="40"/>
      <c r="C6325" s="40"/>
      <c r="D6325" s="40"/>
      <c r="E6325" s="40"/>
      <c r="F6325" s="55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0"/>
      <c r="AN6325" s="40"/>
    </row>
    <row r="6326" spans="1:40" x14ac:dyDescent="0.2">
      <c r="A6326" s="40"/>
      <c r="B6326" s="40"/>
      <c r="C6326" s="40"/>
      <c r="D6326" s="40"/>
      <c r="E6326" s="40"/>
      <c r="F6326" s="55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0"/>
      <c r="AN6326" s="40"/>
    </row>
    <row r="6327" spans="1:40" x14ac:dyDescent="0.2">
      <c r="A6327" s="40"/>
      <c r="B6327" s="40"/>
      <c r="C6327" s="40"/>
      <c r="D6327" s="40"/>
      <c r="E6327" s="40"/>
      <c r="F6327" s="55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0"/>
      <c r="AN6327" s="40"/>
    </row>
    <row r="6328" spans="1:40" x14ac:dyDescent="0.2">
      <c r="A6328" s="40"/>
      <c r="B6328" s="40"/>
      <c r="C6328" s="40"/>
      <c r="D6328" s="40"/>
      <c r="E6328" s="40"/>
      <c r="F6328" s="66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0"/>
      <c r="AN6328" s="40"/>
    </row>
    <row r="6329" spans="1:40" x14ac:dyDescent="0.2">
      <c r="A6329" s="40"/>
      <c r="B6329" s="40"/>
      <c r="C6329" s="40"/>
      <c r="D6329" s="40"/>
      <c r="E6329" s="40"/>
      <c r="F6329" s="66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0"/>
      <c r="AN6329" s="40"/>
    </row>
    <row r="6330" spans="1:40" x14ac:dyDescent="0.2">
      <c r="A6330" s="40"/>
      <c r="B6330" s="40"/>
      <c r="C6330" s="40"/>
      <c r="D6330" s="40"/>
      <c r="E6330" s="40"/>
      <c r="F6330" s="66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0"/>
      <c r="AN6330" s="40"/>
    </row>
    <row r="6331" spans="1:40" x14ac:dyDescent="0.2">
      <c r="A6331" s="40"/>
      <c r="B6331" s="40"/>
      <c r="C6331" s="40"/>
      <c r="D6331" s="40"/>
      <c r="E6331" s="40"/>
      <c r="F6331" s="66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0"/>
      <c r="AN6331" s="40"/>
    </row>
    <row r="6332" spans="1:40" x14ac:dyDescent="0.2">
      <c r="A6332" s="40"/>
      <c r="B6332" s="40"/>
      <c r="C6332" s="40"/>
      <c r="D6332" s="40"/>
      <c r="E6332" s="40"/>
      <c r="F6332" s="66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0"/>
      <c r="AN6332" s="40"/>
    </row>
    <row r="6333" spans="1:40" x14ac:dyDescent="0.2">
      <c r="A6333" s="40"/>
      <c r="B6333" s="40"/>
      <c r="C6333" s="40"/>
      <c r="D6333" s="40"/>
      <c r="E6333" s="40"/>
      <c r="F6333" s="66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0"/>
      <c r="AN6333" s="40"/>
    </row>
    <row r="6334" spans="1:40" x14ac:dyDescent="0.2">
      <c r="A6334" s="40"/>
      <c r="B6334" s="40"/>
      <c r="C6334" s="40"/>
      <c r="D6334" s="40"/>
      <c r="E6334" s="40"/>
      <c r="F6334" s="66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0"/>
      <c r="AN6334" s="40"/>
    </row>
    <row r="6335" spans="1:40" x14ac:dyDescent="0.2">
      <c r="A6335" s="40"/>
      <c r="B6335" s="40"/>
      <c r="C6335" s="40"/>
      <c r="D6335" s="40"/>
      <c r="E6335" s="40"/>
      <c r="F6335" s="66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0"/>
      <c r="AN6335" s="40"/>
    </row>
    <row r="6336" spans="1:40" x14ac:dyDescent="0.2">
      <c r="A6336" s="40"/>
      <c r="B6336" s="40"/>
      <c r="C6336" s="40"/>
      <c r="D6336" s="40"/>
      <c r="E6336" s="40"/>
      <c r="F6336" s="66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0"/>
      <c r="AN6336" s="40"/>
    </row>
    <row r="6337" spans="1:40" x14ac:dyDescent="0.2">
      <c r="A6337" s="40"/>
      <c r="B6337" s="40"/>
      <c r="C6337" s="40"/>
      <c r="D6337" s="40"/>
      <c r="E6337" s="40"/>
      <c r="F6337" s="66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0"/>
      <c r="AN6337" s="40"/>
    </row>
    <row r="6338" spans="1:40" x14ac:dyDescent="0.2">
      <c r="A6338" s="40"/>
      <c r="B6338" s="40"/>
      <c r="C6338" s="40"/>
      <c r="D6338" s="40"/>
      <c r="E6338" s="40"/>
      <c r="F6338" s="66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0"/>
      <c r="AN6338" s="40"/>
    </row>
    <row r="6339" spans="1:40" x14ac:dyDescent="0.2">
      <c r="A6339" s="40"/>
      <c r="B6339" s="40"/>
      <c r="C6339" s="40"/>
      <c r="D6339" s="40"/>
      <c r="E6339" s="40"/>
      <c r="F6339" s="66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0"/>
      <c r="AN6339" s="40"/>
    </row>
    <row r="6340" spans="1:40" x14ac:dyDescent="0.2">
      <c r="A6340" s="40"/>
      <c r="B6340" s="40"/>
      <c r="C6340" s="40"/>
      <c r="D6340" s="40"/>
      <c r="E6340" s="40"/>
      <c r="F6340" s="66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0"/>
      <c r="AN6340" s="40"/>
    </row>
    <row r="6341" spans="1:40" x14ac:dyDescent="0.2">
      <c r="A6341" s="40"/>
      <c r="B6341" s="40"/>
      <c r="C6341" s="40"/>
      <c r="D6341" s="40"/>
      <c r="E6341" s="40"/>
      <c r="F6341" s="66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0"/>
      <c r="AN6341" s="40"/>
    </row>
    <row r="6342" spans="1:40" x14ac:dyDescent="0.2">
      <c r="A6342" s="40"/>
      <c r="B6342" s="40"/>
      <c r="C6342" s="40"/>
      <c r="D6342" s="40"/>
      <c r="E6342" s="40"/>
      <c r="F6342" s="66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0"/>
      <c r="AN6342" s="40"/>
    </row>
    <row r="6343" spans="1:40" x14ac:dyDescent="0.2">
      <c r="A6343" s="40"/>
      <c r="B6343" s="40"/>
      <c r="C6343" s="40"/>
      <c r="D6343" s="40"/>
      <c r="E6343" s="40"/>
      <c r="F6343" s="66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0"/>
      <c r="AN6343" s="40"/>
    </row>
    <row r="6344" spans="1:40" x14ac:dyDescent="0.2">
      <c r="A6344" s="40"/>
      <c r="B6344" s="40"/>
      <c r="C6344" s="40"/>
      <c r="D6344" s="40"/>
      <c r="E6344" s="40"/>
      <c r="F6344" s="66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0"/>
      <c r="AN6344" s="40"/>
    </row>
    <row r="6345" spans="1:40" x14ac:dyDescent="0.2">
      <c r="A6345" s="40"/>
      <c r="B6345" s="40"/>
      <c r="C6345" s="40"/>
      <c r="D6345" s="40"/>
      <c r="E6345" s="40"/>
      <c r="F6345" s="66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0"/>
      <c r="AN6345" s="40"/>
    </row>
    <row r="6346" spans="1:40" x14ac:dyDescent="0.2">
      <c r="A6346" s="40"/>
      <c r="B6346" s="40"/>
      <c r="C6346" s="40"/>
      <c r="D6346" s="40"/>
      <c r="E6346" s="40"/>
      <c r="F6346" s="66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0"/>
      <c r="AN6346" s="40"/>
    </row>
    <row r="6347" spans="1:40" x14ac:dyDescent="0.2">
      <c r="A6347" s="40"/>
      <c r="B6347" s="40"/>
      <c r="C6347" s="40"/>
      <c r="D6347" s="40"/>
      <c r="E6347" s="40"/>
      <c r="F6347" s="66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0"/>
      <c r="AN6347" s="40"/>
    </row>
    <row r="6348" spans="1:40" x14ac:dyDescent="0.2">
      <c r="A6348" s="40"/>
      <c r="B6348" s="40"/>
      <c r="C6348" s="40"/>
      <c r="D6348" s="40"/>
      <c r="E6348" s="40"/>
      <c r="F6348" s="66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0"/>
      <c r="AN6348" s="40"/>
    </row>
    <row r="6349" spans="1:40" x14ac:dyDescent="0.2">
      <c r="A6349" s="40"/>
      <c r="B6349" s="40"/>
      <c r="C6349" s="40"/>
      <c r="D6349" s="40"/>
      <c r="E6349" s="40"/>
      <c r="F6349" s="66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0"/>
      <c r="AN6349" s="40"/>
    </row>
    <row r="6350" spans="1:40" x14ac:dyDescent="0.2">
      <c r="A6350" s="40"/>
      <c r="B6350" s="40"/>
      <c r="C6350" s="40"/>
      <c r="D6350" s="40"/>
      <c r="E6350" s="40"/>
      <c r="F6350" s="55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0"/>
      <c r="AN6350" s="40"/>
    </row>
    <row r="6351" spans="1:40" x14ac:dyDescent="0.2">
      <c r="A6351" s="40"/>
      <c r="B6351" s="40"/>
      <c r="C6351" s="40"/>
      <c r="D6351" s="40"/>
      <c r="E6351" s="40"/>
      <c r="F6351" s="55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0"/>
      <c r="AN6351" s="40"/>
    </row>
    <row r="6352" spans="1:40" x14ac:dyDescent="0.2">
      <c r="A6352" s="40"/>
      <c r="B6352" s="40"/>
      <c r="C6352" s="40"/>
      <c r="D6352" s="40"/>
      <c r="E6352" s="40"/>
      <c r="F6352" s="55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0"/>
      <c r="AN6352" s="40"/>
    </row>
    <row r="6353" spans="1:40" x14ac:dyDescent="0.2">
      <c r="A6353" s="40"/>
      <c r="B6353" s="40"/>
      <c r="C6353" s="40"/>
      <c r="D6353" s="40"/>
      <c r="E6353" s="40"/>
      <c r="F6353" s="55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0"/>
      <c r="AN6353" s="40"/>
    </row>
    <row r="6354" spans="1:40" x14ac:dyDescent="0.2">
      <c r="A6354" s="40"/>
      <c r="B6354" s="40"/>
      <c r="C6354" s="40"/>
      <c r="D6354" s="40"/>
      <c r="E6354" s="40"/>
      <c r="F6354" s="55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0"/>
      <c r="AN6354" s="40"/>
    </row>
    <row r="6355" spans="1:40" x14ac:dyDescent="0.2">
      <c r="A6355" s="40"/>
      <c r="B6355" s="40"/>
      <c r="C6355" s="40"/>
      <c r="D6355" s="40"/>
      <c r="E6355" s="40"/>
      <c r="F6355" s="55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0"/>
      <c r="AN6355" s="40"/>
    </row>
    <row r="6356" spans="1:40" x14ac:dyDescent="0.2">
      <c r="A6356" s="40"/>
      <c r="B6356" s="40"/>
      <c r="C6356" s="40"/>
      <c r="D6356" s="40"/>
      <c r="E6356" s="40"/>
      <c r="F6356" s="55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0"/>
      <c r="AN6356" s="40"/>
    </row>
    <row r="6357" spans="1:40" x14ac:dyDescent="0.2">
      <c r="A6357" s="40"/>
      <c r="B6357" s="40"/>
      <c r="C6357" s="40"/>
      <c r="D6357" s="40"/>
      <c r="E6357" s="40"/>
      <c r="F6357" s="66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0"/>
      <c r="AN6357" s="40"/>
    </row>
    <row r="6358" spans="1:40" x14ac:dyDescent="0.2">
      <c r="A6358" s="40"/>
      <c r="B6358" s="40"/>
      <c r="C6358" s="40"/>
      <c r="D6358" s="40"/>
      <c r="E6358" s="40"/>
      <c r="F6358" s="66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0"/>
      <c r="AN6358" s="40"/>
    </row>
    <row r="6359" spans="1:40" x14ac:dyDescent="0.2">
      <c r="A6359" s="40"/>
      <c r="B6359" s="40"/>
      <c r="C6359" s="40"/>
      <c r="D6359" s="40"/>
      <c r="E6359" s="40"/>
      <c r="F6359" s="66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0"/>
      <c r="AN6359" s="40"/>
    </row>
    <row r="6360" spans="1:40" x14ac:dyDescent="0.2">
      <c r="A6360" s="40"/>
      <c r="B6360" s="40"/>
      <c r="C6360" s="40"/>
      <c r="D6360" s="40"/>
      <c r="E6360" s="40"/>
      <c r="F6360" s="66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0"/>
      <c r="AN6360" s="40"/>
    </row>
    <row r="6361" spans="1:40" x14ac:dyDescent="0.2">
      <c r="A6361" s="40"/>
      <c r="B6361" s="40"/>
      <c r="C6361" s="40"/>
      <c r="D6361" s="40"/>
      <c r="E6361" s="40"/>
      <c r="F6361" s="66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0"/>
      <c r="AN6361" s="40"/>
    </row>
    <row r="6362" spans="1:40" x14ac:dyDescent="0.2">
      <c r="A6362" s="40"/>
      <c r="B6362" s="40"/>
      <c r="C6362" s="40"/>
      <c r="D6362" s="40"/>
      <c r="E6362" s="40"/>
      <c r="F6362" s="66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0"/>
      <c r="AN6362" s="40"/>
    </row>
    <row r="6363" spans="1:40" x14ac:dyDescent="0.2">
      <c r="A6363" s="40"/>
      <c r="B6363" s="40"/>
      <c r="C6363" s="40"/>
      <c r="D6363" s="40"/>
      <c r="E6363" s="40"/>
      <c r="F6363" s="66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0"/>
      <c r="AN6363" s="40"/>
    </row>
    <row r="6364" spans="1:40" x14ac:dyDescent="0.2">
      <c r="A6364" s="40"/>
      <c r="B6364" s="40"/>
      <c r="C6364" s="40"/>
      <c r="D6364" s="40"/>
      <c r="E6364" s="40"/>
      <c r="F6364" s="66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0"/>
      <c r="AN6364" s="40"/>
    </row>
    <row r="6365" spans="1:40" x14ac:dyDescent="0.2">
      <c r="A6365" s="40"/>
      <c r="B6365" s="40"/>
      <c r="C6365" s="40"/>
      <c r="D6365" s="40"/>
      <c r="E6365" s="40"/>
      <c r="F6365" s="66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0"/>
      <c r="AN6365" s="40"/>
    </row>
    <row r="6366" spans="1:40" x14ac:dyDescent="0.2">
      <c r="A6366" s="40"/>
      <c r="B6366" s="40"/>
      <c r="C6366" s="40"/>
      <c r="D6366" s="40"/>
      <c r="E6366" s="40"/>
      <c r="F6366" s="66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0"/>
      <c r="AN6366" s="40"/>
    </row>
    <row r="6367" spans="1:40" x14ac:dyDescent="0.2">
      <c r="A6367" s="40"/>
      <c r="B6367" s="40"/>
      <c r="C6367" s="40"/>
      <c r="D6367" s="40"/>
      <c r="E6367" s="40"/>
      <c r="F6367" s="66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0"/>
      <c r="AN6367" s="40"/>
    </row>
    <row r="6368" spans="1:40" x14ac:dyDescent="0.2">
      <c r="A6368" s="40"/>
      <c r="B6368" s="40"/>
      <c r="C6368" s="40"/>
      <c r="D6368" s="40"/>
      <c r="E6368" s="40"/>
      <c r="F6368" s="66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0"/>
      <c r="AN6368" s="40"/>
    </row>
    <row r="6369" spans="1:40" x14ac:dyDescent="0.2">
      <c r="A6369" s="40"/>
      <c r="B6369" s="40"/>
      <c r="C6369" s="40"/>
      <c r="D6369" s="40"/>
      <c r="E6369" s="40"/>
      <c r="F6369" s="66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0"/>
      <c r="AN6369" s="40"/>
    </row>
    <row r="6370" spans="1:40" x14ac:dyDescent="0.2">
      <c r="A6370" s="40"/>
      <c r="B6370" s="40"/>
      <c r="C6370" s="40"/>
      <c r="D6370" s="40"/>
      <c r="E6370" s="40"/>
      <c r="F6370" s="66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0"/>
      <c r="AN6370" s="40"/>
    </row>
    <row r="6371" spans="1:40" x14ac:dyDescent="0.2">
      <c r="A6371" s="40"/>
      <c r="B6371" s="40"/>
      <c r="C6371" s="40"/>
      <c r="D6371" s="40"/>
      <c r="E6371" s="40"/>
      <c r="F6371" s="66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0"/>
      <c r="AN6371" s="40"/>
    </row>
    <row r="6372" spans="1:40" x14ac:dyDescent="0.2">
      <c r="A6372" s="40"/>
      <c r="B6372" s="40"/>
      <c r="C6372" s="40"/>
      <c r="D6372" s="40"/>
      <c r="E6372" s="40"/>
      <c r="F6372" s="66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0"/>
      <c r="AN6372" s="40"/>
    </row>
    <row r="6373" spans="1:40" x14ac:dyDescent="0.2">
      <c r="A6373" s="40"/>
      <c r="B6373" s="40"/>
      <c r="C6373" s="40"/>
      <c r="D6373" s="40"/>
      <c r="E6373" s="40"/>
      <c r="F6373" s="66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0"/>
      <c r="AN6373" s="40"/>
    </row>
    <row r="6374" spans="1:40" x14ac:dyDescent="0.2">
      <c r="A6374" s="40"/>
      <c r="B6374" s="40"/>
      <c r="C6374" s="40"/>
      <c r="D6374" s="40"/>
      <c r="E6374" s="40"/>
      <c r="F6374" s="66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0"/>
      <c r="AN6374" s="40"/>
    </row>
    <row r="6375" spans="1:40" x14ac:dyDescent="0.2">
      <c r="A6375" s="40"/>
      <c r="B6375" s="40"/>
      <c r="C6375" s="40"/>
      <c r="D6375" s="40"/>
      <c r="E6375" s="40"/>
      <c r="F6375" s="66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0"/>
      <c r="AN6375" s="40"/>
    </row>
    <row r="6376" spans="1:40" x14ac:dyDescent="0.2">
      <c r="A6376" s="40"/>
      <c r="B6376" s="40"/>
      <c r="C6376" s="40"/>
      <c r="D6376" s="40"/>
      <c r="E6376" s="40"/>
      <c r="F6376" s="66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0"/>
      <c r="AN6376" s="40"/>
    </row>
    <row r="6377" spans="1:40" x14ac:dyDescent="0.2">
      <c r="A6377" s="40"/>
      <c r="B6377" s="40"/>
      <c r="C6377" s="40"/>
      <c r="D6377" s="40"/>
      <c r="E6377" s="40"/>
      <c r="F6377" s="66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0"/>
      <c r="AN6377" s="40"/>
    </row>
    <row r="6378" spans="1:40" x14ac:dyDescent="0.2">
      <c r="A6378" s="40"/>
      <c r="B6378" s="40"/>
      <c r="C6378" s="40"/>
      <c r="D6378" s="40"/>
      <c r="E6378" s="40"/>
      <c r="F6378" s="66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0"/>
      <c r="AN6378" s="40"/>
    </row>
    <row r="6379" spans="1:40" x14ac:dyDescent="0.2">
      <c r="A6379" s="40"/>
      <c r="B6379" s="40"/>
      <c r="C6379" s="40"/>
      <c r="D6379" s="40"/>
      <c r="E6379" s="40"/>
      <c r="F6379" s="66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0"/>
      <c r="AN6379" s="40"/>
    </row>
    <row r="6380" spans="1:40" x14ac:dyDescent="0.2">
      <c r="A6380" s="40"/>
      <c r="B6380" s="40"/>
      <c r="C6380" s="40"/>
      <c r="D6380" s="40"/>
      <c r="E6380" s="40"/>
      <c r="F6380" s="66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0"/>
      <c r="AN6380" s="40"/>
    </row>
    <row r="6381" spans="1:40" x14ac:dyDescent="0.2">
      <c r="A6381" s="40"/>
      <c r="B6381" s="40"/>
      <c r="C6381" s="40"/>
      <c r="D6381" s="40"/>
      <c r="E6381" s="40"/>
      <c r="F6381" s="55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0"/>
      <c r="AN6381" s="40"/>
    </row>
    <row r="6382" spans="1:40" x14ac:dyDescent="0.2">
      <c r="A6382" s="40"/>
      <c r="B6382" s="40"/>
      <c r="C6382" s="40"/>
      <c r="D6382" s="40"/>
      <c r="E6382" s="40"/>
      <c r="F6382" s="55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0"/>
      <c r="AN6382" s="40"/>
    </row>
    <row r="6383" spans="1:40" x14ac:dyDescent="0.2">
      <c r="A6383" s="40"/>
      <c r="B6383" s="40"/>
      <c r="C6383" s="40"/>
      <c r="D6383" s="40"/>
      <c r="E6383" s="40"/>
      <c r="F6383" s="55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0"/>
      <c r="AN6383" s="40"/>
    </row>
    <row r="6384" spans="1:40" x14ac:dyDescent="0.2">
      <c r="A6384" s="40"/>
      <c r="B6384" s="40"/>
      <c r="C6384" s="40"/>
      <c r="D6384" s="40"/>
      <c r="E6384" s="40"/>
      <c r="F6384" s="55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0"/>
      <c r="AN6384" s="40"/>
    </row>
    <row r="6385" spans="1:40" x14ac:dyDescent="0.2">
      <c r="A6385" s="40"/>
      <c r="B6385" s="40"/>
      <c r="C6385" s="40"/>
      <c r="D6385" s="40"/>
      <c r="E6385" s="40"/>
      <c r="F6385" s="55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0"/>
      <c r="AN6385" s="40"/>
    </row>
    <row r="6386" spans="1:40" x14ac:dyDescent="0.2">
      <c r="A6386" s="40"/>
      <c r="B6386" s="40"/>
      <c r="C6386" s="40"/>
      <c r="D6386" s="40"/>
      <c r="E6386" s="40"/>
      <c r="F6386" s="55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0"/>
      <c r="AN6386" s="40"/>
    </row>
    <row r="6387" spans="1:40" x14ac:dyDescent="0.2">
      <c r="A6387" s="40"/>
      <c r="B6387" s="40"/>
      <c r="C6387" s="40"/>
      <c r="D6387" s="40"/>
      <c r="E6387" s="40"/>
      <c r="F6387" s="55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0"/>
      <c r="AN6387" s="40"/>
    </row>
    <row r="6388" spans="1:40" x14ac:dyDescent="0.2">
      <c r="A6388" s="40"/>
      <c r="B6388" s="40"/>
      <c r="C6388" s="40"/>
      <c r="D6388" s="40"/>
      <c r="E6388" s="40"/>
      <c r="F6388" s="55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0"/>
      <c r="AN6388" s="40"/>
    </row>
    <row r="6389" spans="1:40" x14ac:dyDescent="0.2">
      <c r="A6389" s="40"/>
      <c r="B6389" s="40"/>
      <c r="C6389" s="40"/>
      <c r="D6389" s="40"/>
      <c r="E6389" s="40"/>
      <c r="F6389" s="55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0"/>
      <c r="AN6389" s="40"/>
    </row>
    <row r="6390" spans="1:40" x14ac:dyDescent="0.2">
      <c r="A6390" s="40"/>
      <c r="B6390" s="40"/>
      <c r="C6390" s="40"/>
      <c r="D6390" s="40"/>
      <c r="E6390" s="40"/>
      <c r="F6390" s="66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0"/>
      <c r="AN6390" s="40"/>
    </row>
    <row r="6391" spans="1:40" x14ac:dyDescent="0.2">
      <c r="A6391" s="40"/>
      <c r="B6391" s="40"/>
      <c r="C6391" s="40"/>
      <c r="D6391" s="40"/>
      <c r="E6391" s="40"/>
      <c r="F6391" s="66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0"/>
      <c r="AN6391" s="40"/>
    </row>
    <row r="6392" spans="1:40" x14ac:dyDescent="0.2">
      <c r="A6392" s="40"/>
      <c r="B6392" s="40"/>
      <c r="C6392" s="40"/>
      <c r="D6392" s="40"/>
      <c r="E6392" s="40"/>
      <c r="F6392" s="66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0"/>
      <c r="AN6392" s="40"/>
    </row>
    <row r="6393" spans="1:40" x14ac:dyDescent="0.2">
      <c r="A6393" s="40"/>
      <c r="B6393" s="40"/>
      <c r="C6393" s="40"/>
      <c r="D6393" s="40"/>
      <c r="E6393" s="40"/>
      <c r="F6393" s="66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0"/>
      <c r="AN6393" s="40"/>
    </row>
    <row r="6394" spans="1:40" x14ac:dyDescent="0.2">
      <c r="A6394" s="40"/>
      <c r="B6394" s="40"/>
      <c r="C6394" s="40"/>
      <c r="D6394" s="40"/>
      <c r="E6394" s="40"/>
      <c r="F6394" s="66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0"/>
      <c r="AN6394" s="40"/>
    </row>
    <row r="6395" spans="1:40" x14ac:dyDescent="0.2">
      <c r="A6395" s="40"/>
      <c r="B6395" s="40"/>
      <c r="C6395" s="40"/>
      <c r="D6395" s="40"/>
      <c r="E6395" s="40"/>
      <c r="F6395" s="66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0"/>
      <c r="AN6395" s="40"/>
    </row>
    <row r="6396" spans="1:40" x14ac:dyDescent="0.2">
      <c r="A6396" s="40"/>
      <c r="B6396" s="40"/>
      <c r="C6396" s="40"/>
      <c r="D6396" s="40"/>
      <c r="E6396" s="40"/>
      <c r="F6396" s="66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0"/>
      <c r="AN6396" s="40"/>
    </row>
    <row r="6397" spans="1:40" x14ac:dyDescent="0.2">
      <c r="A6397" s="40"/>
      <c r="B6397" s="40"/>
      <c r="C6397" s="40"/>
      <c r="D6397" s="40"/>
      <c r="E6397" s="40"/>
      <c r="F6397" s="66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0"/>
      <c r="AN6397" s="40"/>
    </row>
    <row r="6398" spans="1:40" x14ac:dyDescent="0.2">
      <c r="A6398" s="40"/>
      <c r="B6398" s="40"/>
      <c r="C6398" s="40"/>
      <c r="D6398" s="40"/>
      <c r="E6398" s="40"/>
      <c r="F6398" s="66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0"/>
      <c r="AN6398" s="40"/>
    </row>
    <row r="6399" spans="1:40" x14ac:dyDescent="0.2">
      <c r="A6399" s="40"/>
      <c r="B6399" s="40"/>
      <c r="C6399" s="40"/>
      <c r="D6399" s="40"/>
      <c r="E6399" s="40"/>
      <c r="F6399" s="66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0"/>
      <c r="AN6399" s="40"/>
    </row>
    <row r="6400" spans="1:40" x14ac:dyDescent="0.2">
      <c r="A6400" s="40"/>
      <c r="B6400" s="40"/>
      <c r="C6400" s="40"/>
      <c r="D6400" s="40"/>
      <c r="E6400" s="40"/>
      <c r="F6400" s="66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0"/>
      <c r="AN6400" s="40"/>
    </row>
    <row r="6401" spans="1:40" x14ac:dyDescent="0.2">
      <c r="A6401" s="40"/>
      <c r="B6401" s="40"/>
      <c r="C6401" s="40"/>
      <c r="D6401" s="40"/>
      <c r="E6401" s="40"/>
      <c r="F6401" s="66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0"/>
      <c r="AN6401" s="40"/>
    </row>
    <row r="6402" spans="1:40" x14ac:dyDescent="0.2">
      <c r="A6402" s="40"/>
      <c r="B6402" s="40"/>
      <c r="C6402" s="40"/>
      <c r="D6402" s="40"/>
      <c r="E6402" s="40"/>
      <c r="F6402" s="66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0"/>
      <c r="AN6402" s="40"/>
    </row>
    <row r="6403" spans="1:40" x14ac:dyDescent="0.2">
      <c r="A6403" s="40"/>
      <c r="B6403" s="40"/>
      <c r="C6403" s="40"/>
      <c r="D6403" s="40"/>
      <c r="E6403" s="40"/>
      <c r="F6403" s="66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0"/>
      <c r="AN6403" s="40"/>
    </row>
    <row r="6404" spans="1:40" x14ac:dyDescent="0.2">
      <c r="A6404" s="40"/>
      <c r="B6404" s="40"/>
      <c r="C6404" s="40"/>
      <c r="D6404" s="40"/>
      <c r="E6404" s="40"/>
      <c r="F6404" s="66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0"/>
      <c r="AN6404" s="40"/>
    </row>
    <row r="6405" spans="1:40" x14ac:dyDescent="0.2">
      <c r="A6405" s="40"/>
      <c r="B6405" s="40"/>
      <c r="C6405" s="40"/>
      <c r="D6405" s="40"/>
      <c r="E6405" s="40"/>
      <c r="F6405" s="66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0"/>
      <c r="AN6405" s="40"/>
    </row>
    <row r="6406" spans="1:40" x14ac:dyDescent="0.2">
      <c r="A6406" s="40"/>
      <c r="B6406" s="40"/>
      <c r="C6406" s="40"/>
      <c r="D6406" s="40"/>
      <c r="E6406" s="40"/>
      <c r="F6406" s="66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0"/>
      <c r="AN6406" s="40"/>
    </row>
    <row r="6407" spans="1:40" x14ac:dyDescent="0.2">
      <c r="A6407" s="40"/>
      <c r="B6407" s="40"/>
      <c r="C6407" s="40"/>
      <c r="D6407" s="40"/>
      <c r="E6407" s="40"/>
      <c r="F6407" s="66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0"/>
      <c r="AN6407" s="40"/>
    </row>
    <row r="6408" spans="1:40" x14ac:dyDescent="0.2">
      <c r="A6408" s="40"/>
      <c r="B6408" s="40"/>
      <c r="C6408" s="40"/>
      <c r="D6408" s="40"/>
      <c r="E6408" s="40"/>
      <c r="F6408" s="66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0"/>
      <c r="AN6408" s="40"/>
    </row>
    <row r="6409" spans="1:40" x14ac:dyDescent="0.2">
      <c r="A6409" s="40"/>
      <c r="B6409" s="40"/>
      <c r="C6409" s="40"/>
      <c r="D6409" s="40"/>
      <c r="E6409" s="40"/>
      <c r="F6409" s="66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0"/>
      <c r="AN6409" s="40"/>
    </row>
    <row r="6410" spans="1:40" x14ac:dyDescent="0.2">
      <c r="A6410" s="40"/>
      <c r="B6410" s="40"/>
      <c r="C6410" s="40"/>
      <c r="D6410" s="40"/>
      <c r="E6410" s="40"/>
      <c r="F6410" s="66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0"/>
      <c r="AN6410" s="40"/>
    </row>
    <row r="6411" spans="1:40" x14ac:dyDescent="0.2">
      <c r="A6411" s="40"/>
      <c r="B6411" s="40"/>
      <c r="C6411" s="40"/>
      <c r="D6411" s="40"/>
      <c r="E6411" s="40"/>
      <c r="F6411" s="55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0"/>
      <c r="AN6411" s="40"/>
    </row>
    <row r="6412" spans="1:40" x14ac:dyDescent="0.2">
      <c r="A6412" s="40"/>
      <c r="B6412" s="40"/>
      <c r="C6412" s="40"/>
      <c r="D6412" s="40"/>
      <c r="E6412" s="40"/>
      <c r="F6412" s="55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0"/>
      <c r="AN6412" s="40"/>
    </row>
    <row r="6413" spans="1:40" x14ac:dyDescent="0.2">
      <c r="A6413" s="40"/>
      <c r="B6413" s="40"/>
      <c r="C6413" s="40"/>
      <c r="D6413" s="40"/>
      <c r="E6413" s="40"/>
      <c r="F6413" s="55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0"/>
      <c r="AN6413" s="40"/>
    </row>
    <row r="6414" spans="1:40" x14ac:dyDescent="0.2">
      <c r="A6414" s="40"/>
      <c r="B6414" s="40"/>
      <c r="C6414" s="40"/>
      <c r="D6414" s="40"/>
      <c r="E6414" s="40"/>
      <c r="F6414" s="55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0"/>
      <c r="AN6414" s="40"/>
    </row>
    <row r="6415" spans="1:40" x14ac:dyDescent="0.2">
      <c r="A6415" s="40"/>
      <c r="B6415" s="40"/>
      <c r="C6415" s="40"/>
      <c r="D6415" s="40"/>
      <c r="E6415" s="40"/>
      <c r="F6415" s="55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0"/>
      <c r="AN6415" s="40"/>
    </row>
    <row r="6416" spans="1:40" x14ac:dyDescent="0.2">
      <c r="A6416" s="40"/>
      <c r="B6416" s="40"/>
      <c r="C6416" s="40"/>
      <c r="D6416" s="40"/>
      <c r="E6416" s="40"/>
      <c r="F6416" s="66"/>
      <c r="G6416" s="56"/>
      <c r="H6416" s="61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0"/>
      <c r="AN6416" s="40"/>
    </row>
    <row r="6417" spans="1:40" x14ac:dyDescent="0.2">
      <c r="A6417" s="40"/>
      <c r="B6417" s="40"/>
      <c r="C6417" s="40"/>
      <c r="D6417" s="40"/>
      <c r="E6417" s="40"/>
      <c r="F6417" s="66"/>
      <c r="G6417" s="56"/>
      <c r="H6417" s="61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0"/>
      <c r="AN6417" s="40"/>
    </row>
    <row r="6418" spans="1:40" x14ac:dyDescent="0.2">
      <c r="A6418" s="40"/>
      <c r="B6418" s="40"/>
      <c r="C6418" s="40"/>
      <c r="D6418" s="40"/>
      <c r="E6418" s="40"/>
      <c r="F6418" s="66"/>
      <c r="G6418" s="56"/>
      <c r="H6418" s="61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0"/>
      <c r="AN6418" s="40"/>
    </row>
    <row r="6419" spans="1:40" x14ac:dyDescent="0.2">
      <c r="A6419" s="40"/>
      <c r="B6419" s="40"/>
      <c r="C6419" s="40"/>
      <c r="D6419" s="40"/>
      <c r="E6419" s="40"/>
      <c r="F6419" s="66"/>
      <c r="G6419" s="56"/>
      <c r="H6419" s="61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0"/>
      <c r="AN6419" s="40"/>
    </row>
    <row r="6420" spans="1:40" x14ac:dyDescent="0.2">
      <c r="A6420" s="40"/>
      <c r="B6420" s="40"/>
      <c r="C6420" s="40"/>
      <c r="D6420" s="40"/>
      <c r="E6420" s="40"/>
      <c r="F6420" s="66"/>
      <c r="G6420" s="56"/>
      <c r="H6420" s="61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0"/>
      <c r="AN6420" s="40"/>
    </row>
    <row r="6421" spans="1:40" x14ac:dyDescent="0.2">
      <c r="A6421" s="40"/>
      <c r="B6421" s="40"/>
      <c r="C6421" s="40"/>
      <c r="D6421" s="40"/>
      <c r="E6421" s="40"/>
      <c r="F6421" s="66"/>
      <c r="G6421" s="56"/>
      <c r="H6421" s="61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0"/>
      <c r="AN6421" s="40"/>
    </row>
    <row r="6422" spans="1:40" x14ac:dyDescent="0.2">
      <c r="A6422" s="40"/>
      <c r="B6422" s="40"/>
      <c r="C6422" s="40"/>
      <c r="D6422" s="40"/>
      <c r="E6422" s="40"/>
      <c r="F6422" s="66"/>
      <c r="G6422" s="56"/>
      <c r="H6422" s="61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0"/>
      <c r="AN6422" s="40"/>
    </row>
    <row r="6423" spans="1:40" x14ac:dyDescent="0.2">
      <c r="A6423" s="40"/>
      <c r="B6423" s="40"/>
      <c r="C6423" s="40"/>
      <c r="D6423" s="40"/>
      <c r="E6423" s="40"/>
      <c r="F6423" s="66"/>
      <c r="G6423" s="56"/>
      <c r="H6423" s="61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0"/>
      <c r="AN6423" s="40"/>
    </row>
    <row r="6424" spans="1:40" x14ac:dyDescent="0.2">
      <c r="A6424" s="40"/>
      <c r="B6424" s="40"/>
      <c r="C6424" s="40"/>
      <c r="D6424" s="40"/>
      <c r="E6424" s="40"/>
      <c r="F6424" s="66"/>
      <c r="G6424" s="56"/>
      <c r="H6424" s="61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0"/>
      <c r="AN6424" s="40"/>
    </row>
    <row r="6425" spans="1:40" x14ac:dyDescent="0.2">
      <c r="A6425" s="40"/>
      <c r="B6425" s="40"/>
      <c r="C6425" s="40"/>
      <c r="D6425" s="40"/>
      <c r="E6425" s="40"/>
      <c r="F6425" s="66"/>
      <c r="G6425" s="56"/>
      <c r="H6425" s="61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0"/>
      <c r="AN6425" s="40"/>
    </row>
    <row r="6426" spans="1:40" x14ac:dyDescent="0.2">
      <c r="A6426" s="40"/>
      <c r="B6426" s="40"/>
      <c r="C6426" s="40"/>
      <c r="D6426" s="40"/>
      <c r="E6426" s="40"/>
      <c r="F6426" s="66"/>
      <c r="G6426" s="56"/>
      <c r="H6426" s="61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0"/>
      <c r="AN6426" s="40"/>
    </row>
    <row r="6427" spans="1:40" x14ac:dyDescent="0.2">
      <c r="A6427" s="40"/>
      <c r="B6427" s="40"/>
      <c r="C6427" s="40"/>
      <c r="D6427" s="40"/>
      <c r="E6427" s="40"/>
      <c r="F6427" s="66"/>
      <c r="G6427" s="56"/>
      <c r="H6427" s="61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0"/>
      <c r="AN6427" s="40"/>
    </row>
    <row r="6428" spans="1:40" x14ac:dyDescent="0.2">
      <c r="A6428" s="40"/>
      <c r="B6428" s="40"/>
      <c r="C6428" s="40"/>
      <c r="D6428" s="40"/>
      <c r="E6428" s="40"/>
      <c r="F6428" s="66"/>
      <c r="G6428" s="56"/>
      <c r="H6428" s="61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0"/>
      <c r="AN6428" s="40"/>
    </row>
    <row r="6429" spans="1:40" x14ac:dyDescent="0.2">
      <c r="A6429" s="40"/>
      <c r="B6429" s="40"/>
      <c r="C6429" s="40"/>
      <c r="D6429" s="40"/>
      <c r="E6429" s="40"/>
      <c r="F6429" s="66"/>
      <c r="G6429" s="56"/>
      <c r="H6429" s="61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0"/>
      <c r="AN6429" s="40"/>
    </row>
    <row r="6430" spans="1:40" x14ac:dyDescent="0.2">
      <c r="A6430" s="40"/>
      <c r="B6430" s="40"/>
      <c r="C6430" s="40"/>
      <c r="D6430" s="40"/>
      <c r="E6430" s="40"/>
      <c r="F6430" s="66"/>
      <c r="G6430" s="56"/>
      <c r="H6430" s="61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0"/>
      <c r="AN6430" s="40"/>
    </row>
    <row r="6431" spans="1:40" x14ac:dyDescent="0.2">
      <c r="A6431" s="40"/>
      <c r="B6431" s="40"/>
      <c r="C6431" s="40"/>
      <c r="D6431" s="40"/>
      <c r="E6431" s="40"/>
      <c r="F6431" s="66"/>
      <c r="G6431" s="56"/>
      <c r="H6431" s="61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0"/>
      <c r="AN6431" s="40"/>
    </row>
    <row r="6432" spans="1:40" x14ac:dyDescent="0.2">
      <c r="A6432" s="40"/>
      <c r="B6432" s="40"/>
      <c r="C6432" s="40"/>
      <c r="D6432" s="40"/>
      <c r="E6432" s="40"/>
      <c r="F6432" s="66"/>
      <c r="G6432" s="56"/>
      <c r="H6432" s="61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0"/>
      <c r="AN6432" s="40"/>
    </row>
    <row r="6433" spans="1:40" x14ac:dyDescent="0.2">
      <c r="A6433" s="40"/>
      <c r="B6433" s="40"/>
      <c r="C6433" s="40"/>
      <c r="D6433" s="40"/>
      <c r="E6433" s="40"/>
      <c r="F6433" s="66"/>
      <c r="G6433" s="56"/>
      <c r="H6433" s="61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0"/>
      <c r="AN6433" s="40"/>
    </row>
    <row r="6434" spans="1:40" x14ac:dyDescent="0.2">
      <c r="A6434" s="40"/>
      <c r="B6434" s="40"/>
      <c r="C6434" s="40"/>
      <c r="D6434" s="40"/>
      <c r="E6434" s="40"/>
      <c r="F6434" s="66"/>
      <c r="G6434" s="56"/>
      <c r="H6434" s="61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0"/>
      <c r="AN6434" s="40"/>
    </row>
    <row r="6435" spans="1:40" x14ac:dyDescent="0.2">
      <c r="A6435" s="40"/>
      <c r="B6435" s="40"/>
      <c r="C6435" s="40"/>
      <c r="D6435" s="40"/>
      <c r="E6435" s="40"/>
      <c r="F6435" s="66"/>
      <c r="G6435" s="56"/>
      <c r="H6435" s="61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0"/>
      <c r="AN6435" s="40"/>
    </row>
    <row r="6436" spans="1:40" x14ac:dyDescent="0.2">
      <c r="A6436" s="40"/>
      <c r="B6436" s="40"/>
      <c r="C6436" s="40"/>
      <c r="D6436" s="40"/>
      <c r="E6436" s="40"/>
      <c r="F6436" s="55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0"/>
      <c r="AN6436" s="40"/>
    </row>
    <row r="6437" spans="1:40" x14ac:dyDescent="0.2">
      <c r="A6437" s="40"/>
      <c r="B6437" s="40"/>
      <c r="C6437" s="40"/>
      <c r="D6437" s="40"/>
      <c r="E6437" s="40"/>
      <c r="F6437" s="55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0"/>
      <c r="AN6437" s="40"/>
    </row>
    <row r="6438" spans="1:40" x14ac:dyDescent="0.2">
      <c r="A6438" s="40"/>
      <c r="B6438" s="40"/>
      <c r="C6438" s="40"/>
      <c r="D6438" s="40"/>
      <c r="E6438" s="40"/>
      <c r="F6438" s="55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0"/>
      <c r="AN6438" s="40"/>
    </row>
    <row r="6439" spans="1:40" x14ac:dyDescent="0.2">
      <c r="A6439" s="40"/>
      <c r="B6439" s="40"/>
      <c r="C6439" s="40"/>
      <c r="D6439" s="40"/>
      <c r="E6439" s="40"/>
      <c r="F6439" s="55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0"/>
      <c r="AN6439" s="40"/>
    </row>
    <row r="6440" spans="1:40" x14ac:dyDescent="0.2">
      <c r="A6440" s="40"/>
      <c r="B6440" s="40"/>
      <c r="C6440" s="40"/>
      <c r="D6440" s="40"/>
      <c r="E6440" s="40"/>
      <c r="F6440" s="55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0"/>
      <c r="AN6440" s="40"/>
    </row>
    <row r="6441" spans="1:40" x14ac:dyDescent="0.2">
      <c r="A6441" s="40"/>
      <c r="B6441" s="40"/>
      <c r="C6441" s="40"/>
      <c r="D6441" s="40"/>
      <c r="E6441" s="40"/>
      <c r="F6441" s="55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0"/>
      <c r="AN6441" s="40"/>
    </row>
    <row r="6442" spans="1:40" x14ac:dyDescent="0.2">
      <c r="A6442" s="40"/>
      <c r="B6442" s="40"/>
      <c r="C6442" s="40"/>
      <c r="D6442" s="40"/>
      <c r="E6442" s="40"/>
      <c r="F6442" s="66"/>
      <c r="G6442" s="56"/>
      <c r="H6442" s="61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0"/>
      <c r="AN6442" s="40"/>
    </row>
    <row r="6443" spans="1:40" x14ac:dyDescent="0.2">
      <c r="A6443" s="40"/>
      <c r="B6443" s="40"/>
      <c r="C6443" s="40"/>
      <c r="D6443" s="40"/>
      <c r="E6443" s="40"/>
      <c r="F6443" s="66"/>
      <c r="G6443" s="56"/>
      <c r="H6443" s="61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0"/>
      <c r="AN6443" s="40"/>
    </row>
    <row r="6444" spans="1:40" x14ac:dyDescent="0.2">
      <c r="A6444" s="40"/>
      <c r="B6444" s="40"/>
      <c r="C6444" s="40"/>
      <c r="D6444" s="40"/>
      <c r="E6444" s="40"/>
      <c r="F6444" s="66"/>
      <c r="G6444" s="56"/>
      <c r="H6444" s="61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0"/>
      <c r="AN6444" s="40"/>
    </row>
    <row r="6445" spans="1:40" x14ac:dyDescent="0.2">
      <c r="A6445" s="40"/>
      <c r="B6445" s="40"/>
      <c r="C6445" s="40"/>
      <c r="D6445" s="40"/>
      <c r="E6445" s="40"/>
      <c r="F6445" s="66"/>
      <c r="G6445" s="56"/>
      <c r="H6445" s="61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0"/>
      <c r="AN6445" s="40"/>
    </row>
    <row r="6446" spans="1:40" x14ac:dyDescent="0.2">
      <c r="A6446" s="40"/>
      <c r="B6446" s="40"/>
      <c r="C6446" s="40"/>
      <c r="D6446" s="40"/>
      <c r="E6446" s="40"/>
      <c r="F6446" s="66"/>
      <c r="G6446" s="56"/>
      <c r="H6446" s="61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0"/>
      <c r="AN6446" s="40"/>
    </row>
    <row r="6447" spans="1:40" x14ac:dyDescent="0.2">
      <c r="A6447" s="40"/>
      <c r="B6447" s="40"/>
      <c r="C6447" s="40"/>
      <c r="D6447" s="40"/>
      <c r="E6447" s="40"/>
      <c r="F6447" s="66"/>
      <c r="G6447" s="56"/>
      <c r="H6447" s="61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0"/>
      <c r="AN6447" s="40"/>
    </row>
    <row r="6448" spans="1:40" x14ac:dyDescent="0.2">
      <c r="A6448" s="40"/>
      <c r="B6448" s="40"/>
      <c r="C6448" s="40"/>
      <c r="D6448" s="40"/>
      <c r="E6448" s="40"/>
      <c r="F6448" s="66"/>
      <c r="G6448" s="56"/>
      <c r="H6448" s="61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0"/>
      <c r="AN6448" s="40"/>
    </row>
    <row r="6449" spans="1:40" x14ac:dyDescent="0.2">
      <c r="A6449" s="40"/>
      <c r="B6449" s="40"/>
      <c r="C6449" s="40"/>
      <c r="D6449" s="40"/>
      <c r="E6449" s="40"/>
      <c r="F6449" s="66"/>
      <c r="G6449" s="56"/>
      <c r="H6449" s="61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0"/>
      <c r="AN6449" s="40"/>
    </row>
    <row r="6450" spans="1:40" x14ac:dyDescent="0.2">
      <c r="A6450" s="40"/>
      <c r="B6450" s="40"/>
      <c r="C6450" s="40"/>
      <c r="D6450" s="40"/>
      <c r="E6450" s="40"/>
      <c r="F6450" s="66"/>
      <c r="G6450" s="56"/>
      <c r="H6450" s="61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0"/>
      <c r="AN6450" s="40"/>
    </row>
    <row r="6451" spans="1:40" x14ac:dyDescent="0.2">
      <c r="A6451" s="40"/>
      <c r="B6451" s="40"/>
      <c r="C6451" s="40"/>
      <c r="D6451" s="40"/>
      <c r="E6451" s="40"/>
      <c r="F6451" s="66"/>
      <c r="G6451" s="56"/>
      <c r="H6451" s="61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0"/>
      <c r="AN6451" s="40"/>
    </row>
    <row r="6452" spans="1:40" x14ac:dyDescent="0.2">
      <c r="A6452" s="40"/>
      <c r="B6452" s="40"/>
      <c r="C6452" s="40"/>
      <c r="D6452" s="40"/>
      <c r="E6452" s="40"/>
      <c r="F6452" s="66"/>
      <c r="G6452" s="56"/>
      <c r="H6452" s="61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0"/>
      <c r="AN6452" s="40"/>
    </row>
    <row r="6453" spans="1:40" x14ac:dyDescent="0.2">
      <c r="A6453" s="40"/>
      <c r="B6453" s="40"/>
      <c r="C6453" s="40"/>
      <c r="D6453" s="40"/>
      <c r="E6453" s="40"/>
      <c r="F6453" s="66"/>
      <c r="G6453" s="56"/>
      <c r="H6453" s="61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0"/>
      <c r="AN6453" s="40"/>
    </row>
    <row r="6454" spans="1:40" x14ac:dyDescent="0.2">
      <c r="A6454" s="40"/>
      <c r="B6454" s="40"/>
      <c r="C6454" s="40"/>
      <c r="D6454" s="40"/>
      <c r="E6454" s="40"/>
      <c r="F6454" s="55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0"/>
      <c r="AN6454" s="40"/>
    </row>
    <row r="6455" spans="1:40" x14ac:dyDescent="0.2">
      <c r="A6455" s="40"/>
      <c r="B6455" s="40"/>
      <c r="C6455" s="40"/>
      <c r="D6455" s="40"/>
      <c r="E6455" s="40"/>
      <c r="F6455" s="55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0"/>
      <c r="AN6455" s="40"/>
    </row>
    <row r="6456" spans="1:40" x14ac:dyDescent="0.2">
      <c r="A6456" s="40"/>
      <c r="B6456" s="40"/>
      <c r="C6456" s="40"/>
      <c r="D6456" s="40"/>
      <c r="E6456" s="40"/>
      <c r="F6456" s="66"/>
      <c r="G6456" s="56"/>
      <c r="H6456" s="61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0"/>
      <c r="AN6456" s="40"/>
    </row>
    <row r="6457" spans="1:40" x14ac:dyDescent="0.2">
      <c r="A6457" s="40"/>
      <c r="B6457" s="40"/>
      <c r="C6457" s="40"/>
      <c r="D6457" s="40"/>
      <c r="E6457" s="40"/>
      <c r="F6457" s="66"/>
      <c r="G6457" s="56"/>
      <c r="H6457" s="61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0"/>
      <c r="AN6457" s="40"/>
    </row>
    <row r="6458" spans="1:40" x14ac:dyDescent="0.2">
      <c r="A6458" s="40"/>
      <c r="B6458" s="40"/>
      <c r="C6458" s="40"/>
      <c r="D6458" s="40"/>
      <c r="E6458" s="40"/>
      <c r="F6458" s="66"/>
      <c r="G6458" s="56"/>
      <c r="H6458" s="61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0"/>
      <c r="AN6458" s="40"/>
    </row>
    <row r="6459" spans="1:40" x14ac:dyDescent="0.2">
      <c r="A6459" s="40"/>
      <c r="B6459" s="40"/>
      <c r="C6459" s="40"/>
      <c r="D6459" s="40"/>
      <c r="E6459" s="40"/>
      <c r="F6459" s="66"/>
      <c r="G6459" s="56"/>
      <c r="H6459" s="61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0"/>
      <c r="AN6459" s="40"/>
    </row>
    <row r="6460" spans="1:40" x14ac:dyDescent="0.2">
      <c r="A6460" s="40"/>
      <c r="B6460" s="40"/>
      <c r="C6460" s="40"/>
      <c r="D6460" s="40"/>
      <c r="E6460" s="40"/>
      <c r="F6460" s="66"/>
      <c r="G6460" s="56"/>
      <c r="H6460" s="61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0"/>
      <c r="AN6460" s="40"/>
    </row>
    <row r="6461" spans="1:40" x14ac:dyDescent="0.2">
      <c r="A6461" s="40"/>
      <c r="B6461" s="40"/>
      <c r="C6461" s="40"/>
      <c r="D6461" s="40"/>
      <c r="E6461" s="40"/>
      <c r="F6461" s="66"/>
      <c r="G6461" s="56"/>
      <c r="H6461" s="61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0"/>
      <c r="AN6461" s="40"/>
    </row>
    <row r="6462" spans="1:40" x14ac:dyDescent="0.2">
      <c r="A6462" s="40"/>
      <c r="B6462" s="40"/>
      <c r="C6462" s="40"/>
      <c r="D6462" s="40"/>
      <c r="E6462" s="40"/>
      <c r="F6462" s="66"/>
      <c r="G6462" s="56"/>
      <c r="H6462" s="61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0"/>
      <c r="AN6462" s="40"/>
    </row>
    <row r="6463" spans="1:40" x14ac:dyDescent="0.2">
      <c r="A6463" s="40"/>
      <c r="B6463" s="40"/>
      <c r="C6463" s="40"/>
      <c r="D6463" s="40"/>
      <c r="E6463" s="40"/>
      <c r="F6463" s="66"/>
      <c r="G6463" s="56"/>
      <c r="H6463" s="61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0"/>
      <c r="AN6463" s="40"/>
    </row>
    <row r="6464" spans="1:40" x14ac:dyDescent="0.2">
      <c r="A6464" s="40"/>
      <c r="B6464" s="40"/>
      <c r="C6464" s="40"/>
      <c r="D6464" s="40"/>
      <c r="E6464" s="40"/>
      <c r="F6464" s="55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0"/>
      <c r="AN6464" s="40"/>
    </row>
    <row r="6465" spans="1:40" x14ac:dyDescent="0.2">
      <c r="A6465" s="40"/>
      <c r="B6465" s="40"/>
      <c r="C6465" s="40"/>
      <c r="D6465" s="40"/>
      <c r="E6465" s="40"/>
      <c r="F6465" s="55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0"/>
      <c r="AN6465" s="40"/>
    </row>
    <row r="6466" spans="1:40" x14ac:dyDescent="0.2">
      <c r="A6466" s="40"/>
      <c r="B6466" s="40"/>
      <c r="C6466" s="40"/>
      <c r="D6466" s="40"/>
      <c r="E6466" s="40"/>
      <c r="F6466" s="55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0"/>
      <c r="AN6466" s="40"/>
    </row>
    <row r="6467" spans="1:40" x14ac:dyDescent="0.2">
      <c r="A6467" s="40"/>
      <c r="B6467" s="40"/>
      <c r="C6467" s="40"/>
      <c r="D6467" s="40"/>
      <c r="E6467" s="40"/>
      <c r="F6467" s="55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0"/>
      <c r="AN6467" s="40"/>
    </row>
    <row r="6468" spans="1:40" x14ac:dyDescent="0.2">
      <c r="A6468" s="40"/>
      <c r="B6468" s="40"/>
      <c r="C6468" s="40"/>
      <c r="D6468" s="40"/>
      <c r="E6468" s="40"/>
      <c r="F6468" s="66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0"/>
      <c r="AN6468" s="40"/>
    </row>
    <row r="6469" spans="1:40" x14ac:dyDescent="0.2">
      <c r="A6469" s="40"/>
      <c r="B6469" s="40"/>
      <c r="C6469" s="40"/>
      <c r="D6469" s="40"/>
      <c r="E6469" s="40"/>
      <c r="F6469" s="66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0"/>
      <c r="AN6469" s="40"/>
    </row>
    <row r="6470" spans="1:40" x14ac:dyDescent="0.2">
      <c r="A6470" s="40"/>
      <c r="B6470" s="40"/>
      <c r="C6470" s="40"/>
      <c r="D6470" s="40"/>
      <c r="E6470" s="40"/>
      <c r="F6470" s="66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0"/>
      <c r="AN6470" s="40"/>
    </row>
    <row r="6471" spans="1:40" x14ac:dyDescent="0.2">
      <c r="A6471" s="40"/>
      <c r="B6471" s="40"/>
      <c r="C6471" s="40"/>
      <c r="D6471" s="40"/>
      <c r="E6471" s="40"/>
      <c r="F6471" s="66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0"/>
      <c r="AN6471" s="40"/>
    </row>
    <row r="6472" spans="1:40" x14ac:dyDescent="0.2">
      <c r="A6472" s="40"/>
      <c r="B6472" s="40"/>
      <c r="C6472" s="40"/>
      <c r="D6472" s="40"/>
      <c r="E6472" s="40"/>
      <c r="F6472" s="66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0"/>
      <c r="AN6472" s="40"/>
    </row>
    <row r="6473" spans="1:40" x14ac:dyDescent="0.2">
      <c r="A6473" s="40"/>
      <c r="B6473" s="40"/>
      <c r="C6473" s="40"/>
      <c r="D6473" s="40"/>
      <c r="E6473" s="40"/>
      <c r="F6473" s="66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0"/>
      <c r="AN6473" s="40"/>
    </row>
    <row r="6474" spans="1:40" x14ac:dyDescent="0.2">
      <c r="A6474" s="40"/>
      <c r="B6474" s="40"/>
      <c r="C6474" s="40"/>
      <c r="D6474" s="40"/>
      <c r="E6474" s="40"/>
      <c r="F6474" s="66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0"/>
      <c r="AN6474" s="40"/>
    </row>
    <row r="6475" spans="1:40" x14ac:dyDescent="0.2">
      <c r="A6475" s="40"/>
      <c r="B6475" s="40"/>
      <c r="C6475" s="40"/>
      <c r="D6475" s="40"/>
      <c r="E6475" s="40"/>
      <c r="F6475" s="66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0"/>
      <c r="AN6475" s="40"/>
    </row>
    <row r="6476" spans="1:40" x14ac:dyDescent="0.2">
      <c r="A6476" s="40"/>
      <c r="B6476" s="40"/>
      <c r="C6476" s="40"/>
      <c r="D6476" s="40"/>
      <c r="E6476" s="40"/>
      <c r="F6476" s="55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0"/>
      <c r="AN6476" s="40"/>
    </row>
    <row r="6477" spans="1:40" x14ac:dyDescent="0.2">
      <c r="A6477" s="40"/>
      <c r="B6477" s="40"/>
      <c r="C6477" s="40"/>
      <c r="D6477" s="40"/>
      <c r="E6477" s="40"/>
      <c r="F6477" s="66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0"/>
      <c r="AN6477" s="40"/>
    </row>
    <row r="6478" spans="1:40" x14ac:dyDescent="0.2">
      <c r="A6478" s="40"/>
      <c r="B6478" s="40"/>
      <c r="C6478" s="40"/>
      <c r="D6478" s="40"/>
      <c r="E6478" s="40"/>
      <c r="F6478" s="66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0"/>
      <c r="AN6478" s="40"/>
    </row>
    <row r="6479" spans="1:40" x14ac:dyDescent="0.2">
      <c r="A6479" s="40"/>
      <c r="B6479" s="40"/>
      <c r="C6479" s="40"/>
      <c r="D6479" s="40"/>
      <c r="E6479" s="40"/>
      <c r="F6479" s="66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0"/>
      <c r="AN6479" s="40"/>
    </row>
    <row r="6480" spans="1:40" x14ac:dyDescent="0.2">
      <c r="A6480" s="40"/>
      <c r="B6480" s="40"/>
      <c r="C6480" s="40"/>
      <c r="D6480" s="40"/>
      <c r="E6480" s="40"/>
      <c r="F6480" s="66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0"/>
      <c r="AN6480" s="40"/>
    </row>
    <row r="6481" spans="1:40" x14ac:dyDescent="0.2">
      <c r="A6481" s="40"/>
      <c r="B6481" s="40"/>
      <c r="C6481" s="40"/>
      <c r="D6481" s="40"/>
      <c r="E6481" s="40"/>
      <c r="F6481" s="66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0"/>
      <c r="AN6481" s="40"/>
    </row>
    <row r="6482" spans="1:40" x14ac:dyDescent="0.2">
      <c r="A6482" s="40"/>
      <c r="B6482" s="40"/>
      <c r="C6482" s="40"/>
      <c r="D6482" s="40"/>
      <c r="E6482" s="40"/>
      <c r="F6482" s="66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0"/>
      <c r="AN6482" s="40"/>
    </row>
    <row r="6483" spans="1:40" x14ac:dyDescent="0.2">
      <c r="A6483" s="40"/>
      <c r="B6483" s="40"/>
      <c r="C6483" s="40"/>
      <c r="D6483" s="40"/>
      <c r="E6483" s="40"/>
      <c r="F6483" s="66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0"/>
      <c r="AN6483" s="40"/>
    </row>
    <row r="6484" spans="1:40" x14ac:dyDescent="0.2">
      <c r="A6484" s="40"/>
      <c r="B6484" s="40"/>
      <c r="C6484" s="40"/>
      <c r="D6484" s="40"/>
      <c r="E6484" s="40"/>
      <c r="F6484" s="66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0"/>
      <c r="AN6484" s="40"/>
    </row>
    <row r="6485" spans="1:40" x14ac:dyDescent="0.2">
      <c r="A6485" s="40"/>
      <c r="B6485" s="40"/>
      <c r="C6485" s="40"/>
      <c r="D6485" s="40"/>
      <c r="E6485" s="40"/>
      <c r="F6485" s="66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0"/>
      <c r="AN6485" s="40"/>
    </row>
    <row r="6486" spans="1:40" x14ac:dyDescent="0.2">
      <c r="A6486" s="40"/>
      <c r="B6486" s="40"/>
      <c r="C6486" s="40"/>
      <c r="D6486" s="40"/>
      <c r="E6486" s="40"/>
      <c r="F6486" s="66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0"/>
      <c r="AN6486" s="40"/>
    </row>
    <row r="6487" spans="1:40" x14ac:dyDescent="0.2">
      <c r="A6487" s="40"/>
      <c r="B6487" s="40"/>
      <c r="C6487" s="40"/>
      <c r="D6487" s="40"/>
      <c r="E6487" s="40"/>
      <c r="F6487" s="66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0"/>
      <c r="AN6487" s="40"/>
    </row>
    <row r="6488" spans="1:40" x14ac:dyDescent="0.2">
      <c r="A6488" s="40"/>
      <c r="B6488" s="40"/>
      <c r="C6488" s="40"/>
      <c r="D6488" s="40"/>
      <c r="E6488" s="40"/>
      <c r="F6488" s="66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0"/>
      <c r="AN6488" s="40"/>
    </row>
    <row r="6489" spans="1:40" x14ac:dyDescent="0.2">
      <c r="A6489" s="40"/>
      <c r="B6489" s="40"/>
      <c r="C6489" s="40"/>
      <c r="D6489" s="40"/>
      <c r="E6489" s="40"/>
      <c r="F6489" s="66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0"/>
      <c r="AN6489" s="40"/>
    </row>
    <row r="6490" spans="1:40" x14ac:dyDescent="0.2">
      <c r="A6490" s="40"/>
      <c r="B6490" s="40"/>
      <c r="C6490" s="40"/>
      <c r="D6490" s="40"/>
      <c r="E6490" s="40"/>
      <c r="F6490" s="66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0"/>
      <c r="AN6490" s="40"/>
    </row>
    <row r="6491" spans="1:40" x14ac:dyDescent="0.2">
      <c r="A6491" s="40"/>
      <c r="B6491" s="40"/>
      <c r="C6491" s="40"/>
      <c r="D6491" s="40"/>
      <c r="E6491" s="40"/>
      <c r="F6491" s="55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0"/>
      <c r="AN6491" s="40"/>
    </row>
    <row r="6492" spans="1:40" x14ac:dyDescent="0.2">
      <c r="A6492" s="40"/>
      <c r="B6492" s="40"/>
      <c r="C6492" s="40"/>
      <c r="D6492" s="40"/>
      <c r="E6492" s="40"/>
      <c r="F6492" s="68"/>
      <c r="G6492" s="68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0"/>
      <c r="AN6492" s="40"/>
    </row>
    <row r="6493" spans="1:40" x14ac:dyDescent="0.2">
      <c r="A6493" s="40"/>
      <c r="B6493" s="40"/>
      <c r="C6493" s="40"/>
      <c r="D6493" s="40"/>
      <c r="E6493" s="40"/>
      <c r="F6493" s="68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0"/>
      <c r="AN6493" s="40"/>
    </row>
    <row r="6494" spans="1:40" x14ac:dyDescent="0.2">
      <c r="A6494" s="40"/>
      <c r="B6494" s="40"/>
      <c r="C6494" s="40"/>
      <c r="D6494" s="40"/>
      <c r="E6494" s="40"/>
      <c r="F6494" s="68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0"/>
      <c r="AN6494" s="40"/>
    </row>
    <row r="6495" spans="1:40" x14ac:dyDescent="0.2">
      <c r="A6495" s="40"/>
      <c r="B6495" s="40"/>
      <c r="C6495" s="40"/>
      <c r="D6495" s="40"/>
      <c r="E6495" s="40"/>
      <c r="F6495" s="68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0"/>
      <c r="AN6495" s="40"/>
    </row>
    <row r="6496" spans="1:40" x14ac:dyDescent="0.2">
      <c r="A6496" s="40"/>
      <c r="B6496" s="40"/>
      <c r="C6496" s="40"/>
      <c r="D6496" s="40"/>
      <c r="E6496" s="40"/>
      <c r="F6496" s="68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0"/>
      <c r="AN6496" s="40"/>
    </row>
    <row r="6497" spans="1:40" x14ac:dyDescent="0.2">
      <c r="A6497" s="40"/>
      <c r="B6497" s="40"/>
      <c r="C6497" s="40"/>
      <c r="D6497" s="40"/>
      <c r="E6497" s="40"/>
      <c r="F6497" s="68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0"/>
      <c r="AN6497" s="40"/>
    </row>
    <row r="6498" spans="1:40" x14ac:dyDescent="0.2">
      <c r="A6498" s="40"/>
      <c r="B6498" s="40"/>
      <c r="C6498" s="40"/>
      <c r="D6498" s="40"/>
      <c r="E6498" s="40"/>
      <c r="F6498" s="68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0"/>
      <c r="AN6498" s="40"/>
    </row>
    <row r="6499" spans="1:40" x14ac:dyDescent="0.2">
      <c r="A6499" s="40"/>
      <c r="B6499" s="40"/>
      <c r="C6499" s="40"/>
      <c r="D6499" s="40"/>
      <c r="E6499" s="40"/>
      <c r="F6499" s="68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0"/>
      <c r="AN6499" s="40"/>
    </row>
    <row r="6500" spans="1:40" x14ac:dyDescent="0.2">
      <c r="A6500" s="40"/>
      <c r="B6500" s="40"/>
      <c r="C6500" s="40"/>
      <c r="D6500" s="40"/>
      <c r="E6500" s="40"/>
      <c r="F6500" s="68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0"/>
      <c r="AN6500" s="40"/>
    </row>
    <row r="6501" spans="1:40" x14ac:dyDescent="0.2">
      <c r="A6501" s="40"/>
      <c r="B6501" s="40"/>
      <c r="C6501" s="40"/>
      <c r="D6501" s="40"/>
      <c r="E6501" s="40"/>
      <c r="F6501" s="68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0"/>
      <c r="AN6501" s="40"/>
    </row>
    <row r="6502" spans="1:40" x14ac:dyDescent="0.2">
      <c r="A6502" s="40"/>
      <c r="B6502" s="40"/>
      <c r="C6502" s="40"/>
      <c r="D6502" s="40"/>
      <c r="E6502" s="40"/>
      <c r="F6502" s="68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0"/>
      <c r="AN6502" s="40"/>
    </row>
    <row r="6503" spans="1:40" x14ac:dyDescent="0.2">
      <c r="A6503" s="40"/>
      <c r="B6503" s="40"/>
      <c r="C6503" s="40"/>
      <c r="D6503" s="40"/>
      <c r="E6503" s="40"/>
      <c r="F6503" s="68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0"/>
      <c r="AN6503" s="40"/>
    </row>
    <row r="6504" spans="1:40" x14ac:dyDescent="0.2">
      <c r="A6504" s="40"/>
      <c r="B6504" s="40"/>
      <c r="C6504" s="40"/>
      <c r="D6504" s="40"/>
      <c r="E6504" s="40"/>
      <c r="F6504" s="68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0"/>
      <c r="AN6504" s="40"/>
    </row>
    <row r="6505" spans="1:40" x14ac:dyDescent="0.2">
      <c r="A6505" s="40"/>
      <c r="B6505" s="40"/>
      <c r="C6505" s="40"/>
      <c r="D6505" s="40"/>
      <c r="E6505" s="40"/>
      <c r="F6505" s="68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0"/>
      <c r="AN6505" s="40"/>
    </row>
    <row r="6506" spans="1:40" x14ac:dyDescent="0.2">
      <c r="A6506" s="40"/>
      <c r="B6506" s="40"/>
      <c r="C6506" s="40"/>
      <c r="D6506" s="40"/>
      <c r="E6506" s="40"/>
      <c r="F6506" s="68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0"/>
      <c r="AN6506" s="40"/>
    </row>
    <row r="6507" spans="1:40" x14ac:dyDescent="0.2">
      <c r="A6507" s="40"/>
      <c r="B6507" s="40"/>
      <c r="C6507" s="40"/>
      <c r="D6507" s="40"/>
      <c r="E6507" s="40"/>
      <c r="F6507" s="68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0"/>
      <c r="AN6507" s="40"/>
    </row>
    <row r="6508" spans="1:40" x14ac:dyDescent="0.2">
      <c r="A6508" s="40"/>
      <c r="B6508" s="40"/>
      <c r="C6508" s="40"/>
      <c r="D6508" s="40"/>
      <c r="E6508" s="40"/>
      <c r="F6508" s="68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0"/>
      <c r="AN6508" s="40"/>
    </row>
    <row r="6509" spans="1:40" x14ac:dyDescent="0.2">
      <c r="A6509" s="40"/>
      <c r="B6509" s="40"/>
      <c r="C6509" s="40"/>
      <c r="D6509" s="40"/>
      <c r="E6509" s="40"/>
      <c r="F6509" s="68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0"/>
      <c r="AN6509" s="40"/>
    </row>
    <row r="6510" spans="1:40" x14ac:dyDescent="0.2">
      <c r="A6510" s="40"/>
      <c r="B6510" s="40"/>
      <c r="C6510" s="40"/>
      <c r="D6510" s="40"/>
      <c r="E6510" s="40"/>
      <c r="F6510" s="68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0"/>
      <c r="AN6510" s="40"/>
    </row>
    <row r="6511" spans="1:40" x14ac:dyDescent="0.2">
      <c r="A6511" s="40"/>
      <c r="B6511" s="40"/>
      <c r="C6511" s="40"/>
      <c r="D6511" s="40"/>
      <c r="E6511" s="40"/>
      <c r="F6511" s="68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0"/>
      <c r="AN6511" s="40"/>
    </row>
    <row r="6512" spans="1:40" x14ac:dyDescent="0.2">
      <c r="A6512" s="40"/>
      <c r="B6512" s="40"/>
      <c r="C6512" s="40"/>
      <c r="D6512" s="40"/>
      <c r="E6512" s="40"/>
      <c r="F6512" s="68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0"/>
      <c r="AN6512" s="40"/>
    </row>
    <row r="6513" spans="1:40" x14ac:dyDescent="0.2">
      <c r="A6513" s="40"/>
      <c r="B6513" s="40"/>
      <c r="C6513" s="40"/>
      <c r="D6513" s="40"/>
      <c r="E6513" s="40"/>
      <c r="F6513" s="68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0"/>
      <c r="AN6513" s="40"/>
    </row>
    <row r="6514" spans="1:40" x14ac:dyDescent="0.2">
      <c r="A6514" s="40"/>
      <c r="B6514" s="40"/>
      <c r="C6514" s="40"/>
      <c r="D6514" s="40"/>
      <c r="E6514" s="40"/>
      <c r="F6514" s="68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0"/>
      <c r="AN6514" s="40"/>
    </row>
    <row r="6515" spans="1:40" x14ac:dyDescent="0.2">
      <c r="A6515" s="40"/>
      <c r="B6515" s="40"/>
      <c r="C6515" s="40"/>
      <c r="D6515" s="40"/>
      <c r="E6515" s="40"/>
      <c r="F6515" s="68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0"/>
      <c r="AN6515" s="40"/>
    </row>
    <row r="6516" spans="1:40" x14ac:dyDescent="0.2">
      <c r="A6516" s="40"/>
      <c r="B6516" s="40"/>
      <c r="C6516" s="40"/>
      <c r="D6516" s="40"/>
      <c r="E6516" s="40"/>
      <c r="F6516" s="68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0"/>
      <c r="AN6516" s="40"/>
    </row>
    <row r="6517" spans="1:40" x14ac:dyDescent="0.2">
      <c r="A6517" s="40"/>
      <c r="B6517" s="40"/>
      <c r="C6517" s="40"/>
      <c r="D6517" s="40"/>
      <c r="E6517" s="40"/>
      <c r="F6517" s="68"/>
      <c r="G6517" s="68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0"/>
      <c r="AN6517" s="40"/>
    </row>
    <row r="6518" spans="1:40" x14ac:dyDescent="0.2">
      <c r="A6518" s="40"/>
      <c r="B6518" s="40"/>
      <c r="C6518" s="40"/>
      <c r="D6518" s="40"/>
      <c r="E6518" s="40"/>
      <c r="F6518" s="68"/>
      <c r="G6518" s="68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0"/>
      <c r="AN6518" s="40"/>
    </row>
    <row r="6519" spans="1:40" x14ac:dyDescent="0.2">
      <c r="A6519" s="40"/>
      <c r="B6519" s="40"/>
      <c r="C6519" s="40"/>
      <c r="D6519" s="40"/>
      <c r="E6519" s="40"/>
      <c r="F6519" s="68"/>
      <c r="G6519" s="68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0"/>
      <c r="AN6519" s="40"/>
    </row>
    <row r="6520" spans="1:40" x14ac:dyDescent="0.2">
      <c r="A6520" s="40"/>
      <c r="B6520" s="40"/>
      <c r="C6520" s="40"/>
      <c r="D6520" s="40"/>
      <c r="E6520" s="40"/>
      <c r="F6520" s="68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0"/>
      <c r="AN6520" s="40"/>
    </row>
    <row r="6521" spans="1:40" x14ac:dyDescent="0.2">
      <c r="A6521" s="40"/>
      <c r="B6521" s="40"/>
      <c r="C6521" s="40"/>
      <c r="D6521" s="40"/>
      <c r="E6521" s="40"/>
      <c r="F6521" s="68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0"/>
      <c r="AN6521" s="40"/>
    </row>
    <row r="6522" spans="1:40" x14ac:dyDescent="0.2">
      <c r="A6522" s="40"/>
      <c r="B6522" s="40"/>
      <c r="C6522" s="40"/>
      <c r="D6522" s="40"/>
      <c r="E6522" s="40"/>
      <c r="F6522" s="68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0"/>
      <c r="AN6522" s="40"/>
    </row>
    <row r="6523" spans="1:40" x14ac:dyDescent="0.2">
      <c r="A6523" s="40"/>
      <c r="B6523" s="40"/>
      <c r="C6523" s="40"/>
      <c r="D6523" s="40"/>
      <c r="E6523" s="40"/>
      <c r="F6523" s="68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0"/>
      <c r="AN6523" s="40"/>
    </row>
    <row r="6524" spans="1:40" x14ac:dyDescent="0.2">
      <c r="A6524" s="40"/>
      <c r="B6524" s="40"/>
      <c r="C6524" s="40"/>
      <c r="D6524" s="40"/>
      <c r="E6524" s="40"/>
      <c r="F6524" s="68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0"/>
      <c r="AN6524" s="40"/>
    </row>
    <row r="6525" spans="1:40" x14ac:dyDescent="0.2">
      <c r="A6525" s="40"/>
      <c r="B6525" s="40"/>
      <c r="C6525" s="40"/>
      <c r="D6525" s="40"/>
      <c r="E6525" s="40"/>
      <c r="F6525" s="68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0"/>
      <c r="AN6525" s="40"/>
    </row>
    <row r="6526" spans="1:40" x14ac:dyDescent="0.2">
      <c r="A6526" s="40"/>
      <c r="B6526" s="40"/>
      <c r="C6526" s="40"/>
      <c r="D6526" s="40"/>
      <c r="E6526" s="40"/>
      <c r="F6526" s="68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0"/>
      <c r="AN6526" s="40"/>
    </row>
    <row r="6527" spans="1:40" x14ac:dyDescent="0.2">
      <c r="A6527" s="40"/>
      <c r="B6527" s="40"/>
      <c r="C6527" s="40"/>
      <c r="D6527" s="40"/>
      <c r="E6527" s="40"/>
      <c r="F6527" s="68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0"/>
      <c r="AN6527" s="40"/>
    </row>
    <row r="6528" spans="1:40" x14ac:dyDescent="0.2">
      <c r="A6528" s="40"/>
      <c r="B6528" s="40"/>
      <c r="C6528" s="40"/>
      <c r="D6528" s="40"/>
      <c r="E6528" s="40"/>
      <c r="F6528" s="68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0"/>
      <c r="AN6528" s="40"/>
    </row>
    <row r="6529" spans="1:40" x14ac:dyDescent="0.2">
      <c r="A6529" s="40"/>
      <c r="B6529" s="40"/>
      <c r="C6529" s="40"/>
      <c r="D6529" s="40"/>
      <c r="E6529" s="40"/>
      <c r="F6529" s="68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0"/>
      <c r="AN6529" s="40"/>
    </row>
    <row r="6530" spans="1:40" x14ac:dyDescent="0.2">
      <c r="A6530" s="40"/>
      <c r="B6530" s="40"/>
      <c r="C6530" s="40"/>
      <c r="D6530" s="40"/>
      <c r="E6530" s="40"/>
      <c r="F6530" s="68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0"/>
      <c r="AN6530" s="40"/>
    </row>
    <row r="6531" spans="1:40" x14ac:dyDescent="0.2">
      <c r="A6531" s="40"/>
      <c r="B6531" s="40"/>
      <c r="C6531" s="40"/>
      <c r="D6531" s="40"/>
      <c r="E6531" s="40"/>
      <c r="F6531" s="68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0"/>
      <c r="AN6531" s="40"/>
    </row>
    <row r="6532" spans="1:40" x14ac:dyDescent="0.2">
      <c r="A6532" s="40"/>
      <c r="B6532" s="40"/>
      <c r="C6532" s="40"/>
      <c r="D6532" s="40"/>
      <c r="E6532" s="40"/>
      <c r="F6532" s="68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0"/>
      <c r="AN6532" s="40"/>
    </row>
    <row r="6533" spans="1:40" x14ac:dyDescent="0.2">
      <c r="A6533" s="40"/>
      <c r="B6533" s="40"/>
      <c r="C6533" s="40"/>
      <c r="D6533" s="40"/>
      <c r="E6533" s="40"/>
      <c r="F6533" s="68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0"/>
      <c r="AN6533" s="40"/>
    </row>
    <row r="6534" spans="1:40" x14ac:dyDescent="0.2">
      <c r="A6534" s="40"/>
      <c r="B6534" s="40"/>
      <c r="C6534" s="40"/>
      <c r="D6534" s="40"/>
      <c r="E6534" s="40"/>
      <c r="F6534" s="68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0"/>
      <c r="AN6534" s="40"/>
    </row>
    <row r="6535" spans="1:40" x14ac:dyDescent="0.2">
      <c r="A6535" s="40"/>
      <c r="B6535" s="40"/>
      <c r="C6535" s="40"/>
      <c r="D6535" s="40"/>
      <c r="E6535" s="40"/>
      <c r="F6535" s="68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0"/>
      <c r="AN6535" s="40"/>
    </row>
    <row r="6536" spans="1:40" x14ac:dyDescent="0.2">
      <c r="A6536" s="40"/>
      <c r="B6536" s="40"/>
      <c r="C6536" s="40"/>
      <c r="D6536" s="40"/>
      <c r="E6536" s="40"/>
      <c r="F6536" s="68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0"/>
      <c r="AN6536" s="40"/>
    </row>
    <row r="6537" spans="1:40" x14ac:dyDescent="0.2">
      <c r="A6537" s="40"/>
      <c r="B6537" s="40"/>
      <c r="C6537" s="40"/>
      <c r="D6537" s="40"/>
      <c r="E6537" s="40"/>
      <c r="F6537" s="68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0"/>
      <c r="AN6537" s="40"/>
    </row>
    <row r="6538" spans="1:40" x14ac:dyDescent="0.2">
      <c r="A6538" s="40"/>
      <c r="B6538" s="40"/>
      <c r="C6538" s="40"/>
      <c r="D6538" s="40"/>
      <c r="E6538" s="40"/>
      <c r="F6538" s="68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0"/>
      <c r="AN6538" s="40"/>
    </row>
    <row r="6539" spans="1:40" x14ac:dyDescent="0.2">
      <c r="A6539" s="40"/>
      <c r="B6539" s="40"/>
      <c r="C6539" s="40"/>
      <c r="D6539" s="40"/>
      <c r="E6539" s="40"/>
      <c r="F6539" s="68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0"/>
      <c r="AN6539" s="40"/>
    </row>
    <row r="6540" spans="1:40" x14ac:dyDescent="0.2">
      <c r="A6540" s="40"/>
      <c r="B6540" s="40"/>
      <c r="C6540" s="40"/>
      <c r="D6540" s="40"/>
      <c r="E6540" s="40"/>
      <c r="F6540" s="68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0"/>
      <c r="AN6540" s="40"/>
    </row>
    <row r="6541" spans="1:40" x14ac:dyDescent="0.2">
      <c r="A6541" s="40"/>
      <c r="B6541" s="40"/>
      <c r="C6541" s="40"/>
      <c r="D6541" s="40"/>
      <c r="E6541" s="40"/>
      <c r="F6541" s="68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0"/>
      <c r="AN6541" s="40"/>
    </row>
    <row r="6542" spans="1:40" x14ac:dyDescent="0.2">
      <c r="A6542" s="40"/>
      <c r="B6542" s="40"/>
      <c r="C6542" s="40"/>
      <c r="D6542" s="40"/>
      <c r="E6542" s="40"/>
      <c r="F6542" s="68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0"/>
      <c r="AN6542" s="40"/>
    </row>
    <row r="6543" spans="1:40" x14ac:dyDescent="0.2">
      <c r="A6543" s="40"/>
      <c r="B6543" s="40"/>
      <c r="C6543" s="40"/>
      <c r="D6543" s="40"/>
      <c r="E6543" s="40"/>
      <c r="F6543" s="68"/>
      <c r="G6543" s="68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0"/>
      <c r="AN6543" s="40"/>
    </row>
    <row r="6544" spans="1:40" x14ac:dyDescent="0.2">
      <c r="A6544" s="40"/>
      <c r="B6544" s="40"/>
      <c r="C6544" s="40"/>
      <c r="D6544" s="40"/>
      <c r="E6544" s="40"/>
      <c r="F6544" s="68"/>
      <c r="G6544" s="68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0"/>
      <c r="AN6544" s="40"/>
    </row>
    <row r="6545" spans="1:40" x14ac:dyDescent="0.2">
      <c r="A6545" s="40"/>
      <c r="B6545" s="40"/>
      <c r="C6545" s="40"/>
      <c r="D6545" s="40"/>
      <c r="E6545" s="40"/>
      <c r="F6545" s="55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0"/>
      <c r="AN6545" s="40"/>
    </row>
    <row r="6546" spans="1:40" x14ac:dyDescent="0.2">
      <c r="A6546" s="40"/>
      <c r="B6546" s="40"/>
      <c r="C6546" s="40"/>
      <c r="D6546" s="40"/>
      <c r="E6546" s="40"/>
      <c r="F6546" s="55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0"/>
      <c r="AN6546" s="40"/>
    </row>
    <row r="6547" spans="1:40" x14ac:dyDescent="0.2">
      <c r="A6547" s="40"/>
      <c r="B6547" s="40"/>
      <c r="C6547" s="40"/>
      <c r="D6547" s="40"/>
      <c r="E6547" s="40"/>
      <c r="F6547" s="55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0"/>
      <c r="AN6547" s="40"/>
    </row>
    <row r="6548" spans="1:40" x14ac:dyDescent="0.2">
      <c r="A6548" s="40"/>
      <c r="B6548" s="40"/>
      <c r="C6548" s="40"/>
      <c r="D6548" s="40"/>
      <c r="E6548" s="40"/>
      <c r="F6548" s="55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0"/>
      <c r="AN6548" s="40"/>
    </row>
    <row r="6549" spans="1:40" x14ac:dyDescent="0.2">
      <c r="A6549" s="40"/>
      <c r="B6549" s="40"/>
      <c r="C6549" s="40"/>
      <c r="D6549" s="40"/>
      <c r="E6549" s="40"/>
      <c r="F6549" s="55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0"/>
      <c r="AN6549" s="40"/>
    </row>
    <row r="6550" spans="1:40" x14ac:dyDescent="0.2">
      <c r="A6550" s="40"/>
      <c r="B6550" s="40"/>
      <c r="C6550" s="40"/>
      <c r="D6550" s="40"/>
      <c r="E6550" s="40"/>
      <c r="F6550" s="55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0"/>
      <c r="AN6550" s="40"/>
    </row>
    <row r="6551" spans="1:40" x14ac:dyDescent="0.2">
      <c r="A6551" s="40"/>
      <c r="B6551" s="40"/>
      <c r="C6551" s="40"/>
      <c r="D6551" s="40"/>
      <c r="E6551" s="40"/>
      <c r="F6551" s="55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0"/>
      <c r="AN6551" s="40"/>
    </row>
    <row r="6552" spans="1:40" x14ac:dyDescent="0.2">
      <c r="A6552" s="40"/>
      <c r="B6552" s="40"/>
      <c r="C6552" s="40"/>
      <c r="D6552" s="40"/>
      <c r="E6552" s="40"/>
      <c r="F6552" s="55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0"/>
      <c r="AN6552" s="40"/>
    </row>
    <row r="6553" spans="1:40" x14ac:dyDescent="0.2">
      <c r="A6553" s="40"/>
      <c r="B6553" s="40"/>
      <c r="C6553" s="40"/>
      <c r="D6553" s="40"/>
      <c r="E6553" s="40"/>
      <c r="F6553" s="55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0"/>
      <c r="AN6553" s="40"/>
    </row>
    <row r="6554" spans="1:40" x14ac:dyDescent="0.2">
      <c r="A6554" s="40"/>
      <c r="B6554" s="40"/>
      <c r="C6554" s="40"/>
      <c r="D6554" s="40"/>
      <c r="E6554" s="40"/>
      <c r="F6554" s="55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0"/>
      <c r="AN6554" s="40"/>
    </row>
    <row r="6555" spans="1:40" x14ac:dyDescent="0.2">
      <c r="A6555" s="40"/>
      <c r="B6555" s="40"/>
      <c r="C6555" s="40"/>
      <c r="D6555" s="40"/>
      <c r="E6555" s="40"/>
      <c r="F6555" s="55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0"/>
      <c r="AN6555" s="40"/>
    </row>
    <row r="6556" spans="1:40" x14ac:dyDescent="0.2">
      <c r="A6556" s="40"/>
      <c r="B6556" s="40"/>
      <c r="C6556" s="40"/>
      <c r="D6556" s="40"/>
      <c r="E6556" s="40"/>
      <c r="F6556" s="55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0"/>
      <c r="AN6556" s="40"/>
    </row>
    <row r="6557" spans="1:40" x14ac:dyDescent="0.2">
      <c r="A6557" s="40"/>
      <c r="B6557" s="40"/>
      <c r="C6557" s="40"/>
      <c r="D6557" s="40"/>
      <c r="E6557" s="40"/>
      <c r="F6557" s="55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0"/>
      <c r="AN6557" s="40"/>
    </row>
    <row r="6558" spans="1:40" x14ac:dyDescent="0.2">
      <c r="A6558" s="40"/>
      <c r="B6558" s="40"/>
      <c r="C6558" s="40"/>
      <c r="D6558" s="40"/>
      <c r="E6558" s="40"/>
      <c r="F6558" s="55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0"/>
      <c r="AN6558" s="40"/>
    </row>
    <row r="6559" spans="1:40" x14ac:dyDescent="0.2">
      <c r="A6559" s="40"/>
      <c r="B6559" s="40"/>
      <c r="C6559" s="40"/>
      <c r="D6559" s="40"/>
      <c r="E6559" s="40"/>
      <c r="F6559" s="55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0"/>
      <c r="AN6559" s="40"/>
    </row>
    <row r="6560" spans="1:40" x14ac:dyDescent="0.2">
      <c r="A6560" s="40"/>
      <c r="B6560" s="40"/>
      <c r="C6560" s="40"/>
      <c r="D6560" s="40"/>
      <c r="E6560" s="40"/>
      <c r="F6560" s="55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0"/>
      <c r="AN6560" s="40"/>
    </row>
    <row r="6561" spans="1:40" x14ac:dyDescent="0.2">
      <c r="A6561" s="40"/>
      <c r="B6561" s="40"/>
      <c r="C6561" s="40"/>
      <c r="D6561" s="40"/>
      <c r="E6561" s="40"/>
      <c r="F6561" s="55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0"/>
      <c r="AN6561" s="40"/>
    </row>
    <row r="6562" spans="1:40" x14ac:dyDescent="0.2">
      <c r="A6562" s="40"/>
      <c r="B6562" s="40"/>
      <c r="C6562" s="40"/>
      <c r="D6562" s="40"/>
      <c r="E6562" s="40"/>
      <c r="F6562" s="55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0"/>
      <c r="AN6562" s="40"/>
    </row>
    <row r="6563" spans="1:40" x14ac:dyDescent="0.2">
      <c r="A6563" s="40"/>
      <c r="B6563" s="40"/>
      <c r="C6563" s="40"/>
      <c r="D6563" s="40"/>
      <c r="E6563" s="40"/>
      <c r="F6563" s="55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0"/>
      <c r="AN6563" s="40"/>
    </row>
    <row r="6564" spans="1:40" x14ac:dyDescent="0.2">
      <c r="A6564" s="40"/>
      <c r="B6564" s="40"/>
      <c r="C6564" s="40"/>
      <c r="D6564" s="40"/>
      <c r="E6564" s="40"/>
      <c r="F6564" s="55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0"/>
      <c r="AN6564" s="40"/>
    </row>
    <row r="6565" spans="1:40" x14ac:dyDescent="0.2">
      <c r="A6565" s="40"/>
      <c r="B6565" s="40"/>
      <c r="C6565" s="40"/>
      <c r="D6565" s="40"/>
      <c r="E6565" s="40"/>
      <c r="F6565" s="55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0"/>
      <c r="AN6565" s="40"/>
    </row>
    <row r="6566" spans="1:40" x14ac:dyDescent="0.2">
      <c r="A6566" s="40"/>
      <c r="B6566" s="40"/>
      <c r="C6566" s="40"/>
      <c r="D6566" s="40"/>
      <c r="E6566" s="40"/>
      <c r="F6566" s="55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0"/>
      <c r="AN6566" s="40"/>
    </row>
    <row r="6567" spans="1:40" x14ac:dyDescent="0.2">
      <c r="A6567" s="40"/>
      <c r="B6567" s="40"/>
      <c r="C6567" s="40"/>
      <c r="D6567" s="40"/>
      <c r="E6567" s="40"/>
      <c r="F6567" s="55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0"/>
      <c r="AN6567" s="40"/>
    </row>
    <row r="6568" spans="1:40" x14ac:dyDescent="0.2">
      <c r="A6568" s="40"/>
      <c r="B6568" s="40"/>
      <c r="C6568" s="40"/>
      <c r="D6568" s="40"/>
      <c r="E6568" s="40"/>
      <c r="F6568" s="55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0"/>
      <c r="AN6568" s="40"/>
    </row>
    <row r="6569" spans="1:40" x14ac:dyDescent="0.2">
      <c r="A6569" s="40"/>
      <c r="B6569" s="40"/>
      <c r="C6569" s="40"/>
      <c r="D6569" s="40"/>
      <c r="E6569" s="40"/>
      <c r="F6569" s="55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0"/>
      <c r="AN6569" s="40"/>
    </row>
    <row r="6570" spans="1:40" x14ac:dyDescent="0.2">
      <c r="A6570" s="40"/>
      <c r="B6570" s="40"/>
      <c r="C6570" s="40"/>
      <c r="D6570" s="40"/>
      <c r="E6570" s="40"/>
      <c r="F6570" s="55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0"/>
      <c r="AN6570" s="40"/>
    </row>
    <row r="6571" spans="1:40" x14ac:dyDescent="0.2">
      <c r="A6571" s="40"/>
      <c r="B6571" s="40"/>
      <c r="C6571" s="40"/>
      <c r="D6571" s="40"/>
      <c r="E6571" s="40"/>
      <c r="F6571" s="55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0"/>
      <c r="AN6571" s="40"/>
    </row>
    <row r="6572" spans="1:40" x14ac:dyDescent="0.2">
      <c r="A6572" s="40"/>
      <c r="B6572" s="40"/>
      <c r="C6572" s="40"/>
      <c r="D6572" s="40"/>
      <c r="E6572" s="40"/>
      <c r="F6572" s="55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0"/>
      <c r="AN6572" s="40"/>
    </row>
    <row r="6573" spans="1:40" x14ac:dyDescent="0.2">
      <c r="A6573" s="40"/>
      <c r="B6573" s="40"/>
      <c r="C6573" s="40"/>
      <c r="D6573" s="40"/>
      <c r="E6573" s="40"/>
      <c r="F6573" s="55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0"/>
      <c r="AN6573" s="40"/>
    </row>
    <row r="6574" spans="1:40" x14ac:dyDescent="0.2">
      <c r="A6574" s="40"/>
      <c r="B6574" s="40"/>
      <c r="C6574" s="40"/>
      <c r="D6574" s="40"/>
      <c r="E6574" s="40"/>
      <c r="F6574" s="55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0"/>
      <c r="AN6574" s="40"/>
    </row>
    <row r="6575" spans="1:40" x14ac:dyDescent="0.2">
      <c r="A6575" s="40"/>
      <c r="B6575" s="40"/>
      <c r="C6575" s="40"/>
      <c r="D6575" s="40"/>
      <c r="E6575" s="40"/>
      <c r="F6575" s="55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0"/>
      <c r="AN6575" s="40"/>
    </row>
    <row r="6576" spans="1:40" x14ac:dyDescent="0.2">
      <c r="A6576" s="40"/>
      <c r="B6576" s="40"/>
      <c r="C6576" s="40"/>
      <c r="D6576" s="40"/>
      <c r="E6576" s="40"/>
      <c r="F6576" s="68"/>
      <c r="G6576" s="68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0"/>
      <c r="AN6576" s="40"/>
    </row>
    <row r="6577" spans="1:40" x14ac:dyDescent="0.2">
      <c r="A6577" s="40"/>
      <c r="B6577" s="40"/>
      <c r="C6577" s="40"/>
      <c r="D6577" s="40"/>
      <c r="E6577" s="40"/>
      <c r="F6577" s="55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0"/>
      <c r="AN6577" s="40"/>
    </row>
    <row r="6578" spans="1:40" x14ac:dyDescent="0.2">
      <c r="A6578" s="40"/>
      <c r="B6578" s="40"/>
      <c r="C6578" s="40"/>
      <c r="D6578" s="40"/>
      <c r="E6578" s="40"/>
      <c r="F6578" s="55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0"/>
      <c r="AN6578" s="40"/>
    </row>
    <row r="6579" spans="1:40" x14ac:dyDescent="0.2">
      <c r="A6579" s="40"/>
      <c r="B6579" s="40"/>
      <c r="C6579" s="40"/>
      <c r="D6579" s="40"/>
      <c r="E6579" s="40"/>
      <c r="F6579" s="55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0"/>
      <c r="AN6579" s="40"/>
    </row>
    <row r="6580" spans="1:40" x14ac:dyDescent="0.2">
      <c r="A6580" s="40"/>
      <c r="B6580" s="40"/>
      <c r="C6580" s="40"/>
      <c r="D6580" s="40"/>
      <c r="E6580" s="40"/>
      <c r="F6580" s="55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0"/>
      <c r="AN6580" s="40"/>
    </row>
    <row r="6581" spans="1:40" x14ac:dyDescent="0.2">
      <c r="A6581" s="40"/>
      <c r="B6581" s="40"/>
      <c r="C6581" s="40"/>
      <c r="D6581" s="40"/>
      <c r="E6581" s="40"/>
      <c r="F6581" s="55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0"/>
      <c r="AN6581" s="40"/>
    </row>
    <row r="6582" spans="1:40" x14ac:dyDescent="0.2">
      <c r="A6582" s="40"/>
      <c r="B6582" s="40"/>
      <c r="C6582" s="40"/>
      <c r="D6582" s="40"/>
      <c r="E6582" s="40"/>
      <c r="F6582" s="55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0"/>
      <c r="AN6582" s="40"/>
    </row>
    <row r="6583" spans="1:40" x14ac:dyDescent="0.2">
      <c r="A6583" s="40"/>
      <c r="B6583" s="40"/>
      <c r="C6583" s="40"/>
      <c r="D6583" s="40"/>
      <c r="E6583" s="40"/>
      <c r="F6583" s="55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0"/>
      <c r="AN6583" s="40"/>
    </row>
    <row r="6584" spans="1:40" x14ac:dyDescent="0.2">
      <c r="A6584" s="40"/>
      <c r="B6584" s="40"/>
      <c r="C6584" s="40"/>
      <c r="D6584" s="40"/>
      <c r="E6584" s="40"/>
      <c r="F6584" s="55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0"/>
      <c r="AN6584" s="40"/>
    </row>
    <row r="6585" spans="1:40" x14ac:dyDescent="0.2">
      <c r="A6585" s="40"/>
      <c r="B6585" s="40"/>
      <c r="C6585" s="40"/>
      <c r="D6585" s="40"/>
      <c r="E6585" s="40"/>
      <c r="F6585" s="55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0"/>
      <c r="AN6585" s="40"/>
    </row>
    <row r="6586" spans="1:40" x14ac:dyDescent="0.2">
      <c r="A6586" s="40"/>
      <c r="B6586" s="40"/>
      <c r="C6586" s="40"/>
      <c r="D6586" s="40"/>
      <c r="E6586" s="40"/>
      <c r="F6586" s="55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0"/>
      <c r="AN6586" s="40"/>
    </row>
    <row r="6587" spans="1:40" x14ac:dyDescent="0.2">
      <c r="A6587" s="40"/>
      <c r="B6587" s="40"/>
      <c r="C6587" s="40"/>
      <c r="D6587" s="40"/>
      <c r="E6587" s="40"/>
      <c r="F6587" s="55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0"/>
      <c r="AN6587" s="40"/>
    </row>
    <row r="6588" spans="1:40" x14ac:dyDescent="0.2">
      <c r="A6588" s="40"/>
      <c r="B6588" s="40"/>
      <c r="C6588" s="40"/>
      <c r="D6588" s="40"/>
      <c r="E6588" s="40"/>
      <c r="F6588" s="55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0"/>
      <c r="AN6588" s="40"/>
    </row>
    <row r="6589" spans="1:40" x14ac:dyDescent="0.2">
      <c r="A6589" s="40"/>
      <c r="B6589" s="40"/>
      <c r="C6589" s="40"/>
      <c r="D6589" s="40"/>
      <c r="E6589" s="40"/>
      <c r="F6589" s="55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0"/>
      <c r="AN6589" s="40"/>
    </row>
    <row r="6590" spans="1:40" x14ac:dyDescent="0.2">
      <c r="A6590" s="40"/>
      <c r="B6590" s="40"/>
      <c r="C6590" s="40"/>
      <c r="D6590" s="40"/>
      <c r="E6590" s="40"/>
      <c r="F6590" s="55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0"/>
      <c r="AN6590" s="40"/>
    </row>
    <row r="6591" spans="1:40" x14ac:dyDescent="0.2">
      <c r="A6591" s="40"/>
      <c r="B6591" s="40"/>
      <c r="C6591" s="40"/>
      <c r="D6591" s="40"/>
      <c r="E6591" s="40"/>
      <c r="F6591" s="55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0"/>
      <c r="AN6591" s="40"/>
    </row>
    <row r="6592" spans="1:40" x14ac:dyDescent="0.2">
      <c r="A6592" s="40"/>
      <c r="B6592" s="40"/>
      <c r="C6592" s="40"/>
      <c r="D6592" s="40"/>
      <c r="E6592" s="40"/>
      <c r="F6592" s="55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0"/>
      <c r="AN6592" s="40"/>
    </row>
    <row r="6593" spans="1:40" x14ac:dyDescent="0.2">
      <c r="A6593" s="40"/>
      <c r="B6593" s="40"/>
      <c r="C6593" s="40"/>
      <c r="D6593" s="40"/>
      <c r="E6593" s="40"/>
      <c r="F6593" s="55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0"/>
      <c r="AN6593" s="40"/>
    </row>
    <row r="6594" spans="1:40" x14ac:dyDescent="0.2">
      <c r="A6594" s="40"/>
      <c r="B6594" s="40"/>
      <c r="C6594" s="40"/>
      <c r="D6594" s="40"/>
      <c r="E6594" s="40"/>
      <c r="F6594" s="55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0"/>
      <c r="AN6594" s="40"/>
    </row>
    <row r="6595" spans="1:40" x14ac:dyDescent="0.2">
      <c r="A6595" s="40"/>
      <c r="B6595" s="40"/>
      <c r="C6595" s="40"/>
      <c r="D6595" s="40"/>
      <c r="E6595" s="40"/>
      <c r="F6595" s="68"/>
      <c r="G6595" s="68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0"/>
      <c r="AN6595" s="40"/>
    </row>
    <row r="6596" spans="1:40" x14ac:dyDescent="0.2">
      <c r="A6596" s="40"/>
      <c r="B6596" s="40"/>
      <c r="C6596" s="40"/>
      <c r="D6596" s="40"/>
      <c r="E6596" s="40"/>
      <c r="F6596" s="55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0"/>
      <c r="AN6596" s="40"/>
    </row>
    <row r="6597" spans="1:40" x14ac:dyDescent="0.2">
      <c r="A6597" s="40"/>
      <c r="B6597" s="40"/>
      <c r="C6597" s="40"/>
      <c r="D6597" s="40"/>
      <c r="E6597" s="40"/>
      <c r="F6597" s="55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0"/>
      <c r="AN6597" s="40"/>
    </row>
    <row r="6598" spans="1:40" x14ac:dyDescent="0.2">
      <c r="A6598" s="40"/>
      <c r="B6598" s="40"/>
      <c r="C6598" s="40"/>
      <c r="D6598" s="40"/>
      <c r="E6598" s="40"/>
      <c r="F6598" s="55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0"/>
      <c r="AN6598" s="40"/>
    </row>
    <row r="6599" spans="1:40" x14ac:dyDescent="0.2">
      <c r="A6599" s="40"/>
      <c r="B6599" s="40"/>
      <c r="C6599" s="40"/>
      <c r="D6599" s="40"/>
      <c r="E6599" s="40"/>
      <c r="F6599" s="55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0"/>
      <c r="AN6599" s="40"/>
    </row>
    <row r="6600" spans="1:40" x14ac:dyDescent="0.2">
      <c r="A6600" s="40"/>
      <c r="B6600" s="40"/>
      <c r="C6600" s="40"/>
      <c r="D6600" s="40"/>
      <c r="E6600" s="40"/>
      <c r="F6600" s="55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0"/>
      <c r="AN6600" s="40"/>
    </row>
    <row r="6601" spans="1:40" x14ac:dyDescent="0.2">
      <c r="A6601" s="40"/>
      <c r="B6601" s="40"/>
      <c r="C6601" s="40"/>
      <c r="D6601" s="40"/>
      <c r="E6601" s="40"/>
      <c r="F6601" s="55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0"/>
      <c r="AN6601" s="40"/>
    </row>
    <row r="6602" spans="1:40" x14ac:dyDescent="0.2">
      <c r="A6602" s="40"/>
      <c r="B6602" s="40"/>
      <c r="C6602" s="40"/>
      <c r="D6602" s="40"/>
      <c r="E6602" s="40"/>
      <c r="F6602" s="55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0"/>
      <c r="AN6602" s="40"/>
    </row>
    <row r="6603" spans="1:40" x14ac:dyDescent="0.2">
      <c r="A6603" s="40"/>
      <c r="B6603" s="40"/>
      <c r="C6603" s="40"/>
      <c r="D6603" s="40"/>
      <c r="E6603" s="40"/>
      <c r="F6603" s="55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0"/>
      <c r="AN6603" s="40"/>
    </row>
    <row r="6604" spans="1:40" x14ac:dyDescent="0.2">
      <c r="A6604" s="40"/>
      <c r="B6604" s="40"/>
      <c r="C6604" s="40"/>
      <c r="D6604" s="40"/>
      <c r="E6604" s="40"/>
      <c r="F6604" s="55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0"/>
      <c r="AN6604" s="40"/>
    </row>
    <row r="6605" spans="1:40" x14ac:dyDescent="0.2">
      <c r="A6605" s="40"/>
      <c r="B6605" s="40"/>
      <c r="C6605" s="40"/>
      <c r="D6605" s="40"/>
      <c r="E6605" s="40"/>
      <c r="F6605" s="55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0"/>
      <c r="AN6605" s="40"/>
    </row>
    <row r="6606" spans="1:40" x14ac:dyDescent="0.2">
      <c r="A6606" s="40"/>
      <c r="B6606" s="40"/>
      <c r="C6606" s="40"/>
      <c r="D6606" s="40"/>
      <c r="E6606" s="40"/>
      <c r="F6606" s="55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0"/>
      <c r="AN6606" s="40"/>
    </row>
    <row r="6607" spans="1:40" x14ac:dyDescent="0.2">
      <c r="A6607" s="40"/>
      <c r="B6607" s="40"/>
      <c r="C6607" s="40"/>
      <c r="D6607" s="40"/>
      <c r="E6607" s="40"/>
      <c r="F6607" s="55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0"/>
      <c r="AN6607" s="40"/>
    </row>
    <row r="6608" spans="1:40" x14ac:dyDescent="0.2">
      <c r="A6608" s="40"/>
      <c r="B6608" s="40"/>
      <c r="C6608" s="40"/>
      <c r="D6608" s="40"/>
      <c r="E6608" s="40"/>
      <c r="F6608" s="55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0"/>
      <c r="AN6608" s="40"/>
    </row>
    <row r="6609" spans="1:40" x14ac:dyDescent="0.2">
      <c r="A6609" s="40"/>
      <c r="B6609" s="40"/>
      <c r="C6609" s="40"/>
      <c r="D6609" s="40"/>
      <c r="E6609" s="40"/>
      <c r="F6609" s="55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0"/>
      <c r="AN6609" s="40"/>
    </row>
    <row r="6610" spans="1:40" x14ac:dyDescent="0.2">
      <c r="A6610" s="40"/>
      <c r="B6610" s="40"/>
      <c r="C6610" s="40"/>
      <c r="D6610" s="40"/>
      <c r="E6610" s="40"/>
      <c r="F6610" s="55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0"/>
      <c r="AN6610" s="40"/>
    </row>
    <row r="6611" spans="1:40" x14ac:dyDescent="0.2">
      <c r="A6611" s="40"/>
      <c r="B6611" s="40"/>
      <c r="C6611" s="40"/>
      <c r="D6611" s="40"/>
      <c r="E6611" s="40"/>
      <c r="F6611" s="55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0"/>
      <c r="AN6611" s="40"/>
    </row>
    <row r="6612" spans="1:40" x14ac:dyDescent="0.2">
      <c r="A6612" s="40"/>
      <c r="B6612" s="40"/>
      <c r="C6612" s="40"/>
      <c r="D6612" s="40"/>
      <c r="E6612" s="40"/>
      <c r="F6612" s="55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0"/>
      <c r="AN6612" s="40"/>
    </row>
    <row r="6613" spans="1:40" x14ac:dyDescent="0.2">
      <c r="A6613" s="40"/>
      <c r="B6613" s="40"/>
      <c r="C6613" s="40"/>
      <c r="D6613" s="40"/>
      <c r="E6613" s="40"/>
      <c r="F6613" s="55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0"/>
      <c r="AN6613" s="40"/>
    </row>
    <row r="6614" spans="1:40" x14ac:dyDescent="0.2">
      <c r="A6614" s="40"/>
      <c r="B6614" s="40"/>
      <c r="C6614" s="40"/>
      <c r="D6614" s="40"/>
      <c r="E6614" s="40"/>
      <c r="F6614" s="55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0"/>
      <c r="AN6614" s="40"/>
    </row>
    <row r="6615" spans="1:40" x14ac:dyDescent="0.2">
      <c r="A6615" s="40"/>
      <c r="B6615" s="40"/>
      <c r="C6615" s="40"/>
      <c r="D6615" s="40"/>
      <c r="E6615" s="40"/>
      <c r="F6615" s="68"/>
      <c r="G6615" s="68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0"/>
      <c r="AN6615" s="40"/>
    </row>
    <row r="6616" spans="1:40" x14ac:dyDescent="0.2">
      <c r="A6616" s="40"/>
      <c r="B6616" s="40"/>
      <c r="C6616" s="40"/>
      <c r="D6616" s="40"/>
      <c r="E6616" s="40"/>
      <c r="F6616" s="55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0"/>
      <c r="AN6616" s="40"/>
    </row>
    <row r="6617" spans="1:40" x14ac:dyDescent="0.2">
      <c r="A6617" s="40"/>
      <c r="B6617" s="40"/>
      <c r="C6617" s="40"/>
      <c r="D6617" s="40"/>
      <c r="E6617" s="40"/>
      <c r="F6617" s="55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0"/>
      <c r="AN6617" s="40"/>
    </row>
    <row r="6618" spans="1:40" x14ac:dyDescent="0.2">
      <c r="A6618" s="40"/>
      <c r="B6618" s="40"/>
      <c r="C6618" s="40"/>
      <c r="D6618" s="40"/>
      <c r="E6618" s="40"/>
      <c r="F6618" s="55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0"/>
      <c r="AN6618" s="40"/>
    </row>
    <row r="6619" spans="1:40" x14ac:dyDescent="0.2">
      <c r="A6619" s="40"/>
      <c r="B6619" s="40"/>
      <c r="C6619" s="40"/>
      <c r="D6619" s="40"/>
      <c r="E6619" s="40"/>
      <c r="F6619" s="55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0"/>
      <c r="AN6619" s="40"/>
    </row>
    <row r="6620" spans="1:40" x14ac:dyDescent="0.2">
      <c r="A6620" s="40"/>
      <c r="B6620" s="40"/>
      <c r="C6620" s="40"/>
      <c r="D6620" s="40"/>
      <c r="E6620" s="40"/>
      <c r="F6620" s="55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0"/>
      <c r="AN6620" s="40"/>
    </row>
    <row r="6621" spans="1:40" x14ac:dyDescent="0.2">
      <c r="A6621" s="40"/>
      <c r="B6621" s="40"/>
      <c r="C6621" s="40"/>
      <c r="D6621" s="40"/>
      <c r="E6621" s="40"/>
      <c r="F6621" s="55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0"/>
      <c r="AN6621" s="40"/>
    </row>
    <row r="6622" spans="1:40" x14ac:dyDescent="0.2">
      <c r="A6622" s="40"/>
      <c r="B6622" s="40"/>
      <c r="C6622" s="40"/>
      <c r="D6622" s="40"/>
      <c r="E6622" s="40"/>
      <c r="F6622" s="55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0"/>
      <c r="AN6622" s="40"/>
    </row>
    <row r="6623" spans="1:40" x14ac:dyDescent="0.2">
      <c r="A6623" s="40"/>
      <c r="B6623" s="40"/>
      <c r="C6623" s="40"/>
      <c r="D6623" s="40"/>
      <c r="E6623" s="40"/>
      <c r="F6623" s="55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0"/>
      <c r="AN6623" s="40"/>
    </row>
    <row r="6624" spans="1:40" x14ac:dyDescent="0.2">
      <c r="A6624" s="40"/>
      <c r="B6624" s="40"/>
      <c r="C6624" s="40"/>
      <c r="D6624" s="40"/>
      <c r="E6624" s="40"/>
      <c r="F6624" s="55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0"/>
      <c r="AN6624" s="40"/>
    </row>
    <row r="6625" spans="1:40" x14ac:dyDescent="0.2">
      <c r="A6625" s="40"/>
      <c r="B6625" s="40"/>
      <c r="C6625" s="40"/>
      <c r="D6625" s="40"/>
      <c r="E6625" s="40"/>
      <c r="F6625" s="55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0"/>
      <c r="AN6625" s="40"/>
    </row>
    <row r="6626" spans="1:40" x14ac:dyDescent="0.2">
      <c r="A6626" s="40"/>
      <c r="B6626" s="40"/>
      <c r="C6626" s="40"/>
      <c r="D6626" s="40"/>
      <c r="E6626" s="40"/>
      <c r="F6626" s="55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0"/>
      <c r="AN6626" s="40"/>
    </row>
    <row r="6627" spans="1:40" x14ac:dyDescent="0.2">
      <c r="A6627" s="40"/>
      <c r="B6627" s="40"/>
      <c r="C6627" s="40"/>
      <c r="D6627" s="40"/>
      <c r="E6627" s="40"/>
      <c r="F6627" s="55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0"/>
      <c r="AN6627" s="40"/>
    </row>
    <row r="6628" spans="1:40" x14ac:dyDescent="0.2">
      <c r="A6628" s="40"/>
      <c r="B6628" s="40"/>
      <c r="C6628" s="40"/>
      <c r="D6628" s="40"/>
      <c r="E6628" s="40"/>
      <c r="F6628" s="55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0"/>
      <c r="AN6628" s="40"/>
    </row>
    <row r="6629" spans="1:40" x14ac:dyDescent="0.2">
      <c r="A6629" s="40"/>
      <c r="B6629" s="40"/>
      <c r="C6629" s="40"/>
      <c r="D6629" s="40"/>
      <c r="E6629" s="40"/>
      <c r="F6629" s="55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0"/>
      <c r="AN6629" s="40"/>
    </row>
    <row r="6630" spans="1:40" x14ac:dyDescent="0.2">
      <c r="A6630" s="40"/>
      <c r="B6630" s="40"/>
      <c r="C6630" s="40"/>
      <c r="D6630" s="40"/>
      <c r="E6630" s="40"/>
      <c r="F6630" s="55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0"/>
      <c r="AN6630" s="40"/>
    </row>
    <row r="6631" spans="1:40" x14ac:dyDescent="0.2">
      <c r="A6631" s="40"/>
      <c r="B6631" s="40"/>
      <c r="C6631" s="40"/>
      <c r="D6631" s="40"/>
      <c r="E6631" s="40"/>
      <c r="F6631" s="55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0"/>
      <c r="AN6631" s="40"/>
    </row>
    <row r="6632" spans="1:40" x14ac:dyDescent="0.2">
      <c r="A6632" s="40"/>
      <c r="B6632" s="40"/>
      <c r="C6632" s="40"/>
      <c r="D6632" s="40"/>
      <c r="E6632" s="40"/>
      <c r="F6632" s="55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0"/>
      <c r="AN6632" s="40"/>
    </row>
    <row r="6633" spans="1:40" x14ac:dyDescent="0.2">
      <c r="A6633" s="40"/>
      <c r="B6633" s="40"/>
      <c r="C6633" s="40"/>
      <c r="D6633" s="40"/>
      <c r="E6633" s="40"/>
      <c r="F6633" s="68"/>
      <c r="G6633" s="68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0"/>
      <c r="AN6633" s="40"/>
    </row>
    <row r="6634" spans="1:40" x14ac:dyDescent="0.2">
      <c r="A6634" s="40"/>
      <c r="B6634" s="40"/>
      <c r="C6634" s="40"/>
      <c r="D6634" s="40"/>
      <c r="E6634" s="40"/>
      <c r="F6634" s="68"/>
      <c r="G6634" s="68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0"/>
      <c r="AN6634" s="40"/>
    </row>
    <row r="6635" spans="1:40" x14ac:dyDescent="0.2">
      <c r="A6635" s="40"/>
      <c r="B6635" s="40"/>
      <c r="C6635" s="40"/>
      <c r="D6635" s="40"/>
      <c r="E6635" s="40"/>
      <c r="F6635" s="68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0"/>
      <c r="AN6635" s="40"/>
    </row>
    <row r="6636" spans="1:40" x14ac:dyDescent="0.2">
      <c r="A6636" s="40"/>
      <c r="B6636" s="40"/>
      <c r="C6636" s="40"/>
      <c r="D6636" s="40"/>
      <c r="E6636" s="40"/>
      <c r="F6636" s="68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0"/>
      <c r="AN6636" s="40"/>
    </row>
    <row r="6637" spans="1:40" x14ac:dyDescent="0.2">
      <c r="A6637" s="40"/>
      <c r="B6637" s="40"/>
      <c r="C6637" s="40"/>
      <c r="D6637" s="40"/>
      <c r="E6637" s="40"/>
      <c r="F6637" s="68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0"/>
      <c r="AN6637" s="40"/>
    </row>
    <row r="6638" spans="1:40" x14ac:dyDescent="0.2">
      <c r="A6638" s="40"/>
      <c r="B6638" s="40"/>
      <c r="C6638" s="40"/>
      <c r="D6638" s="40"/>
      <c r="E6638" s="40"/>
      <c r="F6638" s="68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0"/>
      <c r="AN6638" s="40"/>
    </row>
    <row r="6639" spans="1:40" x14ac:dyDescent="0.2">
      <c r="A6639" s="40"/>
      <c r="B6639" s="40"/>
      <c r="C6639" s="40"/>
      <c r="D6639" s="40"/>
      <c r="E6639" s="40"/>
      <c r="F6639" s="68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0"/>
      <c r="AN6639" s="40"/>
    </row>
    <row r="6640" spans="1:40" x14ac:dyDescent="0.2">
      <c r="A6640" s="40"/>
      <c r="B6640" s="40"/>
      <c r="C6640" s="40"/>
      <c r="D6640" s="40"/>
      <c r="E6640" s="40"/>
      <c r="F6640" s="68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0"/>
      <c r="AN6640" s="40"/>
    </row>
    <row r="6641" spans="1:40" x14ac:dyDescent="0.2">
      <c r="A6641" s="40"/>
      <c r="B6641" s="40"/>
      <c r="C6641" s="40"/>
      <c r="D6641" s="40"/>
      <c r="E6641" s="40"/>
      <c r="F6641" s="68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0"/>
      <c r="AN6641" s="40"/>
    </row>
    <row r="6642" spans="1:40" x14ac:dyDescent="0.2">
      <c r="A6642" s="40"/>
      <c r="B6642" s="40"/>
      <c r="C6642" s="40"/>
      <c r="D6642" s="40"/>
      <c r="E6642" s="40"/>
      <c r="F6642" s="68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0"/>
      <c r="AN6642" s="40"/>
    </row>
    <row r="6643" spans="1:40" x14ac:dyDescent="0.2">
      <c r="A6643" s="40"/>
      <c r="B6643" s="40"/>
      <c r="C6643" s="40"/>
      <c r="D6643" s="40"/>
      <c r="E6643" s="40"/>
      <c r="F6643" s="68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0"/>
      <c r="AN6643" s="40"/>
    </row>
    <row r="6644" spans="1:40" x14ac:dyDescent="0.2">
      <c r="A6644" s="40"/>
      <c r="B6644" s="40"/>
      <c r="C6644" s="40"/>
      <c r="D6644" s="40"/>
      <c r="E6644" s="40"/>
      <c r="F6644" s="68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0"/>
      <c r="AN6644" s="40"/>
    </row>
    <row r="6645" spans="1:40" x14ac:dyDescent="0.2">
      <c r="A6645" s="40"/>
      <c r="B6645" s="40"/>
      <c r="C6645" s="40"/>
      <c r="D6645" s="40"/>
      <c r="E6645" s="40"/>
      <c r="F6645" s="68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0"/>
      <c r="AN6645" s="40"/>
    </row>
    <row r="6646" spans="1:40" x14ac:dyDescent="0.2">
      <c r="A6646" s="40"/>
      <c r="B6646" s="40"/>
      <c r="C6646" s="40"/>
      <c r="D6646" s="40"/>
      <c r="E6646" s="40"/>
      <c r="F6646" s="68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0"/>
      <c r="AN6646" s="40"/>
    </row>
    <row r="6647" spans="1:40" x14ac:dyDescent="0.2">
      <c r="A6647" s="40"/>
      <c r="B6647" s="40"/>
      <c r="C6647" s="40"/>
      <c r="D6647" s="40"/>
      <c r="E6647" s="40"/>
      <c r="F6647" s="68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0"/>
      <c r="AN6647" s="40"/>
    </row>
    <row r="6648" spans="1:40" x14ac:dyDescent="0.2">
      <c r="A6648" s="40"/>
      <c r="B6648" s="40"/>
      <c r="C6648" s="40"/>
      <c r="D6648" s="40"/>
      <c r="E6648" s="40"/>
      <c r="F6648" s="68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0"/>
      <c r="AN6648" s="40"/>
    </row>
    <row r="6649" spans="1:40" x14ac:dyDescent="0.2">
      <c r="A6649" s="40"/>
      <c r="B6649" s="40"/>
      <c r="C6649" s="40"/>
      <c r="D6649" s="40"/>
      <c r="E6649" s="40"/>
      <c r="F6649" s="68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0"/>
      <c r="AN6649" s="40"/>
    </row>
    <row r="6650" spans="1:40" x14ac:dyDescent="0.2">
      <c r="A6650" s="40"/>
      <c r="B6650" s="40"/>
      <c r="C6650" s="40"/>
      <c r="D6650" s="40"/>
      <c r="E6650" s="40"/>
      <c r="F6650" s="68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0"/>
      <c r="AN6650" s="40"/>
    </row>
    <row r="6651" spans="1:40" x14ac:dyDescent="0.2">
      <c r="A6651" s="40"/>
      <c r="B6651" s="40"/>
      <c r="C6651" s="40"/>
      <c r="D6651" s="40"/>
      <c r="E6651" s="40"/>
      <c r="F6651" s="68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0"/>
      <c r="AN6651" s="40"/>
    </row>
    <row r="6652" spans="1:40" x14ac:dyDescent="0.2">
      <c r="A6652" s="40"/>
      <c r="B6652" s="40"/>
      <c r="C6652" s="40"/>
      <c r="D6652" s="40"/>
      <c r="E6652" s="40"/>
      <c r="F6652" s="68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0"/>
      <c r="AN6652" s="40"/>
    </row>
    <row r="6653" spans="1:40" x14ac:dyDescent="0.2">
      <c r="A6653" s="40"/>
      <c r="B6653" s="40"/>
      <c r="C6653" s="40"/>
      <c r="D6653" s="40"/>
      <c r="E6653" s="40"/>
      <c r="F6653" s="68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0"/>
      <c r="AN6653" s="40"/>
    </row>
    <row r="6654" spans="1:40" x14ac:dyDescent="0.2">
      <c r="A6654" s="40"/>
      <c r="B6654" s="40"/>
      <c r="C6654" s="40"/>
      <c r="D6654" s="40"/>
      <c r="E6654" s="40"/>
      <c r="F6654" s="68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0"/>
      <c r="AN6654" s="40"/>
    </row>
    <row r="6655" spans="1:40" x14ac:dyDescent="0.2">
      <c r="A6655" s="40"/>
      <c r="B6655" s="40"/>
      <c r="C6655" s="40"/>
      <c r="D6655" s="40"/>
      <c r="E6655" s="40"/>
      <c r="F6655" s="68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0"/>
      <c r="AN6655" s="40"/>
    </row>
    <row r="6656" spans="1:40" x14ac:dyDescent="0.2">
      <c r="A6656" s="40"/>
      <c r="B6656" s="40"/>
      <c r="C6656" s="40"/>
      <c r="D6656" s="40"/>
      <c r="E6656" s="40"/>
      <c r="F6656" s="68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0"/>
      <c r="AN6656" s="40"/>
    </row>
    <row r="6657" spans="1:40" x14ac:dyDescent="0.2">
      <c r="A6657" s="40"/>
      <c r="B6657" s="40"/>
      <c r="C6657" s="40"/>
      <c r="D6657" s="40"/>
      <c r="E6657" s="40"/>
      <c r="F6657" s="68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0"/>
      <c r="AN6657" s="40"/>
    </row>
    <row r="6658" spans="1:40" x14ac:dyDescent="0.2">
      <c r="A6658" s="40"/>
      <c r="B6658" s="40"/>
      <c r="C6658" s="40"/>
      <c r="D6658" s="40"/>
      <c r="E6658" s="40"/>
      <c r="F6658" s="68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0"/>
      <c r="AN6658" s="40"/>
    </row>
    <row r="6659" spans="1:40" x14ac:dyDescent="0.2">
      <c r="A6659" s="40"/>
      <c r="B6659" s="40"/>
      <c r="C6659" s="40"/>
      <c r="D6659" s="40"/>
      <c r="E6659" s="40"/>
      <c r="F6659" s="68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0"/>
      <c r="AN6659" s="40"/>
    </row>
    <row r="6660" spans="1:40" x14ac:dyDescent="0.2">
      <c r="A6660" s="40"/>
      <c r="B6660" s="40"/>
      <c r="C6660" s="40"/>
      <c r="D6660" s="40"/>
      <c r="E6660" s="40"/>
      <c r="F6660" s="68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0"/>
      <c r="AN6660" s="40"/>
    </row>
    <row r="6661" spans="1:40" x14ac:dyDescent="0.2">
      <c r="A6661" s="40"/>
      <c r="B6661" s="40"/>
      <c r="C6661" s="40"/>
      <c r="D6661" s="40"/>
      <c r="E6661" s="40"/>
      <c r="F6661" s="68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0"/>
      <c r="AN6661" s="40"/>
    </row>
    <row r="6662" spans="1:40" x14ac:dyDescent="0.2">
      <c r="A6662" s="40"/>
      <c r="B6662" s="40"/>
      <c r="C6662" s="40"/>
      <c r="D6662" s="40"/>
      <c r="E6662" s="40"/>
      <c r="F6662" s="68"/>
      <c r="G6662" s="68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0"/>
      <c r="AN6662" s="40"/>
    </row>
    <row r="6663" spans="1:40" x14ac:dyDescent="0.2">
      <c r="A6663" s="40"/>
      <c r="B6663" s="40"/>
      <c r="C6663" s="40"/>
      <c r="D6663" s="40"/>
      <c r="E6663" s="40"/>
      <c r="F6663" s="68"/>
      <c r="G6663" s="68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0"/>
      <c r="AN6663" s="40"/>
    </row>
    <row r="6664" spans="1:40" x14ac:dyDescent="0.2">
      <c r="A6664" s="40"/>
      <c r="B6664" s="40"/>
      <c r="C6664" s="40"/>
      <c r="D6664" s="40"/>
      <c r="E6664" s="40"/>
      <c r="F6664" s="68"/>
      <c r="G6664" s="68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0"/>
      <c r="AN6664" s="40"/>
    </row>
    <row r="6665" spans="1:40" x14ac:dyDescent="0.2">
      <c r="A6665" s="40"/>
      <c r="B6665" s="40"/>
      <c r="C6665" s="40"/>
      <c r="D6665" s="40"/>
      <c r="E6665" s="40"/>
      <c r="F6665" s="68"/>
      <c r="G6665" s="68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0"/>
      <c r="AN6665" s="40"/>
    </row>
    <row r="6666" spans="1:40" x14ac:dyDescent="0.2">
      <c r="A6666" s="40"/>
      <c r="B6666" s="40"/>
      <c r="C6666" s="40"/>
      <c r="D6666" s="40"/>
      <c r="E6666" s="40"/>
      <c r="F6666" s="68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0"/>
      <c r="AN6666" s="40"/>
    </row>
    <row r="6667" spans="1:40" x14ac:dyDescent="0.2">
      <c r="A6667" s="40"/>
      <c r="B6667" s="40"/>
      <c r="C6667" s="40"/>
      <c r="D6667" s="40"/>
      <c r="E6667" s="40"/>
      <c r="F6667" s="68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0"/>
      <c r="AN6667" s="40"/>
    </row>
    <row r="6668" spans="1:40" x14ac:dyDescent="0.2">
      <c r="A6668" s="40"/>
      <c r="B6668" s="40"/>
      <c r="C6668" s="40"/>
      <c r="D6668" s="40"/>
      <c r="E6668" s="40"/>
      <c r="F6668" s="68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0"/>
      <c r="AN6668" s="40"/>
    </row>
    <row r="6669" spans="1:40" x14ac:dyDescent="0.2">
      <c r="A6669" s="40"/>
      <c r="B6669" s="40"/>
      <c r="C6669" s="40"/>
      <c r="D6669" s="40"/>
      <c r="E6669" s="40"/>
      <c r="F6669" s="68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0"/>
      <c r="AN6669" s="40"/>
    </row>
    <row r="6670" spans="1:40" x14ac:dyDescent="0.2">
      <c r="A6670" s="40"/>
      <c r="B6670" s="40"/>
      <c r="C6670" s="40"/>
      <c r="D6670" s="40"/>
      <c r="E6670" s="40"/>
      <c r="F6670" s="68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0"/>
      <c r="AN6670" s="40"/>
    </row>
    <row r="6671" spans="1:40" x14ac:dyDescent="0.2">
      <c r="A6671" s="40"/>
      <c r="B6671" s="40"/>
      <c r="C6671" s="40"/>
      <c r="D6671" s="40"/>
      <c r="E6671" s="40"/>
      <c r="F6671" s="68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0"/>
      <c r="AN6671" s="40"/>
    </row>
    <row r="6672" spans="1:40" x14ac:dyDescent="0.2">
      <c r="A6672" s="40"/>
      <c r="B6672" s="40"/>
      <c r="C6672" s="40"/>
      <c r="D6672" s="40"/>
      <c r="E6672" s="40"/>
      <c r="F6672" s="68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0"/>
      <c r="AN6672" s="40"/>
    </row>
    <row r="6673" spans="1:40" x14ac:dyDescent="0.2">
      <c r="A6673" s="40"/>
      <c r="B6673" s="40"/>
      <c r="C6673" s="40"/>
      <c r="D6673" s="40"/>
      <c r="E6673" s="40"/>
      <c r="F6673" s="68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0"/>
      <c r="AN6673" s="40"/>
    </row>
    <row r="6674" spans="1:40" x14ac:dyDescent="0.2">
      <c r="A6674" s="40"/>
      <c r="B6674" s="40"/>
      <c r="C6674" s="40"/>
      <c r="D6674" s="40"/>
      <c r="E6674" s="40"/>
      <c r="F6674" s="68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0"/>
      <c r="AN6674" s="40"/>
    </row>
    <row r="6675" spans="1:40" x14ac:dyDescent="0.2">
      <c r="A6675" s="40"/>
      <c r="B6675" s="40"/>
      <c r="C6675" s="40"/>
      <c r="D6675" s="40"/>
      <c r="E6675" s="40"/>
      <c r="F6675" s="68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0"/>
      <c r="AN6675" s="40"/>
    </row>
    <row r="6676" spans="1:40" x14ac:dyDescent="0.2">
      <c r="A6676" s="40"/>
      <c r="B6676" s="40"/>
      <c r="C6676" s="40"/>
      <c r="D6676" s="40"/>
      <c r="E6676" s="40"/>
      <c r="F6676" s="68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0"/>
      <c r="AN6676" s="40"/>
    </row>
    <row r="6677" spans="1:40" x14ac:dyDescent="0.2">
      <c r="A6677" s="40"/>
      <c r="B6677" s="40"/>
      <c r="C6677" s="40"/>
      <c r="D6677" s="40"/>
      <c r="E6677" s="40"/>
      <c r="F6677" s="68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0"/>
      <c r="AN6677" s="40"/>
    </row>
    <row r="6678" spans="1:40" x14ac:dyDescent="0.2">
      <c r="A6678" s="40"/>
      <c r="B6678" s="40"/>
      <c r="C6678" s="40"/>
      <c r="D6678" s="40"/>
      <c r="E6678" s="40"/>
      <c r="F6678" s="68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0"/>
      <c r="AN6678" s="40"/>
    </row>
    <row r="6679" spans="1:40" x14ac:dyDescent="0.2">
      <c r="A6679" s="40"/>
      <c r="B6679" s="40"/>
      <c r="C6679" s="40"/>
      <c r="D6679" s="40"/>
      <c r="E6679" s="40"/>
      <c r="F6679" s="68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0"/>
      <c r="AN6679" s="40"/>
    </row>
    <row r="6680" spans="1:40" x14ac:dyDescent="0.2">
      <c r="A6680" s="40"/>
      <c r="B6680" s="40"/>
      <c r="C6680" s="40"/>
      <c r="D6680" s="40"/>
      <c r="E6680" s="40"/>
      <c r="F6680" s="68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0"/>
      <c r="AN6680" s="40"/>
    </row>
    <row r="6681" spans="1:40" x14ac:dyDescent="0.2">
      <c r="A6681" s="40"/>
      <c r="B6681" s="40"/>
      <c r="C6681" s="40"/>
      <c r="D6681" s="40"/>
      <c r="E6681" s="40"/>
      <c r="F6681" s="68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0"/>
      <c r="AN6681" s="40"/>
    </row>
    <row r="6682" spans="1:40" x14ac:dyDescent="0.2">
      <c r="A6682" s="40"/>
      <c r="B6682" s="40"/>
      <c r="C6682" s="40"/>
      <c r="D6682" s="40"/>
      <c r="E6682" s="40"/>
      <c r="F6682" s="68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0"/>
      <c r="AN6682" s="40"/>
    </row>
    <row r="6683" spans="1:40" x14ac:dyDescent="0.2">
      <c r="A6683" s="40"/>
      <c r="B6683" s="40"/>
      <c r="C6683" s="40"/>
      <c r="D6683" s="40"/>
      <c r="E6683" s="40"/>
      <c r="F6683" s="68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0"/>
      <c r="AN6683" s="40"/>
    </row>
    <row r="6684" spans="1:40" x14ac:dyDescent="0.2">
      <c r="A6684" s="40"/>
      <c r="B6684" s="40"/>
      <c r="C6684" s="40"/>
      <c r="D6684" s="40"/>
      <c r="E6684" s="40"/>
      <c r="F6684" s="68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0"/>
      <c r="AN6684" s="40"/>
    </row>
    <row r="6685" spans="1:40" x14ac:dyDescent="0.2">
      <c r="A6685" s="40"/>
      <c r="B6685" s="40"/>
      <c r="C6685" s="40"/>
      <c r="D6685" s="40"/>
      <c r="E6685" s="40"/>
      <c r="F6685" s="68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0"/>
      <c r="AN6685" s="40"/>
    </row>
    <row r="6686" spans="1:40" x14ac:dyDescent="0.2">
      <c r="A6686" s="40"/>
      <c r="B6686" s="40"/>
      <c r="C6686" s="40"/>
      <c r="D6686" s="40"/>
      <c r="E6686" s="40"/>
      <c r="F6686" s="68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0"/>
      <c r="AN6686" s="40"/>
    </row>
    <row r="6687" spans="1:40" x14ac:dyDescent="0.2">
      <c r="A6687" s="40"/>
      <c r="B6687" s="40"/>
      <c r="C6687" s="40"/>
      <c r="D6687" s="40"/>
      <c r="E6687" s="40"/>
      <c r="F6687" s="68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0"/>
      <c r="AN6687" s="40"/>
    </row>
    <row r="6688" spans="1:40" x14ac:dyDescent="0.2">
      <c r="A6688" s="40"/>
      <c r="B6688" s="40"/>
      <c r="C6688" s="40"/>
      <c r="D6688" s="40"/>
      <c r="E6688" s="40"/>
      <c r="F6688" s="68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0"/>
      <c r="AN6688" s="40"/>
    </row>
    <row r="6689" spans="1:40" x14ac:dyDescent="0.2">
      <c r="A6689" s="40"/>
      <c r="B6689" s="40"/>
      <c r="C6689" s="40"/>
      <c r="D6689" s="40"/>
      <c r="E6689" s="40"/>
      <c r="F6689" s="68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0"/>
      <c r="AN6689" s="40"/>
    </row>
    <row r="6690" spans="1:40" x14ac:dyDescent="0.2">
      <c r="A6690" s="40"/>
      <c r="B6690" s="40"/>
      <c r="C6690" s="40"/>
      <c r="D6690" s="40"/>
      <c r="E6690" s="40"/>
      <c r="F6690" s="68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0"/>
      <c r="AN6690" s="40"/>
    </row>
    <row r="6691" spans="1:40" x14ac:dyDescent="0.2">
      <c r="A6691" s="40"/>
      <c r="B6691" s="40"/>
      <c r="C6691" s="40"/>
      <c r="D6691" s="40"/>
      <c r="E6691" s="40"/>
      <c r="F6691" s="68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0"/>
      <c r="AN6691" s="40"/>
    </row>
    <row r="6692" spans="1:40" x14ac:dyDescent="0.2">
      <c r="A6692" s="40"/>
      <c r="B6692" s="40"/>
      <c r="C6692" s="40"/>
      <c r="D6692" s="40"/>
      <c r="E6692" s="40"/>
      <c r="F6692" s="68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0"/>
      <c r="AN6692" s="40"/>
    </row>
    <row r="6693" spans="1:40" x14ac:dyDescent="0.2">
      <c r="A6693" s="40"/>
      <c r="B6693" s="40"/>
      <c r="C6693" s="40"/>
      <c r="D6693" s="40"/>
      <c r="E6693" s="40"/>
      <c r="F6693" s="68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0"/>
      <c r="AN6693" s="40"/>
    </row>
    <row r="6694" spans="1:40" x14ac:dyDescent="0.2">
      <c r="A6694" s="40"/>
      <c r="B6694" s="40"/>
      <c r="C6694" s="40"/>
      <c r="D6694" s="40"/>
      <c r="E6694" s="40"/>
      <c r="F6694" s="68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0"/>
      <c r="AN6694" s="40"/>
    </row>
    <row r="6695" spans="1:40" x14ac:dyDescent="0.2">
      <c r="A6695" s="40"/>
      <c r="B6695" s="40"/>
      <c r="C6695" s="40"/>
      <c r="D6695" s="40"/>
      <c r="E6695" s="40"/>
      <c r="F6695" s="68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0"/>
      <c r="AN6695" s="40"/>
    </row>
    <row r="6696" spans="1:40" x14ac:dyDescent="0.2">
      <c r="A6696" s="40"/>
      <c r="B6696" s="40"/>
      <c r="C6696" s="40"/>
      <c r="D6696" s="40"/>
      <c r="E6696" s="40"/>
      <c r="F6696" s="68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0"/>
      <c r="AN6696" s="40"/>
    </row>
    <row r="6697" spans="1:40" x14ac:dyDescent="0.2">
      <c r="A6697" s="40"/>
      <c r="B6697" s="40"/>
      <c r="C6697" s="40"/>
      <c r="D6697" s="40"/>
      <c r="E6697" s="40"/>
      <c r="F6697" s="68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0"/>
      <c r="AN6697" s="40"/>
    </row>
    <row r="6698" spans="1:40" x14ac:dyDescent="0.2">
      <c r="A6698" s="40"/>
      <c r="B6698" s="40"/>
      <c r="C6698" s="40"/>
      <c r="D6698" s="40"/>
      <c r="E6698" s="40"/>
      <c r="F6698" s="68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0"/>
      <c r="AN6698" s="40"/>
    </row>
    <row r="6699" spans="1:40" x14ac:dyDescent="0.2">
      <c r="A6699" s="40"/>
      <c r="B6699" s="40"/>
      <c r="C6699" s="40"/>
      <c r="D6699" s="40"/>
      <c r="E6699" s="40"/>
      <c r="F6699" s="68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0"/>
      <c r="AN6699" s="40"/>
    </row>
    <row r="6700" spans="1:40" x14ac:dyDescent="0.2">
      <c r="A6700" s="40"/>
      <c r="B6700" s="40"/>
      <c r="C6700" s="40"/>
      <c r="D6700" s="40"/>
      <c r="E6700" s="40"/>
      <c r="F6700" s="68"/>
      <c r="G6700" s="68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0"/>
      <c r="AN6700" s="40"/>
    </row>
    <row r="6701" spans="1:40" x14ac:dyDescent="0.2">
      <c r="A6701" s="40"/>
      <c r="B6701" s="40"/>
      <c r="C6701" s="40"/>
      <c r="D6701" s="40"/>
      <c r="E6701" s="40"/>
      <c r="F6701" s="68"/>
      <c r="G6701" s="68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0"/>
      <c r="AN6701" s="40"/>
    </row>
    <row r="6702" spans="1:40" x14ac:dyDescent="0.2">
      <c r="A6702" s="40"/>
      <c r="B6702" s="40"/>
      <c r="C6702" s="40"/>
      <c r="D6702" s="40"/>
      <c r="E6702" s="40"/>
      <c r="F6702" s="68"/>
      <c r="G6702" s="68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0"/>
      <c r="AN6702" s="40"/>
    </row>
    <row r="6703" spans="1:40" x14ac:dyDescent="0.2">
      <c r="A6703" s="40"/>
      <c r="B6703" s="40"/>
      <c r="C6703" s="40"/>
      <c r="D6703" s="40"/>
      <c r="E6703" s="40"/>
      <c r="F6703" s="68"/>
      <c r="G6703" s="68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0"/>
      <c r="AN6703" s="40"/>
    </row>
    <row r="6704" spans="1:40" x14ac:dyDescent="0.2">
      <c r="A6704" s="40"/>
      <c r="B6704" s="40"/>
      <c r="C6704" s="40"/>
      <c r="D6704" s="40"/>
      <c r="E6704" s="40"/>
      <c r="F6704" s="68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0"/>
      <c r="AN6704" s="40"/>
    </row>
    <row r="6705" spans="1:40" x14ac:dyDescent="0.2">
      <c r="A6705" s="40"/>
      <c r="B6705" s="40"/>
      <c r="C6705" s="40"/>
      <c r="D6705" s="40"/>
      <c r="E6705" s="40"/>
      <c r="F6705" s="68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0"/>
      <c r="AN6705" s="40"/>
    </row>
    <row r="6706" spans="1:40" x14ac:dyDescent="0.2">
      <c r="A6706" s="40"/>
      <c r="B6706" s="40"/>
      <c r="C6706" s="40"/>
      <c r="D6706" s="40"/>
      <c r="E6706" s="40"/>
      <c r="F6706" s="68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0"/>
      <c r="AN6706" s="40"/>
    </row>
    <row r="6707" spans="1:40" x14ac:dyDescent="0.2">
      <c r="A6707" s="40"/>
      <c r="B6707" s="40"/>
      <c r="C6707" s="40"/>
      <c r="D6707" s="40"/>
      <c r="E6707" s="40"/>
      <c r="F6707" s="68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0"/>
      <c r="AN6707" s="40"/>
    </row>
    <row r="6708" spans="1:40" x14ac:dyDescent="0.2">
      <c r="A6708" s="40"/>
      <c r="B6708" s="40"/>
      <c r="C6708" s="40"/>
      <c r="D6708" s="40"/>
      <c r="E6708" s="40"/>
      <c r="F6708" s="68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0"/>
      <c r="AN6708" s="40"/>
    </row>
    <row r="6709" spans="1:40" x14ac:dyDescent="0.2">
      <c r="A6709" s="40"/>
      <c r="B6709" s="40"/>
      <c r="C6709" s="40"/>
      <c r="D6709" s="40"/>
      <c r="E6709" s="40"/>
      <c r="F6709" s="68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0"/>
      <c r="AN6709" s="40"/>
    </row>
    <row r="6710" spans="1:40" x14ac:dyDescent="0.2">
      <c r="A6710" s="40"/>
      <c r="B6710" s="40"/>
      <c r="C6710" s="40"/>
      <c r="D6710" s="40"/>
      <c r="E6710" s="40"/>
      <c r="F6710" s="68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0"/>
      <c r="AN6710" s="40"/>
    </row>
    <row r="6711" spans="1:40" x14ac:dyDescent="0.2">
      <c r="A6711" s="40"/>
      <c r="B6711" s="40"/>
      <c r="C6711" s="40"/>
      <c r="D6711" s="40"/>
      <c r="E6711" s="40"/>
      <c r="F6711" s="68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0"/>
      <c r="AN6711" s="40"/>
    </row>
    <row r="6712" spans="1:40" x14ac:dyDescent="0.2">
      <c r="A6712" s="40"/>
      <c r="B6712" s="40"/>
      <c r="C6712" s="40"/>
      <c r="D6712" s="40"/>
      <c r="E6712" s="40"/>
      <c r="F6712" s="68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0"/>
      <c r="AN6712" s="40"/>
    </row>
    <row r="6713" spans="1:40" x14ac:dyDescent="0.2">
      <c r="A6713" s="40"/>
      <c r="B6713" s="40"/>
      <c r="C6713" s="40"/>
      <c r="D6713" s="40"/>
      <c r="E6713" s="40"/>
      <c r="F6713" s="68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0"/>
      <c r="AN6713" s="40"/>
    </row>
    <row r="6714" spans="1:40" x14ac:dyDescent="0.2">
      <c r="A6714" s="40"/>
      <c r="B6714" s="40"/>
      <c r="C6714" s="40"/>
      <c r="D6714" s="40"/>
      <c r="E6714" s="40"/>
      <c r="F6714" s="68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0"/>
      <c r="AN6714" s="40"/>
    </row>
    <row r="6715" spans="1:40" x14ac:dyDescent="0.2">
      <c r="A6715" s="40"/>
      <c r="B6715" s="40"/>
      <c r="C6715" s="40"/>
      <c r="D6715" s="40"/>
      <c r="E6715" s="40"/>
      <c r="F6715" s="68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0"/>
      <c r="AN6715" s="40"/>
    </row>
    <row r="6716" spans="1:40" x14ac:dyDescent="0.2">
      <c r="A6716" s="40"/>
      <c r="B6716" s="40"/>
      <c r="C6716" s="40"/>
      <c r="D6716" s="40"/>
      <c r="E6716" s="40"/>
      <c r="F6716" s="68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0"/>
      <c r="AN6716" s="40"/>
    </row>
    <row r="6717" spans="1:40" x14ac:dyDescent="0.2">
      <c r="A6717" s="40"/>
      <c r="B6717" s="40"/>
      <c r="C6717" s="40"/>
      <c r="D6717" s="40"/>
      <c r="E6717" s="40"/>
      <c r="F6717" s="68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0"/>
      <c r="AN6717" s="40"/>
    </row>
    <row r="6718" spans="1:40" x14ac:dyDescent="0.2">
      <c r="A6718" s="40"/>
      <c r="B6718" s="40"/>
      <c r="C6718" s="40"/>
      <c r="D6718" s="40"/>
      <c r="E6718" s="40"/>
      <c r="F6718" s="68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0"/>
      <c r="AN6718" s="40"/>
    </row>
    <row r="6719" spans="1:40" x14ac:dyDescent="0.2">
      <c r="A6719" s="40"/>
      <c r="B6719" s="40"/>
      <c r="C6719" s="40"/>
      <c r="D6719" s="40"/>
      <c r="E6719" s="40"/>
      <c r="F6719" s="68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0"/>
      <c r="AN6719" s="40"/>
    </row>
    <row r="6720" spans="1:40" x14ac:dyDescent="0.2">
      <c r="A6720" s="40"/>
      <c r="B6720" s="40"/>
      <c r="C6720" s="40"/>
      <c r="D6720" s="40"/>
      <c r="E6720" s="40"/>
      <c r="F6720" s="68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0"/>
      <c r="AN6720" s="40"/>
    </row>
    <row r="6721" spans="1:40" x14ac:dyDescent="0.2">
      <c r="A6721" s="40"/>
      <c r="B6721" s="40"/>
      <c r="C6721" s="40"/>
      <c r="D6721" s="40"/>
      <c r="E6721" s="40"/>
      <c r="F6721" s="68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0"/>
      <c r="AN6721" s="40"/>
    </row>
    <row r="6722" spans="1:40" x14ac:dyDescent="0.2">
      <c r="A6722" s="40"/>
      <c r="B6722" s="40"/>
      <c r="C6722" s="40"/>
      <c r="D6722" s="40"/>
      <c r="E6722" s="40"/>
      <c r="F6722" s="68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0"/>
      <c r="AN6722" s="40"/>
    </row>
    <row r="6723" spans="1:40" x14ac:dyDescent="0.2">
      <c r="A6723" s="40"/>
      <c r="B6723" s="40"/>
      <c r="C6723" s="40"/>
      <c r="D6723" s="40"/>
      <c r="E6723" s="40"/>
      <c r="F6723" s="68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0"/>
      <c r="AN6723" s="40"/>
    </row>
    <row r="6724" spans="1:40" x14ac:dyDescent="0.2">
      <c r="A6724" s="40"/>
      <c r="B6724" s="40"/>
      <c r="C6724" s="40"/>
      <c r="D6724" s="40"/>
      <c r="E6724" s="40"/>
      <c r="F6724" s="68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0"/>
      <c r="AN6724" s="40"/>
    </row>
    <row r="6725" spans="1:40" x14ac:dyDescent="0.2">
      <c r="A6725" s="40"/>
      <c r="B6725" s="40"/>
      <c r="C6725" s="40"/>
      <c r="D6725" s="40"/>
      <c r="E6725" s="40"/>
      <c r="F6725" s="68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0"/>
      <c r="AN6725" s="40"/>
    </row>
    <row r="6726" spans="1:40" x14ac:dyDescent="0.2">
      <c r="A6726" s="40"/>
      <c r="B6726" s="40"/>
      <c r="C6726" s="40"/>
      <c r="D6726" s="40"/>
      <c r="E6726" s="40"/>
      <c r="F6726" s="68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0"/>
      <c r="AN6726" s="40"/>
    </row>
    <row r="6727" spans="1:40" x14ac:dyDescent="0.2">
      <c r="A6727" s="40"/>
      <c r="B6727" s="40"/>
      <c r="C6727" s="40"/>
      <c r="D6727" s="40"/>
      <c r="E6727" s="40"/>
      <c r="F6727" s="68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0"/>
      <c r="AN6727" s="40"/>
    </row>
    <row r="6728" spans="1:40" x14ac:dyDescent="0.2">
      <c r="A6728" s="40"/>
      <c r="B6728" s="40"/>
      <c r="C6728" s="40"/>
      <c r="D6728" s="40"/>
      <c r="E6728" s="40"/>
      <c r="F6728" s="68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0"/>
      <c r="AN6728" s="40"/>
    </row>
    <row r="6729" spans="1:40" x14ac:dyDescent="0.2">
      <c r="A6729" s="40"/>
      <c r="B6729" s="40"/>
      <c r="C6729" s="40"/>
      <c r="D6729" s="40"/>
      <c r="E6729" s="40"/>
      <c r="F6729" s="68"/>
      <c r="G6729" s="68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0"/>
      <c r="AN6729" s="40"/>
    </row>
    <row r="6730" spans="1:40" x14ac:dyDescent="0.2">
      <c r="A6730" s="40"/>
      <c r="B6730" s="40"/>
      <c r="C6730" s="40"/>
      <c r="D6730" s="40"/>
      <c r="E6730" s="40"/>
      <c r="F6730" s="68"/>
      <c r="G6730" s="68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0"/>
      <c r="AN6730" s="40"/>
    </row>
    <row r="6731" spans="1:40" x14ac:dyDescent="0.2">
      <c r="A6731" s="40"/>
      <c r="B6731" s="40"/>
      <c r="C6731" s="40"/>
      <c r="D6731" s="40"/>
      <c r="E6731" s="40"/>
      <c r="F6731" s="68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0"/>
      <c r="AN6731" s="40"/>
    </row>
    <row r="6732" spans="1:40" x14ac:dyDescent="0.2">
      <c r="A6732" s="40"/>
      <c r="B6732" s="40"/>
      <c r="C6732" s="40"/>
      <c r="D6732" s="40"/>
      <c r="E6732" s="40"/>
      <c r="F6732" s="68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0"/>
      <c r="AN6732" s="40"/>
    </row>
    <row r="6733" spans="1:40" x14ac:dyDescent="0.2">
      <c r="A6733" s="40"/>
      <c r="B6733" s="40"/>
      <c r="C6733" s="40"/>
      <c r="D6733" s="40"/>
      <c r="E6733" s="40"/>
      <c r="F6733" s="68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0"/>
      <c r="AN6733" s="40"/>
    </row>
    <row r="6734" spans="1:40" x14ac:dyDescent="0.2">
      <c r="A6734" s="40"/>
      <c r="B6734" s="40"/>
      <c r="C6734" s="40"/>
      <c r="D6734" s="40"/>
      <c r="E6734" s="40"/>
      <c r="F6734" s="68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0"/>
      <c r="AN6734" s="40"/>
    </row>
    <row r="6735" spans="1:40" x14ac:dyDescent="0.2">
      <c r="A6735" s="40"/>
      <c r="B6735" s="40"/>
      <c r="C6735" s="40"/>
      <c r="D6735" s="40"/>
      <c r="E6735" s="40"/>
      <c r="F6735" s="68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0"/>
      <c r="AN6735" s="40"/>
    </row>
    <row r="6736" spans="1:40" x14ac:dyDescent="0.2">
      <c r="A6736" s="40"/>
      <c r="B6736" s="40"/>
      <c r="C6736" s="40"/>
      <c r="D6736" s="40"/>
      <c r="E6736" s="40"/>
      <c r="F6736" s="68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0"/>
      <c r="AN6736" s="40"/>
    </row>
    <row r="6737" spans="1:40" x14ac:dyDescent="0.2">
      <c r="A6737" s="40"/>
      <c r="B6737" s="40"/>
      <c r="C6737" s="40"/>
      <c r="D6737" s="40"/>
      <c r="E6737" s="40"/>
      <c r="F6737" s="68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0"/>
      <c r="AN6737" s="40"/>
    </row>
    <row r="6738" spans="1:40" x14ac:dyDescent="0.2">
      <c r="A6738" s="40"/>
      <c r="B6738" s="40"/>
      <c r="C6738" s="40"/>
      <c r="D6738" s="40"/>
      <c r="E6738" s="40"/>
      <c r="F6738" s="68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0"/>
      <c r="AN6738" s="40"/>
    </row>
    <row r="6739" spans="1:40" x14ac:dyDescent="0.2">
      <c r="A6739" s="40"/>
      <c r="B6739" s="40"/>
      <c r="C6739" s="40"/>
      <c r="D6739" s="40"/>
      <c r="E6739" s="40"/>
      <c r="F6739" s="68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0"/>
      <c r="AN6739" s="40"/>
    </row>
    <row r="6740" spans="1:40" x14ac:dyDescent="0.2">
      <c r="A6740" s="40"/>
      <c r="B6740" s="40"/>
      <c r="C6740" s="40"/>
      <c r="D6740" s="40"/>
      <c r="E6740" s="40"/>
      <c r="F6740" s="68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0"/>
      <c r="AN6740" s="40"/>
    </row>
    <row r="6741" spans="1:40" x14ac:dyDescent="0.2">
      <c r="A6741" s="40"/>
      <c r="B6741" s="40"/>
      <c r="C6741" s="40"/>
      <c r="D6741" s="40"/>
      <c r="E6741" s="40"/>
      <c r="F6741" s="68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0"/>
      <c r="AN6741" s="40"/>
    </row>
    <row r="6742" spans="1:40" x14ac:dyDescent="0.2">
      <c r="A6742" s="40"/>
      <c r="B6742" s="40"/>
      <c r="C6742" s="40"/>
      <c r="D6742" s="40"/>
      <c r="E6742" s="40"/>
      <c r="F6742" s="68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0"/>
      <c r="AN6742" s="40"/>
    </row>
    <row r="6743" spans="1:40" x14ac:dyDescent="0.2">
      <c r="A6743" s="40"/>
      <c r="B6743" s="40"/>
      <c r="C6743" s="40"/>
      <c r="D6743" s="40"/>
      <c r="E6743" s="40"/>
      <c r="F6743" s="68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0"/>
      <c r="AN6743" s="40"/>
    </row>
    <row r="6744" spans="1:40" x14ac:dyDescent="0.2">
      <c r="A6744" s="40"/>
      <c r="B6744" s="40"/>
      <c r="C6744" s="40"/>
      <c r="D6744" s="40"/>
      <c r="E6744" s="40"/>
      <c r="F6744" s="68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0"/>
      <c r="AN6744" s="40"/>
    </row>
    <row r="6745" spans="1:40" x14ac:dyDescent="0.2">
      <c r="A6745" s="40"/>
      <c r="B6745" s="40"/>
      <c r="C6745" s="40"/>
      <c r="D6745" s="40"/>
      <c r="E6745" s="40"/>
      <c r="F6745" s="68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0"/>
      <c r="AN6745" s="40"/>
    </row>
    <row r="6746" spans="1:40" x14ac:dyDescent="0.2">
      <c r="A6746" s="40"/>
      <c r="B6746" s="40"/>
      <c r="C6746" s="40"/>
      <c r="D6746" s="40"/>
      <c r="E6746" s="40"/>
      <c r="F6746" s="68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0"/>
      <c r="AN6746" s="40"/>
    </row>
    <row r="6747" spans="1:40" x14ac:dyDescent="0.2">
      <c r="A6747" s="40"/>
      <c r="B6747" s="40"/>
      <c r="C6747" s="40"/>
      <c r="D6747" s="40"/>
      <c r="E6747" s="40"/>
      <c r="F6747" s="68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0"/>
      <c r="AN6747" s="40"/>
    </row>
    <row r="6748" spans="1:40" x14ac:dyDescent="0.2">
      <c r="A6748" s="40"/>
      <c r="B6748" s="40"/>
      <c r="C6748" s="40"/>
      <c r="D6748" s="40"/>
      <c r="E6748" s="40"/>
      <c r="F6748" s="68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0"/>
      <c r="AN6748" s="40"/>
    </row>
    <row r="6749" spans="1:40" x14ac:dyDescent="0.2">
      <c r="A6749" s="40"/>
      <c r="B6749" s="40"/>
      <c r="C6749" s="40"/>
      <c r="D6749" s="40"/>
      <c r="E6749" s="40"/>
      <c r="F6749" s="68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0"/>
      <c r="AN6749" s="40"/>
    </row>
    <row r="6750" spans="1:40" x14ac:dyDescent="0.2">
      <c r="A6750" s="40"/>
      <c r="B6750" s="40"/>
      <c r="C6750" s="40"/>
      <c r="D6750" s="40"/>
      <c r="E6750" s="40"/>
      <c r="F6750" s="68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0"/>
      <c r="AN6750" s="40"/>
    </row>
    <row r="6751" spans="1:40" x14ac:dyDescent="0.2">
      <c r="A6751" s="40"/>
      <c r="B6751" s="40"/>
      <c r="C6751" s="40"/>
      <c r="D6751" s="40"/>
      <c r="E6751" s="40"/>
      <c r="F6751" s="68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0"/>
      <c r="AN6751" s="40"/>
    </row>
    <row r="6752" spans="1:40" x14ac:dyDescent="0.2">
      <c r="A6752" s="40"/>
      <c r="B6752" s="40"/>
      <c r="C6752" s="40"/>
      <c r="D6752" s="40"/>
      <c r="E6752" s="40"/>
      <c r="F6752" s="68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0"/>
      <c r="AN6752" s="40"/>
    </row>
    <row r="6753" spans="1:40" x14ac:dyDescent="0.2">
      <c r="A6753" s="40"/>
      <c r="B6753" s="40"/>
      <c r="C6753" s="40"/>
      <c r="D6753" s="40"/>
      <c r="E6753" s="40"/>
      <c r="F6753" s="68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0"/>
      <c r="AN6753" s="40"/>
    </row>
    <row r="6754" spans="1:40" x14ac:dyDescent="0.2">
      <c r="A6754" s="40"/>
      <c r="B6754" s="40"/>
      <c r="C6754" s="40"/>
      <c r="D6754" s="40"/>
      <c r="E6754" s="40"/>
      <c r="F6754" s="68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0"/>
      <c r="AN6754" s="40"/>
    </row>
    <row r="6755" spans="1:40" x14ac:dyDescent="0.2">
      <c r="A6755" s="40"/>
      <c r="B6755" s="40"/>
      <c r="C6755" s="40"/>
      <c r="D6755" s="40"/>
      <c r="E6755" s="40"/>
      <c r="F6755" s="68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0"/>
      <c r="AN6755" s="40"/>
    </row>
    <row r="6756" spans="1:40" x14ac:dyDescent="0.2">
      <c r="A6756" s="40"/>
      <c r="B6756" s="40"/>
      <c r="C6756" s="40"/>
      <c r="D6756" s="40"/>
      <c r="E6756" s="40"/>
      <c r="F6756" s="68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0"/>
      <c r="AN6756" s="40"/>
    </row>
    <row r="6757" spans="1:40" x14ac:dyDescent="0.2">
      <c r="A6757" s="40"/>
      <c r="B6757" s="40"/>
      <c r="C6757" s="40"/>
      <c r="D6757" s="40"/>
      <c r="E6757" s="40"/>
      <c r="F6757" s="68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0"/>
      <c r="AN6757" s="40"/>
    </row>
    <row r="6758" spans="1:40" x14ac:dyDescent="0.2">
      <c r="A6758" s="40"/>
      <c r="B6758" s="40"/>
      <c r="C6758" s="40"/>
      <c r="D6758" s="40"/>
      <c r="E6758" s="40"/>
      <c r="F6758" s="68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0"/>
      <c r="AN6758" s="40"/>
    </row>
    <row r="6759" spans="1:40" x14ac:dyDescent="0.2">
      <c r="A6759" s="40"/>
      <c r="B6759" s="40"/>
      <c r="C6759" s="40"/>
      <c r="D6759" s="40"/>
      <c r="E6759" s="40"/>
      <c r="F6759" s="68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0"/>
      <c r="AN6759" s="40"/>
    </row>
    <row r="6760" spans="1:40" x14ac:dyDescent="0.2">
      <c r="A6760" s="40"/>
      <c r="B6760" s="40"/>
      <c r="C6760" s="40"/>
      <c r="D6760" s="40"/>
      <c r="E6760" s="40"/>
      <c r="F6760" s="68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0"/>
      <c r="AN6760" s="40"/>
    </row>
    <row r="6761" spans="1:40" x14ac:dyDescent="0.2">
      <c r="A6761" s="40"/>
      <c r="B6761" s="40"/>
      <c r="C6761" s="40"/>
      <c r="D6761" s="40"/>
      <c r="E6761" s="40"/>
      <c r="F6761" s="68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0"/>
      <c r="AN6761" s="40"/>
    </row>
    <row r="6762" spans="1:40" x14ac:dyDescent="0.2">
      <c r="A6762" s="40"/>
      <c r="B6762" s="40"/>
      <c r="C6762" s="40"/>
      <c r="D6762" s="40"/>
      <c r="E6762" s="40"/>
      <c r="F6762" s="68"/>
      <c r="G6762" s="68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0"/>
      <c r="AN6762" s="40"/>
    </row>
    <row r="6763" spans="1:40" x14ac:dyDescent="0.2">
      <c r="A6763" s="40"/>
      <c r="B6763" s="40"/>
      <c r="C6763" s="40"/>
      <c r="D6763" s="40"/>
      <c r="E6763" s="40"/>
      <c r="F6763" s="68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0"/>
      <c r="AN6763" s="40"/>
    </row>
    <row r="6764" spans="1:40" x14ac:dyDescent="0.2">
      <c r="A6764" s="40"/>
      <c r="B6764" s="40"/>
      <c r="C6764" s="40"/>
      <c r="D6764" s="40"/>
      <c r="E6764" s="40"/>
      <c r="F6764" s="68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0"/>
      <c r="AN6764" s="40"/>
    </row>
    <row r="6765" spans="1:40" x14ac:dyDescent="0.2">
      <c r="A6765" s="40"/>
      <c r="B6765" s="40"/>
      <c r="C6765" s="40"/>
      <c r="D6765" s="40"/>
      <c r="E6765" s="40"/>
      <c r="F6765" s="68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0"/>
      <c r="AN6765" s="40"/>
    </row>
    <row r="6766" spans="1:40" x14ac:dyDescent="0.2">
      <c r="A6766" s="40"/>
      <c r="B6766" s="40"/>
      <c r="C6766" s="40"/>
      <c r="D6766" s="40"/>
      <c r="E6766" s="40"/>
      <c r="F6766" s="68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0"/>
      <c r="AN6766" s="40"/>
    </row>
    <row r="6767" spans="1:40" x14ac:dyDescent="0.2">
      <c r="A6767" s="40"/>
      <c r="B6767" s="40"/>
      <c r="C6767" s="40"/>
      <c r="D6767" s="40"/>
      <c r="E6767" s="40"/>
      <c r="F6767" s="68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0"/>
      <c r="AN6767" s="40"/>
    </row>
    <row r="6768" spans="1:40" x14ac:dyDescent="0.2">
      <c r="A6768" s="40"/>
      <c r="B6768" s="40"/>
      <c r="C6768" s="40"/>
      <c r="D6768" s="40"/>
      <c r="E6768" s="40"/>
      <c r="F6768" s="68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0"/>
      <c r="AN6768" s="40"/>
    </row>
    <row r="6769" spans="1:40" x14ac:dyDescent="0.2">
      <c r="A6769" s="40"/>
      <c r="B6769" s="40"/>
      <c r="C6769" s="40"/>
      <c r="D6769" s="40"/>
      <c r="E6769" s="40"/>
      <c r="F6769" s="68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0"/>
      <c r="AN6769" s="40"/>
    </row>
    <row r="6770" spans="1:40" x14ac:dyDescent="0.2">
      <c r="A6770" s="40"/>
      <c r="B6770" s="40"/>
      <c r="C6770" s="40"/>
      <c r="D6770" s="40"/>
      <c r="E6770" s="40"/>
      <c r="F6770" s="68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0"/>
      <c r="AN6770" s="40"/>
    </row>
    <row r="6771" spans="1:40" x14ac:dyDescent="0.2">
      <c r="A6771" s="40"/>
      <c r="B6771" s="40"/>
      <c r="C6771" s="40"/>
      <c r="D6771" s="40"/>
      <c r="E6771" s="40"/>
      <c r="F6771" s="68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0"/>
      <c r="AN6771" s="40"/>
    </row>
    <row r="6772" spans="1:40" x14ac:dyDescent="0.2">
      <c r="A6772" s="40"/>
      <c r="B6772" s="40"/>
      <c r="C6772" s="40"/>
      <c r="D6772" s="40"/>
      <c r="E6772" s="40"/>
      <c r="F6772" s="68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0"/>
      <c r="AN6772" s="40"/>
    </row>
    <row r="6773" spans="1:40" x14ac:dyDescent="0.2">
      <c r="A6773" s="40"/>
      <c r="B6773" s="40"/>
      <c r="C6773" s="40"/>
      <c r="D6773" s="40"/>
      <c r="E6773" s="40"/>
      <c r="F6773" s="68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0"/>
      <c r="AN6773" s="40"/>
    </row>
    <row r="6774" spans="1:40" x14ac:dyDescent="0.2">
      <c r="A6774" s="40"/>
      <c r="B6774" s="40"/>
      <c r="C6774" s="40"/>
      <c r="D6774" s="40"/>
      <c r="E6774" s="40"/>
      <c r="F6774" s="68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0"/>
      <c r="AN6774" s="40"/>
    </row>
    <row r="6775" spans="1:40" x14ac:dyDescent="0.2">
      <c r="A6775" s="40"/>
      <c r="B6775" s="40"/>
      <c r="C6775" s="40"/>
      <c r="D6775" s="40"/>
      <c r="E6775" s="40"/>
      <c r="F6775" s="68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0"/>
      <c r="AN6775" s="40"/>
    </row>
    <row r="6776" spans="1:40" x14ac:dyDescent="0.2">
      <c r="A6776" s="40"/>
      <c r="B6776" s="40"/>
      <c r="C6776" s="40"/>
      <c r="D6776" s="40"/>
      <c r="E6776" s="40"/>
      <c r="F6776" s="68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0"/>
      <c r="AN6776" s="40"/>
    </row>
    <row r="6777" spans="1:40" x14ac:dyDescent="0.2">
      <c r="A6777" s="40"/>
      <c r="B6777" s="40"/>
      <c r="C6777" s="40"/>
      <c r="D6777" s="40"/>
      <c r="E6777" s="40"/>
      <c r="F6777" s="68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0"/>
      <c r="AN6777" s="40"/>
    </row>
    <row r="6778" spans="1:40" x14ac:dyDescent="0.2">
      <c r="A6778" s="40"/>
      <c r="B6778" s="40"/>
      <c r="C6778" s="40"/>
      <c r="D6778" s="40"/>
      <c r="E6778" s="40"/>
      <c r="F6778" s="68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0"/>
      <c r="AN6778" s="40"/>
    </row>
    <row r="6779" spans="1:40" x14ac:dyDescent="0.2">
      <c r="A6779" s="40"/>
      <c r="B6779" s="40"/>
      <c r="C6779" s="40"/>
      <c r="D6779" s="40"/>
      <c r="E6779" s="40"/>
      <c r="F6779" s="68"/>
      <c r="G6779" s="68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0"/>
      <c r="AN6779" s="40"/>
    </row>
    <row r="6780" spans="1:40" x14ac:dyDescent="0.2">
      <c r="A6780" s="40"/>
      <c r="B6780" s="40"/>
      <c r="C6780" s="40"/>
      <c r="D6780" s="40"/>
      <c r="E6780" s="40"/>
      <c r="F6780" s="68"/>
      <c r="G6780" s="68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0"/>
      <c r="AN6780" s="40"/>
    </row>
    <row r="6781" spans="1:40" x14ac:dyDescent="0.2">
      <c r="A6781" s="40"/>
      <c r="B6781" s="40"/>
      <c r="C6781" s="40"/>
      <c r="D6781" s="40"/>
      <c r="E6781" s="40"/>
      <c r="F6781" s="68"/>
      <c r="G6781" s="68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0"/>
      <c r="AN6781" s="40"/>
    </row>
    <row r="6782" spans="1:40" x14ac:dyDescent="0.2">
      <c r="A6782" s="40"/>
      <c r="B6782" s="40"/>
      <c r="C6782" s="40"/>
      <c r="D6782" s="40"/>
      <c r="E6782" s="40"/>
      <c r="F6782" s="68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0"/>
      <c r="AN6782" s="40"/>
    </row>
    <row r="6783" spans="1:40" x14ac:dyDescent="0.2">
      <c r="A6783" s="40"/>
      <c r="B6783" s="40"/>
      <c r="C6783" s="40"/>
      <c r="D6783" s="40"/>
      <c r="E6783" s="40"/>
      <c r="F6783" s="68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0"/>
      <c r="AN6783" s="40"/>
    </row>
    <row r="6784" spans="1:40" x14ac:dyDescent="0.2">
      <c r="A6784" s="40"/>
      <c r="B6784" s="40"/>
      <c r="C6784" s="40"/>
      <c r="D6784" s="40"/>
      <c r="E6784" s="40"/>
      <c r="F6784" s="68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0"/>
      <c r="AN6784" s="40"/>
    </row>
    <row r="6785" spans="1:40" x14ac:dyDescent="0.2">
      <c r="A6785" s="40"/>
      <c r="B6785" s="40"/>
      <c r="C6785" s="40"/>
      <c r="D6785" s="40"/>
      <c r="E6785" s="40"/>
      <c r="F6785" s="68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0"/>
      <c r="AN6785" s="40"/>
    </row>
    <row r="6786" spans="1:40" x14ac:dyDescent="0.2">
      <c r="A6786" s="40"/>
      <c r="B6786" s="40"/>
      <c r="C6786" s="40"/>
      <c r="D6786" s="40"/>
      <c r="E6786" s="40"/>
      <c r="F6786" s="68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0"/>
      <c r="AN6786" s="40"/>
    </row>
    <row r="6787" spans="1:40" x14ac:dyDescent="0.2">
      <c r="A6787" s="40"/>
      <c r="B6787" s="40"/>
      <c r="C6787" s="40"/>
      <c r="D6787" s="40"/>
      <c r="E6787" s="40"/>
      <c r="F6787" s="68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0"/>
      <c r="AN6787" s="40"/>
    </row>
    <row r="6788" spans="1:40" x14ac:dyDescent="0.2">
      <c r="A6788" s="40"/>
      <c r="B6788" s="40"/>
      <c r="C6788" s="40"/>
      <c r="D6788" s="40"/>
      <c r="E6788" s="40"/>
      <c r="F6788" s="68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0"/>
      <c r="AN6788" s="40"/>
    </row>
    <row r="6789" spans="1:40" x14ac:dyDescent="0.2">
      <c r="A6789" s="40"/>
      <c r="B6789" s="40"/>
      <c r="C6789" s="40"/>
      <c r="D6789" s="40"/>
      <c r="E6789" s="40"/>
      <c r="F6789" s="68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0"/>
      <c r="AN6789" s="40"/>
    </row>
    <row r="6790" spans="1:40" x14ac:dyDescent="0.2">
      <c r="A6790" s="40"/>
      <c r="B6790" s="40"/>
      <c r="C6790" s="40"/>
      <c r="D6790" s="40"/>
      <c r="E6790" s="40"/>
      <c r="F6790" s="68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0"/>
      <c r="AN6790" s="40"/>
    </row>
    <row r="6791" spans="1:40" x14ac:dyDescent="0.2">
      <c r="A6791" s="40"/>
      <c r="B6791" s="40"/>
      <c r="C6791" s="40"/>
      <c r="D6791" s="40"/>
      <c r="E6791" s="40"/>
      <c r="F6791" s="68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0"/>
      <c r="AN6791" s="40"/>
    </row>
    <row r="6792" spans="1:40" x14ac:dyDescent="0.2">
      <c r="A6792" s="40"/>
      <c r="B6792" s="40"/>
      <c r="C6792" s="40"/>
      <c r="D6792" s="40"/>
      <c r="E6792" s="40"/>
      <c r="F6792" s="68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0"/>
      <c r="AN6792" s="40"/>
    </row>
    <row r="6793" spans="1:40" x14ac:dyDescent="0.2">
      <c r="A6793" s="40"/>
      <c r="B6793" s="40"/>
      <c r="C6793" s="40"/>
      <c r="D6793" s="40"/>
      <c r="E6793" s="40"/>
      <c r="F6793" s="68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0"/>
      <c r="AN6793" s="40"/>
    </row>
    <row r="6794" spans="1:40" x14ac:dyDescent="0.2">
      <c r="A6794" s="40"/>
      <c r="B6794" s="40"/>
      <c r="C6794" s="40"/>
      <c r="D6794" s="40"/>
      <c r="E6794" s="40"/>
      <c r="F6794" s="68"/>
      <c r="G6794" s="68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0"/>
      <c r="AN6794" s="40"/>
    </row>
    <row r="6795" spans="1:40" x14ac:dyDescent="0.2">
      <c r="A6795" s="40"/>
      <c r="B6795" s="40"/>
      <c r="C6795" s="40"/>
      <c r="D6795" s="40"/>
      <c r="E6795" s="40"/>
      <c r="F6795" s="55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0"/>
      <c r="AN6795" s="40"/>
    </row>
    <row r="6796" spans="1:40" x14ac:dyDescent="0.2">
      <c r="A6796" s="40"/>
      <c r="B6796" s="40"/>
      <c r="C6796" s="40"/>
      <c r="D6796" s="40"/>
      <c r="E6796" s="40"/>
      <c r="F6796" s="55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0"/>
      <c r="AN6796" s="40"/>
    </row>
    <row r="6797" spans="1:40" x14ac:dyDescent="0.2">
      <c r="A6797" s="40"/>
      <c r="B6797" s="40"/>
      <c r="C6797" s="40"/>
      <c r="D6797" s="40"/>
      <c r="E6797" s="40"/>
      <c r="F6797" s="55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0"/>
      <c r="AN6797" s="40"/>
    </row>
    <row r="6798" spans="1:40" x14ac:dyDescent="0.2">
      <c r="A6798" s="40"/>
      <c r="B6798" s="40"/>
      <c r="C6798" s="40"/>
      <c r="D6798" s="40"/>
      <c r="E6798" s="40"/>
      <c r="F6798" s="55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0"/>
      <c r="AN6798" s="40"/>
    </row>
    <row r="6799" spans="1:40" x14ac:dyDescent="0.2">
      <c r="A6799" s="40"/>
      <c r="B6799" s="40"/>
      <c r="C6799" s="40"/>
      <c r="D6799" s="40"/>
      <c r="E6799" s="40"/>
      <c r="F6799" s="55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0"/>
      <c r="AN6799" s="40"/>
    </row>
    <row r="6800" spans="1:40" x14ac:dyDescent="0.2">
      <c r="A6800" s="40"/>
      <c r="B6800" s="40"/>
      <c r="C6800" s="40"/>
      <c r="D6800" s="40"/>
      <c r="E6800" s="40"/>
      <c r="F6800" s="55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0"/>
      <c r="AN6800" s="40"/>
    </row>
    <row r="6801" spans="1:40" x14ac:dyDescent="0.2">
      <c r="A6801" s="40"/>
      <c r="B6801" s="40"/>
      <c r="C6801" s="40"/>
      <c r="D6801" s="40"/>
      <c r="E6801" s="40"/>
      <c r="F6801" s="55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0"/>
      <c r="AN6801" s="40"/>
    </row>
    <row r="6802" spans="1:40" x14ac:dyDescent="0.2">
      <c r="A6802" s="40"/>
      <c r="B6802" s="40"/>
      <c r="C6802" s="40"/>
      <c r="D6802" s="40"/>
      <c r="E6802" s="40"/>
      <c r="F6802" s="55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0"/>
      <c r="AN6802" s="40"/>
    </row>
    <row r="6803" spans="1:40" x14ac:dyDescent="0.2">
      <c r="A6803" s="40"/>
      <c r="B6803" s="40"/>
      <c r="C6803" s="40"/>
      <c r="D6803" s="40"/>
      <c r="E6803" s="40"/>
      <c r="F6803" s="55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0"/>
      <c r="AN6803" s="40"/>
    </row>
    <row r="6804" spans="1:40" x14ac:dyDescent="0.2">
      <c r="A6804" s="40"/>
      <c r="B6804" s="40"/>
      <c r="C6804" s="40"/>
      <c r="D6804" s="40"/>
      <c r="E6804" s="40"/>
      <c r="F6804" s="55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0"/>
      <c r="AN6804" s="40"/>
    </row>
    <row r="6805" spans="1:40" x14ac:dyDescent="0.2">
      <c r="A6805" s="40"/>
      <c r="B6805" s="40"/>
      <c r="C6805" s="40"/>
      <c r="D6805" s="40"/>
      <c r="E6805" s="40"/>
      <c r="F6805" s="55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0"/>
      <c r="AN6805" s="40"/>
    </row>
    <row r="6806" spans="1:40" x14ac:dyDescent="0.2">
      <c r="A6806" s="40"/>
      <c r="B6806" s="40"/>
      <c r="C6806" s="40"/>
      <c r="D6806" s="40"/>
      <c r="E6806" s="40"/>
      <c r="F6806" s="55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0"/>
      <c r="AN6806" s="40"/>
    </row>
    <row r="6807" spans="1:40" x14ac:dyDescent="0.2">
      <c r="A6807" s="40"/>
      <c r="B6807" s="40"/>
      <c r="C6807" s="40"/>
      <c r="D6807" s="40"/>
      <c r="E6807" s="40"/>
      <c r="F6807" s="55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0"/>
      <c r="AN6807" s="40"/>
    </row>
    <row r="6808" spans="1:40" x14ac:dyDescent="0.2">
      <c r="A6808" s="40"/>
      <c r="B6808" s="40"/>
      <c r="C6808" s="40"/>
      <c r="D6808" s="40"/>
      <c r="E6808" s="40"/>
      <c r="F6808" s="55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0"/>
      <c r="AN6808" s="40"/>
    </row>
    <row r="6809" spans="1:40" x14ac:dyDescent="0.2">
      <c r="A6809" s="40"/>
      <c r="B6809" s="40"/>
      <c r="C6809" s="40"/>
      <c r="D6809" s="40"/>
      <c r="E6809" s="40"/>
      <c r="F6809" s="55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0"/>
      <c r="AN6809" s="40"/>
    </row>
    <row r="6810" spans="1:40" x14ac:dyDescent="0.2">
      <c r="A6810" s="40"/>
      <c r="B6810" s="40"/>
      <c r="C6810" s="40"/>
      <c r="D6810" s="40"/>
      <c r="E6810" s="40"/>
      <c r="F6810" s="55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0"/>
      <c r="AN6810" s="40"/>
    </row>
    <row r="6811" spans="1:40" x14ac:dyDescent="0.2">
      <c r="A6811" s="40"/>
      <c r="B6811" s="40"/>
      <c r="C6811" s="40"/>
      <c r="D6811" s="40"/>
      <c r="E6811" s="40"/>
      <c r="F6811" s="55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0"/>
      <c r="AN6811" s="40"/>
    </row>
    <row r="6812" spans="1:40" x14ac:dyDescent="0.2">
      <c r="A6812" s="40"/>
      <c r="B6812" s="40"/>
      <c r="C6812" s="40"/>
      <c r="D6812" s="40"/>
      <c r="E6812" s="40"/>
      <c r="F6812" s="55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0"/>
      <c r="AN6812" s="40"/>
    </row>
    <row r="6813" spans="1:40" x14ac:dyDescent="0.2">
      <c r="A6813" s="40"/>
      <c r="B6813" s="40"/>
      <c r="C6813" s="40"/>
      <c r="D6813" s="40"/>
      <c r="E6813" s="40"/>
      <c r="F6813" s="55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0"/>
      <c r="AN6813" s="40"/>
    </row>
    <row r="6814" spans="1:40" x14ac:dyDescent="0.2">
      <c r="A6814" s="40"/>
      <c r="B6814" s="40"/>
      <c r="C6814" s="40"/>
      <c r="D6814" s="40"/>
      <c r="E6814" s="40"/>
      <c r="F6814" s="55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0"/>
      <c r="AN6814" s="40"/>
    </row>
    <row r="6815" spans="1:40" x14ac:dyDescent="0.2">
      <c r="A6815" s="40"/>
      <c r="B6815" s="40"/>
      <c r="C6815" s="40"/>
      <c r="D6815" s="40"/>
      <c r="E6815" s="40"/>
      <c r="F6815" s="55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0"/>
      <c r="AN6815" s="40"/>
    </row>
    <row r="6816" spans="1:40" x14ac:dyDescent="0.2">
      <c r="A6816" s="40"/>
      <c r="B6816" s="40"/>
      <c r="C6816" s="40"/>
      <c r="D6816" s="40"/>
      <c r="E6816" s="40"/>
      <c r="F6816" s="55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0"/>
      <c r="AN6816" s="40"/>
    </row>
    <row r="6817" spans="1:40" x14ac:dyDescent="0.2">
      <c r="A6817" s="40"/>
      <c r="B6817" s="40"/>
      <c r="C6817" s="40"/>
      <c r="D6817" s="40"/>
      <c r="E6817" s="40"/>
      <c r="F6817" s="55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0"/>
      <c r="AN6817" s="40"/>
    </row>
    <row r="6818" spans="1:40" x14ac:dyDescent="0.2">
      <c r="A6818" s="40"/>
      <c r="B6818" s="40"/>
      <c r="C6818" s="40"/>
      <c r="D6818" s="40"/>
      <c r="E6818" s="40"/>
      <c r="F6818" s="55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0"/>
      <c r="AN6818" s="40"/>
    </row>
    <row r="6819" spans="1:40" x14ac:dyDescent="0.2">
      <c r="A6819" s="40"/>
      <c r="B6819" s="40"/>
      <c r="C6819" s="40"/>
      <c r="D6819" s="40"/>
      <c r="E6819" s="40"/>
      <c r="F6819" s="55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0"/>
      <c r="AN6819" s="40"/>
    </row>
    <row r="6820" spans="1:40" x14ac:dyDescent="0.2">
      <c r="A6820" s="40"/>
      <c r="B6820" s="40"/>
      <c r="C6820" s="40"/>
      <c r="D6820" s="40"/>
      <c r="E6820" s="40"/>
      <c r="F6820" s="55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0"/>
      <c r="AN6820" s="40"/>
    </row>
    <row r="6821" spans="1:40" x14ac:dyDescent="0.2">
      <c r="A6821" s="40"/>
      <c r="B6821" s="40"/>
      <c r="C6821" s="40"/>
      <c r="D6821" s="40"/>
      <c r="E6821" s="40"/>
      <c r="F6821" s="68"/>
      <c r="G6821" s="68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0"/>
      <c r="AN6821" s="40"/>
    </row>
    <row r="6822" spans="1:40" x14ac:dyDescent="0.2">
      <c r="A6822" s="40"/>
      <c r="B6822" s="40"/>
      <c r="C6822" s="40"/>
      <c r="D6822" s="40"/>
      <c r="E6822" s="40"/>
      <c r="F6822" s="68"/>
      <c r="G6822" s="68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0"/>
      <c r="AN6822" s="40"/>
    </row>
    <row r="6823" spans="1:40" x14ac:dyDescent="0.2">
      <c r="A6823" s="40"/>
      <c r="B6823" s="40"/>
      <c r="C6823" s="40"/>
      <c r="D6823" s="40"/>
      <c r="E6823" s="40"/>
      <c r="F6823" s="55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0"/>
      <c r="AN6823" s="40"/>
    </row>
    <row r="6824" spans="1:40" x14ac:dyDescent="0.2">
      <c r="A6824" s="40"/>
      <c r="B6824" s="40"/>
      <c r="C6824" s="40"/>
      <c r="D6824" s="40"/>
      <c r="E6824" s="40"/>
      <c r="F6824" s="55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0"/>
      <c r="AN6824" s="40"/>
    </row>
    <row r="6825" spans="1:40" x14ac:dyDescent="0.2">
      <c r="A6825" s="40"/>
      <c r="B6825" s="40"/>
      <c r="C6825" s="40"/>
      <c r="D6825" s="40"/>
      <c r="E6825" s="40"/>
      <c r="F6825" s="55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0"/>
      <c r="AN6825" s="40"/>
    </row>
    <row r="6826" spans="1:40" x14ac:dyDescent="0.2">
      <c r="A6826" s="40"/>
      <c r="B6826" s="40"/>
      <c r="C6826" s="40"/>
      <c r="D6826" s="40"/>
      <c r="E6826" s="40"/>
      <c r="F6826" s="55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0"/>
      <c r="AN6826" s="40"/>
    </row>
    <row r="6827" spans="1:40" x14ac:dyDescent="0.2">
      <c r="A6827" s="40"/>
      <c r="B6827" s="40"/>
      <c r="C6827" s="40"/>
      <c r="D6827" s="40"/>
      <c r="E6827" s="40"/>
      <c r="F6827" s="55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0"/>
      <c r="AN6827" s="40"/>
    </row>
    <row r="6828" spans="1:40" x14ac:dyDescent="0.2">
      <c r="A6828" s="40"/>
      <c r="B6828" s="40"/>
      <c r="C6828" s="40"/>
      <c r="D6828" s="40"/>
      <c r="E6828" s="40"/>
      <c r="F6828" s="55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0"/>
      <c r="AN6828" s="40"/>
    </row>
    <row r="6829" spans="1:40" x14ac:dyDescent="0.2">
      <c r="A6829" s="40"/>
      <c r="B6829" s="40"/>
      <c r="C6829" s="40"/>
      <c r="D6829" s="40"/>
      <c r="E6829" s="40"/>
      <c r="F6829" s="55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0"/>
      <c r="AN6829" s="40"/>
    </row>
    <row r="6830" spans="1:40" x14ac:dyDescent="0.2">
      <c r="A6830" s="40"/>
      <c r="B6830" s="40"/>
      <c r="C6830" s="40"/>
      <c r="D6830" s="40"/>
      <c r="E6830" s="40"/>
      <c r="F6830" s="55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0"/>
      <c r="AN6830" s="40"/>
    </row>
    <row r="6831" spans="1:40" x14ac:dyDescent="0.2">
      <c r="A6831" s="40"/>
      <c r="B6831" s="40"/>
      <c r="C6831" s="40"/>
      <c r="D6831" s="40"/>
      <c r="E6831" s="40"/>
      <c r="F6831" s="55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0"/>
      <c r="AN6831" s="40"/>
    </row>
    <row r="6832" spans="1:40" x14ac:dyDescent="0.2">
      <c r="A6832" s="40"/>
      <c r="B6832" s="40"/>
      <c r="C6832" s="40"/>
      <c r="D6832" s="40"/>
      <c r="E6832" s="40"/>
      <c r="F6832" s="55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0"/>
      <c r="AN6832" s="40"/>
    </row>
    <row r="6833" spans="1:40" x14ac:dyDescent="0.2">
      <c r="A6833" s="40"/>
      <c r="B6833" s="40"/>
      <c r="C6833" s="40"/>
      <c r="D6833" s="40"/>
      <c r="E6833" s="40"/>
      <c r="F6833" s="55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0"/>
      <c r="AN6833" s="40"/>
    </row>
    <row r="6834" spans="1:40" x14ac:dyDescent="0.2">
      <c r="A6834" s="40"/>
      <c r="B6834" s="40"/>
      <c r="C6834" s="40"/>
      <c r="D6834" s="40"/>
      <c r="E6834" s="40"/>
      <c r="F6834" s="55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0"/>
      <c r="AN6834" s="40"/>
    </row>
    <row r="6835" spans="1:40" x14ac:dyDescent="0.2">
      <c r="A6835" s="40"/>
      <c r="B6835" s="40"/>
      <c r="C6835" s="40"/>
      <c r="D6835" s="40"/>
      <c r="E6835" s="40"/>
      <c r="F6835" s="55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0"/>
      <c r="AN6835" s="40"/>
    </row>
    <row r="6836" spans="1:40" x14ac:dyDescent="0.2">
      <c r="A6836" s="40"/>
      <c r="B6836" s="40"/>
      <c r="C6836" s="40"/>
      <c r="D6836" s="40"/>
      <c r="E6836" s="40"/>
      <c r="F6836" s="55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0"/>
      <c r="AN6836" s="40"/>
    </row>
    <row r="6837" spans="1:40" x14ac:dyDescent="0.2">
      <c r="A6837" s="40"/>
      <c r="B6837" s="40"/>
      <c r="C6837" s="40"/>
      <c r="D6837" s="40"/>
      <c r="E6837" s="40"/>
      <c r="F6837" s="55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0"/>
      <c r="AN6837" s="40"/>
    </row>
    <row r="6838" spans="1:40" x14ac:dyDescent="0.2">
      <c r="A6838" s="40"/>
      <c r="B6838" s="40"/>
      <c r="C6838" s="40"/>
      <c r="D6838" s="40"/>
      <c r="E6838" s="40"/>
      <c r="F6838" s="55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0"/>
      <c r="AN6838" s="40"/>
    </row>
    <row r="6839" spans="1:40" x14ac:dyDescent="0.2">
      <c r="A6839" s="40"/>
      <c r="B6839" s="40"/>
      <c r="C6839" s="40"/>
      <c r="D6839" s="40"/>
      <c r="E6839" s="40"/>
      <c r="F6839" s="55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0"/>
      <c r="AN6839" s="40"/>
    </row>
    <row r="6840" spans="1:40" x14ac:dyDescent="0.2">
      <c r="A6840" s="40"/>
      <c r="B6840" s="40"/>
      <c r="C6840" s="40"/>
      <c r="D6840" s="40"/>
      <c r="E6840" s="40"/>
      <c r="F6840" s="55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0"/>
      <c r="AN6840" s="40"/>
    </row>
    <row r="6841" spans="1:40" x14ac:dyDescent="0.2">
      <c r="A6841" s="40"/>
      <c r="B6841" s="40"/>
      <c r="C6841" s="40"/>
      <c r="D6841" s="40"/>
      <c r="E6841" s="40"/>
      <c r="F6841" s="55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0"/>
      <c r="AN6841" s="40"/>
    </row>
    <row r="6842" spans="1:40" x14ac:dyDescent="0.2">
      <c r="A6842" s="40"/>
      <c r="B6842" s="40"/>
      <c r="C6842" s="40"/>
      <c r="D6842" s="40"/>
      <c r="E6842" s="40"/>
      <c r="F6842" s="55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0"/>
      <c r="AN6842" s="40"/>
    </row>
    <row r="6843" spans="1:40" x14ac:dyDescent="0.2">
      <c r="A6843" s="40"/>
      <c r="B6843" s="40"/>
      <c r="C6843" s="40"/>
      <c r="D6843" s="40"/>
      <c r="E6843" s="40"/>
      <c r="F6843" s="55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0"/>
      <c r="AN6843" s="40"/>
    </row>
    <row r="6844" spans="1:40" x14ac:dyDescent="0.2">
      <c r="A6844" s="40"/>
      <c r="B6844" s="40"/>
      <c r="C6844" s="40"/>
      <c r="D6844" s="40"/>
      <c r="E6844" s="40"/>
      <c r="F6844" s="55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0"/>
      <c r="AN6844" s="40"/>
    </row>
    <row r="6845" spans="1:40" x14ac:dyDescent="0.2">
      <c r="A6845" s="40"/>
      <c r="B6845" s="40"/>
      <c r="C6845" s="40"/>
      <c r="D6845" s="40"/>
      <c r="E6845" s="40"/>
      <c r="F6845" s="55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0"/>
      <c r="AN6845" s="40"/>
    </row>
    <row r="6846" spans="1:40" x14ac:dyDescent="0.2">
      <c r="A6846" s="40"/>
      <c r="B6846" s="40"/>
      <c r="C6846" s="40"/>
      <c r="D6846" s="40"/>
      <c r="E6846" s="40"/>
      <c r="F6846" s="68"/>
      <c r="G6846" s="68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0"/>
      <c r="AN6846" s="40"/>
    </row>
    <row r="6847" spans="1:40" x14ac:dyDescent="0.2">
      <c r="A6847" s="40"/>
      <c r="B6847" s="40"/>
      <c r="C6847" s="40"/>
      <c r="D6847" s="40"/>
      <c r="E6847" s="40"/>
      <c r="F6847" s="68"/>
      <c r="G6847" s="68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0"/>
      <c r="AN6847" s="40"/>
    </row>
    <row r="6848" spans="1:40" x14ac:dyDescent="0.2">
      <c r="A6848" s="40"/>
      <c r="B6848" s="40"/>
      <c r="C6848" s="40"/>
      <c r="D6848" s="40"/>
      <c r="E6848" s="40"/>
      <c r="F6848" s="55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0"/>
      <c r="AN6848" s="40"/>
    </row>
    <row r="6849" spans="1:40" x14ac:dyDescent="0.2">
      <c r="A6849" s="40"/>
      <c r="B6849" s="40"/>
      <c r="C6849" s="40"/>
      <c r="D6849" s="40"/>
      <c r="E6849" s="40"/>
      <c r="F6849" s="55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0"/>
      <c r="AN6849" s="40"/>
    </row>
    <row r="6850" spans="1:40" x14ac:dyDescent="0.2">
      <c r="A6850" s="40"/>
      <c r="B6850" s="40"/>
      <c r="C6850" s="40"/>
      <c r="D6850" s="40"/>
      <c r="E6850" s="40"/>
      <c r="F6850" s="55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0"/>
      <c r="AN6850" s="40"/>
    </row>
    <row r="6851" spans="1:40" x14ac:dyDescent="0.2">
      <c r="A6851" s="40"/>
      <c r="B6851" s="40"/>
      <c r="C6851" s="40"/>
      <c r="D6851" s="40"/>
      <c r="E6851" s="40"/>
      <c r="F6851" s="55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0"/>
      <c r="AN6851" s="40"/>
    </row>
    <row r="6852" spans="1:40" x14ac:dyDescent="0.2">
      <c r="A6852" s="40"/>
      <c r="B6852" s="40"/>
      <c r="C6852" s="40"/>
      <c r="D6852" s="40"/>
      <c r="E6852" s="40"/>
      <c r="F6852" s="55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0"/>
      <c r="AN6852" s="40"/>
    </row>
    <row r="6853" spans="1:40" x14ac:dyDescent="0.2">
      <c r="A6853" s="40"/>
      <c r="B6853" s="40"/>
      <c r="C6853" s="40"/>
      <c r="D6853" s="40"/>
      <c r="E6853" s="40"/>
      <c r="F6853" s="55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0"/>
      <c r="AN6853" s="40"/>
    </row>
    <row r="6854" spans="1:40" x14ac:dyDescent="0.2">
      <c r="A6854" s="40"/>
      <c r="B6854" s="40"/>
      <c r="C6854" s="40"/>
      <c r="D6854" s="40"/>
      <c r="E6854" s="40"/>
      <c r="F6854" s="55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0"/>
      <c r="AN6854" s="40"/>
    </row>
    <row r="6855" spans="1:40" x14ac:dyDescent="0.2">
      <c r="A6855" s="40"/>
      <c r="B6855" s="40"/>
      <c r="C6855" s="40"/>
      <c r="D6855" s="40"/>
      <c r="E6855" s="40"/>
      <c r="F6855" s="55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0"/>
      <c r="AN6855" s="40"/>
    </row>
    <row r="6856" spans="1:40" x14ac:dyDescent="0.2">
      <c r="A6856" s="40"/>
      <c r="B6856" s="40"/>
      <c r="C6856" s="40"/>
      <c r="D6856" s="40"/>
      <c r="E6856" s="40"/>
      <c r="F6856" s="55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0"/>
      <c r="AN6856" s="40"/>
    </row>
    <row r="6857" spans="1:40" x14ac:dyDescent="0.2">
      <c r="A6857" s="40"/>
      <c r="B6857" s="40"/>
      <c r="C6857" s="40"/>
      <c r="D6857" s="40"/>
      <c r="E6857" s="40"/>
      <c r="F6857" s="55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0"/>
      <c r="AN6857" s="40"/>
    </row>
    <row r="6858" spans="1:40" x14ac:dyDescent="0.2">
      <c r="A6858" s="40"/>
      <c r="B6858" s="40"/>
      <c r="C6858" s="40"/>
      <c r="D6858" s="40"/>
      <c r="E6858" s="40"/>
      <c r="F6858" s="55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0"/>
      <c r="AN6858" s="40"/>
    </row>
    <row r="6859" spans="1:40" x14ac:dyDescent="0.2">
      <c r="A6859" s="40"/>
      <c r="B6859" s="40"/>
      <c r="C6859" s="40"/>
      <c r="D6859" s="40"/>
      <c r="E6859" s="40"/>
      <c r="F6859" s="55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0"/>
      <c r="AN6859" s="40"/>
    </row>
    <row r="6860" spans="1:40" x14ac:dyDescent="0.2">
      <c r="A6860" s="40"/>
      <c r="B6860" s="40"/>
      <c r="C6860" s="40"/>
      <c r="D6860" s="40"/>
      <c r="E6860" s="40"/>
      <c r="F6860" s="55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0"/>
      <c r="AN6860" s="40"/>
    </row>
    <row r="6861" spans="1:40" x14ac:dyDescent="0.2">
      <c r="A6861" s="40"/>
      <c r="B6861" s="40"/>
      <c r="C6861" s="40"/>
      <c r="D6861" s="40"/>
      <c r="E6861" s="40"/>
      <c r="F6861" s="55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0"/>
      <c r="AN6861" s="40"/>
    </row>
    <row r="6862" spans="1:40" x14ac:dyDescent="0.2">
      <c r="A6862" s="40"/>
      <c r="B6862" s="40"/>
      <c r="C6862" s="40"/>
      <c r="D6862" s="40"/>
      <c r="E6862" s="40"/>
      <c r="F6862" s="55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0"/>
      <c r="AN6862" s="40"/>
    </row>
    <row r="6863" spans="1:40" x14ac:dyDescent="0.2">
      <c r="A6863" s="40"/>
      <c r="B6863" s="40"/>
      <c r="C6863" s="40"/>
      <c r="D6863" s="40"/>
      <c r="E6863" s="40"/>
      <c r="F6863" s="55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0"/>
      <c r="AN6863" s="40"/>
    </row>
    <row r="6864" spans="1:40" x14ac:dyDescent="0.2">
      <c r="A6864" s="40"/>
      <c r="B6864" s="40"/>
      <c r="C6864" s="40"/>
      <c r="D6864" s="40"/>
      <c r="E6864" s="40"/>
      <c r="F6864" s="55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0"/>
      <c r="AN6864" s="40"/>
    </row>
    <row r="6865" spans="1:40" x14ac:dyDescent="0.2">
      <c r="A6865" s="40"/>
      <c r="B6865" s="40"/>
      <c r="C6865" s="40"/>
      <c r="D6865" s="40"/>
      <c r="E6865" s="40"/>
      <c r="F6865" s="55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0"/>
      <c r="AN6865" s="40"/>
    </row>
    <row r="6866" spans="1:40" x14ac:dyDescent="0.2">
      <c r="A6866" s="40"/>
      <c r="B6866" s="40"/>
      <c r="C6866" s="40"/>
      <c r="D6866" s="40"/>
      <c r="E6866" s="40"/>
      <c r="F6866" s="55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0"/>
      <c r="AN6866" s="40"/>
    </row>
    <row r="6867" spans="1:40" x14ac:dyDescent="0.2">
      <c r="A6867" s="40"/>
      <c r="B6867" s="40"/>
      <c r="C6867" s="40"/>
      <c r="D6867" s="40"/>
      <c r="E6867" s="40"/>
      <c r="F6867" s="55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0"/>
      <c r="AN6867" s="40"/>
    </row>
    <row r="6868" spans="1:40" x14ac:dyDescent="0.2">
      <c r="A6868" s="40"/>
      <c r="B6868" s="40"/>
      <c r="C6868" s="40"/>
      <c r="D6868" s="40"/>
      <c r="E6868" s="40"/>
      <c r="F6868" s="55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0"/>
      <c r="AN6868" s="40"/>
    </row>
    <row r="6869" spans="1:40" x14ac:dyDescent="0.2">
      <c r="A6869" s="40"/>
      <c r="B6869" s="40"/>
      <c r="C6869" s="40"/>
      <c r="D6869" s="40"/>
      <c r="E6869" s="40"/>
      <c r="F6869" s="55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0"/>
      <c r="AN6869" s="40"/>
    </row>
    <row r="6870" spans="1:40" x14ac:dyDescent="0.2">
      <c r="A6870" s="40"/>
      <c r="B6870" s="40"/>
      <c r="C6870" s="40"/>
      <c r="D6870" s="40"/>
      <c r="E6870" s="40"/>
      <c r="F6870" s="55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0"/>
      <c r="AN6870" s="40"/>
    </row>
    <row r="6871" spans="1:40" x14ac:dyDescent="0.2">
      <c r="A6871" s="40"/>
      <c r="B6871" s="40"/>
      <c r="C6871" s="40"/>
      <c r="D6871" s="40"/>
      <c r="E6871" s="40"/>
      <c r="F6871" s="55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0"/>
      <c r="AN6871" s="40"/>
    </row>
    <row r="6872" spans="1:40" x14ac:dyDescent="0.2">
      <c r="A6872" s="40"/>
      <c r="B6872" s="40"/>
      <c r="C6872" s="40"/>
      <c r="D6872" s="40"/>
      <c r="E6872" s="40"/>
      <c r="F6872" s="55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0"/>
      <c r="AN6872" s="40"/>
    </row>
    <row r="6873" spans="1:40" x14ac:dyDescent="0.2">
      <c r="A6873" s="40"/>
      <c r="B6873" s="40"/>
      <c r="C6873" s="40"/>
      <c r="D6873" s="40"/>
      <c r="E6873" s="40"/>
      <c r="F6873" s="55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0"/>
      <c r="AN6873" s="40"/>
    </row>
    <row r="6874" spans="1:40" x14ac:dyDescent="0.2">
      <c r="A6874" s="40"/>
      <c r="B6874" s="40"/>
      <c r="C6874" s="40"/>
      <c r="D6874" s="40"/>
      <c r="E6874" s="40"/>
      <c r="F6874" s="55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0"/>
      <c r="AN6874" s="40"/>
    </row>
    <row r="6875" spans="1:40" x14ac:dyDescent="0.2">
      <c r="A6875" s="40"/>
      <c r="B6875" s="40"/>
      <c r="C6875" s="40"/>
      <c r="D6875" s="40"/>
      <c r="E6875" s="40"/>
      <c r="F6875" s="55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0"/>
      <c r="AN6875" s="40"/>
    </row>
    <row r="6876" spans="1:40" x14ac:dyDescent="0.2">
      <c r="A6876" s="40"/>
      <c r="B6876" s="40"/>
      <c r="C6876" s="40"/>
      <c r="D6876" s="40"/>
      <c r="E6876" s="40"/>
      <c r="F6876" s="55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0"/>
      <c r="AN6876" s="40"/>
    </row>
    <row r="6877" spans="1:40" x14ac:dyDescent="0.2">
      <c r="A6877" s="40"/>
      <c r="B6877" s="40"/>
      <c r="C6877" s="40"/>
      <c r="D6877" s="40"/>
      <c r="E6877" s="40"/>
      <c r="F6877" s="55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0"/>
      <c r="AN6877" s="40"/>
    </row>
    <row r="6878" spans="1:40" x14ac:dyDescent="0.2">
      <c r="A6878" s="40"/>
      <c r="B6878" s="40"/>
      <c r="C6878" s="40"/>
      <c r="D6878" s="40"/>
      <c r="E6878" s="40"/>
      <c r="F6878" s="68"/>
      <c r="G6878" s="68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0"/>
      <c r="AN6878" s="40"/>
    </row>
    <row r="6879" spans="1:40" x14ac:dyDescent="0.2">
      <c r="A6879" s="40"/>
      <c r="B6879" s="40"/>
      <c r="C6879" s="40"/>
      <c r="D6879" s="40"/>
      <c r="E6879" s="40"/>
      <c r="F6879" s="68"/>
      <c r="G6879" s="68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0"/>
      <c r="AN6879" s="40"/>
    </row>
    <row r="6880" spans="1:40" x14ac:dyDescent="0.2">
      <c r="A6880" s="40"/>
      <c r="B6880" s="40"/>
      <c r="C6880" s="40"/>
      <c r="D6880" s="40"/>
      <c r="E6880" s="40"/>
      <c r="F6880" s="55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0"/>
      <c r="AN6880" s="40"/>
    </row>
    <row r="6881" spans="1:40" x14ac:dyDescent="0.2">
      <c r="A6881" s="40"/>
      <c r="B6881" s="40"/>
      <c r="C6881" s="40"/>
      <c r="D6881" s="40"/>
      <c r="E6881" s="40"/>
      <c r="F6881" s="55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0"/>
      <c r="AN6881" s="40"/>
    </row>
    <row r="6882" spans="1:40" x14ac:dyDescent="0.2">
      <c r="A6882" s="40"/>
      <c r="B6882" s="40"/>
      <c r="C6882" s="40"/>
      <c r="D6882" s="40"/>
      <c r="E6882" s="40"/>
      <c r="F6882" s="55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0"/>
      <c r="AN6882" s="40"/>
    </row>
    <row r="6883" spans="1:40" x14ac:dyDescent="0.2">
      <c r="A6883" s="40"/>
      <c r="B6883" s="40"/>
      <c r="C6883" s="40"/>
      <c r="D6883" s="40"/>
      <c r="E6883" s="40"/>
      <c r="F6883" s="55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0"/>
      <c r="AN6883" s="40"/>
    </row>
    <row r="6884" spans="1:40" x14ac:dyDescent="0.2">
      <c r="A6884" s="40"/>
      <c r="B6884" s="40"/>
      <c r="C6884" s="40"/>
      <c r="D6884" s="40"/>
      <c r="E6884" s="40"/>
      <c r="F6884" s="55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0"/>
      <c r="AN6884" s="40"/>
    </row>
    <row r="6885" spans="1:40" x14ac:dyDescent="0.2">
      <c r="A6885" s="40"/>
      <c r="B6885" s="40"/>
      <c r="C6885" s="40"/>
      <c r="D6885" s="40"/>
      <c r="E6885" s="40"/>
      <c r="F6885" s="55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0"/>
      <c r="AN6885" s="40"/>
    </row>
    <row r="6886" spans="1:40" x14ac:dyDescent="0.2">
      <c r="A6886" s="40"/>
      <c r="B6886" s="40"/>
      <c r="C6886" s="40"/>
      <c r="D6886" s="40"/>
      <c r="E6886" s="40"/>
      <c r="F6886" s="55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0"/>
      <c r="AN6886" s="40"/>
    </row>
    <row r="6887" spans="1:40" x14ac:dyDescent="0.2">
      <c r="A6887" s="40"/>
      <c r="B6887" s="40"/>
      <c r="C6887" s="40"/>
      <c r="D6887" s="40"/>
      <c r="E6887" s="40"/>
      <c r="F6887" s="55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0"/>
      <c r="AN6887" s="40"/>
    </row>
    <row r="6888" spans="1:40" x14ac:dyDescent="0.2">
      <c r="A6888" s="40"/>
      <c r="B6888" s="40"/>
      <c r="C6888" s="40"/>
      <c r="D6888" s="40"/>
      <c r="E6888" s="40"/>
      <c r="F6888" s="55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0"/>
      <c r="AN6888" s="40"/>
    </row>
    <row r="6889" spans="1:40" x14ac:dyDescent="0.2">
      <c r="A6889" s="40"/>
      <c r="B6889" s="40"/>
      <c r="C6889" s="40"/>
      <c r="D6889" s="40"/>
      <c r="E6889" s="40"/>
      <c r="F6889" s="55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0"/>
      <c r="AN6889" s="40"/>
    </row>
    <row r="6890" spans="1:40" x14ac:dyDescent="0.2">
      <c r="A6890" s="40"/>
      <c r="B6890" s="40"/>
      <c r="C6890" s="40"/>
      <c r="D6890" s="40"/>
      <c r="E6890" s="40"/>
      <c r="F6890" s="55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0"/>
      <c r="AN6890" s="40"/>
    </row>
    <row r="6891" spans="1:40" x14ac:dyDescent="0.2">
      <c r="A6891" s="40"/>
      <c r="B6891" s="40"/>
      <c r="C6891" s="40"/>
      <c r="D6891" s="40"/>
      <c r="E6891" s="40"/>
      <c r="F6891" s="55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0"/>
      <c r="AN6891" s="40"/>
    </row>
    <row r="6892" spans="1:40" x14ac:dyDescent="0.2">
      <c r="A6892" s="40"/>
      <c r="B6892" s="40"/>
      <c r="C6892" s="40"/>
      <c r="D6892" s="40"/>
      <c r="E6892" s="40"/>
      <c r="F6892" s="55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0"/>
      <c r="AN6892" s="40"/>
    </row>
    <row r="6893" spans="1:40" x14ac:dyDescent="0.2">
      <c r="A6893" s="40"/>
      <c r="B6893" s="40"/>
      <c r="C6893" s="40"/>
      <c r="D6893" s="40"/>
      <c r="E6893" s="40"/>
      <c r="F6893" s="55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0"/>
      <c r="AN6893" s="40"/>
    </row>
    <row r="6894" spans="1:40" x14ac:dyDescent="0.2">
      <c r="A6894" s="40"/>
      <c r="B6894" s="40"/>
      <c r="C6894" s="40"/>
      <c r="D6894" s="40"/>
      <c r="E6894" s="40"/>
      <c r="F6894" s="55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0"/>
      <c r="AN6894" s="40"/>
    </row>
    <row r="6895" spans="1:40" x14ac:dyDescent="0.2">
      <c r="A6895" s="40"/>
      <c r="B6895" s="40"/>
      <c r="C6895" s="40"/>
      <c r="D6895" s="40"/>
      <c r="E6895" s="40"/>
      <c r="F6895" s="55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0"/>
      <c r="AN6895" s="40"/>
    </row>
    <row r="6896" spans="1:40" x14ac:dyDescent="0.2">
      <c r="A6896" s="40"/>
      <c r="B6896" s="40"/>
      <c r="C6896" s="40"/>
      <c r="D6896" s="40"/>
      <c r="E6896" s="40"/>
      <c r="F6896" s="55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0"/>
      <c r="AN6896" s="40"/>
    </row>
    <row r="6897" spans="1:40" x14ac:dyDescent="0.2">
      <c r="A6897" s="40"/>
      <c r="B6897" s="40"/>
      <c r="C6897" s="40"/>
      <c r="D6897" s="40"/>
      <c r="E6897" s="40"/>
      <c r="F6897" s="55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0"/>
      <c r="AN6897" s="40"/>
    </row>
    <row r="6898" spans="1:40" x14ac:dyDescent="0.2">
      <c r="A6898" s="40"/>
      <c r="B6898" s="40"/>
      <c r="C6898" s="40"/>
      <c r="D6898" s="40"/>
      <c r="E6898" s="40"/>
      <c r="F6898" s="55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0"/>
      <c r="AN6898" s="40"/>
    </row>
    <row r="6899" spans="1:40" x14ac:dyDescent="0.2">
      <c r="A6899" s="40"/>
      <c r="B6899" s="40"/>
      <c r="C6899" s="40"/>
      <c r="D6899" s="40"/>
      <c r="E6899" s="40"/>
      <c r="F6899" s="55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0"/>
      <c r="AN6899" s="40"/>
    </row>
    <row r="6900" spans="1:40" x14ac:dyDescent="0.2">
      <c r="A6900" s="40"/>
      <c r="B6900" s="40"/>
      <c r="C6900" s="40"/>
      <c r="D6900" s="40"/>
      <c r="E6900" s="40"/>
      <c r="F6900" s="55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0"/>
      <c r="AN6900" s="40"/>
    </row>
    <row r="6901" spans="1:40" x14ac:dyDescent="0.2">
      <c r="A6901" s="40"/>
      <c r="B6901" s="40"/>
      <c r="C6901" s="40"/>
      <c r="D6901" s="40"/>
      <c r="E6901" s="40"/>
      <c r="F6901" s="55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0"/>
      <c r="AN6901" s="40"/>
    </row>
    <row r="6902" spans="1:40" x14ac:dyDescent="0.2">
      <c r="A6902" s="40"/>
      <c r="B6902" s="40"/>
      <c r="C6902" s="40"/>
      <c r="D6902" s="40"/>
      <c r="E6902" s="40"/>
      <c r="F6902" s="55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0"/>
      <c r="AN6902" s="40"/>
    </row>
    <row r="6903" spans="1:40" x14ac:dyDescent="0.2">
      <c r="A6903" s="40"/>
      <c r="B6903" s="40"/>
      <c r="C6903" s="40"/>
      <c r="D6903" s="40"/>
      <c r="E6903" s="40"/>
      <c r="F6903" s="55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0"/>
      <c r="AN6903" s="40"/>
    </row>
    <row r="6904" spans="1:40" x14ac:dyDescent="0.2">
      <c r="A6904" s="40"/>
      <c r="B6904" s="40"/>
      <c r="C6904" s="40"/>
      <c r="D6904" s="40"/>
      <c r="E6904" s="40"/>
      <c r="F6904" s="55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0"/>
      <c r="AN6904" s="40"/>
    </row>
    <row r="6905" spans="1:40" x14ac:dyDescent="0.2">
      <c r="A6905" s="40"/>
      <c r="B6905" s="40"/>
      <c r="C6905" s="40"/>
      <c r="D6905" s="40"/>
      <c r="E6905" s="40"/>
      <c r="F6905" s="55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0"/>
      <c r="AN6905" s="40"/>
    </row>
    <row r="6906" spans="1:40" x14ac:dyDescent="0.2">
      <c r="A6906" s="40"/>
      <c r="B6906" s="40"/>
      <c r="C6906" s="40"/>
      <c r="D6906" s="40"/>
      <c r="E6906" s="40"/>
      <c r="F6906" s="55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0"/>
      <c r="AN6906" s="40"/>
    </row>
    <row r="6907" spans="1:40" x14ac:dyDescent="0.2">
      <c r="A6907" s="40"/>
      <c r="B6907" s="40"/>
      <c r="C6907" s="40"/>
      <c r="D6907" s="40"/>
      <c r="E6907" s="40"/>
      <c r="F6907" s="55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0"/>
      <c r="AN6907" s="40"/>
    </row>
    <row r="6908" spans="1:40" x14ac:dyDescent="0.2">
      <c r="A6908" s="40"/>
      <c r="B6908" s="40"/>
      <c r="C6908" s="40"/>
      <c r="D6908" s="40"/>
      <c r="E6908" s="40"/>
      <c r="F6908" s="68"/>
      <c r="G6908" s="68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0"/>
      <c r="AN6908" s="40"/>
    </row>
    <row r="6909" spans="1:40" x14ac:dyDescent="0.2">
      <c r="A6909" s="40"/>
      <c r="B6909" s="40"/>
      <c r="C6909" s="40"/>
      <c r="D6909" s="40"/>
      <c r="E6909" s="40"/>
      <c r="F6909" s="68"/>
      <c r="G6909" s="68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0"/>
      <c r="AN6909" s="40"/>
    </row>
    <row r="6910" spans="1:40" x14ac:dyDescent="0.2">
      <c r="A6910" s="40"/>
      <c r="B6910" s="40"/>
      <c r="C6910" s="40"/>
      <c r="D6910" s="40"/>
      <c r="E6910" s="40"/>
      <c r="F6910" s="68"/>
      <c r="G6910" s="68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0"/>
      <c r="AN6910" s="40"/>
    </row>
    <row r="6911" spans="1:40" x14ac:dyDescent="0.2">
      <c r="A6911" s="40"/>
      <c r="B6911" s="40"/>
      <c r="C6911" s="40"/>
      <c r="D6911" s="40"/>
      <c r="E6911" s="40"/>
      <c r="F6911" s="68"/>
      <c r="G6911" s="68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0"/>
      <c r="AN6911" s="40"/>
    </row>
    <row r="6912" spans="1:40" x14ac:dyDescent="0.2">
      <c r="A6912" s="40"/>
      <c r="B6912" s="40"/>
      <c r="C6912" s="40"/>
      <c r="D6912" s="40"/>
      <c r="E6912" s="40"/>
      <c r="F6912" s="68"/>
      <c r="G6912" s="68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0"/>
      <c r="AN6912" s="40"/>
    </row>
    <row r="6913" spans="1:40" x14ac:dyDescent="0.2">
      <c r="A6913" s="40"/>
      <c r="B6913" s="40"/>
      <c r="C6913" s="40"/>
      <c r="D6913" s="40"/>
      <c r="E6913" s="40"/>
      <c r="F6913" s="68"/>
      <c r="G6913" s="68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0"/>
      <c r="AN6913" s="40"/>
    </row>
    <row r="6914" spans="1:40" x14ac:dyDescent="0.2">
      <c r="A6914" s="40"/>
      <c r="B6914" s="40"/>
      <c r="C6914" s="40"/>
      <c r="D6914" s="40"/>
      <c r="E6914" s="40"/>
      <c r="F6914" s="68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0"/>
      <c r="AN6914" s="40"/>
    </row>
    <row r="6915" spans="1:40" x14ac:dyDescent="0.2">
      <c r="A6915" s="40"/>
      <c r="B6915" s="40"/>
      <c r="C6915" s="40"/>
      <c r="D6915" s="40"/>
      <c r="E6915" s="40"/>
      <c r="F6915" s="68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0"/>
      <c r="AN6915" s="40"/>
    </row>
    <row r="6916" spans="1:40" x14ac:dyDescent="0.2">
      <c r="A6916" s="40"/>
      <c r="B6916" s="40"/>
      <c r="C6916" s="40"/>
      <c r="D6916" s="40"/>
      <c r="E6916" s="40"/>
      <c r="F6916" s="68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0"/>
      <c r="AN6916" s="40"/>
    </row>
    <row r="6917" spans="1:40" x14ac:dyDescent="0.2">
      <c r="A6917" s="40"/>
      <c r="B6917" s="40"/>
      <c r="C6917" s="40"/>
      <c r="D6917" s="40"/>
      <c r="E6917" s="40"/>
      <c r="F6917" s="68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0"/>
      <c r="AN6917" s="40"/>
    </row>
    <row r="6918" spans="1:40" x14ac:dyDescent="0.2">
      <c r="A6918" s="40"/>
      <c r="B6918" s="40"/>
      <c r="C6918" s="40"/>
      <c r="D6918" s="40"/>
      <c r="E6918" s="40"/>
      <c r="F6918" s="68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0"/>
      <c r="AN6918" s="40"/>
    </row>
    <row r="6919" spans="1:40" x14ac:dyDescent="0.2">
      <c r="A6919" s="40"/>
      <c r="B6919" s="40"/>
      <c r="C6919" s="40"/>
      <c r="D6919" s="40"/>
      <c r="E6919" s="40"/>
      <c r="F6919" s="68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0"/>
      <c r="AN6919" s="40"/>
    </row>
    <row r="6920" spans="1:40" x14ac:dyDescent="0.2">
      <c r="A6920" s="40"/>
      <c r="B6920" s="40"/>
      <c r="C6920" s="40"/>
      <c r="D6920" s="40"/>
      <c r="E6920" s="40"/>
      <c r="F6920" s="68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0"/>
      <c r="AN6920" s="40"/>
    </row>
    <row r="6921" spans="1:40" x14ac:dyDescent="0.2">
      <c r="A6921" s="40"/>
      <c r="B6921" s="40"/>
      <c r="C6921" s="40"/>
      <c r="D6921" s="40"/>
      <c r="E6921" s="40"/>
      <c r="F6921" s="68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0"/>
      <c r="AN6921" s="40"/>
    </row>
    <row r="6922" spans="1:40" x14ac:dyDescent="0.2">
      <c r="A6922" s="40"/>
      <c r="B6922" s="40"/>
      <c r="C6922" s="40"/>
      <c r="D6922" s="40"/>
      <c r="E6922" s="40"/>
      <c r="F6922" s="68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0"/>
      <c r="AN6922" s="40"/>
    </row>
    <row r="6923" spans="1:40" x14ac:dyDescent="0.2">
      <c r="A6923" s="40"/>
      <c r="B6923" s="40"/>
      <c r="C6923" s="40"/>
      <c r="D6923" s="40"/>
      <c r="E6923" s="40"/>
      <c r="F6923" s="68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0"/>
      <c r="AN6923" s="40"/>
    </row>
    <row r="6924" spans="1:40" x14ac:dyDescent="0.2">
      <c r="A6924" s="40"/>
      <c r="B6924" s="40"/>
      <c r="C6924" s="40"/>
      <c r="D6924" s="40"/>
      <c r="E6924" s="40"/>
      <c r="F6924" s="68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0"/>
      <c r="AN6924" s="40"/>
    </row>
    <row r="6925" spans="1:40" x14ac:dyDescent="0.2">
      <c r="A6925" s="40"/>
      <c r="B6925" s="40"/>
      <c r="C6925" s="40"/>
      <c r="D6925" s="40"/>
      <c r="E6925" s="40"/>
      <c r="F6925" s="68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0"/>
      <c r="AN6925" s="40"/>
    </row>
    <row r="6926" spans="1:40" x14ac:dyDescent="0.2">
      <c r="A6926" s="40"/>
      <c r="B6926" s="40"/>
      <c r="C6926" s="40"/>
      <c r="D6926" s="40"/>
      <c r="E6926" s="40"/>
      <c r="F6926" s="68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0"/>
      <c r="AN6926" s="40"/>
    </row>
    <row r="6927" spans="1:40" x14ac:dyDescent="0.2">
      <c r="A6927" s="40"/>
      <c r="B6927" s="40"/>
      <c r="C6927" s="40"/>
      <c r="D6927" s="40"/>
      <c r="E6927" s="40"/>
      <c r="F6927" s="68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0"/>
      <c r="AN6927" s="40"/>
    </row>
    <row r="6928" spans="1:40" x14ac:dyDescent="0.2">
      <c r="A6928" s="40"/>
      <c r="B6928" s="40"/>
      <c r="C6928" s="40"/>
      <c r="D6928" s="40"/>
      <c r="E6928" s="40"/>
      <c r="F6928" s="68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0"/>
      <c r="AN6928" s="40"/>
    </row>
    <row r="6929" spans="1:40" x14ac:dyDescent="0.2">
      <c r="A6929" s="40"/>
      <c r="B6929" s="40"/>
      <c r="C6929" s="40"/>
      <c r="D6929" s="40"/>
      <c r="E6929" s="40"/>
      <c r="F6929" s="68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0"/>
      <c r="AN6929" s="40"/>
    </row>
    <row r="6930" spans="1:40" x14ac:dyDescent="0.2">
      <c r="A6930" s="40"/>
      <c r="B6930" s="40"/>
      <c r="C6930" s="40"/>
      <c r="D6930" s="40"/>
      <c r="E6930" s="40"/>
      <c r="F6930" s="68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0"/>
      <c r="AN6930" s="40"/>
    </row>
    <row r="6931" spans="1:40" x14ac:dyDescent="0.2">
      <c r="A6931" s="40"/>
      <c r="B6931" s="40"/>
      <c r="C6931" s="40"/>
      <c r="D6931" s="40"/>
      <c r="E6931" s="40"/>
      <c r="F6931" s="68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0"/>
      <c r="AN6931" s="40"/>
    </row>
    <row r="6932" spans="1:40" x14ac:dyDescent="0.2">
      <c r="A6932" s="40"/>
      <c r="B6932" s="40"/>
      <c r="C6932" s="40"/>
      <c r="D6932" s="40"/>
      <c r="E6932" s="40"/>
      <c r="F6932" s="68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0"/>
      <c r="AN6932" s="40"/>
    </row>
    <row r="6933" spans="1:40" x14ac:dyDescent="0.2">
      <c r="A6933" s="40"/>
      <c r="B6933" s="40"/>
      <c r="C6933" s="40"/>
      <c r="D6933" s="40"/>
      <c r="E6933" s="40"/>
      <c r="F6933" s="68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0"/>
      <c r="AN6933" s="40"/>
    </row>
    <row r="6934" spans="1:40" x14ac:dyDescent="0.2">
      <c r="A6934" s="40"/>
      <c r="B6934" s="40"/>
      <c r="C6934" s="40"/>
      <c r="D6934" s="40"/>
      <c r="E6934" s="40"/>
      <c r="F6934" s="68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0"/>
      <c r="AN6934" s="40"/>
    </row>
    <row r="6935" spans="1:40" x14ac:dyDescent="0.2">
      <c r="A6935" s="40"/>
      <c r="B6935" s="40"/>
      <c r="C6935" s="40"/>
      <c r="D6935" s="40"/>
      <c r="E6935" s="40"/>
      <c r="F6935" s="68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0"/>
      <c r="AN6935" s="40"/>
    </row>
    <row r="6936" spans="1:40" x14ac:dyDescent="0.2">
      <c r="A6936" s="40"/>
      <c r="B6936" s="40"/>
      <c r="C6936" s="40"/>
      <c r="D6936" s="40"/>
      <c r="E6936" s="40"/>
      <c r="F6936" s="68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0"/>
      <c r="AN6936" s="40"/>
    </row>
    <row r="6937" spans="1:40" x14ac:dyDescent="0.2">
      <c r="A6937" s="40"/>
      <c r="B6937" s="40"/>
      <c r="C6937" s="40"/>
      <c r="D6937" s="40"/>
      <c r="E6937" s="40"/>
      <c r="F6937" s="68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0"/>
      <c r="AN6937" s="40"/>
    </row>
    <row r="6938" spans="1:40" x14ac:dyDescent="0.2">
      <c r="A6938" s="40"/>
      <c r="B6938" s="40"/>
      <c r="C6938" s="40"/>
      <c r="D6938" s="40"/>
      <c r="E6938" s="40"/>
      <c r="F6938" s="68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0"/>
      <c r="AN6938" s="40"/>
    </row>
    <row r="6939" spans="1:40" x14ac:dyDescent="0.2">
      <c r="A6939" s="40"/>
      <c r="B6939" s="40"/>
      <c r="C6939" s="40"/>
      <c r="D6939" s="40"/>
      <c r="E6939" s="40"/>
      <c r="F6939" s="68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0"/>
      <c r="AN6939" s="40"/>
    </row>
    <row r="6940" spans="1:40" x14ac:dyDescent="0.2">
      <c r="A6940" s="40"/>
      <c r="B6940" s="40"/>
      <c r="C6940" s="40"/>
      <c r="D6940" s="40"/>
      <c r="E6940" s="40"/>
      <c r="F6940" s="68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0"/>
      <c r="AN6940" s="40"/>
    </row>
    <row r="6941" spans="1:40" x14ac:dyDescent="0.2">
      <c r="A6941" s="40"/>
      <c r="B6941" s="40"/>
      <c r="C6941" s="40"/>
      <c r="D6941" s="40"/>
      <c r="E6941" s="40"/>
      <c r="F6941" s="68"/>
      <c r="G6941" s="68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0"/>
      <c r="AN6941" s="40"/>
    </row>
    <row r="6942" spans="1:40" x14ac:dyDescent="0.2">
      <c r="A6942" s="40"/>
      <c r="B6942" s="40"/>
      <c r="C6942" s="40"/>
      <c r="D6942" s="40"/>
      <c r="E6942" s="40"/>
      <c r="F6942" s="68"/>
      <c r="G6942" s="68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0"/>
      <c r="AN6942" s="40"/>
    </row>
    <row r="6943" spans="1:40" x14ac:dyDescent="0.2">
      <c r="A6943" s="40"/>
      <c r="B6943" s="40"/>
      <c r="C6943" s="40"/>
      <c r="D6943" s="40"/>
      <c r="E6943" s="40"/>
      <c r="F6943" s="68"/>
      <c r="G6943" s="68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0"/>
      <c r="AN6943" s="40"/>
    </row>
    <row r="6944" spans="1:40" x14ac:dyDescent="0.2">
      <c r="A6944" s="40"/>
      <c r="B6944" s="40"/>
      <c r="C6944" s="40"/>
      <c r="D6944" s="40"/>
      <c r="E6944" s="40"/>
      <c r="F6944" s="68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0"/>
      <c r="AN6944" s="40"/>
    </row>
    <row r="6945" spans="1:40" x14ac:dyDescent="0.2">
      <c r="A6945" s="40"/>
      <c r="B6945" s="40"/>
      <c r="C6945" s="40"/>
      <c r="D6945" s="40"/>
      <c r="E6945" s="40"/>
      <c r="F6945" s="68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0"/>
      <c r="AN6945" s="40"/>
    </row>
    <row r="6946" spans="1:40" x14ac:dyDescent="0.2">
      <c r="A6946" s="40"/>
      <c r="B6946" s="40"/>
      <c r="C6946" s="40"/>
      <c r="D6946" s="40"/>
      <c r="E6946" s="40"/>
      <c r="F6946" s="68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0"/>
      <c r="AN6946" s="40"/>
    </row>
    <row r="6947" spans="1:40" x14ac:dyDescent="0.2">
      <c r="A6947" s="40"/>
      <c r="B6947" s="40"/>
      <c r="C6947" s="40"/>
      <c r="D6947" s="40"/>
      <c r="E6947" s="40"/>
      <c r="F6947" s="68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0"/>
      <c r="AN6947" s="40"/>
    </row>
    <row r="6948" spans="1:40" x14ac:dyDescent="0.2">
      <c r="A6948" s="40"/>
      <c r="B6948" s="40"/>
      <c r="C6948" s="40"/>
      <c r="D6948" s="40"/>
      <c r="E6948" s="40"/>
      <c r="F6948" s="68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0"/>
      <c r="AN6948" s="40"/>
    </row>
    <row r="6949" spans="1:40" x14ac:dyDescent="0.2">
      <c r="A6949" s="40"/>
      <c r="B6949" s="40"/>
      <c r="C6949" s="40"/>
      <c r="D6949" s="40"/>
      <c r="E6949" s="40"/>
      <c r="F6949" s="68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0"/>
      <c r="AN6949" s="40"/>
    </row>
    <row r="6950" spans="1:40" x14ac:dyDescent="0.2">
      <c r="A6950" s="40"/>
      <c r="B6950" s="40"/>
      <c r="C6950" s="40"/>
      <c r="D6950" s="40"/>
      <c r="E6950" s="40"/>
      <c r="F6950" s="68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0"/>
      <c r="AN6950" s="40"/>
    </row>
    <row r="6951" spans="1:40" x14ac:dyDescent="0.2">
      <c r="A6951" s="40"/>
      <c r="B6951" s="40"/>
      <c r="C6951" s="40"/>
      <c r="D6951" s="40"/>
      <c r="E6951" s="40"/>
      <c r="F6951" s="68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0"/>
      <c r="AN6951" s="40"/>
    </row>
    <row r="6952" spans="1:40" x14ac:dyDescent="0.2">
      <c r="A6952" s="40"/>
      <c r="B6952" s="40"/>
      <c r="C6952" s="40"/>
      <c r="D6952" s="40"/>
      <c r="E6952" s="40"/>
      <c r="F6952" s="68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0"/>
      <c r="AN6952" s="40"/>
    </row>
    <row r="6953" spans="1:40" x14ac:dyDescent="0.2">
      <c r="A6953" s="40"/>
      <c r="B6953" s="40"/>
      <c r="C6953" s="40"/>
      <c r="D6953" s="40"/>
      <c r="E6953" s="40"/>
      <c r="F6953" s="68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0"/>
      <c r="AN6953" s="40"/>
    </row>
    <row r="6954" spans="1:40" x14ac:dyDescent="0.2">
      <c r="A6954" s="40"/>
      <c r="B6954" s="40"/>
      <c r="C6954" s="40"/>
      <c r="D6954" s="40"/>
      <c r="E6954" s="40"/>
      <c r="F6954" s="68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0"/>
      <c r="AN6954" s="40"/>
    </row>
    <row r="6955" spans="1:40" x14ac:dyDescent="0.2">
      <c r="A6955" s="40"/>
      <c r="B6955" s="40"/>
      <c r="C6955" s="40"/>
      <c r="D6955" s="40"/>
      <c r="E6955" s="40"/>
      <c r="F6955" s="68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0"/>
      <c r="AN6955" s="40"/>
    </row>
    <row r="6956" spans="1:40" x14ac:dyDescent="0.2">
      <c r="A6956" s="40"/>
      <c r="B6956" s="40"/>
      <c r="C6956" s="40"/>
      <c r="D6956" s="40"/>
      <c r="E6956" s="40"/>
      <c r="F6956" s="68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0"/>
      <c r="AN6956" s="40"/>
    </row>
    <row r="6957" spans="1:40" x14ac:dyDescent="0.2">
      <c r="A6957" s="40"/>
      <c r="B6957" s="40"/>
      <c r="C6957" s="40"/>
      <c r="D6957" s="40"/>
      <c r="E6957" s="40"/>
      <c r="F6957" s="68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0"/>
      <c r="AN6957" s="40"/>
    </row>
    <row r="6958" spans="1:40" x14ac:dyDescent="0.2">
      <c r="A6958" s="40"/>
      <c r="B6958" s="40"/>
      <c r="C6958" s="40"/>
      <c r="D6958" s="40"/>
      <c r="E6958" s="40"/>
      <c r="F6958" s="68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0"/>
      <c r="AN6958" s="40"/>
    </row>
    <row r="6959" spans="1:40" x14ac:dyDescent="0.2">
      <c r="A6959" s="40"/>
      <c r="B6959" s="40"/>
      <c r="C6959" s="40"/>
      <c r="D6959" s="40"/>
      <c r="E6959" s="40"/>
      <c r="F6959" s="68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0"/>
      <c r="AN6959" s="40"/>
    </row>
    <row r="6960" spans="1:40" x14ac:dyDescent="0.2">
      <c r="A6960" s="40"/>
      <c r="B6960" s="40"/>
      <c r="C6960" s="40"/>
      <c r="D6960" s="40"/>
      <c r="E6960" s="40"/>
      <c r="F6960" s="68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0"/>
      <c r="AN6960" s="40"/>
    </row>
    <row r="6961" spans="1:40" x14ac:dyDescent="0.2">
      <c r="A6961" s="40"/>
      <c r="B6961" s="40"/>
      <c r="C6961" s="40"/>
      <c r="D6961" s="40"/>
      <c r="E6961" s="40"/>
      <c r="F6961" s="68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0"/>
      <c r="AN6961" s="40"/>
    </row>
    <row r="6962" spans="1:40" x14ac:dyDescent="0.2">
      <c r="A6962" s="40"/>
      <c r="B6962" s="40"/>
      <c r="C6962" s="40"/>
      <c r="D6962" s="40"/>
      <c r="E6962" s="40"/>
      <c r="F6962" s="68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0"/>
      <c r="AN6962" s="40"/>
    </row>
    <row r="6963" spans="1:40" x14ac:dyDescent="0.2">
      <c r="A6963" s="40"/>
      <c r="B6963" s="40"/>
      <c r="C6963" s="40"/>
      <c r="D6963" s="40"/>
      <c r="E6963" s="40"/>
      <c r="F6963" s="68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0"/>
      <c r="AN6963" s="40"/>
    </row>
    <row r="6964" spans="1:40" x14ac:dyDescent="0.2">
      <c r="A6964" s="40"/>
      <c r="B6964" s="40"/>
      <c r="C6964" s="40"/>
      <c r="D6964" s="40"/>
      <c r="E6964" s="40"/>
      <c r="F6964" s="68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0"/>
      <c r="AN6964" s="40"/>
    </row>
    <row r="6965" spans="1:40" x14ac:dyDescent="0.2">
      <c r="A6965" s="40"/>
      <c r="B6965" s="40"/>
      <c r="C6965" s="40"/>
      <c r="D6965" s="40"/>
      <c r="E6965" s="40"/>
      <c r="F6965" s="68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0"/>
      <c r="AN6965" s="40"/>
    </row>
    <row r="6966" spans="1:40" x14ac:dyDescent="0.2">
      <c r="A6966" s="40"/>
      <c r="B6966" s="40"/>
      <c r="C6966" s="40"/>
      <c r="D6966" s="40"/>
      <c r="E6966" s="40"/>
      <c r="F6966" s="68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0"/>
      <c r="AN6966" s="40"/>
    </row>
    <row r="6967" spans="1:40" x14ac:dyDescent="0.2">
      <c r="A6967" s="40"/>
      <c r="B6967" s="40"/>
      <c r="C6967" s="40"/>
      <c r="D6967" s="40"/>
      <c r="E6967" s="40"/>
      <c r="F6967" s="68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0"/>
      <c r="AN6967" s="40"/>
    </row>
    <row r="6968" spans="1:40" x14ac:dyDescent="0.2">
      <c r="A6968" s="40"/>
      <c r="B6968" s="40"/>
      <c r="C6968" s="40"/>
      <c r="D6968" s="40"/>
      <c r="E6968" s="40"/>
      <c r="F6968" s="68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0"/>
      <c r="AN6968" s="40"/>
    </row>
    <row r="6969" spans="1:40" x14ac:dyDescent="0.2">
      <c r="A6969" s="40"/>
      <c r="B6969" s="40"/>
      <c r="C6969" s="40"/>
      <c r="D6969" s="40"/>
      <c r="E6969" s="40"/>
      <c r="F6969" s="68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0"/>
      <c r="AN6969" s="40"/>
    </row>
    <row r="6970" spans="1:40" x14ac:dyDescent="0.2">
      <c r="A6970" s="40"/>
      <c r="B6970" s="40"/>
      <c r="C6970" s="40"/>
      <c r="D6970" s="40"/>
      <c r="E6970" s="40"/>
      <c r="F6970" s="68"/>
      <c r="G6970" s="68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0"/>
      <c r="AN6970" s="40"/>
    </row>
    <row r="6971" spans="1:40" x14ac:dyDescent="0.2">
      <c r="A6971" s="40"/>
      <c r="B6971" s="40"/>
      <c r="C6971" s="40"/>
      <c r="D6971" s="40"/>
      <c r="E6971" s="40"/>
      <c r="F6971" s="68"/>
      <c r="G6971" s="68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0"/>
      <c r="AN6971" s="40"/>
    </row>
    <row r="6972" spans="1:40" x14ac:dyDescent="0.2">
      <c r="A6972" s="40"/>
      <c r="B6972" s="40"/>
      <c r="C6972" s="40"/>
      <c r="D6972" s="40"/>
      <c r="E6972" s="40"/>
      <c r="F6972" s="68"/>
      <c r="G6972" s="68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0"/>
      <c r="AN6972" s="40"/>
    </row>
    <row r="6973" spans="1:40" x14ac:dyDescent="0.2">
      <c r="A6973" s="40"/>
      <c r="B6973" s="40"/>
      <c r="C6973" s="40"/>
      <c r="D6973" s="40"/>
      <c r="E6973" s="40"/>
      <c r="F6973" s="68"/>
      <c r="G6973" s="68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0"/>
      <c r="AN6973" s="40"/>
    </row>
    <row r="6974" spans="1:40" x14ac:dyDescent="0.2">
      <c r="A6974" s="40"/>
      <c r="B6974" s="40"/>
      <c r="C6974" s="40"/>
      <c r="D6974" s="40"/>
      <c r="E6974" s="40"/>
      <c r="F6974" s="68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0"/>
      <c r="AN6974" s="40"/>
    </row>
    <row r="6975" spans="1:40" x14ac:dyDescent="0.2">
      <c r="A6975" s="40"/>
      <c r="B6975" s="40"/>
      <c r="C6975" s="40"/>
      <c r="D6975" s="40"/>
      <c r="E6975" s="40"/>
      <c r="F6975" s="68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0"/>
      <c r="AN6975" s="40"/>
    </row>
    <row r="6976" spans="1:40" x14ac:dyDescent="0.2">
      <c r="A6976" s="40"/>
      <c r="B6976" s="40"/>
      <c r="C6976" s="40"/>
      <c r="D6976" s="40"/>
      <c r="E6976" s="40"/>
      <c r="F6976" s="68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0"/>
      <c r="AN6976" s="40"/>
    </row>
    <row r="6977" spans="1:40" x14ac:dyDescent="0.2">
      <c r="A6977" s="40"/>
      <c r="B6977" s="40"/>
      <c r="C6977" s="40"/>
      <c r="D6977" s="40"/>
      <c r="E6977" s="40"/>
      <c r="F6977" s="68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0"/>
      <c r="AN6977" s="40"/>
    </row>
    <row r="6978" spans="1:40" x14ac:dyDescent="0.2">
      <c r="A6978" s="40"/>
      <c r="B6978" s="40"/>
      <c r="C6978" s="40"/>
      <c r="D6978" s="40"/>
      <c r="E6978" s="40"/>
      <c r="F6978" s="68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0"/>
      <c r="AN6978" s="40"/>
    </row>
    <row r="6979" spans="1:40" x14ac:dyDescent="0.2">
      <c r="A6979" s="40"/>
      <c r="B6979" s="40"/>
      <c r="C6979" s="40"/>
      <c r="D6979" s="40"/>
      <c r="E6979" s="40"/>
      <c r="F6979" s="68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0"/>
      <c r="AN6979" s="40"/>
    </row>
    <row r="6980" spans="1:40" x14ac:dyDescent="0.2">
      <c r="A6980" s="40"/>
      <c r="B6980" s="40"/>
      <c r="C6980" s="40"/>
      <c r="D6980" s="40"/>
      <c r="E6980" s="40"/>
      <c r="F6980" s="68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0"/>
      <c r="AN6980" s="40"/>
    </row>
    <row r="6981" spans="1:40" x14ac:dyDescent="0.2">
      <c r="A6981" s="40"/>
      <c r="B6981" s="40"/>
      <c r="C6981" s="40"/>
      <c r="D6981" s="40"/>
      <c r="E6981" s="40"/>
      <c r="F6981" s="68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0"/>
      <c r="AN6981" s="40"/>
    </row>
    <row r="6982" spans="1:40" x14ac:dyDescent="0.2">
      <c r="A6982" s="40"/>
      <c r="B6982" s="40"/>
      <c r="C6982" s="40"/>
      <c r="D6982" s="40"/>
      <c r="E6982" s="40"/>
      <c r="F6982" s="68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0"/>
      <c r="AN6982" s="40"/>
    </row>
    <row r="6983" spans="1:40" x14ac:dyDescent="0.2">
      <c r="A6983" s="40"/>
      <c r="B6983" s="40"/>
      <c r="C6983" s="40"/>
      <c r="D6983" s="40"/>
      <c r="E6983" s="40"/>
      <c r="F6983" s="68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0"/>
      <c r="AN6983" s="40"/>
    </row>
    <row r="6984" spans="1:40" x14ac:dyDescent="0.2">
      <c r="A6984" s="40"/>
      <c r="B6984" s="40"/>
      <c r="C6984" s="40"/>
      <c r="D6984" s="40"/>
      <c r="E6984" s="40"/>
      <c r="F6984" s="68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0"/>
      <c r="AN6984" s="40"/>
    </row>
    <row r="6985" spans="1:40" x14ac:dyDescent="0.2">
      <c r="A6985" s="40"/>
      <c r="B6985" s="40"/>
      <c r="C6985" s="40"/>
      <c r="D6985" s="40"/>
      <c r="E6985" s="40"/>
      <c r="F6985" s="68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0"/>
      <c r="AN6985" s="40"/>
    </row>
    <row r="6986" spans="1:40" x14ac:dyDescent="0.2">
      <c r="A6986" s="40"/>
      <c r="B6986" s="40"/>
      <c r="C6986" s="40"/>
      <c r="D6986" s="40"/>
      <c r="E6986" s="40"/>
      <c r="F6986" s="68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0"/>
      <c r="AN6986" s="40"/>
    </row>
    <row r="6987" spans="1:40" x14ac:dyDescent="0.2">
      <c r="A6987" s="40"/>
      <c r="B6987" s="40"/>
      <c r="C6987" s="40"/>
      <c r="D6987" s="40"/>
      <c r="E6987" s="40"/>
      <c r="F6987" s="68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0"/>
      <c r="AN6987" s="40"/>
    </row>
    <row r="6988" spans="1:40" x14ac:dyDescent="0.2">
      <c r="A6988" s="40"/>
      <c r="B6988" s="40"/>
      <c r="C6988" s="40"/>
      <c r="D6988" s="40"/>
      <c r="E6988" s="40"/>
      <c r="F6988" s="68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0"/>
      <c r="AN6988" s="40"/>
    </row>
    <row r="6989" spans="1:40" x14ac:dyDescent="0.2">
      <c r="A6989" s="40"/>
      <c r="B6989" s="40"/>
      <c r="C6989" s="40"/>
      <c r="D6989" s="40"/>
      <c r="E6989" s="40"/>
      <c r="F6989" s="68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0"/>
      <c r="AN6989" s="40"/>
    </row>
    <row r="6990" spans="1:40" x14ac:dyDescent="0.2">
      <c r="A6990" s="40"/>
      <c r="B6990" s="40"/>
      <c r="C6990" s="40"/>
      <c r="D6990" s="40"/>
      <c r="E6990" s="40"/>
      <c r="F6990" s="68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0"/>
      <c r="AN6990" s="40"/>
    </row>
    <row r="6991" spans="1:40" x14ac:dyDescent="0.2">
      <c r="A6991" s="40"/>
      <c r="B6991" s="40"/>
      <c r="C6991" s="40"/>
      <c r="D6991" s="40"/>
      <c r="E6991" s="40"/>
      <c r="F6991" s="68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0"/>
      <c r="AN6991" s="40"/>
    </row>
    <row r="6992" spans="1:40" x14ac:dyDescent="0.2">
      <c r="A6992" s="40"/>
      <c r="B6992" s="40"/>
      <c r="C6992" s="40"/>
      <c r="D6992" s="40"/>
      <c r="E6992" s="40"/>
      <c r="F6992" s="68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0"/>
      <c r="AN6992" s="40"/>
    </row>
    <row r="6993" spans="1:40" x14ac:dyDescent="0.2">
      <c r="A6993" s="40"/>
      <c r="B6993" s="40"/>
      <c r="C6993" s="40"/>
      <c r="D6993" s="40"/>
      <c r="E6993" s="40"/>
      <c r="F6993" s="68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0"/>
      <c r="AN6993" s="40"/>
    </row>
    <row r="6994" spans="1:40" x14ac:dyDescent="0.2">
      <c r="A6994" s="40"/>
      <c r="B6994" s="40"/>
      <c r="C6994" s="40"/>
      <c r="D6994" s="40"/>
      <c r="E6994" s="40"/>
      <c r="F6994" s="68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0"/>
      <c r="AN6994" s="40"/>
    </row>
    <row r="6995" spans="1:40" x14ac:dyDescent="0.2">
      <c r="A6995" s="40"/>
      <c r="B6995" s="40"/>
      <c r="C6995" s="40"/>
      <c r="D6995" s="40"/>
      <c r="E6995" s="40"/>
      <c r="F6995" s="68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0"/>
      <c r="AN6995" s="40"/>
    </row>
    <row r="6996" spans="1:40" x14ac:dyDescent="0.2">
      <c r="A6996" s="40"/>
      <c r="B6996" s="40"/>
      <c r="C6996" s="40"/>
      <c r="D6996" s="40"/>
      <c r="E6996" s="40"/>
      <c r="F6996" s="68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0"/>
      <c r="AN6996" s="40"/>
    </row>
    <row r="6997" spans="1:40" x14ac:dyDescent="0.2">
      <c r="A6997" s="40"/>
      <c r="B6997" s="40"/>
      <c r="C6997" s="40"/>
      <c r="D6997" s="40"/>
      <c r="E6997" s="40"/>
      <c r="F6997" s="68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0"/>
      <c r="AN6997" s="40"/>
    </row>
    <row r="6998" spans="1:40" x14ac:dyDescent="0.2">
      <c r="A6998" s="40"/>
      <c r="B6998" s="40"/>
      <c r="C6998" s="40"/>
      <c r="D6998" s="40"/>
      <c r="E6998" s="40"/>
      <c r="F6998" s="68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0"/>
      <c r="AN6998" s="40"/>
    </row>
    <row r="6999" spans="1:40" x14ac:dyDescent="0.2">
      <c r="A6999" s="40"/>
      <c r="B6999" s="40"/>
      <c r="C6999" s="40"/>
      <c r="D6999" s="40"/>
      <c r="E6999" s="40"/>
      <c r="F6999" s="68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0"/>
      <c r="AN6999" s="40"/>
    </row>
    <row r="7000" spans="1:40" x14ac:dyDescent="0.2">
      <c r="A7000" s="40"/>
      <c r="B7000" s="40"/>
      <c r="C7000" s="40"/>
      <c r="D7000" s="40"/>
      <c r="E7000" s="40"/>
      <c r="F7000" s="68"/>
      <c r="G7000" s="68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0"/>
      <c r="AN7000" s="40"/>
    </row>
    <row r="7001" spans="1:40" x14ac:dyDescent="0.2">
      <c r="A7001" s="40"/>
      <c r="B7001" s="40"/>
      <c r="C7001" s="40"/>
      <c r="D7001" s="40"/>
      <c r="E7001" s="40"/>
      <c r="F7001" s="68"/>
      <c r="G7001" s="68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0"/>
      <c r="AN7001" s="40"/>
    </row>
    <row r="7002" spans="1:40" x14ac:dyDescent="0.2">
      <c r="A7002" s="40"/>
      <c r="B7002" s="40"/>
      <c r="C7002" s="40"/>
      <c r="D7002" s="40"/>
      <c r="E7002" s="40"/>
      <c r="F7002" s="68"/>
      <c r="G7002" s="68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0"/>
      <c r="AN7002" s="40"/>
    </row>
    <row r="7003" spans="1:40" x14ac:dyDescent="0.2">
      <c r="A7003" s="40"/>
      <c r="B7003" s="40"/>
      <c r="C7003" s="40"/>
      <c r="D7003" s="40"/>
      <c r="E7003" s="40"/>
      <c r="F7003" s="68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0"/>
      <c r="AN7003" s="40"/>
    </row>
    <row r="7004" spans="1:40" x14ac:dyDescent="0.2">
      <c r="A7004" s="40"/>
      <c r="B7004" s="40"/>
      <c r="C7004" s="40"/>
      <c r="D7004" s="40"/>
      <c r="E7004" s="40"/>
      <c r="F7004" s="68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0"/>
      <c r="AN7004" s="40"/>
    </row>
    <row r="7005" spans="1:40" x14ac:dyDescent="0.2">
      <c r="A7005" s="40"/>
      <c r="B7005" s="40"/>
      <c r="C7005" s="40"/>
      <c r="D7005" s="40"/>
      <c r="E7005" s="40"/>
      <c r="F7005" s="68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0"/>
      <c r="AN7005" s="40"/>
    </row>
    <row r="7006" spans="1:40" x14ac:dyDescent="0.2">
      <c r="A7006" s="40"/>
      <c r="B7006" s="40"/>
      <c r="C7006" s="40"/>
      <c r="D7006" s="40"/>
      <c r="E7006" s="40"/>
      <c r="F7006" s="68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0"/>
      <c r="AN7006" s="40"/>
    </row>
    <row r="7007" spans="1:40" x14ac:dyDescent="0.2">
      <c r="A7007" s="40"/>
      <c r="B7007" s="40"/>
      <c r="C7007" s="40"/>
      <c r="D7007" s="40"/>
      <c r="E7007" s="40"/>
      <c r="F7007" s="68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0"/>
      <c r="AN7007" s="40"/>
    </row>
    <row r="7008" spans="1:40" x14ac:dyDescent="0.2">
      <c r="A7008" s="40"/>
      <c r="B7008" s="40"/>
      <c r="C7008" s="40"/>
      <c r="D7008" s="40"/>
      <c r="E7008" s="40"/>
      <c r="F7008" s="68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0"/>
      <c r="AN7008" s="40"/>
    </row>
    <row r="7009" spans="1:40" x14ac:dyDescent="0.2">
      <c r="A7009" s="40"/>
      <c r="B7009" s="40"/>
      <c r="C7009" s="40"/>
      <c r="D7009" s="40"/>
      <c r="E7009" s="40"/>
      <c r="F7009" s="68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0"/>
      <c r="AN7009" s="40"/>
    </row>
    <row r="7010" spans="1:40" x14ac:dyDescent="0.2">
      <c r="A7010" s="40"/>
      <c r="B7010" s="40"/>
      <c r="C7010" s="40"/>
      <c r="D7010" s="40"/>
      <c r="E7010" s="40"/>
      <c r="F7010" s="68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0"/>
      <c r="AN7010" s="40"/>
    </row>
    <row r="7011" spans="1:40" x14ac:dyDescent="0.2">
      <c r="A7011" s="40"/>
      <c r="B7011" s="40"/>
      <c r="C7011" s="40"/>
      <c r="D7011" s="40"/>
      <c r="E7011" s="40"/>
      <c r="F7011" s="68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0"/>
      <c r="AN7011" s="40"/>
    </row>
    <row r="7012" spans="1:40" x14ac:dyDescent="0.2">
      <c r="A7012" s="40"/>
      <c r="B7012" s="40"/>
      <c r="C7012" s="40"/>
      <c r="D7012" s="40"/>
      <c r="E7012" s="40"/>
      <c r="F7012" s="68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0"/>
      <c r="AN7012" s="40"/>
    </row>
    <row r="7013" spans="1:40" x14ac:dyDescent="0.2">
      <c r="A7013" s="40"/>
      <c r="B7013" s="40"/>
      <c r="C7013" s="40"/>
      <c r="D7013" s="40"/>
      <c r="E7013" s="40"/>
      <c r="F7013" s="68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0"/>
      <c r="AN7013" s="40"/>
    </row>
    <row r="7014" spans="1:40" x14ac:dyDescent="0.2">
      <c r="A7014" s="40"/>
      <c r="B7014" s="40"/>
      <c r="C7014" s="40"/>
      <c r="D7014" s="40"/>
      <c r="E7014" s="40"/>
      <c r="F7014" s="68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0"/>
      <c r="AN7014" s="40"/>
    </row>
    <row r="7015" spans="1:40" x14ac:dyDescent="0.2">
      <c r="A7015" s="40"/>
      <c r="B7015" s="40"/>
      <c r="C7015" s="40"/>
      <c r="D7015" s="40"/>
      <c r="E7015" s="40"/>
      <c r="F7015" s="68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0"/>
      <c r="AN7015" s="40"/>
    </row>
    <row r="7016" spans="1:40" x14ac:dyDescent="0.2">
      <c r="A7016" s="40"/>
      <c r="B7016" s="40"/>
      <c r="C7016" s="40"/>
      <c r="D7016" s="40"/>
      <c r="E7016" s="40"/>
      <c r="F7016" s="68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0"/>
      <c r="AN7016" s="40"/>
    </row>
    <row r="7017" spans="1:40" x14ac:dyDescent="0.2">
      <c r="A7017" s="40"/>
      <c r="B7017" s="40"/>
      <c r="C7017" s="40"/>
      <c r="D7017" s="40"/>
      <c r="E7017" s="40"/>
      <c r="F7017" s="68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0"/>
      <c r="AN7017" s="40"/>
    </row>
    <row r="7018" spans="1:40" x14ac:dyDescent="0.2">
      <c r="A7018" s="40"/>
      <c r="B7018" s="40"/>
      <c r="C7018" s="40"/>
      <c r="D7018" s="40"/>
      <c r="E7018" s="40"/>
      <c r="F7018" s="68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0"/>
      <c r="AN7018" s="40"/>
    </row>
    <row r="7019" spans="1:40" x14ac:dyDescent="0.2">
      <c r="A7019" s="40"/>
      <c r="B7019" s="40"/>
      <c r="C7019" s="40"/>
      <c r="D7019" s="40"/>
      <c r="E7019" s="40"/>
      <c r="F7019" s="68"/>
      <c r="G7019" s="68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0"/>
      <c r="AN7019" s="40"/>
    </row>
    <row r="7020" spans="1:40" x14ac:dyDescent="0.2">
      <c r="A7020" s="40"/>
      <c r="B7020" s="40"/>
      <c r="C7020" s="40"/>
      <c r="D7020" s="40"/>
      <c r="E7020" s="40"/>
      <c r="F7020" s="68"/>
      <c r="G7020" s="68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0"/>
      <c r="AN7020" s="40"/>
    </row>
    <row r="7021" spans="1:40" x14ac:dyDescent="0.2">
      <c r="A7021" s="40"/>
      <c r="B7021" s="40"/>
      <c r="C7021" s="40"/>
      <c r="D7021" s="40"/>
      <c r="E7021" s="40"/>
      <c r="F7021" s="68"/>
      <c r="G7021" s="68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0"/>
      <c r="AN7021" s="40"/>
    </row>
    <row r="7022" spans="1:40" x14ac:dyDescent="0.2">
      <c r="A7022" s="40"/>
      <c r="B7022" s="40"/>
      <c r="C7022" s="40"/>
      <c r="D7022" s="40"/>
      <c r="E7022" s="40"/>
      <c r="F7022" s="68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0"/>
      <c r="AN7022" s="40"/>
    </row>
    <row r="7023" spans="1:40" x14ac:dyDescent="0.2">
      <c r="A7023" s="40"/>
      <c r="B7023" s="40"/>
      <c r="C7023" s="40"/>
      <c r="D7023" s="40"/>
      <c r="E7023" s="40"/>
      <c r="F7023" s="68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0"/>
      <c r="AN7023" s="40"/>
    </row>
    <row r="7024" spans="1:40" x14ac:dyDescent="0.2">
      <c r="A7024" s="40"/>
      <c r="B7024" s="40"/>
      <c r="C7024" s="40"/>
      <c r="D7024" s="40"/>
      <c r="E7024" s="40"/>
      <c r="F7024" s="68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0"/>
      <c r="AN7024" s="40"/>
    </row>
    <row r="7025" spans="1:40" x14ac:dyDescent="0.2">
      <c r="A7025" s="40"/>
      <c r="B7025" s="40"/>
      <c r="C7025" s="40"/>
      <c r="D7025" s="40"/>
      <c r="E7025" s="40"/>
      <c r="F7025" s="68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0"/>
      <c r="AN7025" s="40"/>
    </row>
    <row r="7026" spans="1:40" x14ac:dyDescent="0.2">
      <c r="A7026" s="40"/>
      <c r="B7026" s="40"/>
      <c r="C7026" s="40"/>
      <c r="D7026" s="40"/>
      <c r="E7026" s="40"/>
      <c r="F7026" s="68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0"/>
      <c r="AN7026" s="40"/>
    </row>
    <row r="7027" spans="1:40" x14ac:dyDescent="0.2">
      <c r="A7027" s="40"/>
      <c r="B7027" s="40"/>
      <c r="C7027" s="40"/>
      <c r="D7027" s="40"/>
      <c r="E7027" s="40"/>
      <c r="F7027" s="68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0"/>
      <c r="AN7027" s="40"/>
    </row>
    <row r="7028" spans="1:40" x14ac:dyDescent="0.2">
      <c r="A7028" s="40"/>
      <c r="B7028" s="40"/>
      <c r="C7028" s="40"/>
      <c r="D7028" s="40"/>
      <c r="E7028" s="40"/>
      <c r="F7028" s="68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0"/>
      <c r="AN7028" s="40"/>
    </row>
    <row r="7029" spans="1:40" x14ac:dyDescent="0.2">
      <c r="A7029" s="40"/>
      <c r="B7029" s="40"/>
      <c r="C7029" s="40"/>
      <c r="D7029" s="40"/>
      <c r="E7029" s="40"/>
      <c r="F7029" s="68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0"/>
      <c r="AN7029" s="40"/>
    </row>
    <row r="7030" spans="1:40" x14ac:dyDescent="0.2">
      <c r="A7030" s="40"/>
      <c r="B7030" s="40"/>
      <c r="C7030" s="40"/>
      <c r="D7030" s="40"/>
      <c r="E7030" s="40"/>
      <c r="F7030" s="68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0"/>
      <c r="AN7030" s="40"/>
    </row>
    <row r="7031" spans="1:40" x14ac:dyDescent="0.2">
      <c r="A7031" s="40"/>
      <c r="B7031" s="40"/>
      <c r="C7031" s="40"/>
      <c r="D7031" s="40"/>
      <c r="E7031" s="40"/>
      <c r="F7031" s="68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0"/>
      <c r="AN7031" s="40"/>
    </row>
    <row r="7032" spans="1:40" x14ac:dyDescent="0.2">
      <c r="A7032" s="40"/>
      <c r="B7032" s="40"/>
      <c r="C7032" s="40"/>
      <c r="D7032" s="40"/>
      <c r="E7032" s="40"/>
      <c r="F7032" s="68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0"/>
      <c r="AN7032" s="40"/>
    </row>
    <row r="7033" spans="1:40" x14ac:dyDescent="0.2">
      <c r="A7033" s="40"/>
      <c r="B7033" s="40"/>
      <c r="C7033" s="40"/>
      <c r="D7033" s="40"/>
      <c r="E7033" s="40"/>
      <c r="F7033" s="68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0"/>
      <c r="AN7033" s="40"/>
    </row>
    <row r="7034" spans="1:40" x14ac:dyDescent="0.2">
      <c r="A7034" s="40"/>
      <c r="B7034" s="40"/>
      <c r="C7034" s="40"/>
      <c r="D7034" s="40"/>
      <c r="E7034" s="40"/>
      <c r="F7034" s="68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0"/>
      <c r="AN7034" s="40"/>
    </row>
    <row r="7035" spans="1:40" x14ac:dyDescent="0.2">
      <c r="A7035" s="40"/>
      <c r="B7035" s="40"/>
      <c r="C7035" s="40"/>
      <c r="D7035" s="40"/>
      <c r="E7035" s="40"/>
      <c r="F7035" s="68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0"/>
      <c r="AN7035" s="40"/>
    </row>
    <row r="7036" spans="1:40" x14ac:dyDescent="0.2">
      <c r="A7036" s="40"/>
      <c r="B7036" s="40"/>
      <c r="C7036" s="40"/>
      <c r="D7036" s="40"/>
      <c r="E7036" s="40"/>
      <c r="F7036" s="68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0"/>
      <c r="AN7036" s="40"/>
    </row>
    <row r="7037" spans="1:40" x14ac:dyDescent="0.2">
      <c r="A7037" s="40"/>
      <c r="B7037" s="40"/>
      <c r="C7037" s="40"/>
      <c r="D7037" s="40"/>
      <c r="E7037" s="40"/>
      <c r="F7037" s="68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0"/>
      <c r="AN7037" s="40"/>
    </row>
    <row r="7038" spans="1:40" x14ac:dyDescent="0.2">
      <c r="A7038" s="40"/>
      <c r="B7038" s="40"/>
      <c r="C7038" s="40"/>
      <c r="D7038" s="40"/>
      <c r="E7038" s="40"/>
      <c r="F7038" s="68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0"/>
      <c r="AN7038" s="40"/>
    </row>
    <row r="7039" spans="1:40" x14ac:dyDescent="0.2">
      <c r="A7039" s="40"/>
      <c r="B7039" s="40"/>
      <c r="C7039" s="40"/>
      <c r="D7039" s="40"/>
      <c r="E7039" s="40"/>
      <c r="F7039" s="68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0"/>
      <c r="AN7039" s="40"/>
    </row>
    <row r="7040" spans="1:40" x14ac:dyDescent="0.2">
      <c r="A7040" s="40"/>
      <c r="B7040" s="40"/>
      <c r="C7040" s="40"/>
      <c r="D7040" s="40"/>
      <c r="E7040" s="40"/>
      <c r="F7040" s="68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0"/>
      <c r="AN7040" s="40"/>
    </row>
    <row r="7041" spans="1:40" x14ac:dyDescent="0.2">
      <c r="A7041" s="40"/>
      <c r="B7041" s="40"/>
      <c r="C7041" s="40"/>
      <c r="D7041" s="40"/>
      <c r="E7041" s="40"/>
      <c r="F7041" s="68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0"/>
      <c r="AN7041" s="40"/>
    </row>
    <row r="7042" spans="1:40" x14ac:dyDescent="0.2">
      <c r="A7042" s="40"/>
      <c r="B7042" s="40"/>
      <c r="C7042" s="40"/>
      <c r="D7042" s="40"/>
      <c r="E7042" s="40"/>
      <c r="F7042" s="68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0"/>
      <c r="AN7042" s="40"/>
    </row>
    <row r="7043" spans="1:40" x14ac:dyDescent="0.2">
      <c r="A7043" s="40"/>
      <c r="B7043" s="40"/>
      <c r="C7043" s="40"/>
      <c r="D7043" s="40"/>
      <c r="E7043" s="40"/>
      <c r="F7043" s="68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0"/>
      <c r="AN7043" s="40"/>
    </row>
    <row r="7044" spans="1:40" x14ac:dyDescent="0.2">
      <c r="A7044" s="40"/>
      <c r="B7044" s="40"/>
      <c r="C7044" s="40"/>
      <c r="D7044" s="40"/>
      <c r="E7044" s="40"/>
      <c r="F7044" s="68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0"/>
      <c r="AN7044" s="40"/>
    </row>
    <row r="7045" spans="1:40" x14ac:dyDescent="0.2">
      <c r="A7045" s="40"/>
      <c r="B7045" s="40"/>
      <c r="C7045" s="40"/>
      <c r="D7045" s="40"/>
      <c r="E7045" s="40"/>
      <c r="F7045" s="68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0"/>
      <c r="AN7045" s="40"/>
    </row>
    <row r="7046" spans="1:40" x14ac:dyDescent="0.2">
      <c r="A7046" s="40"/>
      <c r="B7046" s="40"/>
      <c r="C7046" s="40"/>
      <c r="D7046" s="40"/>
      <c r="E7046" s="40"/>
      <c r="F7046" s="68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0"/>
      <c r="AN7046" s="40"/>
    </row>
    <row r="7047" spans="1:40" x14ac:dyDescent="0.2">
      <c r="A7047" s="40"/>
      <c r="B7047" s="40"/>
      <c r="C7047" s="40"/>
      <c r="D7047" s="40"/>
      <c r="E7047" s="40"/>
      <c r="F7047" s="68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0"/>
      <c r="AN7047" s="40"/>
    </row>
    <row r="7048" spans="1:40" x14ac:dyDescent="0.2">
      <c r="A7048" s="40"/>
      <c r="B7048" s="40"/>
      <c r="C7048" s="40"/>
      <c r="D7048" s="40"/>
      <c r="E7048" s="40"/>
      <c r="F7048" s="68"/>
      <c r="G7048" s="68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0"/>
      <c r="AN7048" s="40"/>
    </row>
    <row r="7049" spans="1:40" x14ac:dyDescent="0.2">
      <c r="A7049" s="40"/>
      <c r="B7049" s="40"/>
      <c r="C7049" s="40"/>
      <c r="D7049" s="40"/>
      <c r="E7049" s="40"/>
      <c r="F7049" s="68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0"/>
      <c r="AN7049" s="40"/>
    </row>
    <row r="7050" spans="1:40" x14ac:dyDescent="0.2">
      <c r="A7050" s="40"/>
      <c r="B7050" s="40"/>
      <c r="C7050" s="40"/>
      <c r="D7050" s="40"/>
      <c r="E7050" s="40"/>
      <c r="F7050" s="68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0"/>
      <c r="AN7050" s="40"/>
    </row>
    <row r="7051" spans="1:40" x14ac:dyDescent="0.2">
      <c r="A7051" s="40"/>
      <c r="B7051" s="40"/>
      <c r="C7051" s="40"/>
      <c r="D7051" s="40"/>
      <c r="E7051" s="40"/>
      <c r="F7051" s="68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0"/>
      <c r="AN7051" s="40"/>
    </row>
    <row r="7052" spans="1:40" x14ac:dyDescent="0.2">
      <c r="A7052" s="40"/>
      <c r="B7052" s="40"/>
      <c r="C7052" s="40"/>
      <c r="D7052" s="40"/>
      <c r="E7052" s="40"/>
      <c r="F7052" s="68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0"/>
      <c r="AN7052" s="40"/>
    </row>
    <row r="7053" spans="1:40" x14ac:dyDescent="0.2">
      <c r="A7053" s="40"/>
      <c r="B7053" s="40"/>
      <c r="C7053" s="40"/>
      <c r="D7053" s="40"/>
      <c r="E7053" s="40"/>
      <c r="F7053" s="68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0"/>
      <c r="AN7053" s="40"/>
    </row>
    <row r="7054" spans="1:40" x14ac:dyDescent="0.2">
      <c r="A7054" s="40"/>
      <c r="B7054" s="40"/>
      <c r="C7054" s="40"/>
      <c r="D7054" s="40"/>
      <c r="E7054" s="40"/>
      <c r="F7054" s="68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0"/>
      <c r="AN7054" s="40"/>
    </row>
    <row r="7055" spans="1:40" x14ac:dyDescent="0.2">
      <c r="A7055" s="40"/>
      <c r="B7055" s="40"/>
      <c r="C7055" s="40"/>
      <c r="D7055" s="40"/>
      <c r="E7055" s="40"/>
      <c r="F7055" s="68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0"/>
      <c r="AN7055" s="40"/>
    </row>
    <row r="7056" spans="1:40" x14ac:dyDescent="0.2">
      <c r="A7056" s="40"/>
      <c r="B7056" s="40"/>
      <c r="C7056" s="40"/>
      <c r="D7056" s="40"/>
      <c r="E7056" s="40"/>
      <c r="F7056" s="68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0"/>
      <c r="AN7056" s="40"/>
    </row>
    <row r="7057" spans="1:40" x14ac:dyDescent="0.2">
      <c r="A7057" s="40"/>
      <c r="B7057" s="40"/>
      <c r="C7057" s="40"/>
      <c r="D7057" s="40"/>
      <c r="E7057" s="40"/>
      <c r="F7057" s="68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0"/>
      <c r="AN7057" s="40"/>
    </row>
    <row r="7058" spans="1:40" x14ac:dyDescent="0.2">
      <c r="A7058" s="40"/>
      <c r="B7058" s="40"/>
      <c r="C7058" s="40"/>
      <c r="D7058" s="40"/>
      <c r="E7058" s="40"/>
      <c r="F7058" s="68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0"/>
      <c r="AN7058" s="40"/>
    </row>
    <row r="7059" spans="1:40" x14ac:dyDescent="0.2">
      <c r="A7059" s="40"/>
      <c r="B7059" s="40"/>
      <c r="C7059" s="40"/>
      <c r="D7059" s="40"/>
      <c r="E7059" s="40"/>
      <c r="F7059" s="68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0"/>
      <c r="AN7059" s="40"/>
    </row>
    <row r="7060" spans="1:40" x14ac:dyDescent="0.2">
      <c r="A7060" s="40"/>
      <c r="B7060" s="40"/>
      <c r="C7060" s="40"/>
      <c r="D7060" s="40"/>
      <c r="E7060" s="40"/>
      <c r="F7060" s="68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0"/>
      <c r="AN7060" s="40"/>
    </row>
    <row r="7061" spans="1:40" x14ac:dyDescent="0.2">
      <c r="A7061" s="40"/>
      <c r="B7061" s="40"/>
      <c r="C7061" s="40"/>
      <c r="D7061" s="40"/>
      <c r="E7061" s="40"/>
      <c r="F7061" s="68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0"/>
      <c r="AN7061" s="40"/>
    </row>
    <row r="7062" spans="1:40" x14ac:dyDescent="0.2">
      <c r="A7062" s="40"/>
      <c r="B7062" s="40"/>
      <c r="C7062" s="40"/>
      <c r="D7062" s="40"/>
      <c r="E7062" s="40"/>
      <c r="F7062" s="68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0"/>
      <c r="AN7062" s="40"/>
    </row>
    <row r="7063" spans="1:40" x14ac:dyDescent="0.2">
      <c r="A7063" s="40"/>
      <c r="B7063" s="40"/>
      <c r="C7063" s="40"/>
      <c r="D7063" s="40"/>
      <c r="E7063" s="40"/>
      <c r="F7063" s="68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0"/>
      <c r="AN7063" s="40"/>
    </row>
    <row r="7064" spans="1:40" x14ac:dyDescent="0.2">
      <c r="A7064" s="40"/>
      <c r="B7064" s="40"/>
      <c r="C7064" s="40"/>
      <c r="D7064" s="40"/>
      <c r="E7064" s="40"/>
      <c r="F7064" s="68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0"/>
      <c r="AN7064" s="40"/>
    </row>
    <row r="7065" spans="1:40" x14ac:dyDescent="0.2">
      <c r="A7065" s="40"/>
      <c r="B7065" s="40"/>
      <c r="C7065" s="40"/>
      <c r="D7065" s="40"/>
      <c r="E7065" s="40"/>
      <c r="F7065" s="68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0"/>
      <c r="AN7065" s="40"/>
    </row>
    <row r="7066" spans="1:40" x14ac:dyDescent="0.2">
      <c r="A7066" s="40"/>
      <c r="B7066" s="40"/>
      <c r="C7066" s="40"/>
      <c r="D7066" s="40"/>
      <c r="E7066" s="40"/>
      <c r="F7066" s="68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0"/>
      <c r="AN7066" s="40"/>
    </row>
    <row r="7067" spans="1:40" x14ac:dyDescent="0.2">
      <c r="A7067" s="40"/>
      <c r="B7067" s="40"/>
      <c r="C7067" s="40"/>
      <c r="D7067" s="40"/>
      <c r="E7067" s="40"/>
      <c r="F7067" s="68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0"/>
      <c r="AN7067" s="40"/>
    </row>
    <row r="7068" spans="1:40" x14ac:dyDescent="0.2">
      <c r="A7068" s="40"/>
      <c r="B7068" s="40"/>
      <c r="C7068" s="40"/>
      <c r="D7068" s="40"/>
      <c r="E7068" s="40"/>
      <c r="F7068" s="68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0"/>
      <c r="AN7068" s="40"/>
    </row>
    <row r="7069" spans="1:40" x14ac:dyDescent="0.2">
      <c r="A7069" s="40"/>
      <c r="B7069" s="40"/>
      <c r="C7069" s="40"/>
      <c r="D7069" s="40"/>
      <c r="E7069" s="40"/>
      <c r="F7069" s="68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0"/>
      <c r="AN7069" s="40"/>
    </row>
    <row r="7070" spans="1:40" x14ac:dyDescent="0.2">
      <c r="A7070" s="40"/>
      <c r="B7070" s="40"/>
      <c r="C7070" s="40"/>
      <c r="D7070" s="40"/>
      <c r="E7070" s="40"/>
      <c r="F7070" s="68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0"/>
      <c r="AN7070" s="40"/>
    </row>
    <row r="7071" spans="1:40" x14ac:dyDescent="0.2">
      <c r="A7071" s="40"/>
      <c r="B7071" s="40"/>
      <c r="C7071" s="40"/>
      <c r="D7071" s="40"/>
      <c r="E7071" s="40"/>
      <c r="F7071" s="68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0"/>
      <c r="AN7071" s="40"/>
    </row>
    <row r="7072" spans="1:40" x14ac:dyDescent="0.2">
      <c r="A7072" s="40"/>
      <c r="B7072" s="40"/>
      <c r="C7072" s="40"/>
      <c r="D7072" s="40"/>
      <c r="E7072" s="40"/>
      <c r="F7072" s="68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0"/>
      <c r="AN7072" s="40"/>
    </row>
    <row r="7073" spans="1:40" x14ac:dyDescent="0.2">
      <c r="A7073" s="40"/>
      <c r="B7073" s="40"/>
      <c r="C7073" s="40"/>
      <c r="D7073" s="40"/>
      <c r="E7073" s="40"/>
      <c r="F7073" s="68"/>
      <c r="G7073" s="68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0"/>
      <c r="AN7073" s="40"/>
    </row>
    <row r="7074" spans="1:40" x14ac:dyDescent="0.2">
      <c r="A7074" s="40"/>
      <c r="B7074" s="40"/>
      <c r="C7074" s="40"/>
      <c r="D7074" s="40"/>
      <c r="E7074" s="40"/>
      <c r="F7074" s="68"/>
      <c r="G7074" s="68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0"/>
      <c r="AN7074" s="40"/>
    </row>
    <row r="7075" spans="1:40" x14ac:dyDescent="0.2">
      <c r="A7075" s="40"/>
      <c r="B7075" s="40"/>
      <c r="C7075" s="40"/>
      <c r="D7075" s="40"/>
      <c r="E7075" s="40"/>
      <c r="F7075" s="68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0"/>
      <c r="AN7075" s="40"/>
    </row>
    <row r="7076" spans="1:40" x14ac:dyDescent="0.2">
      <c r="A7076" s="40"/>
      <c r="B7076" s="40"/>
      <c r="C7076" s="40"/>
      <c r="D7076" s="40"/>
      <c r="E7076" s="40"/>
      <c r="F7076" s="68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0"/>
      <c r="AN7076" s="40"/>
    </row>
    <row r="7077" spans="1:40" x14ac:dyDescent="0.2">
      <c r="A7077" s="40"/>
      <c r="B7077" s="40"/>
      <c r="C7077" s="40"/>
      <c r="D7077" s="40"/>
      <c r="E7077" s="40"/>
      <c r="F7077" s="68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0"/>
      <c r="AN7077" s="40"/>
    </row>
    <row r="7078" spans="1:40" x14ac:dyDescent="0.2">
      <c r="A7078" s="40"/>
      <c r="B7078" s="40"/>
      <c r="C7078" s="40"/>
      <c r="D7078" s="40"/>
      <c r="E7078" s="40"/>
      <c r="F7078" s="68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0"/>
      <c r="AN7078" s="40"/>
    </row>
    <row r="7079" spans="1:40" x14ac:dyDescent="0.2">
      <c r="A7079" s="40"/>
      <c r="B7079" s="40"/>
      <c r="C7079" s="40"/>
      <c r="D7079" s="40"/>
      <c r="E7079" s="40"/>
      <c r="F7079" s="68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0"/>
      <c r="AN7079" s="40"/>
    </row>
    <row r="7080" spans="1:40" x14ac:dyDescent="0.2">
      <c r="A7080" s="40"/>
      <c r="B7080" s="40"/>
      <c r="C7080" s="40"/>
      <c r="D7080" s="40"/>
      <c r="E7080" s="40"/>
      <c r="F7080" s="68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0"/>
      <c r="AN7080" s="40"/>
    </row>
    <row r="7081" spans="1:40" x14ac:dyDescent="0.2">
      <c r="A7081" s="40"/>
      <c r="B7081" s="40"/>
      <c r="C7081" s="40"/>
      <c r="D7081" s="40"/>
      <c r="E7081" s="40"/>
      <c r="F7081" s="68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0"/>
      <c r="AN7081" s="40"/>
    </row>
    <row r="7082" spans="1:40" x14ac:dyDescent="0.2">
      <c r="A7082" s="40"/>
      <c r="B7082" s="40"/>
      <c r="C7082" s="40"/>
      <c r="D7082" s="40"/>
      <c r="E7082" s="40"/>
      <c r="F7082" s="68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0"/>
      <c r="AN7082" s="40"/>
    </row>
    <row r="7083" spans="1:40" x14ac:dyDescent="0.2">
      <c r="A7083" s="40"/>
      <c r="B7083" s="40"/>
      <c r="C7083" s="40"/>
      <c r="D7083" s="40"/>
      <c r="E7083" s="40"/>
      <c r="F7083" s="68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0"/>
      <c r="AN7083" s="40"/>
    </row>
    <row r="7084" spans="1:40" x14ac:dyDescent="0.2">
      <c r="A7084" s="40"/>
      <c r="B7084" s="40"/>
      <c r="C7084" s="40"/>
      <c r="D7084" s="40"/>
      <c r="E7084" s="40"/>
      <c r="F7084" s="68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0"/>
      <c r="AN7084" s="40"/>
    </row>
    <row r="7085" spans="1:40" x14ac:dyDescent="0.2">
      <c r="A7085" s="40"/>
      <c r="B7085" s="40"/>
      <c r="C7085" s="40"/>
      <c r="D7085" s="40"/>
      <c r="E7085" s="40"/>
      <c r="F7085" s="68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0"/>
      <c r="AN7085" s="40"/>
    </row>
    <row r="7086" spans="1:40" x14ac:dyDescent="0.2">
      <c r="A7086" s="40"/>
      <c r="B7086" s="40"/>
      <c r="C7086" s="40"/>
      <c r="D7086" s="40"/>
      <c r="E7086" s="40"/>
      <c r="F7086" s="68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0"/>
      <c r="AN7086" s="40"/>
    </row>
    <row r="7087" spans="1:40" x14ac:dyDescent="0.2">
      <c r="A7087" s="40"/>
      <c r="B7087" s="40"/>
      <c r="C7087" s="40"/>
      <c r="D7087" s="40"/>
      <c r="E7087" s="40"/>
      <c r="F7087" s="68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0"/>
      <c r="AN7087" s="40"/>
    </row>
    <row r="7088" spans="1:40" x14ac:dyDescent="0.2">
      <c r="A7088" s="40"/>
      <c r="B7088" s="40"/>
      <c r="C7088" s="40"/>
      <c r="D7088" s="40"/>
      <c r="E7088" s="40"/>
      <c r="F7088" s="68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0"/>
      <c r="AN7088" s="40"/>
    </row>
    <row r="7089" spans="1:40" x14ac:dyDescent="0.2">
      <c r="A7089" s="40"/>
      <c r="B7089" s="40"/>
      <c r="C7089" s="40"/>
      <c r="D7089" s="40"/>
      <c r="E7089" s="40"/>
      <c r="F7089" s="68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0"/>
      <c r="AN7089" s="40"/>
    </row>
    <row r="7090" spans="1:40" x14ac:dyDescent="0.2">
      <c r="A7090" s="40"/>
      <c r="B7090" s="40"/>
      <c r="C7090" s="40"/>
      <c r="D7090" s="40"/>
      <c r="E7090" s="40"/>
      <c r="F7090" s="68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0"/>
      <c r="AN7090" s="40"/>
    </row>
    <row r="7091" spans="1:40" x14ac:dyDescent="0.2">
      <c r="A7091" s="40"/>
      <c r="B7091" s="40"/>
      <c r="C7091" s="40"/>
      <c r="D7091" s="40"/>
      <c r="E7091" s="40"/>
      <c r="F7091" s="68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0"/>
      <c r="AN7091" s="40"/>
    </row>
    <row r="7092" spans="1:40" x14ac:dyDescent="0.2">
      <c r="A7092" s="40"/>
      <c r="B7092" s="40"/>
      <c r="C7092" s="40"/>
      <c r="D7092" s="40"/>
      <c r="E7092" s="40"/>
      <c r="F7092" s="68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0"/>
      <c r="AN7092" s="40"/>
    </row>
    <row r="7093" spans="1:40" x14ac:dyDescent="0.2">
      <c r="A7093" s="40"/>
      <c r="B7093" s="40"/>
      <c r="C7093" s="40"/>
      <c r="D7093" s="40"/>
      <c r="E7093" s="40"/>
      <c r="F7093" s="68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0"/>
      <c r="AN7093" s="40"/>
    </row>
    <row r="7094" spans="1:40" x14ac:dyDescent="0.2">
      <c r="A7094" s="40"/>
      <c r="B7094" s="40"/>
      <c r="C7094" s="40"/>
      <c r="D7094" s="40"/>
      <c r="E7094" s="40"/>
      <c r="F7094" s="68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0"/>
      <c r="AN7094" s="40"/>
    </row>
    <row r="7095" spans="1:40" x14ac:dyDescent="0.2">
      <c r="A7095" s="40"/>
      <c r="B7095" s="40"/>
      <c r="C7095" s="40"/>
      <c r="D7095" s="40"/>
      <c r="E7095" s="40"/>
      <c r="F7095" s="68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0"/>
      <c r="AN7095" s="40"/>
    </row>
    <row r="7096" spans="1:40" x14ac:dyDescent="0.2">
      <c r="A7096" s="40"/>
      <c r="B7096" s="40"/>
      <c r="C7096" s="40"/>
      <c r="D7096" s="40"/>
      <c r="E7096" s="40"/>
      <c r="F7096" s="68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0"/>
      <c r="AN7096" s="40"/>
    </row>
    <row r="7097" spans="1:40" x14ac:dyDescent="0.2">
      <c r="A7097" s="40"/>
      <c r="B7097" s="40"/>
      <c r="C7097" s="40"/>
      <c r="D7097" s="40"/>
      <c r="E7097" s="40"/>
      <c r="F7097" s="68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0"/>
      <c r="AN7097" s="40"/>
    </row>
    <row r="7098" spans="1:40" x14ac:dyDescent="0.2">
      <c r="A7098" s="40"/>
      <c r="B7098" s="40"/>
      <c r="C7098" s="40"/>
      <c r="D7098" s="40"/>
      <c r="E7098" s="40"/>
      <c r="F7098" s="68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0"/>
      <c r="AN7098" s="40"/>
    </row>
    <row r="7099" spans="1:40" x14ac:dyDescent="0.2">
      <c r="A7099" s="40"/>
      <c r="B7099" s="40"/>
      <c r="C7099" s="40"/>
      <c r="D7099" s="40"/>
      <c r="E7099" s="40"/>
      <c r="F7099" s="68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0"/>
      <c r="AN7099" s="40"/>
    </row>
    <row r="7100" spans="1:40" x14ac:dyDescent="0.2">
      <c r="A7100" s="40"/>
      <c r="B7100" s="40"/>
      <c r="C7100" s="40"/>
      <c r="D7100" s="40"/>
      <c r="E7100" s="40"/>
      <c r="F7100" s="68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0"/>
      <c r="AN7100" s="40"/>
    </row>
    <row r="7101" spans="1:40" x14ac:dyDescent="0.2">
      <c r="A7101" s="40"/>
      <c r="B7101" s="40"/>
      <c r="C7101" s="40"/>
      <c r="D7101" s="40"/>
      <c r="E7101" s="40"/>
      <c r="F7101" s="68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0"/>
      <c r="AN7101" s="40"/>
    </row>
    <row r="7102" spans="1:40" x14ac:dyDescent="0.2">
      <c r="A7102" s="40"/>
      <c r="B7102" s="40"/>
      <c r="C7102" s="40"/>
      <c r="D7102" s="40"/>
      <c r="E7102" s="40"/>
      <c r="F7102" s="68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0"/>
      <c r="AN7102" s="40"/>
    </row>
    <row r="7103" spans="1:40" x14ac:dyDescent="0.2">
      <c r="A7103" s="40"/>
      <c r="B7103" s="40"/>
      <c r="C7103" s="40"/>
      <c r="D7103" s="40"/>
      <c r="E7103" s="40"/>
      <c r="F7103" s="68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0"/>
      <c r="AN7103" s="40"/>
    </row>
    <row r="7104" spans="1:40" x14ac:dyDescent="0.2">
      <c r="A7104" s="40"/>
      <c r="B7104" s="40"/>
      <c r="C7104" s="40"/>
      <c r="D7104" s="40"/>
      <c r="E7104" s="40"/>
      <c r="F7104" s="68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0"/>
      <c r="AN7104" s="40"/>
    </row>
    <row r="7105" spans="1:40" x14ac:dyDescent="0.2">
      <c r="A7105" s="40"/>
      <c r="B7105" s="40"/>
      <c r="C7105" s="40"/>
      <c r="D7105" s="40"/>
      <c r="E7105" s="40"/>
      <c r="F7105" s="68"/>
      <c r="G7105" s="68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0"/>
      <c r="AN7105" s="40"/>
    </row>
    <row r="7106" spans="1:40" x14ac:dyDescent="0.2">
      <c r="A7106" s="40"/>
      <c r="B7106" s="40"/>
      <c r="C7106" s="40"/>
      <c r="D7106" s="40"/>
      <c r="E7106" s="40"/>
      <c r="F7106" s="68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0"/>
      <c r="AN7106" s="40"/>
    </row>
    <row r="7107" spans="1:40" x14ac:dyDescent="0.2">
      <c r="A7107" s="40"/>
      <c r="B7107" s="40"/>
      <c r="C7107" s="40"/>
      <c r="D7107" s="40"/>
      <c r="E7107" s="40"/>
      <c r="F7107" s="68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0"/>
      <c r="AN7107" s="40"/>
    </row>
    <row r="7108" spans="1:40" x14ac:dyDescent="0.2">
      <c r="A7108" s="40"/>
      <c r="B7108" s="40"/>
      <c r="C7108" s="40"/>
      <c r="D7108" s="40"/>
      <c r="E7108" s="40"/>
      <c r="F7108" s="68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0"/>
      <c r="AN7108" s="40"/>
    </row>
    <row r="7109" spans="1:40" x14ac:dyDescent="0.2">
      <c r="A7109" s="40"/>
      <c r="B7109" s="40"/>
      <c r="C7109" s="40"/>
      <c r="D7109" s="40"/>
      <c r="E7109" s="40"/>
      <c r="F7109" s="68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0"/>
      <c r="AN7109" s="40"/>
    </row>
    <row r="7110" spans="1:40" x14ac:dyDescent="0.2">
      <c r="A7110" s="40"/>
      <c r="B7110" s="40"/>
      <c r="C7110" s="40"/>
      <c r="D7110" s="40"/>
      <c r="E7110" s="40"/>
      <c r="F7110" s="68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0"/>
      <c r="AN7110" s="40"/>
    </row>
    <row r="7111" spans="1:40" x14ac:dyDescent="0.2">
      <c r="A7111" s="40"/>
      <c r="B7111" s="40"/>
      <c r="C7111" s="40"/>
      <c r="D7111" s="40"/>
      <c r="E7111" s="40"/>
      <c r="F7111" s="68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0"/>
      <c r="AN7111" s="40"/>
    </row>
    <row r="7112" spans="1:40" x14ac:dyDescent="0.2">
      <c r="A7112" s="40"/>
      <c r="B7112" s="40"/>
      <c r="C7112" s="40"/>
      <c r="D7112" s="40"/>
      <c r="E7112" s="40"/>
      <c r="F7112" s="68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0"/>
      <c r="AN7112" s="40"/>
    </row>
    <row r="7113" spans="1:40" x14ac:dyDescent="0.2">
      <c r="A7113" s="40"/>
      <c r="B7113" s="40"/>
      <c r="C7113" s="40"/>
      <c r="D7113" s="40"/>
      <c r="E7113" s="40"/>
      <c r="F7113" s="68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0"/>
      <c r="AN7113" s="40"/>
    </row>
    <row r="7114" spans="1:40" x14ac:dyDescent="0.2">
      <c r="A7114" s="40"/>
      <c r="B7114" s="40"/>
      <c r="C7114" s="40"/>
      <c r="D7114" s="40"/>
      <c r="E7114" s="40"/>
      <c r="F7114" s="68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0"/>
      <c r="AN7114" s="40"/>
    </row>
    <row r="7115" spans="1:40" x14ac:dyDescent="0.2">
      <c r="A7115" s="40"/>
      <c r="B7115" s="40"/>
      <c r="C7115" s="40"/>
      <c r="D7115" s="40"/>
      <c r="E7115" s="40"/>
      <c r="F7115" s="68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0"/>
      <c r="AN7115" s="40"/>
    </row>
    <row r="7116" spans="1:40" x14ac:dyDescent="0.2">
      <c r="A7116" s="40"/>
      <c r="B7116" s="40"/>
      <c r="C7116" s="40"/>
      <c r="D7116" s="40"/>
      <c r="E7116" s="40"/>
      <c r="F7116" s="68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0"/>
      <c r="AN7116" s="40"/>
    </row>
    <row r="7117" spans="1:40" x14ac:dyDescent="0.2">
      <c r="A7117" s="40"/>
      <c r="B7117" s="40"/>
      <c r="C7117" s="40"/>
      <c r="D7117" s="40"/>
      <c r="E7117" s="40"/>
      <c r="F7117" s="68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0"/>
      <c r="AN7117" s="40"/>
    </row>
    <row r="7118" spans="1:40" x14ac:dyDescent="0.2">
      <c r="A7118" s="40"/>
      <c r="B7118" s="40"/>
      <c r="C7118" s="40"/>
      <c r="D7118" s="40"/>
      <c r="E7118" s="40"/>
      <c r="F7118" s="68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0"/>
      <c r="AN7118" s="40"/>
    </row>
    <row r="7119" spans="1:40" x14ac:dyDescent="0.2">
      <c r="A7119" s="40"/>
      <c r="B7119" s="40"/>
      <c r="C7119" s="40"/>
      <c r="D7119" s="40"/>
      <c r="E7119" s="40"/>
      <c r="F7119" s="68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0"/>
      <c r="AN7119" s="40"/>
    </row>
    <row r="7120" spans="1:40" x14ac:dyDescent="0.2">
      <c r="A7120" s="40"/>
      <c r="B7120" s="40"/>
      <c r="C7120" s="40"/>
      <c r="D7120" s="40"/>
      <c r="E7120" s="40"/>
      <c r="F7120" s="68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0"/>
      <c r="AN7120" s="40"/>
    </row>
    <row r="7121" spans="1:40" x14ac:dyDescent="0.2">
      <c r="A7121" s="40"/>
      <c r="B7121" s="40"/>
      <c r="C7121" s="40"/>
      <c r="D7121" s="40"/>
      <c r="E7121" s="40"/>
      <c r="F7121" s="68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0"/>
      <c r="AN7121" s="40"/>
    </row>
    <row r="7122" spans="1:40" x14ac:dyDescent="0.2">
      <c r="A7122" s="40"/>
      <c r="B7122" s="40"/>
      <c r="C7122" s="40"/>
      <c r="D7122" s="40"/>
      <c r="E7122" s="40"/>
      <c r="F7122" s="68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0"/>
      <c r="AN7122" s="40"/>
    </row>
    <row r="7123" spans="1:40" x14ac:dyDescent="0.2">
      <c r="A7123" s="40"/>
      <c r="B7123" s="40"/>
      <c r="C7123" s="40"/>
      <c r="D7123" s="40"/>
      <c r="E7123" s="40"/>
      <c r="F7123" s="68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0"/>
      <c r="AN7123" s="40"/>
    </row>
    <row r="7124" spans="1:40" x14ac:dyDescent="0.2">
      <c r="A7124" s="40"/>
      <c r="B7124" s="40"/>
      <c r="C7124" s="40"/>
      <c r="D7124" s="40"/>
      <c r="E7124" s="40"/>
      <c r="F7124" s="68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0"/>
      <c r="AN7124" s="40"/>
    </row>
    <row r="7125" spans="1:40" x14ac:dyDescent="0.2">
      <c r="A7125" s="40"/>
      <c r="B7125" s="40"/>
      <c r="C7125" s="40"/>
      <c r="D7125" s="40"/>
      <c r="E7125" s="40"/>
      <c r="F7125" s="68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0"/>
      <c r="AN7125" s="40"/>
    </row>
    <row r="7126" spans="1:40" x14ac:dyDescent="0.2">
      <c r="A7126" s="40"/>
      <c r="B7126" s="40"/>
      <c r="C7126" s="40"/>
      <c r="D7126" s="40"/>
      <c r="E7126" s="40"/>
      <c r="F7126" s="68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0"/>
      <c r="AN7126" s="40"/>
    </row>
    <row r="7127" spans="1:40" x14ac:dyDescent="0.2">
      <c r="A7127" s="40"/>
      <c r="B7127" s="40"/>
      <c r="C7127" s="40"/>
      <c r="D7127" s="40"/>
      <c r="E7127" s="40"/>
      <c r="F7127" s="68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0"/>
      <c r="AN7127" s="40"/>
    </row>
    <row r="7128" spans="1:40" x14ac:dyDescent="0.2">
      <c r="A7128" s="40"/>
      <c r="B7128" s="40"/>
      <c r="C7128" s="40"/>
      <c r="D7128" s="40"/>
      <c r="E7128" s="40"/>
      <c r="F7128" s="68"/>
      <c r="G7128" s="68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0"/>
      <c r="AN7128" s="40"/>
    </row>
    <row r="7129" spans="1:40" x14ac:dyDescent="0.2">
      <c r="A7129" s="40"/>
      <c r="B7129" s="40"/>
      <c r="C7129" s="40"/>
      <c r="D7129" s="40"/>
      <c r="E7129" s="40"/>
      <c r="F7129" s="68"/>
      <c r="G7129" s="68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0"/>
      <c r="AN7129" s="40"/>
    </row>
    <row r="7130" spans="1:40" x14ac:dyDescent="0.2">
      <c r="A7130" s="40"/>
      <c r="B7130" s="40"/>
      <c r="C7130" s="40"/>
      <c r="D7130" s="40"/>
      <c r="E7130" s="40"/>
      <c r="F7130" s="55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0"/>
      <c r="AN7130" s="40"/>
    </row>
    <row r="7131" spans="1:40" x14ac:dyDescent="0.2">
      <c r="A7131" s="40"/>
      <c r="B7131" s="40"/>
      <c r="C7131" s="40"/>
      <c r="D7131" s="40"/>
      <c r="E7131" s="40"/>
      <c r="F7131" s="55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0"/>
      <c r="AN7131" s="40"/>
    </row>
    <row r="7132" spans="1:40" x14ac:dyDescent="0.2">
      <c r="A7132" s="40"/>
      <c r="B7132" s="40"/>
      <c r="C7132" s="40"/>
      <c r="D7132" s="40"/>
      <c r="E7132" s="40"/>
      <c r="F7132" s="55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0"/>
      <c r="AN7132" s="40"/>
    </row>
    <row r="7133" spans="1:40" x14ac:dyDescent="0.2">
      <c r="A7133" s="40"/>
      <c r="B7133" s="40"/>
      <c r="C7133" s="40"/>
      <c r="D7133" s="40"/>
      <c r="E7133" s="40"/>
      <c r="F7133" s="55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0"/>
      <c r="AN7133" s="40"/>
    </row>
    <row r="7134" spans="1:40" x14ac:dyDescent="0.2">
      <c r="A7134" s="40"/>
      <c r="B7134" s="40"/>
      <c r="C7134" s="40"/>
      <c r="D7134" s="40"/>
      <c r="E7134" s="40"/>
      <c r="F7134" s="55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0"/>
      <c r="AN7134" s="40"/>
    </row>
    <row r="7135" spans="1:40" x14ac:dyDescent="0.2">
      <c r="A7135" s="40"/>
      <c r="B7135" s="40"/>
      <c r="C7135" s="40"/>
      <c r="D7135" s="40"/>
      <c r="E7135" s="40"/>
      <c r="F7135" s="55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0"/>
      <c r="AN7135" s="40"/>
    </row>
    <row r="7136" spans="1:40" x14ac:dyDescent="0.2">
      <c r="A7136" s="40"/>
      <c r="B7136" s="40"/>
      <c r="C7136" s="40"/>
      <c r="D7136" s="40"/>
      <c r="E7136" s="40"/>
      <c r="F7136" s="55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0"/>
      <c r="AN7136" s="40"/>
    </row>
    <row r="7137" spans="1:40" x14ac:dyDescent="0.2">
      <c r="A7137" s="40"/>
      <c r="B7137" s="40"/>
      <c r="C7137" s="40"/>
      <c r="D7137" s="40"/>
      <c r="E7137" s="40"/>
      <c r="F7137" s="55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0"/>
      <c r="AN7137" s="40"/>
    </row>
    <row r="7138" spans="1:40" x14ac:dyDescent="0.2">
      <c r="A7138" s="40"/>
      <c r="B7138" s="40"/>
      <c r="C7138" s="40"/>
      <c r="D7138" s="40"/>
      <c r="E7138" s="40"/>
      <c r="F7138" s="55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0"/>
      <c r="AN7138" s="40"/>
    </row>
    <row r="7139" spans="1:40" x14ac:dyDescent="0.2">
      <c r="A7139" s="40"/>
      <c r="B7139" s="40"/>
      <c r="C7139" s="40"/>
      <c r="D7139" s="40"/>
      <c r="E7139" s="40"/>
      <c r="F7139" s="55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0"/>
      <c r="AN7139" s="40"/>
    </row>
    <row r="7140" spans="1:40" x14ac:dyDescent="0.2">
      <c r="A7140" s="40"/>
      <c r="B7140" s="40"/>
      <c r="C7140" s="40"/>
      <c r="D7140" s="40"/>
      <c r="E7140" s="40"/>
      <c r="F7140" s="55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0"/>
      <c r="AN7140" s="40"/>
    </row>
    <row r="7141" spans="1:40" x14ac:dyDescent="0.2">
      <c r="A7141" s="40"/>
      <c r="B7141" s="40"/>
      <c r="C7141" s="40"/>
      <c r="D7141" s="40"/>
      <c r="E7141" s="40"/>
      <c r="F7141" s="55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0"/>
      <c r="AN7141" s="40"/>
    </row>
    <row r="7142" spans="1:40" x14ac:dyDescent="0.2">
      <c r="A7142" s="40"/>
      <c r="B7142" s="40"/>
      <c r="C7142" s="40"/>
      <c r="D7142" s="40"/>
      <c r="E7142" s="40"/>
      <c r="F7142" s="55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0"/>
      <c r="AN7142" s="40"/>
    </row>
    <row r="7143" spans="1:40" x14ac:dyDescent="0.2">
      <c r="A7143" s="40"/>
      <c r="B7143" s="40"/>
      <c r="C7143" s="40"/>
      <c r="D7143" s="40"/>
      <c r="E7143" s="40"/>
      <c r="F7143" s="55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0"/>
      <c r="AN7143" s="40"/>
    </row>
    <row r="7144" spans="1:40" x14ac:dyDescent="0.2">
      <c r="A7144" s="40"/>
      <c r="B7144" s="40"/>
      <c r="C7144" s="40"/>
      <c r="D7144" s="40"/>
      <c r="E7144" s="40"/>
      <c r="F7144" s="55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0"/>
      <c r="AN7144" s="40"/>
    </row>
    <row r="7145" spans="1:40" x14ac:dyDescent="0.2">
      <c r="A7145" s="40"/>
      <c r="B7145" s="40"/>
      <c r="C7145" s="40"/>
      <c r="D7145" s="40"/>
      <c r="E7145" s="40"/>
      <c r="F7145" s="55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0"/>
      <c r="AN7145" s="40"/>
    </row>
    <row r="7146" spans="1:40" x14ac:dyDescent="0.2">
      <c r="A7146" s="40"/>
      <c r="B7146" s="40"/>
      <c r="C7146" s="40"/>
      <c r="D7146" s="40"/>
      <c r="E7146" s="40"/>
      <c r="F7146" s="55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0"/>
      <c r="AN7146" s="40"/>
    </row>
    <row r="7147" spans="1:40" x14ac:dyDescent="0.2">
      <c r="A7147" s="40"/>
      <c r="B7147" s="40"/>
      <c r="C7147" s="40"/>
      <c r="D7147" s="40"/>
      <c r="E7147" s="40"/>
      <c r="F7147" s="55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0"/>
      <c r="AN7147" s="40"/>
    </row>
    <row r="7148" spans="1:40" x14ac:dyDescent="0.2">
      <c r="A7148" s="40"/>
      <c r="B7148" s="40"/>
      <c r="C7148" s="40"/>
      <c r="D7148" s="40"/>
      <c r="E7148" s="40"/>
      <c r="F7148" s="55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0"/>
      <c r="AN7148" s="40"/>
    </row>
    <row r="7149" spans="1:40" x14ac:dyDescent="0.2">
      <c r="A7149" s="40"/>
      <c r="B7149" s="40"/>
      <c r="C7149" s="40"/>
      <c r="D7149" s="40"/>
      <c r="E7149" s="40"/>
      <c r="F7149" s="55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0"/>
      <c r="AN7149" s="40"/>
    </row>
    <row r="7150" spans="1:40" x14ac:dyDescent="0.2">
      <c r="A7150" s="40"/>
      <c r="B7150" s="40"/>
      <c r="C7150" s="40"/>
      <c r="D7150" s="40"/>
      <c r="E7150" s="40"/>
      <c r="F7150" s="55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0"/>
      <c r="AN7150" s="40"/>
    </row>
    <row r="7151" spans="1:40" x14ac:dyDescent="0.2">
      <c r="A7151" s="40"/>
      <c r="B7151" s="40"/>
      <c r="C7151" s="40"/>
      <c r="D7151" s="40"/>
      <c r="E7151" s="40"/>
      <c r="F7151" s="55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0"/>
      <c r="AN7151" s="40"/>
    </row>
    <row r="7152" spans="1:40" x14ac:dyDescent="0.2">
      <c r="A7152" s="40"/>
      <c r="B7152" s="40"/>
      <c r="C7152" s="40"/>
      <c r="D7152" s="40"/>
      <c r="E7152" s="40"/>
      <c r="F7152" s="55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0"/>
      <c r="AN7152" s="40"/>
    </row>
    <row r="7153" spans="1:40" x14ac:dyDescent="0.2">
      <c r="A7153" s="40"/>
      <c r="B7153" s="40"/>
      <c r="C7153" s="40"/>
      <c r="D7153" s="40"/>
      <c r="E7153" s="40"/>
      <c r="F7153" s="68"/>
      <c r="G7153" s="68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0"/>
      <c r="AN7153" s="40"/>
    </row>
    <row r="7154" spans="1:40" x14ac:dyDescent="0.2">
      <c r="A7154" s="40"/>
      <c r="B7154" s="40"/>
      <c r="C7154" s="40"/>
      <c r="D7154" s="40"/>
      <c r="E7154" s="40"/>
      <c r="F7154" s="68"/>
      <c r="G7154" s="68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0"/>
      <c r="AN7154" s="40"/>
    </row>
    <row r="7155" spans="1:40" x14ac:dyDescent="0.2">
      <c r="A7155" s="40"/>
      <c r="B7155" s="40"/>
      <c r="C7155" s="40"/>
      <c r="D7155" s="40"/>
      <c r="E7155" s="40"/>
      <c r="F7155" s="55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0"/>
      <c r="AN7155" s="40"/>
    </row>
    <row r="7156" spans="1:40" x14ac:dyDescent="0.2">
      <c r="A7156" s="40"/>
      <c r="B7156" s="40"/>
      <c r="C7156" s="40"/>
      <c r="D7156" s="40"/>
      <c r="E7156" s="40"/>
      <c r="F7156" s="55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0"/>
      <c r="AN7156" s="40"/>
    </row>
    <row r="7157" spans="1:40" x14ac:dyDescent="0.2">
      <c r="A7157" s="40"/>
      <c r="B7157" s="40"/>
      <c r="C7157" s="40"/>
      <c r="D7157" s="40"/>
      <c r="E7157" s="40"/>
      <c r="F7157" s="55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0"/>
      <c r="AN7157" s="40"/>
    </row>
    <row r="7158" spans="1:40" x14ac:dyDescent="0.2">
      <c r="A7158" s="40"/>
      <c r="B7158" s="40"/>
      <c r="C7158" s="40"/>
      <c r="D7158" s="40"/>
      <c r="E7158" s="40"/>
      <c r="F7158" s="55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0"/>
      <c r="AN7158" s="40"/>
    </row>
    <row r="7159" spans="1:40" x14ac:dyDescent="0.2">
      <c r="A7159" s="40"/>
      <c r="B7159" s="40"/>
      <c r="C7159" s="40"/>
      <c r="D7159" s="40"/>
      <c r="E7159" s="40"/>
      <c r="F7159" s="55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0"/>
      <c r="AN7159" s="40"/>
    </row>
    <row r="7160" spans="1:40" x14ac:dyDescent="0.2">
      <c r="A7160" s="40"/>
      <c r="B7160" s="40"/>
      <c r="C7160" s="40"/>
      <c r="D7160" s="40"/>
      <c r="E7160" s="40"/>
      <c r="F7160" s="55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0"/>
      <c r="AN7160" s="40"/>
    </row>
    <row r="7161" spans="1:40" x14ac:dyDescent="0.2">
      <c r="A7161" s="40"/>
      <c r="B7161" s="40"/>
      <c r="C7161" s="40"/>
      <c r="D7161" s="40"/>
      <c r="E7161" s="40"/>
      <c r="F7161" s="55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0"/>
      <c r="AN7161" s="40"/>
    </row>
    <row r="7162" spans="1:40" x14ac:dyDescent="0.2">
      <c r="A7162" s="40"/>
      <c r="B7162" s="40"/>
      <c r="C7162" s="40"/>
      <c r="D7162" s="40"/>
      <c r="E7162" s="40"/>
      <c r="F7162" s="55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0"/>
      <c r="AN7162" s="40"/>
    </row>
    <row r="7163" spans="1:40" x14ac:dyDescent="0.2">
      <c r="A7163" s="40"/>
      <c r="B7163" s="40"/>
      <c r="C7163" s="40"/>
      <c r="D7163" s="40"/>
      <c r="E7163" s="40"/>
      <c r="F7163" s="55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0"/>
      <c r="AN7163" s="40"/>
    </row>
    <row r="7164" spans="1:40" x14ac:dyDescent="0.2">
      <c r="A7164" s="40"/>
      <c r="B7164" s="40"/>
      <c r="C7164" s="40"/>
      <c r="D7164" s="40"/>
      <c r="E7164" s="40"/>
      <c r="F7164" s="55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0"/>
      <c r="AN7164" s="40"/>
    </row>
    <row r="7165" spans="1:40" x14ac:dyDescent="0.2">
      <c r="A7165" s="40"/>
      <c r="B7165" s="40"/>
      <c r="C7165" s="40"/>
      <c r="D7165" s="40"/>
      <c r="E7165" s="40"/>
      <c r="F7165" s="55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0"/>
      <c r="AN7165" s="40"/>
    </row>
    <row r="7166" spans="1:40" x14ac:dyDescent="0.2">
      <c r="A7166" s="40"/>
      <c r="B7166" s="40"/>
      <c r="C7166" s="40"/>
      <c r="D7166" s="40"/>
      <c r="E7166" s="40"/>
      <c r="F7166" s="55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0"/>
      <c r="AN7166" s="40"/>
    </row>
    <row r="7167" spans="1:40" x14ac:dyDescent="0.2">
      <c r="A7167" s="40"/>
      <c r="B7167" s="40"/>
      <c r="C7167" s="40"/>
      <c r="D7167" s="40"/>
      <c r="E7167" s="40"/>
      <c r="F7167" s="55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0"/>
      <c r="AN7167" s="40"/>
    </row>
    <row r="7168" spans="1:40" x14ac:dyDescent="0.2">
      <c r="A7168" s="40"/>
      <c r="B7168" s="40"/>
      <c r="C7168" s="40"/>
      <c r="D7168" s="40"/>
      <c r="E7168" s="40"/>
      <c r="F7168" s="55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0"/>
      <c r="AN7168" s="40"/>
    </row>
    <row r="7169" spans="1:40" x14ac:dyDescent="0.2">
      <c r="A7169" s="40"/>
      <c r="B7169" s="40"/>
      <c r="C7169" s="40"/>
      <c r="D7169" s="40"/>
      <c r="E7169" s="40"/>
      <c r="F7169" s="55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0"/>
      <c r="AN7169" s="40"/>
    </row>
    <row r="7170" spans="1:40" x14ac:dyDescent="0.2">
      <c r="A7170" s="40"/>
      <c r="B7170" s="40"/>
      <c r="C7170" s="40"/>
      <c r="D7170" s="40"/>
      <c r="E7170" s="40"/>
      <c r="F7170" s="55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0"/>
      <c r="AN7170" s="40"/>
    </row>
    <row r="7171" spans="1:40" x14ac:dyDescent="0.2">
      <c r="A7171" s="40"/>
      <c r="B7171" s="40"/>
      <c r="C7171" s="40"/>
      <c r="D7171" s="40"/>
      <c r="E7171" s="40"/>
      <c r="F7171" s="55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0"/>
      <c r="AN7171" s="40"/>
    </row>
    <row r="7172" spans="1:40" x14ac:dyDescent="0.2">
      <c r="A7172" s="40"/>
      <c r="B7172" s="40"/>
      <c r="C7172" s="40"/>
      <c r="D7172" s="40"/>
      <c r="E7172" s="40"/>
      <c r="F7172" s="55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0"/>
      <c r="AN7172" s="40"/>
    </row>
    <row r="7173" spans="1:40" x14ac:dyDescent="0.2">
      <c r="A7173" s="40"/>
      <c r="B7173" s="40"/>
      <c r="C7173" s="40"/>
      <c r="D7173" s="40"/>
      <c r="E7173" s="40"/>
      <c r="F7173" s="55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0"/>
      <c r="AN7173" s="40"/>
    </row>
    <row r="7174" spans="1:40" x14ac:dyDescent="0.2">
      <c r="A7174" s="40"/>
      <c r="B7174" s="40"/>
      <c r="C7174" s="40"/>
      <c r="D7174" s="40"/>
      <c r="E7174" s="40"/>
      <c r="F7174" s="55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0"/>
      <c r="AN7174" s="40"/>
    </row>
    <row r="7175" spans="1:40" x14ac:dyDescent="0.2">
      <c r="A7175" s="40"/>
      <c r="B7175" s="40"/>
      <c r="C7175" s="40"/>
      <c r="D7175" s="40"/>
      <c r="E7175" s="40"/>
      <c r="F7175" s="55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0"/>
      <c r="AN7175" s="40"/>
    </row>
    <row r="7176" spans="1:40" x14ac:dyDescent="0.2">
      <c r="A7176" s="40"/>
      <c r="B7176" s="40"/>
      <c r="C7176" s="40"/>
      <c r="D7176" s="40"/>
      <c r="E7176" s="40"/>
      <c r="F7176" s="55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0"/>
      <c r="AN7176" s="40"/>
    </row>
    <row r="7177" spans="1:40" x14ac:dyDescent="0.2">
      <c r="A7177" s="40"/>
      <c r="B7177" s="40"/>
      <c r="C7177" s="40"/>
      <c r="D7177" s="40"/>
      <c r="E7177" s="40"/>
      <c r="F7177" s="55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0"/>
      <c r="AN7177" s="40"/>
    </row>
    <row r="7178" spans="1:40" x14ac:dyDescent="0.2">
      <c r="A7178" s="40"/>
      <c r="B7178" s="40"/>
      <c r="C7178" s="40"/>
      <c r="D7178" s="40"/>
      <c r="E7178" s="40"/>
      <c r="F7178" s="55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0"/>
      <c r="AN7178" s="40"/>
    </row>
    <row r="7179" spans="1:40" x14ac:dyDescent="0.2">
      <c r="A7179" s="40"/>
      <c r="B7179" s="40"/>
      <c r="C7179" s="40"/>
      <c r="D7179" s="40"/>
      <c r="E7179" s="40"/>
      <c r="F7179" s="55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0"/>
      <c r="AN7179" s="40"/>
    </row>
    <row r="7180" spans="1:40" x14ac:dyDescent="0.2">
      <c r="A7180" s="40"/>
      <c r="B7180" s="40"/>
      <c r="C7180" s="40"/>
      <c r="D7180" s="40"/>
      <c r="E7180" s="40"/>
      <c r="F7180" s="55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0"/>
      <c r="AN7180" s="40"/>
    </row>
    <row r="7181" spans="1:40" x14ac:dyDescent="0.2">
      <c r="A7181" s="40"/>
      <c r="B7181" s="40"/>
      <c r="C7181" s="40"/>
      <c r="D7181" s="40"/>
      <c r="E7181" s="40"/>
      <c r="F7181" s="55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0"/>
      <c r="AN7181" s="40"/>
    </row>
    <row r="7182" spans="1:40" x14ac:dyDescent="0.2">
      <c r="A7182" s="40"/>
      <c r="B7182" s="40"/>
      <c r="C7182" s="40"/>
      <c r="D7182" s="40"/>
      <c r="E7182" s="40"/>
      <c r="F7182" s="68"/>
      <c r="G7182" s="68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0"/>
      <c r="AN7182" s="40"/>
    </row>
    <row r="7183" spans="1:40" x14ac:dyDescent="0.2">
      <c r="A7183" s="40"/>
      <c r="B7183" s="40"/>
      <c r="C7183" s="40"/>
      <c r="D7183" s="40"/>
      <c r="E7183" s="40"/>
      <c r="F7183" s="68"/>
      <c r="G7183" s="68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0"/>
      <c r="AN7183" s="40"/>
    </row>
    <row r="7184" spans="1:40" x14ac:dyDescent="0.2">
      <c r="A7184" s="40"/>
      <c r="B7184" s="40"/>
      <c r="C7184" s="40"/>
      <c r="D7184" s="40"/>
      <c r="E7184" s="40"/>
      <c r="F7184" s="55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0"/>
      <c r="AN7184" s="40"/>
    </row>
    <row r="7185" spans="1:40" x14ac:dyDescent="0.2">
      <c r="A7185" s="40"/>
      <c r="B7185" s="40"/>
      <c r="C7185" s="40"/>
      <c r="D7185" s="40"/>
      <c r="E7185" s="40"/>
      <c r="F7185" s="55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0"/>
      <c r="AN7185" s="40"/>
    </row>
    <row r="7186" spans="1:40" x14ac:dyDescent="0.2">
      <c r="A7186" s="40"/>
      <c r="B7186" s="40"/>
      <c r="C7186" s="40"/>
      <c r="D7186" s="40"/>
      <c r="E7186" s="40"/>
      <c r="F7186" s="55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0"/>
      <c r="AN7186" s="40"/>
    </row>
    <row r="7187" spans="1:40" x14ac:dyDescent="0.2">
      <c r="A7187" s="40"/>
      <c r="B7187" s="40"/>
      <c r="C7187" s="40"/>
      <c r="D7187" s="40"/>
      <c r="E7187" s="40"/>
      <c r="F7187" s="55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0"/>
      <c r="AN7187" s="40"/>
    </row>
    <row r="7188" spans="1:40" x14ac:dyDescent="0.2">
      <c r="A7188" s="40"/>
      <c r="B7188" s="40"/>
      <c r="C7188" s="40"/>
      <c r="D7188" s="40"/>
      <c r="E7188" s="40"/>
      <c r="F7188" s="55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0"/>
      <c r="AN7188" s="40"/>
    </row>
    <row r="7189" spans="1:40" x14ac:dyDescent="0.2">
      <c r="A7189" s="40"/>
      <c r="B7189" s="40"/>
      <c r="C7189" s="40"/>
      <c r="D7189" s="40"/>
      <c r="E7189" s="40"/>
      <c r="F7189" s="55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0"/>
      <c r="AN7189" s="40"/>
    </row>
    <row r="7190" spans="1:40" x14ac:dyDescent="0.2">
      <c r="A7190" s="40"/>
      <c r="B7190" s="40"/>
      <c r="C7190" s="40"/>
      <c r="D7190" s="40"/>
      <c r="E7190" s="40"/>
      <c r="F7190" s="55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0"/>
      <c r="AN7190" s="40"/>
    </row>
    <row r="7191" spans="1:40" x14ac:dyDescent="0.2">
      <c r="A7191" s="40"/>
      <c r="B7191" s="40"/>
      <c r="C7191" s="40"/>
      <c r="D7191" s="40"/>
      <c r="E7191" s="40"/>
      <c r="F7191" s="55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0"/>
      <c r="AN7191" s="40"/>
    </row>
    <row r="7192" spans="1:40" x14ac:dyDescent="0.2">
      <c r="A7192" s="40"/>
      <c r="B7192" s="40"/>
      <c r="C7192" s="40"/>
      <c r="D7192" s="40"/>
      <c r="E7192" s="40"/>
      <c r="F7192" s="55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0"/>
      <c r="AN7192" s="40"/>
    </row>
    <row r="7193" spans="1:40" x14ac:dyDescent="0.2">
      <c r="A7193" s="40"/>
      <c r="B7193" s="40"/>
      <c r="C7193" s="40"/>
      <c r="D7193" s="40"/>
      <c r="E7193" s="40"/>
      <c r="F7193" s="55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0"/>
      <c r="AN7193" s="40"/>
    </row>
    <row r="7194" spans="1:40" x14ac:dyDescent="0.2">
      <c r="A7194" s="40"/>
      <c r="B7194" s="40"/>
      <c r="C7194" s="40"/>
      <c r="D7194" s="40"/>
      <c r="E7194" s="40"/>
      <c r="F7194" s="55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0"/>
      <c r="AN7194" s="40"/>
    </row>
    <row r="7195" spans="1:40" x14ac:dyDescent="0.2">
      <c r="A7195" s="40"/>
      <c r="B7195" s="40"/>
      <c r="C7195" s="40"/>
      <c r="D7195" s="40"/>
      <c r="E7195" s="40"/>
      <c r="F7195" s="55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0"/>
      <c r="AN7195" s="40"/>
    </row>
    <row r="7196" spans="1:40" x14ac:dyDescent="0.2">
      <c r="A7196" s="40"/>
      <c r="B7196" s="40"/>
      <c r="C7196" s="40"/>
      <c r="D7196" s="40"/>
      <c r="E7196" s="40"/>
      <c r="F7196" s="55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0"/>
      <c r="AN7196" s="40"/>
    </row>
    <row r="7197" spans="1:40" x14ac:dyDescent="0.2">
      <c r="A7197" s="40"/>
      <c r="B7197" s="40"/>
      <c r="C7197" s="40"/>
      <c r="D7197" s="40"/>
      <c r="E7197" s="40"/>
      <c r="F7197" s="55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0"/>
      <c r="AN7197" s="40"/>
    </row>
    <row r="7198" spans="1:40" x14ac:dyDescent="0.2">
      <c r="A7198" s="40"/>
      <c r="B7198" s="40"/>
      <c r="C7198" s="40"/>
      <c r="D7198" s="40"/>
      <c r="E7198" s="40"/>
      <c r="F7198" s="55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0"/>
      <c r="AN7198" s="40"/>
    </row>
    <row r="7199" spans="1:40" x14ac:dyDescent="0.2">
      <c r="A7199" s="40"/>
      <c r="B7199" s="40"/>
      <c r="C7199" s="40"/>
      <c r="D7199" s="40"/>
      <c r="E7199" s="40"/>
      <c r="F7199" s="55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0"/>
      <c r="AN7199" s="40"/>
    </row>
    <row r="7200" spans="1:40" x14ac:dyDescent="0.2">
      <c r="A7200" s="40"/>
      <c r="B7200" s="40"/>
      <c r="C7200" s="40"/>
      <c r="D7200" s="40"/>
      <c r="E7200" s="40"/>
      <c r="F7200" s="55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0"/>
      <c r="AN7200" s="40"/>
    </row>
    <row r="7201" spans="1:40" x14ac:dyDescent="0.2">
      <c r="A7201" s="40"/>
      <c r="B7201" s="40"/>
      <c r="C7201" s="40"/>
      <c r="D7201" s="40"/>
      <c r="E7201" s="40"/>
      <c r="F7201" s="55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0"/>
      <c r="AN7201" s="40"/>
    </row>
    <row r="7202" spans="1:40" x14ac:dyDescent="0.2">
      <c r="A7202" s="40"/>
      <c r="B7202" s="40"/>
      <c r="C7202" s="40"/>
      <c r="D7202" s="40"/>
      <c r="E7202" s="40"/>
      <c r="F7202" s="55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0"/>
      <c r="AN7202" s="40"/>
    </row>
    <row r="7203" spans="1:40" x14ac:dyDescent="0.2">
      <c r="A7203" s="40"/>
      <c r="B7203" s="40"/>
      <c r="C7203" s="40"/>
      <c r="D7203" s="40"/>
      <c r="E7203" s="40"/>
      <c r="F7203" s="55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0"/>
      <c r="AN7203" s="40"/>
    </row>
    <row r="7204" spans="1:40" x14ac:dyDescent="0.2">
      <c r="A7204" s="40"/>
      <c r="B7204" s="40"/>
      <c r="C7204" s="40"/>
      <c r="D7204" s="40"/>
      <c r="E7204" s="40"/>
      <c r="F7204" s="55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0"/>
      <c r="AN7204" s="40"/>
    </row>
    <row r="7205" spans="1:40" x14ac:dyDescent="0.2">
      <c r="A7205" s="40"/>
      <c r="B7205" s="40"/>
      <c r="C7205" s="40"/>
      <c r="D7205" s="40"/>
      <c r="E7205" s="40"/>
      <c r="F7205" s="55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0"/>
      <c r="AN7205" s="40"/>
    </row>
    <row r="7206" spans="1:40" x14ac:dyDescent="0.2">
      <c r="A7206" s="40"/>
      <c r="B7206" s="40"/>
      <c r="C7206" s="40"/>
      <c r="D7206" s="40"/>
      <c r="E7206" s="40"/>
      <c r="F7206" s="55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0"/>
      <c r="AN7206" s="40"/>
    </row>
    <row r="7207" spans="1:40" x14ac:dyDescent="0.2">
      <c r="A7207" s="40"/>
      <c r="B7207" s="40"/>
      <c r="C7207" s="40"/>
      <c r="D7207" s="40"/>
      <c r="E7207" s="40"/>
      <c r="F7207" s="55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0"/>
      <c r="AN7207" s="40"/>
    </row>
    <row r="7208" spans="1:40" x14ac:dyDescent="0.2">
      <c r="A7208" s="40"/>
      <c r="B7208" s="40"/>
      <c r="C7208" s="40"/>
      <c r="D7208" s="40"/>
      <c r="E7208" s="40"/>
      <c r="F7208" s="55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0"/>
      <c r="AN7208" s="40"/>
    </row>
    <row r="7209" spans="1:40" x14ac:dyDescent="0.2">
      <c r="A7209" s="40"/>
      <c r="B7209" s="40"/>
      <c r="C7209" s="40"/>
      <c r="D7209" s="40"/>
      <c r="E7209" s="40"/>
      <c r="F7209" s="55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0"/>
      <c r="AN7209" s="40"/>
    </row>
    <row r="7210" spans="1:40" x14ac:dyDescent="0.2">
      <c r="A7210" s="40"/>
      <c r="B7210" s="40"/>
      <c r="C7210" s="40"/>
      <c r="D7210" s="40"/>
      <c r="E7210" s="40"/>
      <c r="F7210" s="55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0"/>
      <c r="AN7210" s="40"/>
    </row>
    <row r="7211" spans="1:40" x14ac:dyDescent="0.2">
      <c r="A7211" s="40"/>
      <c r="B7211" s="40"/>
      <c r="C7211" s="40"/>
      <c r="D7211" s="40"/>
      <c r="E7211" s="40"/>
      <c r="F7211" s="55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0"/>
      <c r="AN7211" s="40"/>
    </row>
    <row r="7212" spans="1:40" x14ac:dyDescent="0.2">
      <c r="A7212" s="40"/>
      <c r="B7212" s="40"/>
      <c r="C7212" s="40"/>
      <c r="D7212" s="40"/>
      <c r="E7212" s="40"/>
      <c r="F7212" s="55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0"/>
      <c r="AN7212" s="40"/>
    </row>
    <row r="7213" spans="1:40" x14ac:dyDescent="0.2">
      <c r="A7213" s="40"/>
      <c r="B7213" s="40"/>
      <c r="C7213" s="40"/>
      <c r="D7213" s="40"/>
      <c r="E7213" s="40"/>
      <c r="F7213" s="55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0"/>
      <c r="AN7213" s="40"/>
    </row>
    <row r="7214" spans="1:40" x14ac:dyDescent="0.2">
      <c r="A7214" s="40"/>
      <c r="B7214" s="40"/>
      <c r="C7214" s="40"/>
      <c r="D7214" s="40"/>
      <c r="E7214" s="40"/>
      <c r="F7214" s="55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0"/>
      <c r="AN7214" s="40"/>
    </row>
    <row r="7215" spans="1:40" x14ac:dyDescent="0.2">
      <c r="A7215" s="40"/>
      <c r="B7215" s="40"/>
      <c r="C7215" s="40"/>
      <c r="D7215" s="40"/>
      <c r="E7215" s="40"/>
      <c r="F7215" s="55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0"/>
      <c r="AN7215" s="40"/>
    </row>
    <row r="7216" spans="1:40" x14ac:dyDescent="0.2">
      <c r="A7216" s="40"/>
      <c r="B7216" s="40"/>
      <c r="C7216" s="40"/>
      <c r="D7216" s="40"/>
      <c r="E7216" s="40"/>
      <c r="F7216" s="68"/>
      <c r="G7216" s="68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0"/>
      <c r="AN7216" s="40"/>
    </row>
    <row r="7217" spans="1:40" x14ac:dyDescent="0.2">
      <c r="A7217" s="40"/>
      <c r="B7217" s="40"/>
      <c r="C7217" s="40"/>
      <c r="D7217" s="40"/>
      <c r="E7217" s="40"/>
      <c r="F7217" s="68"/>
      <c r="G7217" s="68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0"/>
      <c r="AN7217" s="40"/>
    </row>
    <row r="7218" spans="1:40" x14ac:dyDescent="0.2">
      <c r="A7218" s="40"/>
      <c r="B7218" s="40"/>
      <c r="C7218" s="40"/>
      <c r="D7218" s="40"/>
      <c r="E7218" s="40"/>
      <c r="F7218" s="55"/>
      <c r="G7218" s="40"/>
      <c r="H7218" s="61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0"/>
      <c r="AN7218" s="40"/>
    </row>
    <row r="7219" spans="1:40" x14ac:dyDescent="0.2">
      <c r="A7219" s="40"/>
      <c r="B7219" s="40"/>
      <c r="C7219" s="40"/>
      <c r="D7219" s="40"/>
      <c r="E7219" s="40"/>
      <c r="F7219" s="55"/>
      <c r="G7219" s="40"/>
      <c r="H7219" s="61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0"/>
      <c r="AN7219" s="40"/>
    </row>
    <row r="7220" spans="1:40" x14ac:dyDescent="0.2">
      <c r="A7220" s="40"/>
      <c r="B7220" s="40"/>
      <c r="C7220" s="40"/>
      <c r="D7220" s="40"/>
      <c r="E7220" s="40"/>
      <c r="F7220" s="55"/>
      <c r="G7220" s="40"/>
      <c r="H7220" s="61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0"/>
      <c r="AN7220" s="40"/>
    </row>
    <row r="7221" spans="1:40" x14ac:dyDescent="0.2">
      <c r="A7221" s="40"/>
      <c r="B7221" s="40"/>
      <c r="C7221" s="40"/>
      <c r="D7221" s="40"/>
      <c r="E7221" s="40"/>
      <c r="F7221" s="55"/>
      <c r="G7221" s="40"/>
      <c r="H7221" s="61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0"/>
      <c r="AN7221" s="40"/>
    </row>
    <row r="7222" spans="1:40" x14ac:dyDescent="0.2">
      <c r="A7222" s="40"/>
      <c r="B7222" s="40"/>
      <c r="C7222" s="40"/>
      <c r="D7222" s="40"/>
      <c r="E7222" s="40"/>
      <c r="F7222" s="55"/>
      <c r="G7222" s="40"/>
      <c r="H7222" s="61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0"/>
      <c r="AN7222" s="40"/>
    </row>
    <row r="7223" spans="1:40" x14ac:dyDescent="0.2">
      <c r="A7223" s="40"/>
      <c r="B7223" s="40"/>
      <c r="C7223" s="40"/>
      <c r="D7223" s="40"/>
      <c r="E7223" s="40"/>
      <c r="F7223" s="55"/>
      <c r="G7223" s="40"/>
      <c r="H7223" s="61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0"/>
      <c r="AN7223" s="40"/>
    </row>
    <row r="7224" spans="1:40" x14ac:dyDescent="0.2">
      <c r="A7224" s="40"/>
      <c r="B7224" s="40"/>
      <c r="C7224" s="40"/>
      <c r="D7224" s="40"/>
      <c r="E7224" s="40"/>
      <c r="F7224" s="55"/>
      <c r="G7224" s="40"/>
      <c r="H7224" s="61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0"/>
      <c r="AN7224" s="40"/>
    </row>
    <row r="7225" spans="1:40" x14ac:dyDescent="0.2">
      <c r="A7225" s="40"/>
      <c r="B7225" s="40"/>
      <c r="C7225" s="40"/>
      <c r="D7225" s="40"/>
      <c r="E7225" s="40"/>
      <c r="F7225" s="55"/>
      <c r="G7225" s="40"/>
      <c r="H7225" s="61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0"/>
      <c r="AN7225" s="40"/>
    </row>
    <row r="7226" spans="1:40" x14ac:dyDescent="0.2">
      <c r="A7226" s="40"/>
      <c r="B7226" s="40"/>
      <c r="C7226" s="40"/>
      <c r="D7226" s="40"/>
      <c r="E7226" s="40"/>
      <c r="F7226" s="55"/>
      <c r="G7226" s="40"/>
      <c r="H7226" s="61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0"/>
      <c r="AN7226" s="40"/>
    </row>
    <row r="7227" spans="1:40" x14ac:dyDescent="0.2">
      <c r="A7227" s="40"/>
      <c r="B7227" s="40"/>
      <c r="C7227" s="40"/>
      <c r="D7227" s="40"/>
      <c r="E7227" s="40"/>
      <c r="F7227" s="55"/>
      <c r="G7227" s="40"/>
      <c r="H7227" s="61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0"/>
      <c r="AN7227" s="40"/>
    </row>
    <row r="7228" spans="1:40" x14ac:dyDescent="0.2">
      <c r="A7228" s="40"/>
      <c r="B7228" s="40"/>
      <c r="C7228" s="40"/>
      <c r="D7228" s="40"/>
      <c r="E7228" s="40"/>
      <c r="F7228" s="55"/>
      <c r="G7228" s="40"/>
      <c r="H7228" s="61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0"/>
      <c r="AN7228" s="40"/>
    </row>
    <row r="7229" spans="1:40" x14ac:dyDescent="0.2">
      <c r="A7229" s="40"/>
      <c r="B7229" s="40"/>
      <c r="C7229" s="40"/>
      <c r="D7229" s="40"/>
      <c r="E7229" s="40"/>
      <c r="F7229" s="55"/>
      <c r="G7229" s="40"/>
      <c r="H7229" s="61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0"/>
      <c r="AN7229" s="40"/>
    </row>
    <row r="7230" spans="1:40" x14ac:dyDescent="0.2">
      <c r="A7230" s="40"/>
      <c r="B7230" s="40"/>
      <c r="C7230" s="40"/>
      <c r="D7230" s="40"/>
      <c r="E7230" s="40"/>
      <c r="F7230" s="55"/>
      <c r="G7230" s="40"/>
      <c r="H7230" s="61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0"/>
      <c r="AN7230" s="40"/>
    </row>
    <row r="7231" spans="1:40" x14ac:dyDescent="0.2">
      <c r="A7231" s="40"/>
      <c r="B7231" s="40"/>
      <c r="C7231" s="40"/>
      <c r="D7231" s="40"/>
      <c r="E7231" s="40"/>
      <c r="F7231" s="55"/>
      <c r="G7231" s="40"/>
      <c r="H7231" s="61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0"/>
      <c r="AN7231" s="40"/>
    </row>
    <row r="7232" spans="1:40" x14ac:dyDescent="0.2">
      <c r="A7232" s="40"/>
      <c r="B7232" s="40"/>
      <c r="C7232" s="40"/>
      <c r="D7232" s="40"/>
      <c r="E7232" s="40"/>
      <c r="F7232" s="55"/>
      <c r="G7232" s="40"/>
      <c r="H7232" s="61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0"/>
      <c r="AN7232" s="40"/>
    </row>
    <row r="7233" spans="1:40" x14ac:dyDescent="0.2">
      <c r="A7233" s="40"/>
      <c r="B7233" s="40"/>
      <c r="C7233" s="40"/>
      <c r="D7233" s="40"/>
      <c r="E7233" s="40"/>
      <c r="F7233" s="55"/>
      <c r="G7233" s="40"/>
      <c r="H7233" s="61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0"/>
      <c r="AN7233" s="40"/>
    </row>
    <row r="7234" spans="1:40" x14ac:dyDescent="0.2">
      <c r="A7234" s="40"/>
      <c r="B7234" s="40"/>
      <c r="C7234" s="40"/>
      <c r="D7234" s="40"/>
      <c r="E7234" s="40"/>
      <c r="F7234" s="55"/>
      <c r="G7234" s="40"/>
      <c r="H7234" s="61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0"/>
      <c r="AN7234" s="40"/>
    </row>
    <row r="7235" spans="1:40" x14ac:dyDescent="0.2">
      <c r="A7235" s="40"/>
      <c r="B7235" s="40"/>
      <c r="C7235" s="40"/>
      <c r="D7235" s="40"/>
      <c r="E7235" s="40"/>
      <c r="F7235" s="55"/>
      <c r="G7235" s="40"/>
      <c r="H7235" s="61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0"/>
      <c r="AN7235" s="40"/>
    </row>
    <row r="7236" spans="1:40" x14ac:dyDescent="0.2">
      <c r="A7236" s="40"/>
      <c r="B7236" s="40"/>
      <c r="C7236" s="40"/>
      <c r="D7236" s="40"/>
      <c r="E7236" s="40"/>
      <c r="F7236" s="55"/>
      <c r="G7236" s="40"/>
      <c r="H7236" s="61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0"/>
      <c r="AN7236" s="40"/>
    </row>
    <row r="7237" spans="1:40" x14ac:dyDescent="0.2">
      <c r="A7237" s="40"/>
      <c r="B7237" s="40"/>
      <c r="C7237" s="40"/>
      <c r="D7237" s="40"/>
      <c r="E7237" s="40"/>
      <c r="F7237" s="55"/>
      <c r="G7237" s="40"/>
      <c r="H7237" s="61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0"/>
      <c r="AN7237" s="40"/>
    </row>
    <row r="7238" spans="1:40" x14ac:dyDescent="0.2">
      <c r="A7238" s="40"/>
      <c r="B7238" s="40"/>
      <c r="C7238" s="40"/>
      <c r="D7238" s="40"/>
      <c r="E7238" s="40"/>
      <c r="F7238" s="55"/>
      <c r="G7238" s="40"/>
      <c r="H7238" s="61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0"/>
      <c r="AN7238" s="40"/>
    </row>
    <row r="7239" spans="1:40" x14ac:dyDescent="0.2">
      <c r="A7239" s="40"/>
      <c r="B7239" s="40"/>
      <c r="C7239" s="40"/>
      <c r="D7239" s="40"/>
      <c r="E7239" s="40"/>
      <c r="F7239" s="55"/>
      <c r="G7239" s="40"/>
      <c r="H7239" s="61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0"/>
      <c r="AN7239" s="40"/>
    </row>
    <row r="7240" spans="1:40" x14ac:dyDescent="0.2">
      <c r="A7240" s="40"/>
      <c r="B7240" s="40"/>
      <c r="C7240" s="40"/>
      <c r="D7240" s="40"/>
      <c r="E7240" s="40"/>
      <c r="F7240" s="55"/>
      <c r="G7240" s="40"/>
      <c r="H7240" s="61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0"/>
      <c r="AN7240" s="40"/>
    </row>
    <row r="7241" spans="1:40" x14ac:dyDescent="0.2">
      <c r="A7241" s="40"/>
      <c r="B7241" s="40"/>
      <c r="C7241" s="40"/>
      <c r="D7241" s="40"/>
      <c r="E7241" s="40"/>
      <c r="F7241" s="55"/>
      <c r="G7241" s="40"/>
      <c r="H7241" s="61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0"/>
      <c r="AN7241" s="40"/>
    </row>
    <row r="7242" spans="1:40" x14ac:dyDescent="0.2">
      <c r="A7242" s="40"/>
      <c r="B7242" s="40"/>
      <c r="C7242" s="40"/>
      <c r="D7242" s="40"/>
      <c r="E7242" s="40"/>
      <c r="F7242" s="55"/>
      <c r="G7242" s="40"/>
      <c r="H7242" s="61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0"/>
      <c r="AN7242" s="40"/>
    </row>
    <row r="7243" spans="1:40" x14ac:dyDescent="0.2">
      <c r="A7243" s="40"/>
      <c r="B7243" s="40"/>
      <c r="C7243" s="40"/>
      <c r="D7243" s="40"/>
      <c r="E7243" s="40"/>
      <c r="F7243" s="68"/>
      <c r="G7243" s="68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0"/>
      <c r="AN7243" s="40"/>
    </row>
    <row r="7244" spans="1:40" x14ac:dyDescent="0.2">
      <c r="A7244" s="40"/>
      <c r="B7244" s="40"/>
      <c r="C7244" s="40"/>
      <c r="D7244" s="40"/>
      <c r="E7244" s="40"/>
      <c r="F7244" s="68"/>
      <c r="G7244" s="68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0"/>
      <c r="AN7244" s="40"/>
    </row>
    <row r="7245" spans="1:40" x14ac:dyDescent="0.2">
      <c r="A7245" s="40"/>
      <c r="B7245" s="40"/>
      <c r="C7245" s="40"/>
      <c r="D7245" s="40"/>
      <c r="E7245" s="40"/>
      <c r="F7245" s="68"/>
      <c r="G7245" s="68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0"/>
      <c r="AN7245" s="40"/>
    </row>
    <row r="7246" spans="1:40" x14ac:dyDescent="0.2">
      <c r="A7246" s="40"/>
      <c r="B7246" s="40"/>
      <c r="C7246" s="40"/>
      <c r="D7246" s="40"/>
      <c r="E7246" s="40"/>
      <c r="F7246" s="68"/>
      <c r="G7246" s="68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0"/>
      <c r="AN7246" s="40"/>
    </row>
    <row r="7247" spans="1:40" x14ac:dyDescent="0.2">
      <c r="A7247" s="40"/>
      <c r="B7247" s="40"/>
      <c r="C7247" s="40"/>
      <c r="D7247" s="40"/>
      <c r="E7247" s="40"/>
      <c r="F7247" s="68"/>
      <c r="G7247" s="68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0"/>
      <c r="AN7247" s="40"/>
    </row>
    <row r="7248" spans="1:40" x14ac:dyDescent="0.2">
      <c r="A7248" s="40"/>
      <c r="B7248" s="40"/>
      <c r="C7248" s="40"/>
      <c r="D7248" s="40"/>
      <c r="E7248" s="40"/>
      <c r="F7248" s="68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0"/>
      <c r="AN7248" s="40"/>
    </row>
    <row r="7249" spans="1:40" x14ac:dyDescent="0.2">
      <c r="A7249" s="40"/>
      <c r="B7249" s="40"/>
      <c r="C7249" s="40"/>
      <c r="D7249" s="40"/>
      <c r="E7249" s="40"/>
      <c r="F7249" s="68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0"/>
      <c r="AN7249" s="40"/>
    </row>
    <row r="7250" spans="1:40" x14ac:dyDescent="0.2">
      <c r="A7250" s="40"/>
      <c r="B7250" s="40"/>
      <c r="C7250" s="40"/>
      <c r="D7250" s="40"/>
      <c r="E7250" s="40"/>
      <c r="F7250" s="68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0"/>
      <c r="AN7250" s="40"/>
    </row>
    <row r="7251" spans="1:40" x14ac:dyDescent="0.2">
      <c r="A7251" s="40"/>
      <c r="B7251" s="40"/>
      <c r="C7251" s="40"/>
      <c r="D7251" s="40"/>
      <c r="E7251" s="40"/>
      <c r="F7251" s="68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0"/>
      <c r="AN7251" s="40"/>
    </row>
    <row r="7252" spans="1:40" x14ac:dyDescent="0.2">
      <c r="A7252" s="40"/>
      <c r="B7252" s="40"/>
      <c r="C7252" s="40"/>
      <c r="D7252" s="40"/>
      <c r="E7252" s="40"/>
      <c r="F7252" s="68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0"/>
      <c r="AN7252" s="40"/>
    </row>
    <row r="7253" spans="1:40" x14ac:dyDescent="0.2">
      <c r="A7253" s="40"/>
      <c r="B7253" s="40"/>
      <c r="C7253" s="40"/>
      <c r="D7253" s="40"/>
      <c r="E7253" s="40"/>
      <c r="F7253" s="68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0"/>
      <c r="AN7253" s="40"/>
    </row>
    <row r="7254" spans="1:40" x14ac:dyDescent="0.2">
      <c r="A7254" s="40"/>
      <c r="B7254" s="40"/>
      <c r="C7254" s="40"/>
      <c r="D7254" s="40"/>
      <c r="E7254" s="40"/>
      <c r="F7254" s="68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0"/>
      <c r="AN7254" s="40"/>
    </row>
    <row r="7255" spans="1:40" x14ac:dyDescent="0.2">
      <c r="A7255" s="40"/>
      <c r="B7255" s="40"/>
      <c r="C7255" s="40"/>
      <c r="D7255" s="40"/>
      <c r="E7255" s="40"/>
      <c r="F7255" s="68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0"/>
      <c r="AN7255" s="40"/>
    </row>
    <row r="7256" spans="1:40" x14ac:dyDescent="0.2">
      <c r="A7256" s="40"/>
      <c r="B7256" s="40"/>
      <c r="C7256" s="40"/>
      <c r="D7256" s="40"/>
      <c r="E7256" s="40"/>
      <c r="F7256" s="68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0"/>
      <c r="AN7256" s="40"/>
    </row>
    <row r="7257" spans="1:40" x14ac:dyDescent="0.2">
      <c r="A7257" s="40"/>
      <c r="B7257" s="40"/>
      <c r="C7257" s="40"/>
      <c r="D7257" s="40"/>
      <c r="E7257" s="40"/>
      <c r="F7257" s="68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0"/>
      <c r="AN7257" s="40"/>
    </row>
    <row r="7258" spans="1:40" x14ac:dyDescent="0.2">
      <c r="A7258" s="40"/>
      <c r="B7258" s="40"/>
      <c r="C7258" s="40"/>
      <c r="D7258" s="40"/>
      <c r="E7258" s="40"/>
      <c r="F7258" s="68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0"/>
      <c r="AN7258" s="40"/>
    </row>
    <row r="7259" spans="1:40" x14ac:dyDescent="0.2">
      <c r="A7259" s="40"/>
      <c r="B7259" s="40"/>
      <c r="C7259" s="40"/>
      <c r="D7259" s="40"/>
      <c r="E7259" s="40"/>
      <c r="F7259" s="68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0"/>
      <c r="AN7259" s="40"/>
    </row>
    <row r="7260" spans="1:40" x14ac:dyDescent="0.2">
      <c r="A7260" s="40"/>
      <c r="B7260" s="40"/>
      <c r="C7260" s="40"/>
      <c r="D7260" s="40"/>
      <c r="E7260" s="40"/>
      <c r="F7260" s="68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0"/>
      <c r="AN7260" s="40"/>
    </row>
    <row r="7261" spans="1:40" x14ac:dyDescent="0.2">
      <c r="A7261" s="40"/>
      <c r="B7261" s="40"/>
      <c r="C7261" s="40"/>
      <c r="D7261" s="40"/>
      <c r="E7261" s="40"/>
      <c r="F7261" s="68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0"/>
      <c r="AN7261" s="40"/>
    </row>
    <row r="7262" spans="1:40" x14ac:dyDescent="0.2">
      <c r="A7262" s="40"/>
      <c r="B7262" s="40"/>
      <c r="C7262" s="40"/>
      <c r="D7262" s="40"/>
      <c r="E7262" s="40"/>
      <c r="F7262" s="68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0"/>
      <c r="AN7262" s="40"/>
    </row>
    <row r="7263" spans="1:40" x14ac:dyDescent="0.2">
      <c r="A7263" s="40"/>
      <c r="B7263" s="40"/>
      <c r="C7263" s="40"/>
      <c r="D7263" s="40"/>
      <c r="E7263" s="40"/>
      <c r="F7263" s="68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0"/>
      <c r="AN7263" s="40"/>
    </row>
    <row r="7264" spans="1:40" x14ac:dyDescent="0.2">
      <c r="A7264" s="40"/>
      <c r="B7264" s="40"/>
      <c r="C7264" s="40"/>
      <c r="D7264" s="40"/>
      <c r="E7264" s="40"/>
      <c r="F7264" s="68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0"/>
      <c r="AN7264" s="40"/>
    </row>
    <row r="7265" spans="1:40" x14ac:dyDescent="0.2">
      <c r="A7265" s="40"/>
      <c r="B7265" s="40"/>
      <c r="C7265" s="40"/>
      <c r="D7265" s="40"/>
      <c r="E7265" s="40"/>
      <c r="F7265" s="68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0"/>
      <c r="AN7265" s="40"/>
    </row>
    <row r="7266" spans="1:40" x14ac:dyDescent="0.2">
      <c r="A7266" s="40"/>
      <c r="B7266" s="40"/>
      <c r="C7266" s="40"/>
      <c r="D7266" s="40"/>
      <c r="E7266" s="40"/>
      <c r="F7266" s="68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0"/>
      <c r="AN7266" s="40"/>
    </row>
    <row r="7267" spans="1:40" x14ac:dyDescent="0.2">
      <c r="A7267" s="40"/>
      <c r="B7267" s="40"/>
      <c r="C7267" s="40"/>
      <c r="D7267" s="40"/>
      <c r="E7267" s="40"/>
      <c r="F7267" s="68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0"/>
      <c r="AN7267" s="40"/>
    </row>
    <row r="7268" spans="1:40" x14ac:dyDescent="0.2">
      <c r="A7268" s="40"/>
      <c r="B7268" s="40"/>
      <c r="C7268" s="40"/>
      <c r="D7268" s="40"/>
      <c r="E7268" s="40"/>
      <c r="F7268" s="68"/>
      <c r="G7268" s="68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0"/>
      <c r="AN7268" s="40"/>
    </row>
    <row r="7269" spans="1:40" x14ac:dyDescent="0.2">
      <c r="A7269" s="40"/>
      <c r="B7269" s="40"/>
      <c r="C7269" s="40"/>
      <c r="D7269" s="40"/>
      <c r="E7269" s="40"/>
      <c r="F7269" s="68"/>
      <c r="G7269" s="68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0"/>
      <c r="AN7269" s="40"/>
    </row>
    <row r="7270" spans="1:40" x14ac:dyDescent="0.2">
      <c r="A7270" s="40"/>
      <c r="B7270" s="40"/>
      <c r="C7270" s="40"/>
      <c r="D7270" s="40"/>
      <c r="E7270" s="40"/>
      <c r="F7270" s="68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0"/>
      <c r="AN7270" s="40"/>
    </row>
    <row r="7271" spans="1:40" x14ac:dyDescent="0.2">
      <c r="A7271" s="40"/>
      <c r="B7271" s="40"/>
      <c r="C7271" s="40"/>
      <c r="D7271" s="40"/>
      <c r="E7271" s="40"/>
      <c r="F7271" s="68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0"/>
      <c r="AN7271" s="40"/>
    </row>
    <row r="7272" spans="1:40" x14ac:dyDescent="0.2">
      <c r="A7272" s="40"/>
      <c r="B7272" s="40"/>
      <c r="C7272" s="40"/>
      <c r="D7272" s="40"/>
      <c r="E7272" s="40"/>
      <c r="F7272" s="68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0"/>
      <c r="AN7272" s="40"/>
    </row>
    <row r="7273" spans="1:40" x14ac:dyDescent="0.2">
      <c r="A7273" s="40"/>
      <c r="B7273" s="40"/>
      <c r="C7273" s="40"/>
      <c r="D7273" s="40"/>
      <c r="E7273" s="40"/>
      <c r="F7273" s="68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0"/>
      <c r="AN7273" s="40"/>
    </row>
    <row r="7274" spans="1:40" x14ac:dyDescent="0.2">
      <c r="A7274" s="40"/>
      <c r="B7274" s="40"/>
      <c r="C7274" s="40"/>
      <c r="D7274" s="40"/>
      <c r="E7274" s="40"/>
      <c r="F7274" s="68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0"/>
      <c r="AN7274" s="40"/>
    </row>
    <row r="7275" spans="1:40" x14ac:dyDescent="0.2">
      <c r="A7275" s="40"/>
      <c r="B7275" s="40"/>
      <c r="C7275" s="40"/>
      <c r="D7275" s="40"/>
      <c r="E7275" s="40"/>
      <c r="F7275" s="68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0"/>
      <c r="AN7275" s="40"/>
    </row>
    <row r="7276" spans="1:40" x14ac:dyDescent="0.2">
      <c r="A7276" s="40"/>
      <c r="B7276" s="40"/>
      <c r="C7276" s="40"/>
      <c r="D7276" s="40"/>
      <c r="E7276" s="40"/>
      <c r="F7276" s="68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0"/>
      <c r="AN7276" s="40"/>
    </row>
    <row r="7277" spans="1:40" x14ac:dyDescent="0.2">
      <c r="A7277" s="40"/>
      <c r="B7277" s="40"/>
      <c r="C7277" s="40"/>
      <c r="D7277" s="40"/>
      <c r="E7277" s="40"/>
      <c r="F7277" s="68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0"/>
      <c r="AN7277" s="40"/>
    </row>
    <row r="7278" spans="1:40" x14ac:dyDescent="0.2">
      <c r="A7278" s="40"/>
      <c r="B7278" s="40"/>
      <c r="C7278" s="40"/>
      <c r="D7278" s="40"/>
      <c r="E7278" s="40"/>
      <c r="F7278" s="68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0"/>
      <c r="AN7278" s="40"/>
    </row>
    <row r="7279" spans="1:40" x14ac:dyDescent="0.2">
      <c r="A7279" s="40"/>
      <c r="B7279" s="40"/>
      <c r="C7279" s="40"/>
      <c r="D7279" s="40"/>
      <c r="E7279" s="40"/>
      <c r="F7279" s="68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0"/>
      <c r="AN7279" s="40"/>
    </row>
    <row r="7280" spans="1:40" x14ac:dyDescent="0.2">
      <c r="A7280" s="40"/>
      <c r="B7280" s="40"/>
      <c r="C7280" s="40"/>
      <c r="D7280" s="40"/>
      <c r="E7280" s="40"/>
      <c r="F7280" s="68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0"/>
      <c r="AN7280" s="40"/>
    </row>
    <row r="7281" spans="1:40" x14ac:dyDescent="0.2">
      <c r="A7281" s="40"/>
      <c r="B7281" s="40"/>
      <c r="C7281" s="40"/>
      <c r="D7281" s="40"/>
      <c r="E7281" s="40"/>
      <c r="F7281" s="68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0"/>
      <c r="AN7281" s="40"/>
    </row>
    <row r="7282" spans="1:40" x14ac:dyDescent="0.2">
      <c r="A7282" s="40"/>
      <c r="B7282" s="40"/>
      <c r="C7282" s="40"/>
      <c r="D7282" s="40"/>
      <c r="E7282" s="40"/>
      <c r="F7282" s="68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0"/>
      <c r="AN7282" s="40"/>
    </row>
    <row r="7283" spans="1:40" x14ac:dyDescent="0.2">
      <c r="A7283" s="40"/>
      <c r="B7283" s="40"/>
      <c r="C7283" s="40"/>
      <c r="D7283" s="40"/>
      <c r="E7283" s="40"/>
      <c r="F7283" s="68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0"/>
      <c r="AN7283" s="40"/>
    </row>
    <row r="7284" spans="1:40" x14ac:dyDescent="0.2">
      <c r="A7284" s="40"/>
      <c r="B7284" s="40"/>
      <c r="C7284" s="40"/>
      <c r="D7284" s="40"/>
      <c r="E7284" s="40"/>
      <c r="F7284" s="68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0"/>
      <c r="AN7284" s="40"/>
    </row>
    <row r="7285" spans="1:40" x14ac:dyDescent="0.2">
      <c r="A7285" s="40"/>
      <c r="B7285" s="40"/>
      <c r="C7285" s="40"/>
      <c r="D7285" s="40"/>
      <c r="E7285" s="40"/>
      <c r="F7285" s="68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0"/>
      <c r="AN7285" s="40"/>
    </row>
    <row r="7286" spans="1:40" x14ac:dyDescent="0.2">
      <c r="A7286" s="40"/>
      <c r="B7286" s="40"/>
      <c r="C7286" s="40"/>
      <c r="D7286" s="40"/>
      <c r="E7286" s="40"/>
      <c r="F7286" s="68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0"/>
      <c r="AN7286" s="40"/>
    </row>
    <row r="7287" spans="1:40" x14ac:dyDescent="0.2">
      <c r="A7287" s="40"/>
      <c r="B7287" s="40"/>
      <c r="C7287" s="40"/>
      <c r="D7287" s="40"/>
      <c r="E7287" s="40"/>
      <c r="F7287" s="68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0"/>
      <c r="AN7287" s="40"/>
    </row>
    <row r="7288" spans="1:40" x14ac:dyDescent="0.2">
      <c r="A7288" s="40"/>
      <c r="B7288" s="40"/>
      <c r="C7288" s="40"/>
      <c r="D7288" s="40"/>
      <c r="E7288" s="40"/>
      <c r="F7288" s="68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0"/>
      <c r="AN7288" s="40"/>
    </row>
    <row r="7289" spans="1:40" x14ac:dyDescent="0.2">
      <c r="A7289" s="40"/>
      <c r="B7289" s="40"/>
      <c r="C7289" s="40"/>
      <c r="D7289" s="40"/>
      <c r="E7289" s="40"/>
      <c r="F7289" s="68"/>
      <c r="G7289" s="68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0"/>
      <c r="AN7289" s="40"/>
    </row>
    <row r="7290" spans="1:40" x14ac:dyDescent="0.2">
      <c r="A7290" s="40"/>
      <c r="B7290" s="40"/>
      <c r="C7290" s="40"/>
      <c r="D7290" s="40"/>
      <c r="E7290" s="40"/>
      <c r="F7290" s="68"/>
      <c r="G7290" s="68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0"/>
      <c r="AN7290" s="40"/>
    </row>
    <row r="7291" spans="1:40" x14ac:dyDescent="0.2">
      <c r="A7291" s="40"/>
      <c r="B7291" s="40"/>
      <c r="C7291" s="40"/>
      <c r="D7291" s="40"/>
      <c r="E7291" s="40"/>
      <c r="F7291" s="68"/>
      <c r="G7291" s="40"/>
      <c r="H7291" s="61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0"/>
      <c r="AN7291" s="40"/>
    </row>
    <row r="7292" spans="1:40" x14ac:dyDescent="0.2">
      <c r="A7292" s="40"/>
      <c r="B7292" s="40"/>
      <c r="C7292" s="40"/>
      <c r="D7292" s="40"/>
      <c r="E7292" s="40"/>
      <c r="F7292" s="68"/>
      <c r="G7292" s="40"/>
      <c r="H7292" s="61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0"/>
      <c r="AN7292" s="40"/>
    </row>
    <row r="7293" spans="1:40" x14ac:dyDescent="0.2">
      <c r="A7293" s="40"/>
      <c r="B7293" s="40"/>
      <c r="C7293" s="40"/>
      <c r="D7293" s="40"/>
      <c r="E7293" s="40"/>
      <c r="F7293" s="68"/>
      <c r="G7293" s="40"/>
      <c r="H7293" s="61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0"/>
      <c r="AN7293" s="40"/>
    </row>
    <row r="7294" spans="1:40" x14ac:dyDescent="0.2">
      <c r="A7294" s="40"/>
      <c r="B7294" s="40"/>
      <c r="C7294" s="40"/>
      <c r="D7294" s="40"/>
      <c r="E7294" s="40"/>
      <c r="F7294" s="68"/>
      <c r="G7294" s="40"/>
      <c r="H7294" s="61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0"/>
      <c r="AN7294" s="40"/>
    </row>
    <row r="7295" spans="1:40" x14ac:dyDescent="0.2">
      <c r="A7295" s="40"/>
      <c r="B7295" s="40"/>
      <c r="C7295" s="40"/>
      <c r="D7295" s="40"/>
      <c r="E7295" s="40"/>
      <c r="F7295" s="68"/>
      <c r="G7295" s="40"/>
      <c r="H7295" s="61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0"/>
      <c r="AN7295" s="40"/>
    </row>
    <row r="7296" spans="1:40" x14ac:dyDescent="0.2">
      <c r="A7296" s="40"/>
      <c r="B7296" s="40"/>
      <c r="C7296" s="40"/>
      <c r="D7296" s="40"/>
      <c r="E7296" s="40"/>
      <c r="F7296" s="68"/>
      <c r="G7296" s="40"/>
      <c r="H7296" s="61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0"/>
      <c r="AN7296" s="40"/>
    </row>
    <row r="7297" spans="1:40" x14ac:dyDescent="0.2">
      <c r="A7297" s="40"/>
      <c r="B7297" s="40"/>
      <c r="C7297" s="40"/>
      <c r="D7297" s="40"/>
      <c r="E7297" s="40"/>
      <c r="F7297" s="68"/>
      <c r="G7297" s="40"/>
      <c r="H7297" s="61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0"/>
      <c r="AN7297" s="40"/>
    </row>
    <row r="7298" spans="1:40" x14ac:dyDescent="0.2">
      <c r="A7298" s="40"/>
      <c r="B7298" s="40"/>
      <c r="C7298" s="40"/>
      <c r="D7298" s="40"/>
      <c r="E7298" s="40"/>
      <c r="F7298" s="68"/>
      <c r="G7298" s="40"/>
      <c r="H7298" s="61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0"/>
      <c r="AN7298" s="40"/>
    </row>
    <row r="7299" spans="1:40" x14ac:dyDescent="0.2">
      <c r="A7299" s="40"/>
      <c r="B7299" s="40"/>
      <c r="C7299" s="40"/>
      <c r="D7299" s="40"/>
      <c r="E7299" s="40"/>
      <c r="F7299" s="68"/>
      <c r="G7299" s="40"/>
      <c r="H7299" s="61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0"/>
      <c r="AN7299" s="40"/>
    </row>
    <row r="7300" spans="1:40" x14ac:dyDescent="0.2">
      <c r="A7300" s="40"/>
      <c r="B7300" s="40"/>
      <c r="C7300" s="40"/>
      <c r="D7300" s="40"/>
      <c r="E7300" s="40"/>
      <c r="F7300" s="68"/>
      <c r="G7300" s="40"/>
      <c r="H7300" s="61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0"/>
      <c r="AN7300" s="40"/>
    </row>
    <row r="7301" spans="1:40" x14ac:dyDescent="0.2">
      <c r="A7301" s="40"/>
      <c r="B7301" s="40"/>
      <c r="C7301" s="40"/>
      <c r="D7301" s="40"/>
      <c r="E7301" s="40"/>
      <c r="F7301" s="68"/>
      <c r="G7301" s="40"/>
      <c r="H7301" s="61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0"/>
      <c r="AN7301" s="40"/>
    </row>
    <row r="7302" spans="1:40" x14ac:dyDescent="0.2">
      <c r="A7302" s="40"/>
      <c r="B7302" s="40"/>
      <c r="C7302" s="40"/>
      <c r="D7302" s="40"/>
      <c r="E7302" s="40"/>
      <c r="F7302" s="68"/>
      <c r="G7302" s="40"/>
      <c r="H7302" s="61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0"/>
      <c r="AN7302" s="40"/>
    </row>
    <row r="7303" spans="1:40" x14ac:dyDescent="0.2">
      <c r="A7303" s="40"/>
      <c r="B7303" s="40"/>
      <c r="C7303" s="40"/>
      <c r="D7303" s="40"/>
      <c r="E7303" s="40"/>
      <c r="F7303" s="68"/>
      <c r="G7303" s="40"/>
      <c r="H7303" s="61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0"/>
      <c r="AN7303" s="40"/>
    </row>
    <row r="7304" spans="1:40" x14ac:dyDescent="0.2">
      <c r="A7304" s="40"/>
      <c r="B7304" s="40"/>
      <c r="C7304" s="40"/>
      <c r="D7304" s="40"/>
      <c r="E7304" s="40"/>
      <c r="F7304" s="68"/>
      <c r="G7304" s="40"/>
      <c r="H7304" s="61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0"/>
      <c r="AN7304" s="40"/>
    </row>
    <row r="7305" spans="1:40" x14ac:dyDescent="0.2">
      <c r="A7305" s="40"/>
      <c r="B7305" s="40"/>
      <c r="C7305" s="40"/>
      <c r="D7305" s="40"/>
      <c r="E7305" s="40"/>
      <c r="F7305" s="68"/>
      <c r="G7305" s="40"/>
      <c r="H7305" s="61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0"/>
      <c r="AN7305" s="40"/>
    </row>
    <row r="7306" spans="1:40" x14ac:dyDescent="0.2">
      <c r="A7306" s="40"/>
      <c r="B7306" s="40"/>
      <c r="C7306" s="40"/>
      <c r="D7306" s="40"/>
      <c r="E7306" s="40"/>
      <c r="F7306" s="68"/>
      <c r="G7306" s="40"/>
      <c r="H7306" s="61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0"/>
      <c r="AN7306" s="40"/>
    </row>
    <row r="7307" spans="1:40" x14ac:dyDescent="0.2">
      <c r="A7307" s="40"/>
      <c r="B7307" s="40"/>
      <c r="C7307" s="40"/>
      <c r="D7307" s="40"/>
      <c r="E7307" s="40"/>
      <c r="F7307" s="68"/>
      <c r="G7307" s="40"/>
      <c r="H7307" s="61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0"/>
      <c r="AN7307" s="40"/>
    </row>
    <row r="7308" spans="1:40" x14ac:dyDescent="0.2">
      <c r="A7308" s="40"/>
      <c r="B7308" s="40"/>
      <c r="C7308" s="40"/>
      <c r="D7308" s="40"/>
      <c r="E7308" s="40"/>
      <c r="F7308" s="68"/>
      <c r="G7308" s="40"/>
      <c r="H7308" s="61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0"/>
      <c r="AN7308" s="40"/>
    </row>
    <row r="7309" spans="1:40" x14ac:dyDescent="0.2">
      <c r="A7309" s="40"/>
      <c r="B7309" s="40"/>
      <c r="C7309" s="40"/>
      <c r="D7309" s="40"/>
      <c r="E7309" s="40"/>
      <c r="F7309" s="68"/>
      <c r="G7309" s="40"/>
      <c r="H7309" s="61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0"/>
      <c r="AN7309" s="40"/>
    </row>
    <row r="7310" spans="1:40" x14ac:dyDescent="0.2">
      <c r="A7310" s="40"/>
      <c r="B7310" s="40"/>
      <c r="C7310" s="40"/>
      <c r="D7310" s="40"/>
      <c r="E7310" s="40"/>
      <c r="F7310" s="68"/>
      <c r="G7310" s="40"/>
      <c r="H7310" s="61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0"/>
      <c r="AN7310" s="40"/>
    </row>
    <row r="7311" spans="1:40" x14ac:dyDescent="0.2">
      <c r="A7311" s="40"/>
      <c r="B7311" s="40"/>
      <c r="C7311" s="40"/>
      <c r="D7311" s="40"/>
      <c r="E7311" s="40"/>
      <c r="F7311" s="68"/>
      <c r="G7311" s="40"/>
      <c r="H7311" s="61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0"/>
      <c r="AN7311" s="40"/>
    </row>
    <row r="7312" spans="1:40" x14ac:dyDescent="0.2">
      <c r="A7312" s="40"/>
      <c r="B7312" s="40"/>
      <c r="C7312" s="40"/>
      <c r="D7312" s="40"/>
      <c r="E7312" s="40"/>
      <c r="F7312" s="68"/>
      <c r="G7312" s="40"/>
      <c r="H7312" s="61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0"/>
      <c r="AN7312" s="40"/>
    </row>
    <row r="7313" spans="1:40" x14ac:dyDescent="0.2">
      <c r="A7313" s="40"/>
      <c r="B7313" s="40"/>
      <c r="C7313" s="40"/>
      <c r="D7313" s="40"/>
      <c r="E7313" s="40"/>
      <c r="F7313" s="68"/>
      <c r="G7313" s="40"/>
      <c r="H7313" s="61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0"/>
      <c r="AN7313" s="40"/>
    </row>
    <row r="7314" spans="1:40" x14ac:dyDescent="0.2">
      <c r="A7314" s="40"/>
      <c r="B7314" s="40"/>
      <c r="C7314" s="40"/>
      <c r="D7314" s="40"/>
      <c r="E7314" s="40"/>
      <c r="F7314" s="68"/>
      <c r="G7314" s="68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0"/>
      <c r="AN7314" s="40"/>
    </row>
    <row r="7315" spans="1:40" x14ac:dyDescent="0.2">
      <c r="A7315" s="40"/>
      <c r="B7315" s="40"/>
      <c r="C7315" s="40"/>
      <c r="D7315" s="40"/>
      <c r="E7315" s="40"/>
      <c r="F7315" s="68"/>
      <c r="G7315" s="68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0"/>
      <c r="AN7315" s="40"/>
    </row>
    <row r="7316" spans="1:40" x14ac:dyDescent="0.2">
      <c r="A7316" s="40"/>
      <c r="B7316" s="40"/>
      <c r="C7316" s="40"/>
      <c r="D7316" s="40"/>
      <c r="E7316" s="40"/>
      <c r="F7316" s="68"/>
      <c r="G7316" s="68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0"/>
      <c r="AN7316" s="40"/>
    </row>
    <row r="7317" spans="1:40" x14ac:dyDescent="0.2">
      <c r="A7317" s="40"/>
      <c r="B7317" s="40"/>
      <c r="C7317" s="40"/>
      <c r="D7317" s="40"/>
      <c r="E7317" s="40"/>
      <c r="F7317" s="68"/>
      <c r="G7317" s="68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0"/>
      <c r="AN7317" s="40"/>
    </row>
    <row r="7318" spans="1:40" x14ac:dyDescent="0.2">
      <c r="A7318" s="40"/>
      <c r="B7318" s="40"/>
      <c r="C7318" s="40"/>
      <c r="D7318" s="40"/>
      <c r="E7318" s="40"/>
      <c r="F7318" s="68"/>
      <c r="G7318" s="40"/>
      <c r="H7318" s="61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0"/>
      <c r="AN7318" s="40"/>
    </row>
    <row r="7319" spans="1:40" x14ac:dyDescent="0.2">
      <c r="A7319" s="40"/>
      <c r="B7319" s="40"/>
      <c r="C7319" s="40"/>
      <c r="D7319" s="40"/>
      <c r="E7319" s="40"/>
      <c r="F7319" s="68"/>
      <c r="G7319" s="40"/>
      <c r="H7319" s="61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0"/>
      <c r="AN7319" s="40"/>
    </row>
    <row r="7320" spans="1:40" x14ac:dyDescent="0.2">
      <c r="A7320" s="40"/>
      <c r="B7320" s="40"/>
      <c r="C7320" s="40"/>
      <c r="D7320" s="40"/>
      <c r="E7320" s="40"/>
      <c r="F7320" s="68"/>
      <c r="G7320" s="40"/>
      <c r="H7320" s="61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0"/>
      <c r="AN7320" s="40"/>
    </row>
    <row r="7321" spans="1:40" x14ac:dyDescent="0.2">
      <c r="A7321" s="40"/>
      <c r="B7321" s="40"/>
      <c r="C7321" s="40"/>
      <c r="D7321" s="40"/>
      <c r="E7321" s="40"/>
      <c r="F7321" s="68"/>
      <c r="G7321" s="40"/>
      <c r="H7321" s="61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0"/>
      <c r="AN7321" s="40"/>
    </row>
    <row r="7322" spans="1:40" x14ac:dyDescent="0.2">
      <c r="A7322" s="40"/>
      <c r="B7322" s="40"/>
      <c r="C7322" s="40"/>
      <c r="D7322" s="40"/>
      <c r="E7322" s="40"/>
      <c r="F7322" s="68"/>
      <c r="G7322" s="40"/>
      <c r="H7322" s="61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0"/>
      <c r="AN7322" s="40"/>
    </row>
    <row r="7323" spans="1:40" x14ac:dyDescent="0.2">
      <c r="A7323" s="40"/>
      <c r="B7323" s="40"/>
      <c r="C7323" s="40"/>
      <c r="D7323" s="40"/>
      <c r="E7323" s="40"/>
      <c r="F7323" s="68"/>
      <c r="G7323" s="40"/>
      <c r="H7323" s="61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0"/>
      <c r="AN7323" s="40"/>
    </row>
    <row r="7324" spans="1:40" x14ac:dyDescent="0.2">
      <c r="A7324" s="40"/>
      <c r="B7324" s="40"/>
      <c r="C7324" s="40"/>
      <c r="D7324" s="40"/>
      <c r="E7324" s="40"/>
      <c r="F7324" s="68"/>
      <c r="G7324" s="40"/>
      <c r="H7324" s="61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0"/>
      <c r="AN7324" s="40"/>
    </row>
    <row r="7325" spans="1:40" x14ac:dyDescent="0.2">
      <c r="A7325" s="40"/>
      <c r="B7325" s="40"/>
      <c r="C7325" s="40"/>
      <c r="D7325" s="40"/>
      <c r="E7325" s="40"/>
      <c r="F7325" s="68"/>
      <c r="G7325" s="40"/>
      <c r="H7325" s="61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0"/>
      <c r="AN7325" s="40"/>
    </row>
    <row r="7326" spans="1:40" x14ac:dyDescent="0.2">
      <c r="A7326" s="40"/>
      <c r="B7326" s="40"/>
      <c r="C7326" s="40"/>
      <c r="D7326" s="40"/>
      <c r="E7326" s="40"/>
      <c r="F7326" s="68"/>
      <c r="G7326" s="40"/>
      <c r="H7326" s="61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0"/>
      <c r="AN7326" s="40"/>
    </row>
    <row r="7327" spans="1:40" x14ac:dyDescent="0.2">
      <c r="A7327" s="40"/>
      <c r="B7327" s="40"/>
      <c r="C7327" s="40"/>
      <c r="D7327" s="40"/>
      <c r="E7327" s="40"/>
      <c r="F7327" s="68"/>
      <c r="G7327" s="40"/>
      <c r="H7327" s="61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0"/>
      <c r="AN7327" s="40"/>
    </row>
    <row r="7328" spans="1:40" x14ac:dyDescent="0.2">
      <c r="A7328" s="40"/>
      <c r="B7328" s="40"/>
      <c r="C7328" s="40"/>
      <c r="D7328" s="40"/>
      <c r="E7328" s="40"/>
      <c r="F7328" s="68"/>
      <c r="G7328" s="40"/>
      <c r="H7328" s="61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0"/>
      <c r="AN7328" s="40"/>
    </row>
    <row r="7329" spans="1:40" x14ac:dyDescent="0.2">
      <c r="A7329" s="40"/>
      <c r="B7329" s="40"/>
      <c r="C7329" s="40"/>
      <c r="D7329" s="40"/>
      <c r="E7329" s="40"/>
      <c r="F7329" s="68"/>
      <c r="G7329" s="40"/>
      <c r="H7329" s="61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0"/>
      <c r="AN7329" s="40"/>
    </row>
    <row r="7330" spans="1:40" x14ac:dyDescent="0.2">
      <c r="A7330" s="40"/>
      <c r="B7330" s="40"/>
      <c r="C7330" s="40"/>
      <c r="D7330" s="40"/>
      <c r="E7330" s="40"/>
      <c r="F7330" s="68"/>
      <c r="G7330" s="40"/>
      <c r="H7330" s="61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0"/>
      <c r="AN7330" s="40"/>
    </row>
    <row r="7331" spans="1:40" x14ac:dyDescent="0.2">
      <c r="A7331" s="40"/>
      <c r="B7331" s="40"/>
      <c r="C7331" s="40"/>
      <c r="D7331" s="40"/>
      <c r="E7331" s="40"/>
      <c r="F7331" s="68"/>
      <c r="G7331" s="40"/>
      <c r="H7331" s="61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0"/>
      <c r="AN7331" s="40"/>
    </row>
    <row r="7332" spans="1:40" x14ac:dyDescent="0.2">
      <c r="A7332" s="40"/>
      <c r="B7332" s="40"/>
      <c r="C7332" s="40"/>
      <c r="D7332" s="40"/>
      <c r="E7332" s="40"/>
      <c r="F7332" s="68"/>
      <c r="G7332" s="40"/>
      <c r="H7332" s="61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0"/>
      <c r="AN7332" s="40"/>
    </row>
    <row r="7333" spans="1:40" x14ac:dyDescent="0.2">
      <c r="A7333" s="40"/>
      <c r="B7333" s="40"/>
      <c r="C7333" s="40"/>
      <c r="D7333" s="40"/>
      <c r="E7333" s="40"/>
      <c r="F7333" s="68"/>
      <c r="G7333" s="68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0"/>
      <c r="AN7333" s="40"/>
    </row>
    <row r="7334" spans="1:40" x14ac:dyDescent="0.2">
      <c r="A7334" s="40"/>
      <c r="B7334" s="40"/>
      <c r="C7334" s="40"/>
      <c r="D7334" s="40"/>
      <c r="E7334" s="40"/>
      <c r="F7334" s="68"/>
      <c r="G7334" s="68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0"/>
      <c r="AN7334" s="40"/>
    </row>
    <row r="7335" spans="1:40" x14ac:dyDescent="0.2">
      <c r="A7335" s="40"/>
      <c r="B7335" s="40"/>
      <c r="C7335" s="40"/>
      <c r="D7335" s="40"/>
      <c r="E7335" s="40"/>
      <c r="F7335" s="68"/>
      <c r="G7335" s="68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0"/>
      <c r="AN7335" s="40"/>
    </row>
    <row r="7336" spans="1:40" x14ac:dyDescent="0.2">
      <c r="A7336" s="40"/>
      <c r="B7336" s="40"/>
      <c r="C7336" s="40"/>
      <c r="D7336" s="40"/>
      <c r="E7336" s="40"/>
      <c r="F7336" s="68"/>
      <c r="G7336" s="68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0"/>
      <c r="AN7336" s="40"/>
    </row>
    <row r="7337" spans="1:40" x14ac:dyDescent="0.2">
      <c r="A7337" s="40"/>
      <c r="B7337" s="40"/>
      <c r="C7337" s="40"/>
      <c r="D7337" s="40"/>
      <c r="E7337" s="40"/>
      <c r="F7337" s="68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0"/>
      <c r="AN7337" s="40"/>
    </row>
    <row r="7338" spans="1:40" x14ac:dyDescent="0.2">
      <c r="A7338" s="40"/>
      <c r="B7338" s="40"/>
      <c r="C7338" s="40"/>
      <c r="D7338" s="40"/>
      <c r="E7338" s="40"/>
      <c r="F7338" s="68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0"/>
      <c r="AN7338" s="40"/>
    </row>
    <row r="7339" spans="1:40" x14ac:dyDescent="0.2">
      <c r="A7339" s="40"/>
      <c r="B7339" s="40"/>
      <c r="C7339" s="40"/>
      <c r="D7339" s="40"/>
      <c r="E7339" s="40"/>
      <c r="F7339" s="68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0"/>
      <c r="AN7339" s="40"/>
    </row>
    <row r="7340" spans="1:40" x14ac:dyDescent="0.2">
      <c r="A7340" s="40"/>
      <c r="B7340" s="40"/>
      <c r="C7340" s="40"/>
      <c r="D7340" s="40"/>
      <c r="E7340" s="40"/>
      <c r="F7340" s="68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0"/>
      <c r="AN7340" s="40"/>
    </row>
    <row r="7341" spans="1:40" x14ac:dyDescent="0.2">
      <c r="A7341" s="40"/>
      <c r="B7341" s="40"/>
      <c r="C7341" s="40"/>
      <c r="D7341" s="40"/>
      <c r="E7341" s="40"/>
      <c r="F7341" s="68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0"/>
      <c r="AN7341" s="40"/>
    </row>
    <row r="7342" spans="1:40" x14ac:dyDescent="0.2">
      <c r="A7342" s="40"/>
      <c r="B7342" s="40"/>
      <c r="C7342" s="40"/>
      <c r="D7342" s="40"/>
      <c r="E7342" s="40"/>
      <c r="F7342" s="68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0"/>
      <c r="AN7342" s="40"/>
    </row>
    <row r="7343" spans="1:40" x14ac:dyDescent="0.2">
      <c r="A7343" s="40"/>
      <c r="B7343" s="40"/>
      <c r="C7343" s="40"/>
      <c r="D7343" s="40"/>
      <c r="E7343" s="40"/>
      <c r="F7343" s="68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0"/>
      <c r="AN7343" s="40"/>
    </row>
    <row r="7344" spans="1:40" x14ac:dyDescent="0.2">
      <c r="A7344" s="40"/>
      <c r="B7344" s="40"/>
      <c r="C7344" s="40"/>
      <c r="D7344" s="40"/>
      <c r="E7344" s="40"/>
      <c r="F7344" s="68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0"/>
      <c r="AN7344" s="40"/>
    </row>
    <row r="7345" spans="1:40" x14ac:dyDescent="0.2">
      <c r="A7345" s="40"/>
      <c r="B7345" s="40"/>
      <c r="C7345" s="40"/>
      <c r="D7345" s="40"/>
      <c r="E7345" s="40"/>
      <c r="F7345" s="68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0"/>
      <c r="AN7345" s="40"/>
    </row>
    <row r="7346" spans="1:40" x14ac:dyDescent="0.2">
      <c r="A7346" s="40"/>
      <c r="B7346" s="40"/>
      <c r="C7346" s="40"/>
      <c r="D7346" s="40"/>
      <c r="E7346" s="40"/>
      <c r="F7346" s="68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0"/>
      <c r="AN7346" s="40"/>
    </row>
    <row r="7347" spans="1:40" x14ac:dyDescent="0.2">
      <c r="A7347" s="40"/>
      <c r="B7347" s="40"/>
      <c r="C7347" s="40"/>
      <c r="D7347" s="40"/>
      <c r="E7347" s="40"/>
      <c r="F7347" s="68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0"/>
      <c r="AN7347" s="40"/>
    </row>
    <row r="7348" spans="1:40" x14ac:dyDescent="0.2">
      <c r="A7348" s="40"/>
      <c r="B7348" s="40"/>
      <c r="C7348" s="40"/>
      <c r="D7348" s="40"/>
      <c r="E7348" s="40"/>
      <c r="F7348" s="68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0"/>
      <c r="AN7348" s="40"/>
    </row>
    <row r="7349" spans="1:40" x14ac:dyDescent="0.2">
      <c r="A7349" s="40"/>
      <c r="B7349" s="40"/>
      <c r="C7349" s="40"/>
      <c r="D7349" s="40"/>
      <c r="E7349" s="40"/>
      <c r="F7349" s="68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0"/>
      <c r="AN7349" s="40"/>
    </row>
    <row r="7350" spans="1:40" x14ac:dyDescent="0.2">
      <c r="A7350" s="40"/>
      <c r="B7350" s="40"/>
      <c r="C7350" s="40"/>
      <c r="D7350" s="40"/>
      <c r="E7350" s="40"/>
      <c r="F7350" s="68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0"/>
      <c r="AN7350" s="40"/>
    </row>
    <row r="7351" spans="1:40" x14ac:dyDescent="0.2">
      <c r="A7351" s="40"/>
      <c r="B7351" s="40"/>
      <c r="C7351" s="40"/>
      <c r="D7351" s="40"/>
      <c r="E7351" s="40"/>
      <c r="F7351" s="68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0"/>
      <c r="AN7351" s="40"/>
    </row>
    <row r="7352" spans="1:40" x14ac:dyDescent="0.2">
      <c r="A7352" s="40"/>
      <c r="B7352" s="40"/>
      <c r="C7352" s="40"/>
      <c r="D7352" s="40"/>
      <c r="E7352" s="40"/>
      <c r="F7352" s="68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0"/>
      <c r="AN7352" s="40"/>
    </row>
    <row r="7353" spans="1:40" x14ac:dyDescent="0.2">
      <c r="A7353" s="40"/>
      <c r="B7353" s="40"/>
      <c r="C7353" s="40"/>
      <c r="D7353" s="40"/>
      <c r="E7353" s="40"/>
      <c r="F7353" s="68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0"/>
      <c r="AN7353" s="40"/>
    </row>
    <row r="7354" spans="1:40" x14ac:dyDescent="0.2">
      <c r="A7354" s="40"/>
      <c r="B7354" s="40"/>
      <c r="C7354" s="40"/>
      <c r="D7354" s="40"/>
      <c r="E7354" s="40"/>
      <c r="F7354" s="68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0"/>
      <c r="AN7354" s="40"/>
    </row>
    <row r="7355" spans="1:40" x14ac:dyDescent="0.2">
      <c r="A7355" s="40"/>
      <c r="B7355" s="40"/>
      <c r="C7355" s="40"/>
      <c r="D7355" s="40"/>
      <c r="E7355" s="40"/>
      <c r="F7355" s="68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0"/>
      <c r="AN7355" s="40"/>
    </row>
    <row r="7356" spans="1:40" x14ac:dyDescent="0.2">
      <c r="A7356" s="40"/>
      <c r="B7356" s="40"/>
      <c r="C7356" s="40"/>
      <c r="D7356" s="40"/>
      <c r="E7356" s="40"/>
      <c r="F7356" s="68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0"/>
      <c r="AN7356" s="40"/>
    </row>
    <row r="7357" spans="1:40" x14ac:dyDescent="0.2">
      <c r="A7357" s="40"/>
      <c r="B7357" s="40"/>
      <c r="C7357" s="40"/>
      <c r="D7357" s="40"/>
      <c r="E7357" s="40"/>
      <c r="F7357" s="68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0"/>
      <c r="AN7357" s="40"/>
    </row>
    <row r="7358" spans="1:40" x14ac:dyDescent="0.2">
      <c r="A7358" s="40"/>
      <c r="B7358" s="40"/>
      <c r="C7358" s="40"/>
      <c r="D7358" s="40"/>
      <c r="E7358" s="40"/>
      <c r="F7358" s="68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0"/>
      <c r="AN7358" s="40"/>
    </row>
    <row r="7359" spans="1:40" x14ac:dyDescent="0.2">
      <c r="A7359" s="40"/>
      <c r="B7359" s="40"/>
      <c r="C7359" s="40"/>
      <c r="D7359" s="40"/>
      <c r="E7359" s="40"/>
      <c r="F7359" s="68"/>
      <c r="G7359" s="68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0"/>
      <c r="AN7359" s="40"/>
    </row>
    <row r="7360" spans="1:40" x14ac:dyDescent="0.2">
      <c r="A7360" s="40"/>
      <c r="B7360" s="40"/>
      <c r="C7360" s="40"/>
      <c r="D7360" s="40"/>
      <c r="E7360" s="40"/>
      <c r="F7360" s="68"/>
      <c r="G7360" s="68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0"/>
      <c r="AN7360" s="40"/>
    </row>
    <row r="7361" spans="1:40" x14ac:dyDescent="0.2">
      <c r="A7361" s="40"/>
      <c r="B7361" s="40"/>
      <c r="C7361" s="40"/>
      <c r="D7361" s="40"/>
      <c r="E7361" s="40"/>
      <c r="F7361" s="68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0"/>
      <c r="AN7361" s="40"/>
    </row>
    <row r="7362" spans="1:40" x14ac:dyDescent="0.2">
      <c r="A7362" s="40"/>
      <c r="B7362" s="40"/>
      <c r="C7362" s="40"/>
      <c r="D7362" s="40"/>
      <c r="E7362" s="40"/>
      <c r="F7362" s="68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0"/>
      <c r="AN7362" s="40"/>
    </row>
    <row r="7363" spans="1:40" x14ac:dyDescent="0.2">
      <c r="A7363" s="40"/>
      <c r="B7363" s="40"/>
      <c r="C7363" s="40"/>
      <c r="D7363" s="40"/>
      <c r="E7363" s="40"/>
      <c r="F7363" s="68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0"/>
      <c r="AN7363" s="40"/>
    </row>
    <row r="7364" spans="1:40" x14ac:dyDescent="0.2">
      <c r="A7364" s="40"/>
      <c r="B7364" s="40"/>
      <c r="C7364" s="40"/>
      <c r="D7364" s="40"/>
      <c r="E7364" s="40"/>
      <c r="F7364" s="68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0"/>
      <c r="AN7364" s="40"/>
    </row>
    <row r="7365" spans="1:40" x14ac:dyDescent="0.2">
      <c r="A7365" s="40"/>
      <c r="B7365" s="40"/>
      <c r="C7365" s="40"/>
      <c r="D7365" s="40"/>
      <c r="E7365" s="40"/>
      <c r="F7365" s="68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0"/>
      <c r="AN7365" s="40"/>
    </row>
    <row r="7366" spans="1:40" x14ac:dyDescent="0.2">
      <c r="A7366" s="40"/>
      <c r="B7366" s="40"/>
      <c r="C7366" s="40"/>
      <c r="D7366" s="40"/>
      <c r="E7366" s="40"/>
      <c r="F7366" s="68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0"/>
      <c r="AN7366" s="40"/>
    </row>
    <row r="7367" spans="1:40" x14ac:dyDescent="0.2">
      <c r="A7367" s="40"/>
      <c r="B7367" s="40"/>
      <c r="C7367" s="40"/>
      <c r="D7367" s="40"/>
      <c r="E7367" s="40"/>
      <c r="F7367" s="68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0"/>
      <c r="AN7367" s="40"/>
    </row>
    <row r="7368" spans="1:40" x14ac:dyDescent="0.2">
      <c r="A7368" s="40"/>
      <c r="B7368" s="40"/>
      <c r="C7368" s="40"/>
      <c r="D7368" s="40"/>
      <c r="E7368" s="40"/>
      <c r="F7368" s="68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0"/>
      <c r="AN7368" s="40"/>
    </row>
    <row r="7369" spans="1:40" x14ac:dyDescent="0.2">
      <c r="A7369" s="40"/>
      <c r="B7369" s="40"/>
      <c r="C7369" s="40"/>
      <c r="D7369" s="40"/>
      <c r="E7369" s="40"/>
      <c r="F7369" s="68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0"/>
      <c r="AN7369" s="40"/>
    </row>
    <row r="7370" spans="1:40" x14ac:dyDescent="0.2">
      <c r="A7370" s="40"/>
      <c r="B7370" s="40"/>
      <c r="C7370" s="40"/>
      <c r="D7370" s="40"/>
      <c r="E7370" s="40"/>
      <c r="F7370" s="68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0"/>
      <c r="AN7370" s="40"/>
    </row>
    <row r="7371" spans="1:40" x14ac:dyDescent="0.2">
      <c r="A7371" s="40"/>
      <c r="B7371" s="40"/>
      <c r="C7371" s="40"/>
      <c r="D7371" s="40"/>
      <c r="E7371" s="40"/>
      <c r="F7371" s="68"/>
      <c r="G7371" s="68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0"/>
      <c r="AN7371" s="40"/>
    </row>
    <row r="7372" spans="1:40" x14ac:dyDescent="0.2">
      <c r="A7372" s="40"/>
      <c r="B7372" s="40"/>
      <c r="C7372" s="40"/>
      <c r="D7372" s="40"/>
      <c r="E7372" s="40"/>
      <c r="F7372" s="68"/>
      <c r="G7372" s="68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0"/>
      <c r="AN7372" s="40"/>
    </row>
    <row r="7373" spans="1:40" x14ac:dyDescent="0.2">
      <c r="A7373" s="40"/>
      <c r="B7373" s="40"/>
      <c r="C7373" s="40"/>
      <c r="D7373" s="40"/>
      <c r="E7373" s="40"/>
      <c r="F7373" s="68"/>
      <c r="G7373" s="40"/>
      <c r="H7373" s="61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0"/>
      <c r="AN7373" s="40"/>
    </row>
    <row r="7374" spans="1:40" x14ac:dyDescent="0.2">
      <c r="A7374" s="40"/>
      <c r="B7374" s="40"/>
      <c r="C7374" s="40"/>
      <c r="D7374" s="40"/>
      <c r="E7374" s="40"/>
      <c r="F7374" s="68"/>
      <c r="G7374" s="40"/>
      <c r="H7374" s="61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0"/>
      <c r="AN7374" s="40"/>
    </row>
    <row r="7375" spans="1:40" x14ac:dyDescent="0.2">
      <c r="A7375" s="40"/>
      <c r="B7375" s="40"/>
      <c r="C7375" s="40"/>
      <c r="D7375" s="40"/>
      <c r="E7375" s="40"/>
      <c r="F7375" s="68"/>
      <c r="G7375" s="40"/>
      <c r="H7375" s="61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0"/>
      <c r="AN7375" s="40"/>
    </row>
    <row r="7376" spans="1:40" x14ac:dyDescent="0.2">
      <c r="A7376" s="40"/>
      <c r="B7376" s="40"/>
      <c r="C7376" s="40"/>
      <c r="D7376" s="40"/>
      <c r="E7376" s="40"/>
      <c r="F7376" s="68"/>
      <c r="G7376" s="40"/>
      <c r="H7376" s="61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0"/>
      <c r="AN7376" s="40"/>
    </row>
    <row r="7377" spans="1:40" x14ac:dyDescent="0.2">
      <c r="A7377" s="40"/>
      <c r="B7377" s="40"/>
      <c r="C7377" s="40"/>
      <c r="D7377" s="40"/>
      <c r="E7377" s="40"/>
      <c r="F7377" s="68"/>
      <c r="G7377" s="40"/>
      <c r="H7377" s="61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0"/>
      <c r="AN7377" s="40"/>
    </row>
    <row r="7378" spans="1:40" x14ac:dyDescent="0.2">
      <c r="A7378" s="40"/>
      <c r="B7378" s="40"/>
      <c r="C7378" s="40"/>
      <c r="D7378" s="40"/>
      <c r="E7378" s="40"/>
      <c r="F7378" s="68"/>
      <c r="G7378" s="40"/>
      <c r="H7378" s="61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0"/>
      <c r="AN7378" s="40"/>
    </row>
    <row r="7379" spans="1:40" x14ac:dyDescent="0.2">
      <c r="A7379" s="40"/>
      <c r="B7379" s="40"/>
      <c r="C7379" s="40"/>
      <c r="D7379" s="40"/>
      <c r="E7379" s="40"/>
      <c r="F7379" s="68"/>
      <c r="G7379" s="40"/>
      <c r="H7379" s="61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0"/>
      <c r="AN7379" s="40"/>
    </row>
    <row r="7380" spans="1:40" x14ac:dyDescent="0.2">
      <c r="A7380" s="40"/>
      <c r="B7380" s="40"/>
      <c r="C7380" s="40"/>
      <c r="D7380" s="40"/>
      <c r="E7380" s="40"/>
      <c r="F7380" s="68"/>
      <c r="G7380" s="40"/>
      <c r="H7380" s="61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0"/>
      <c r="AN7380" s="40"/>
    </row>
    <row r="7381" spans="1:40" x14ac:dyDescent="0.2">
      <c r="A7381" s="40"/>
      <c r="B7381" s="40"/>
      <c r="C7381" s="40"/>
      <c r="D7381" s="40"/>
      <c r="E7381" s="40"/>
      <c r="F7381" s="68"/>
      <c r="G7381" s="40"/>
      <c r="H7381" s="61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0"/>
      <c r="AN7381" s="40"/>
    </row>
    <row r="7382" spans="1:40" x14ac:dyDescent="0.2">
      <c r="A7382" s="40"/>
      <c r="B7382" s="40"/>
      <c r="C7382" s="40"/>
      <c r="D7382" s="40"/>
      <c r="E7382" s="40"/>
      <c r="F7382" s="68"/>
      <c r="G7382" s="40"/>
      <c r="H7382" s="61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0"/>
      <c r="AN7382" s="40"/>
    </row>
    <row r="7383" spans="1:40" x14ac:dyDescent="0.2">
      <c r="A7383" s="40"/>
      <c r="B7383" s="40"/>
      <c r="C7383" s="40"/>
      <c r="D7383" s="40"/>
      <c r="E7383" s="40"/>
      <c r="F7383" s="68"/>
      <c r="G7383" s="40"/>
      <c r="H7383" s="61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0"/>
      <c r="AN7383" s="40"/>
    </row>
    <row r="7384" spans="1:40" x14ac:dyDescent="0.2">
      <c r="A7384" s="40"/>
      <c r="B7384" s="40"/>
      <c r="C7384" s="40"/>
      <c r="D7384" s="40"/>
      <c r="E7384" s="40"/>
      <c r="F7384" s="68"/>
      <c r="G7384" s="40"/>
      <c r="H7384" s="61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0"/>
      <c r="AN7384" s="40"/>
    </row>
    <row r="7385" spans="1:40" x14ac:dyDescent="0.2">
      <c r="A7385" s="40"/>
      <c r="B7385" s="40"/>
      <c r="C7385" s="40"/>
      <c r="D7385" s="40"/>
      <c r="E7385" s="40"/>
      <c r="F7385" s="68"/>
      <c r="G7385" s="40"/>
      <c r="H7385" s="61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0"/>
      <c r="AN7385" s="40"/>
    </row>
    <row r="7386" spans="1:40" x14ac:dyDescent="0.2">
      <c r="A7386" s="40"/>
      <c r="B7386" s="40"/>
      <c r="C7386" s="40"/>
      <c r="D7386" s="40"/>
      <c r="E7386" s="40"/>
      <c r="F7386" s="68"/>
      <c r="G7386" s="40"/>
      <c r="H7386" s="61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0"/>
      <c r="AN7386" s="40"/>
    </row>
    <row r="7387" spans="1:40" x14ac:dyDescent="0.2">
      <c r="A7387" s="40"/>
      <c r="B7387" s="40"/>
      <c r="C7387" s="40"/>
      <c r="D7387" s="40"/>
      <c r="E7387" s="40"/>
      <c r="F7387" s="68"/>
      <c r="G7387" s="40"/>
      <c r="H7387" s="61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0"/>
      <c r="AN7387" s="40"/>
    </row>
    <row r="7388" spans="1:40" x14ac:dyDescent="0.2">
      <c r="A7388" s="40"/>
      <c r="B7388" s="40"/>
      <c r="C7388" s="40"/>
      <c r="D7388" s="40"/>
      <c r="E7388" s="40"/>
      <c r="F7388" s="68"/>
      <c r="G7388" s="40"/>
      <c r="H7388" s="61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0"/>
      <c r="AN7388" s="40"/>
    </row>
    <row r="7389" spans="1:40" x14ac:dyDescent="0.2">
      <c r="A7389" s="40"/>
      <c r="B7389" s="40"/>
      <c r="C7389" s="40"/>
      <c r="D7389" s="40"/>
      <c r="E7389" s="40"/>
      <c r="F7389" s="68"/>
      <c r="G7389" s="40"/>
      <c r="H7389" s="61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0"/>
      <c r="AN7389" s="40"/>
    </row>
    <row r="7390" spans="1:40" x14ac:dyDescent="0.2">
      <c r="A7390" s="40"/>
      <c r="B7390" s="40"/>
      <c r="C7390" s="40"/>
      <c r="D7390" s="40"/>
      <c r="E7390" s="40"/>
      <c r="F7390" s="68"/>
      <c r="G7390" s="40"/>
      <c r="H7390" s="61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0"/>
      <c r="AN7390" s="40"/>
    </row>
    <row r="7391" spans="1:40" x14ac:dyDescent="0.2">
      <c r="A7391" s="40"/>
      <c r="B7391" s="40"/>
      <c r="C7391" s="40"/>
      <c r="D7391" s="40"/>
      <c r="E7391" s="40"/>
      <c r="F7391" s="68"/>
      <c r="G7391" s="40"/>
      <c r="H7391" s="61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0"/>
      <c r="AN7391" s="40"/>
    </row>
    <row r="7392" spans="1:40" x14ac:dyDescent="0.2">
      <c r="A7392" s="40"/>
      <c r="B7392" s="40"/>
      <c r="C7392" s="40"/>
      <c r="D7392" s="40"/>
      <c r="E7392" s="40"/>
      <c r="F7392" s="68"/>
      <c r="G7392" s="40"/>
      <c r="H7392" s="61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0"/>
      <c r="AN7392" s="40"/>
    </row>
    <row r="7393" spans="1:40" x14ac:dyDescent="0.2">
      <c r="A7393" s="40"/>
      <c r="B7393" s="40"/>
      <c r="C7393" s="40"/>
      <c r="D7393" s="40"/>
      <c r="E7393" s="40"/>
      <c r="F7393" s="68"/>
      <c r="G7393" s="40"/>
      <c r="H7393" s="61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0"/>
      <c r="AN7393" s="40"/>
    </row>
    <row r="7394" spans="1:40" x14ac:dyDescent="0.2">
      <c r="A7394" s="40"/>
      <c r="B7394" s="40"/>
      <c r="C7394" s="40"/>
      <c r="D7394" s="40"/>
      <c r="E7394" s="40"/>
      <c r="F7394" s="68"/>
      <c r="G7394" s="40"/>
      <c r="H7394" s="61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0"/>
      <c r="AN7394" s="40"/>
    </row>
    <row r="7395" spans="1:40" x14ac:dyDescent="0.2">
      <c r="A7395" s="40"/>
      <c r="B7395" s="40"/>
      <c r="C7395" s="40"/>
      <c r="D7395" s="40"/>
      <c r="E7395" s="40"/>
      <c r="F7395" s="68"/>
      <c r="G7395" s="40"/>
      <c r="H7395" s="61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0"/>
      <c r="AN7395" s="40"/>
    </row>
    <row r="7396" spans="1:40" x14ac:dyDescent="0.2">
      <c r="A7396" s="40"/>
      <c r="B7396" s="40"/>
      <c r="C7396" s="40"/>
      <c r="D7396" s="40"/>
      <c r="E7396" s="40"/>
      <c r="F7396" s="68"/>
      <c r="G7396" s="40"/>
      <c r="H7396" s="61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0"/>
      <c r="AN7396" s="40"/>
    </row>
    <row r="7397" spans="1:40" x14ac:dyDescent="0.2">
      <c r="A7397" s="40"/>
      <c r="B7397" s="40"/>
      <c r="C7397" s="40"/>
      <c r="D7397" s="40"/>
      <c r="E7397" s="40"/>
      <c r="F7397" s="68"/>
      <c r="G7397" s="40"/>
      <c r="H7397" s="61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0"/>
      <c r="AN7397" s="40"/>
    </row>
    <row r="7398" spans="1:40" x14ac:dyDescent="0.2">
      <c r="A7398" s="40"/>
      <c r="B7398" s="40"/>
      <c r="C7398" s="40"/>
      <c r="D7398" s="40"/>
      <c r="E7398" s="40"/>
      <c r="F7398" s="68"/>
      <c r="G7398" s="40"/>
      <c r="H7398" s="61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0"/>
      <c r="AN7398" s="40"/>
    </row>
    <row r="7399" spans="1:40" x14ac:dyDescent="0.2">
      <c r="A7399" s="40"/>
      <c r="B7399" s="40"/>
      <c r="C7399" s="40"/>
      <c r="D7399" s="40"/>
      <c r="E7399" s="40"/>
      <c r="F7399" s="68"/>
      <c r="G7399" s="68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0"/>
      <c r="AN7399" s="40"/>
    </row>
    <row r="7400" spans="1:40" x14ac:dyDescent="0.2">
      <c r="A7400" s="40"/>
      <c r="B7400" s="40"/>
      <c r="C7400" s="40"/>
      <c r="D7400" s="40"/>
      <c r="E7400" s="40"/>
      <c r="F7400" s="68"/>
      <c r="G7400" s="40"/>
      <c r="H7400" s="61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0"/>
      <c r="AN7400" s="40"/>
    </row>
    <row r="7401" spans="1:40" x14ac:dyDescent="0.2">
      <c r="A7401" s="40"/>
      <c r="B7401" s="40"/>
      <c r="C7401" s="40"/>
      <c r="D7401" s="40"/>
      <c r="E7401" s="40"/>
      <c r="F7401" s="68"/>
      <c r="G7401" s="40"/>
      <c r="H7401" s="61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0"/>
      <c r="AN7401" s="40"/>
    </row>
    <row r="7402" spans="1:40" x14ac:dyDescent="0.2">
      <c r="A7402" s="40"/>
      <c r="B7402" s="40"/>
      <c r="C7402" s="40"/>
      <c r="D7402" s="40"/>
      <c r="E7402" s="40"/>
      <c r="F7402" s="68"/>
      <c r="G7402" s="40"/>
      <c r="H7402" s="61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0"/>
      <c r="AN7402" s="40"/>
    </row>
    <row r="7403" spans="1:40" x14ac:dyDescent="0.2">
      <c r="A7403" s="40"/>
      <c r="B7403" s="40"/>
      <c r="C7403" s="40"/>
      <c r="D7403" s="40"/>
      <c r="E7403" s="40"/>
      <c r="F7403" s="68"/>
      <c r="G7403" s="40"/>
      <c r="H7403" s="61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0"/>
      <c r="AN7403" s="40"/>
    </row>
    <row r="7404" spans="1:40" x14ac:dyDescent="0.2">
      <c r="A7404" s="40"/>
      <c r="B7404" s="40"/>
      <c r="C7404" s="40"/>
      <c r="D7404" s="40"/>
      <c r="E7404" s="40"/>
      <c r="F7404" s="68"/>
      <c r="G7404" s="40"/>
      <c r="H7404" s="61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0"/>
      <c r="AN7404" s="40"/>
    </row>
    <row r="7405" spans="1:40" x14ac:dyDescent="0.2">
      <c r="A7405" s="40"/>
      <c r="B7405" s="40"/>
      <c r="C7405" s="40"/>
      <c r="D7405" s="40"/>
      <c r="E7405" s="40"/>
      <c r="F7405" s="68"/>
      <c r="G7405" s="40"/>
      <c r="H7405" s="61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0"/>
      <c r="AN7405" s="40"/>
    </row>
    <row r="7406" spans="1:40" x14ac:dyDescent="0.2">
      <c r="A7406" s="40"/>
      <c r="B7406" s="40"/>
      <c r="C7406" s="40"/>
      <c r="D7406" s="40"/>
      <c r="E7406" s="40"/>
      <c r="F7406" s="68"/>
      <c r="G7406" s="40"/>
      <c r="H7406" s="61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0"/>
      <c r="AN7406" s="40"/>
    </row>
    <row r="7407" spans="1:40" x14ac:dyDescent="0.2">
      <c r="A7407" s="40"/>
      <c r="B7407" s="40"/>
      <c r="C7407" s="40"/>
      <c r="D7407" s="40"/>
      <c r="E7407" s="40"/>
      <c r="F7407" s="68"/>
      <c r="G7407" s="40"/>
      <c r="H7407" s="61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0"/>
      <c r="AN7407" s="40"/>
    </row>
    <row r="7408" spans="1:40" x14ac:dyDescent="0.2">
      <c r="A7408" s="40"/>
      <c r="B7408" s="40"/>
      <c r="C7408" s="40"/>
      <c r="D7408" s="40"/>
      <c r="E7408" s="40"/>
      <c r="F7408" s="68"/>
      <c r="G7408" s="40"/>
      <c r="H7408" s="61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0"/>
      <c r="AN7408" s="40"/>
    </row>
    <row r="7409" spans="1:40" x14ac:dyDescent="0.2">
      <c r="A7409" s="40"/>
      <c r="B7409" s="40"/>
      <c r="C7409" s="40"/>
      <c r="D7409" s="40"/>
      <c r="E7409" s="40"/>
      <c r="F7409" s="68"/>
      <c r="G7409" s="40"/>
      <c r="H7409" s="61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0"/>
      <c r="AN7409" s="40"/>
    </row>
    <row r="7410" spans="1:40" x14ac:dyDescent="0.2">
      <c r="A7410" s="40"/>
      <c r="B7410" s="40"/>
      <c r="C7410" s="40"/>
      <c r="D7410" s="40"/>
      <c r="E7410" s="40"/>
      <c r="F7410" s="68"/>
      <c r="G7410" s="40"/>
      <c r="H7410" s="61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0"/>
      <c r="AN7410" s="40"/>
    </row>
    <row r="7411" spans="1:40" x14ac:dyDescent="0.2">
      <c r="A7411" s="40"/>
      <c r="B7411" s="40"/>
      <c r="C7411" s="40"/>
      <c r="D7411" s="40"/>
      <c r="E7411" s="40"/>
      <c r="F7411" s="68"/>
      <c r="G7411" s="40"/>
      <c r="H7411" s="61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0"/>
      <c r="AN7411" s="40"/>
    </row>
    <row r="7412" spans="1:40" x14ac:dyDescent="0.2">
      <c r="A7412" s="40"/>
      <c r="B7412" s="40"/>
      <c r="C7412" s="40"/>
      <c r="D7412" s="40"/>
      <c r="E7412" s="40"/>
      <c r="F7412" s="68"/>
      <c r="G7412" s="40"/>
      <c r="H7412" s="61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0"/>
      <c r="AN7412" s="40"/>
    </row>
    <row r="7413" spans="1:40" x14ac:dyDescent="0.2">
      <c r="A7413" s="40"/>
      <c r="B7413" s="40"/>
      <c r="C7413" s="40"/>
      <c r="D7413" s="40"/>
      <c r="E7413" s="40"/>
      <c r="F7413" s="68"/>
      <c r="G7413" s="40"/>
      <c r="H7413" s="61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0"/>
      <c r="AN7413" s="40"/>
    </row>
    <row r="7414" spans="1:40" x14ac:dyDescent="0.2">
      <c r="A7414" s="40"/>
      <c r="B7414" s="40"/>
      <c r="C7414" s="40"/>
      <c r="D7414" s="40"/>
      <c r="E7414" s="40"/>
      <c r="F7414" s="68"/>
      <c r="G7414" s="40"/>
      <c r="H7414" s="61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0"/>
      <c r="AN7414" s="40"/>
    </row>
    <row r="7415" spans="1:40" x14ac:dyDescent="0.2">
      <c r="A7415" s="40"/>
      <c r="B7415" s="40"/>
      <c r="C7415" s="40"/>
      <c r="D7415" s="40"/>
      <c r="E7415" s="40"/>
      <c r="F7415" s="68"/>
      <c r="G7415" s="40"/>
      <c r="H7415" s="61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0"/>
      <c r="AN7415" s="40"/>
    </row>
    <row r="7416" spans="1:40" x14ac:dyDescent="0.2">
      <c r="A7416" s="40"/>
      <c r="B7416" s="40"/>
      <c r="C7416" s="40"/>
      <c r="D7416" s="40"/>
      <c r="E7416" s="40"/>
      <c r="F7416" s="68"/>
      <c r="G7416" s="40"/>
      <c r="H7416" s="61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0"/>
      <c r="AN7416" s="40"/>
    </row>
    <row r="7417" spans="1:40" x14ac:dyDescent="0.2">
      <c r="A7417" s="40"/>
      <c r="B7417" s="40"/>
      <c r="C7417" s="40"/>
      <c r="D7417" s="40"/>
      <c r="E7417" s="40"/>
      <c r="F7417" s="68"/>
      <c r="G7417" s="40"/>
      <c r="H7417" s="61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0"/>
      <c r="AN7417" s="40"/>
    </row>
    <row r="7418" spans="1:40" x14ac:dyDescent="0.2">
      <c r="A7418" s="40"/>
      <c r="B7418" s="40"/>
      <c r="C7418" s="40"/>
      <c r="D7418" s="40"/>
      <c r="E7418" s="40"/>
      <c r="F7418" s="68"/>
      <c r="G7418" s="40"/>
      <c r="H7418" s="61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0"/>
      <c r="AN7418" s="40"/>
    </row>
    <row r="7419" spans="1:40" x14ac:dyDescent="0.2">
      <c r="A7419" s="40"/>
      <c r="B7419" s="40"/>
      <c r="C7419" s="40"/>
      <c r="D7419" s="40"/>
      <c r="E7419" s="40"/>
      <c r="F7419" s="68"/>
      <c r="G7419" s="40"/>
      <c r="H7419" s="61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0"/>
      <c r="AN7419" s="40"/>
    </row>
    <row r="7420" spans="1:40" x14ac:dyDescent="0.2">
      <c r="A7420" s="40"/>
      <c r="B7420" s="40"/>
      <c r="C7420" s="40"/>
      <c r="D7420" s="40"/>
      <c r="E7420" s="40"/>
      <c r="F7420" s="68"/>
      <c r="G7420" s="40"/>
      <c r="H7420" s="61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0"/>
      <c r="AN7420" s="40"/>
    </row>
    <row r="7421" spans="1:40" x14ac:dyDescent="0.2">
      <c r="A7421" s="40"/>
      <c r="B7421" s="40"/>
      <c r="C7421" s="40"/>
      <c r="D7421" s="40"/>
      <c r="E7421" s="40"/>
      <c r="F7421" s="68"/>
      <c r="G7421" s="40"/>
      <c r="H7421" s="61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0"/>
      <c r="AN7421" s="40"/>
    </row>
    <row r="7422" spans="1:40" x14ac:dyDescent="0.2">
      <c r="A7422" s="40"/>
      <c r="B7422" s="40"/>
      <c r="C7422" s="40"/>
      <c r="D7422" s="40"/>
      <c r="E7422" s="40"/>
      <c r="F7422" s="68"/>
      <c r="G7422" s="40"/>
      <c r="H7422" s="61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0"/>
      <c r="AN7422" s="40"/>
    </row>
    <row r="7423" spans="1:40" x14ac:dyDescent="0.2">
      <c r="A7423" s="40"/>
      <c r="B7423" s="40"/>
      <c r="C7423" s="40"/>
      <c r="D7423" s="40"/>
      <c r="E7423" s="40"/>
      <c r="F7423" s="68"/>
      <c r="G7423" s="40"/>
      <c r="H7423" s="61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0"/>
      <c r="AN7423" s="40"/>
    </row>
    <row r="7424" spans="1:40" x14ac:dyDescent="0.2">
      <c r="A7424" s="40"/>
      <c r="B7424" s="40"/>
      <c r="C7424" s="40"/>
      <c r="D7424" s="40"/>
      <c r="E7424" s="40"/>
      <c r="F7424" s="68"/>
      <c r="G7424" s="40"/>
      <c r="H7424" s="61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0"/>
      <c r="AN7424" s="40"/>
    </row>
    <row r="7425" spans="1:40" x14ac:dyDescent="0.2">
      <c r="A7425" s="40"/>
      <c r="B7425" s="40"/>
      <c r="C7425" s="40"/>
      <c r="D7425" s="40"/>
      <c r="E7425" s="40"/>
      <c r="F7425" s="68"/>
      <c r="G7425" s="68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0"/>
      <c r="AN7425" s="40"/>
    </row>
    <row r="7426" spans="1:40" x14ac:dyDescent="0.2">
      <c r="A7426" s="40"/>
      <c r="B7426" s="40"/>
      <c r="C7426" s="40"/>
      <c r="D7426" s="40"/>
      <c r="E7426" s="40"/>
      <c r="F7426" s="68"/>
      <c r="G7426" s="68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0"/>
      <c r="AN7426" s="40"/>
    </row>
    <row r="7427" spans="1:40" x14ac:dyDescent="0.2">
      <c r="A7427" s="40"/>
      <c r="B7427" s="40"/>
      <c r="C7427" s="40"/>
      <c r="D7427" s="40"/>
      <c r="E7427" s="40"/>
      <c r="F7427" s="68"/>
      <c r="G7427" s="68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0"/>
      <c r="AN7427" s="40"/>
    </row>
    <row r="7428" spans="1:40" x14ac:dyDescent="0.2">
      <c r="A7428" s="40"/>
      <c r="B7428" s="40"/>
      <c r="C7428" s="40"/>
      <c r="D7428" s="40"/>
      <c r="E7428" s="40"/>
      <c r="F7428" s="68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0"/>
      <c r="AN7428" s="40"/>
    </row>
    <row r="7429" spans="1:40" x14ac:dyDescent="0.2">
      <c r="A7429" s="40"/>
      <c r="B7429" s="40"/>
      <c r="C7429" s="40"/>
      <c r="D7429" s="40"/>
      <c r="E7429" s="40"/>
      <c r="F7429" s="68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0"/>
      <c r="AN7429" s="40"/>
    </row>
    <row r="7430" spans="1:40" x14ac:dyDescent="0.2">
      <c r="A7430" s="40"/>
      <c r="B7430" s="40"/>
      <c r="C7430" s="40"/>
      <c r="D7430" s="40"/>
      <c r="E7430" s="40"/>
      <c r="F7430" s="68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0"/>
      <c r="AN7430" s="40"/>
    </row>
    <row r="7431" spans="1:40" x14ac:dyDescent="0.2">
      <c r="A7431" s="40"/>
      <c r="B7431" s="40"/>
      <c r="C7431" s="40"/>
      <c r="D7431" s="40"/>
      <c r="E7431" s="40"/>
      <c r="F7431" s="68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0"/>
      <c r="AN7431" s="40"/>
    </row>
    <row r="7432" spans="1:40" x14ac:dyDescent="0.2">
      <c r="A7432" s="40"/>
      <c r="B7432" s="40"/>
      <c r="C7432" s="40"/>
      <c r="D7432" s="40"/>
      <c r="E7432" s="40"/>
      <c r="F7432" s="68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0"/>
      <c r="AN7432" s="40"/>
    </row>
    <row r="7433" spans="1:40" x14ac:dyDescent="0.2">
      <c r="A7433" s="40"/>
      <c r="B7433" s="40"/>
      <c r="C7433" s="40"/>
      <c r="D7433" s="40"/>
      <c r="E7433" s="40"/>
      <c r="F7433" s="68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0"/>
      <c r="AN7433" s="40"/>
    </row>
    <row r="7434" spans="1:40" x14ac:dyDescent="0.2">
      <c r="A7434" s="40"/>
      <c r="B7434" s="40"/>
      <c r="C7434" s="40"/>
      <c r="D7434" s="40"/>
      <c r="E7434" s="40"/>
      <c r="F7434" s="68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0"/>
      <c r="AN7434" s="40"/>
    </row>
    <row r="7435" spans="1:40" x14ac:dyDescent="0.2">
      <c r="A7435" s="40"/>
      <c r="B7435" s="40"/>
      <c r="C7435" s="40"/>
      <c r="D7435" s="40"/>
      <c r="E7435" s="40"/>
      <c r="F7435" s="68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0"/>
      <c r="AN7435" s="40"/>
    </row>
    <row r="7436" spans="1:40" x14ac:dyDescent="0.2">
      <c r="A7436" s="40"/>
      <c r="B7436" s="40"/>
      <c r="C7436" s="40"/>
      <c r="D7436" s="40"/>
      <c r="E7436" s="40"/>
      <c r="F7436" s="68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0"/>
      <c r="AN7436" s="40"/>
    </row>
    <row r="7437" spans="1:40" x14ac:dyDescent="0.2">
      <c r="A7437" s="40"/>
      <c r="B7437" s="40"/>
      <c r="C7437" s="40"/>
      <c r="D7437" s="40"/>
      <c r="E7437" s="40"/>
      <c r="F7437" s="68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0"/>
      <c r="AN7437" s="40"/>
    </row>
    <row r="7438" spans="1:40" x14ac:dyDescent="0.2">
      <c r="A7438" s="40"/>
      <c r="B7438" s="40"/>
      <c r="C7438" s="40"/>
      <c r="D7438" s="40"/>
      <c r="E7438" s="40"/>
      <c r="F7438" s="68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0"/>
      <c r="AN7438" s="40"/>
    </row>
    <row r="7439" spans="1:40" x14ac:dyDescent="0.2">
      <c r="A7439" s="40"/>
      <c r="B7439" s="40"/>
      <c r="C7439" s="40"/>
      <c r="D7439" s="40"/>
      <c r="E7439" s="40"/>
      <c r="F7439" s="68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0"/>
      <c r="AN7439" s="40"/>
    </row>
    <row r="7440" spans="1:40" x14ac:dyDescent="0.2">
      <c r="A7440" s="40"/>
      <c r="B7440" s="40"/>
      <c r="C7440" s="40"/>
      <c r="D7440" s="40"/>
      <c r="E7440" s="40"/>
      <c r="F7440" s="68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0"/>
      <c r="AN7440" s="40"/>
    </row>
    <row r="7441" spans="1:40" x14ac:dyDescent="0.2">
      <c r="A7441" s="40"/>
      <c r="B7441" s="40"/>
      <c r="C7441" s="40"/>
      <c r="D7441" s="40"/>
      <c r="E7441" s="40"/>
      <c r="F7441" s="68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0"/>
      <c r="AN7441" s="40"/>
    </row>
    <row r="7442" spans="1:40" x14ac:dyDescent="0.2">
      <c r="A7442" s="40"/>
      <c r="B7442" s="40"/>
      <c r="C7442" s="40"/>
      <c r="D7442" s="40"/>
      <c r="E7442" s="40"/>
      <c r="F7442" s="68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0"/>
      <c r="AN7442" s="40"/>
    </row>
    <row r="7443" spans="1:40" x14ac:dyDescent="0.2">
      <c r="A7443" s="40"/>
      <c r="B7443" s="40"/>
      <c r="C7443" s="40"/>
      <c r="D7443" s="40"/>
      <c r="E7443" s="40"/>
      <c r="F7443" s="68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0"/>
      <c r="AN7443" s="40"/>
    </row>
    <row r="7444" spans="1:40" x14ac:dyDescent="0.2">
      <c r="A7444" s="40"/>
      <c r="B7444" s="40"/>
      <c r="C7444" s="40"/>
      <c r="D7444" s="40"/>
      <c r="E7444" s="40"/>
      <c r="F7444" s="68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0"/>
      <c r="AN7444" s="40"/>
    </row>
    <row r="7445" spans="1:40" x14ac:dyDescent="0.2">
      <c r="A7445" s="40"/>
      <c r="B7445" s="40"/>
      <c r="C7445" s="40"/>
      <c r="D7445" s="40"/>
      <c r="E7445" s="40"/>
      <c r="F7445" s="68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0"/>
      <c r="AN7445" s="40"/>
    </row>
    <row r="7446" spans="1:40" x14ac:dyDescent="0.2">
      <c r="A7446" s="40"/>
      <c r="B7446" s="40"/>
      <c r="C7446" s="40"/>
      <c r="D7446" s="40"/>
      <c r="E7446" s="40"/>
      <c r="F7446" s="68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0"/>
      <c r="AN7446" s="40"/>
    </row>
    <row r="7447" spans="1:40" x14ac:dyDescent="0.2">
      <c r="A7447" s="40"/>
      <c r="B7447" s="40"/>
      <c r="C7447" s="40"/>
      <c r="D7447" s="40"/>
      <c r="E7447" s="40"/>
      <c r="F7447" s="68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0"/>
      <c r="AN7447" s="40"/>
    </row>
    <row r="7448" spans="1:40" x14ac:dyDescent="0.2">
      <c r="A7448" s="40"/>
      <c r="B7448" s="40"/>
      <c r="C7448" s="40"/>
      <c r="D7448" s="40"/>
      <c r="E7448" s="40"/>
      <c r="F7448" s="68"/>
      <c r="G7448" s="68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0"/>
      <c r="AN7448" s="40"/>
    </row>
    <row r="7449" spans="1:40" x14ac:dyDescent="0.2">
      <c r="A7449" s="40"/>
      <c r="B7449" s="40"/>
      <c r="C7449" s="40"/>
      <c r="D7449" s="40"/>
      <c r="E7449" s="40"/>
      <c r="F7449" s="68"/>
      <c r="G7449" s="68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0"/>
      <c r="AN7449" s="40"/>
    </row>
    <row r="7450" spans="1:40" x14ac:dyDescent="0.2">
      <c r="A7450" s="40"/>
      <c r="B7450" s="40"/>
      <c r="C7450" s="40"/>
      <c r="D7450" s="40"/>
      <c r="E7450" s="40"/>
      <c r="F7450" s="68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0"/>
      <c r="AN7450" s="40"/>
    </row>
    <row r="7451" spans="1:40" x14ac:dyDescent="0.2">
      <c r="A7451" s="40"/>
      <c r="B7451" s="40"/>
      <c r="C7451" s="40"/>
      <c r="D7451" s="40"/>
      <c r="E7451" s="40"/>
      <c r="F7451" s="68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0"/>
      <c r="AN7451" s="40"/>
    </row>
    <row r="7452" spans="1:40" x14ac:dyDescent="0.2">
      <c r="A7452" s="40"/>
      <c r="B7452" s="40"/>
      <c r="C7452" s="40"/>
      <c r="D7452" s="40"/>
      <c r="E7452" s="40"/>
      <c r="F7452" s="68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0"/>
      <c r="AN7452" s="40"/>
    </row>
    <row r="7453" spans="1:40" x14ac:dyDescent="0.2">
      <c r="A7453" s="40"/>
      <c r="B7453" s="40"/>
      <c r="C7453" s="40"/>
      <c r="D7453" s="40"/>
      <c r="E7453" s="40"/>
      <c r="F7453" s="68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0"/>
      <c r="AN7453" s="40"/>
    </row>
    <row r="7454" spans="1:40" x14ac:dyDescent="0.2">
      <c r="A7454" s="40"/>
      <c r="B7454" s="40"/>
      <c r="C7454" s="40"/>
      <c r="D7454" s="40"/>
      <c r="E7454" s="40"/>
      <c r="F7454" s="68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0"/>
      <c r="AN7454" s="40"/>
    </row>
    <row r="7455" spans="1:40" x14ac:dyDescent="0.2">
      <c r="A7455" s="40"/>
      <c r="B7455" s="40"/>
      <c r="C7455" s="40"/>
      <c r="D7455" s="40"/>
      <c r="E7455" s="40"/>
      <c r="F7455" s="68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0"/>
      <c r="AN7455" s="40"/>
    </row>
    <row r="7456" spans="1:40" x14ac:dyDescent="0.2">
      <c r="A7456" s="40"/>
      <c r="B7456" s="40"/>
      <c r="C7456" s="40"/>
      <c r="D7456" s="40"/>
      <c r="E7456" s="40"/>
      <c r="F7456" s="68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0"/>
      <c r="AN7456" s="40"/>
    </row>
    <row r="7457" spans="1:40" x14ac:dyDescent="0.2">
      <c r="A7457" s="40"/>
      <c r="B7457" s="40"/>
      <c r="C7457" s="40"/>
      <c r="D7457" s="40"/>
      <c r="E7457" s="40"/>
      <c r="F7457" s="68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0"/>
      <c r="AN7457" s="40"/>
    </row>
    <row r="7458" spans="1:40" x14ac:dyDescent="0.2">
      <c r="A7458" s="40"/>
      <c r="B7458" s="40"/>
      <c r="C7458" s="40"/>
      <c r="D7458" s="40"/>
      <c r="E7458" s="40"/>
      <c r="F7458" s="68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0"/>
      <c r="AN7458" s="40"/>
    </row>
    <row r="7459" spans="1:40" x14ac:dyDescent="0.2">
      <c r="A7459" s="40"/>
      <c r="B7459" s="40"/>
      <c r="C7459" s="40"/>
      <c r="D7459" s="40"/>
      <c r="E7459" s="40"/>
      <c r="F7459" s="68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0"/>
      <c r="AN7459" s="40"/>
    </row>
    <row r="7460" spans="1:40" x14ac:dyDescent="0.2">
      <c r="A7460" s="40"/>
      <c r="B7460" s="40"/>
      <c r="C7460" s="40"/>
      <c r="D7460" s="40"/>
      <c r="E7460" s="40"/>
      <c r="F7460" s="68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0"/>
      <c r="AN7460" s="40"/>
    </row>
    <row r="7461" spans="1:40" x14ac:dyDescent="0.2">
      <c r="A7461" s="40"/>
      <c r="B7461" s="40"/>
      <c r="C7461" s="40"/>
      <c r="D7461" s="40"/>
      <c r="E7461" s="40"/>
      <c r="F7461" s="68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0"/>
      <c r="AN7461" s="40"/>
    </row>
    <row r="7462" spans="1:40" x14ac:dyDescent="0.2">
      <c r="A7462" s="40"/>
      <c r="B7462" s="40"/>
      <c r="C7462" s="40"/>
      <c r="D7462" s="40"/>
      <c r="E7462" s="40"/>
      <c r="F7462" s="68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0"/>
      <c r="AN7462" s="40"/>
    </row>
    <row r="7463" spans="1:40" x14ac:dyDescent="0.2">
      <c r="A7463" s="40"/>
      <c r="B7463" s="40"/>
      <c r="C7463" s="40"/>
      <c r="D7463" s="40"/>
      <c r="E7463" s="40"/>
      <c r="F7463" s="68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0"/>
      <c r="AN7463" s="40"/>
    </row>
    <row r="7464" spans="1:40" x14ac:dyDescent="0.2">
      <c r="A7464" s="40"/>
      <c r="B7464" s="40"/>
      <c r="C7464" s="40"/>
      <c r="D7464" s="40"/>
      <c r="E7464" s="40"/>
      <c r="F7464" s="68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0"/>
      <c r="AN7464" s="40"/>
    </row>
    <row r="7465" spans="1:40" x14ac:dyDescent="0.2">
      <c r="A7465" s="40"/>
      <c r="B7465" s="40"/>
      <c r="C7465" s="40"/>
      <c r="D7465" s="40"/>
      <c r="E7465" s="40"/>
      <c r="F7465" s="68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0"/>
      <c r="AN7465" s="40"/>
    </row>
    <row r="7466" spans="1:40" x14ac:dyDescent="0.2">
      <c r="A7466" s="40"/>
      <c r="B7466" s="40"/>
      <c r="C7466" s="40"/>
      <c r="D7466" s="40"/>
      <c r="E7466" s="40"/>
      <c r="F7466" s="68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0"/>
      <c r="AN7466" s="40"/>
    </row>
    <row r="7467" spans="1:40" x14ac:dyDescent="0.2">
      <c r="A7467" s="40"/>
      <c r="B7467" s="40"/>
      <c r="C7467" s="40"/>
      <c r="D7467" s="40"/>
      <c r="E7467" s="40"/>
      <c r="F7467" s="68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0"/>
      <c r="AN7467" s="40"/>
    </row>
    <row r="7468" spans="1:40" x14ac:dyDescent="0.2">
      <c r="A7468" s="40"/>
      <c r="B7468" s="40"/>
      <c r="C7468" s="40"/>
      <c r="D7468" s="40"/>
      <c r="E7468" s="40"/>
      <c r="F7468" s="68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0"/>
      <c r="AN7468" s="40"/>
    </row>
    <row r="7469" spans="1:40" x14ac:dyDescent="0.2">
      <c r="A7469" s="40"/>
      <c r="B7469" s="40"/>
      <c r="C7469" s="40"/>
      <c r="D7469" s="40"/>
      <c r="E7469" s="40"/>
      <c r="F7469" s="68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0"/>
      <c r="AN7469" s="40"/>
    </row>
    <row r="7470" spans="1:40" x14ac:dyDescent="0.2">
      <c r="A7470" s="40"/>
      <c r="B7470" s="40"/>
      <c r="C7470" s="40"/>
      <c r="D7470" s="40"/>
      <c r="E7470" s="40"/>
      <c r="F7470" s="68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0"/>
      <c r="AN7470" s="40"/>
    </row>
    <row r="7471" spans="1:40" x14ac:dyDescent="0.2">
      <c r="A7471" s="40"/>
      <c r="B7471" s="40"/>
      <c r="C7471" s="40"/>
      <c r="D7471" s="40"/>
      <c r="E7471" s="40"/>
      <c r="F7471" s="68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0"/>
      <c r="AN7471" s="40"/>
    </row>
    <row r="7472" spans="1:40" x14ac:dyDescent="0.2">
      <c r="A7472" s="40"/>
      <c r="B7472" s="40"/>
      <c r="C7472" s="40"/>
      <c r="D7472" s="40"/>
      <c r="E7472" s="40"/>
      <c r="F7472" s="68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0"/>
      <c r="AN7472" s="40"/>
    </row>
    <row r="7473" spans="1:40" x14ac:dyDescent="0.2">
      <c r="A7473" s="40"/>
      <c r="B7473" s="40"/>
      <c r="C7473" s="40"/>
      <c r="D7473" s="40"/>
      <c r="E7473" s="40"/>
      <c r="F7473" s="68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0"/>
      <c r="AN7473" s="40"/>
    </row>
    <row r="7474" spans="1:40" x14ac:dyDescent="0.2">
      <c r="A7474" s="40"/>
      <c r="B7474" s="40"/>
      <c r="C7474" s="40"/>
      <c r="D7474" s="40"/>
      <c r="E7474" s="40"/>
      <c r="F7474" s="68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0"/>
      <c r="AN7474" s="40"/>
    </row>
    <row r="7475" spans="1:40" x14ac:dyDescent="0.2">
      <c r="A7475" s="40"/>
      <c r="B7475" s="40"/>
      <c r="C7475" s="40"/>
      <c r="D7475" s="40"/>
      <c r="E7475" s="40"/>
      <c r="F7475" s="68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0"/>
      <c r="AN7475" s="40"/>
    </row>
    <row r="7476" spans="1:40" x14ac:dyDescent="0.2">
      <c r="A7476" s="40"/>
      <c r="B7476" s="40"/>
      <c r="C7476" s="40"/>
      <c r="D7476" s="40"/>
      <c r="E7476" s="40"/>
      <c r="F7476" s="68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0"/>
      <c r="AN7476" s="40"/>
    </row>
    <row r="7477" spans="1:40" x14ac:dyDescent="0.2">
      <c r="A7477" s="40"/>
      <c r="B7477" s="40"/>
      <c r="C7477" s="40"/>
      <c r="D7477" s="40"/>
      <c r="E7477" s="40"/>
      <c r="F7477" s="68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0"/>
      <c r="AN7477" s="40"/>
    </row>
    <row r="7478" spans="1:40" x14ac:dyDescent="0.2">
      <c r="A7478" s="40"/>
      <c r="B7478" s="40"/>
      <c r="C7478" s="40"/>
      <c r="D7478" s="40"/>
      <c r="E7478" s="40"/>
      <c r="F7478" s="68"/>
      <c r="G7478" s="68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0"/>
      <c r="AN7478" s="40"/>
    </row>
    <row r="7479" spans="1:40" x14ac:dyDescent="0.2">
      <c r="A7479" s="40"/>
      <c r="B7479" s="40"/>
      <c r="C7479" s="40"/>
      <c r="D7479" s="40"/>
      <c r="E7479" s="40"/>
      <c r="F7479" s="68"/>
      <c r="G7479" s="68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0"/>
      <c r="AN7479" s="40"/>
    </row>
    <row r="7480" spans="1:40" x14ac:dyDescent="0.2">
      <c r="A7480" s="40"/>
      <c r="B7480" s="40"/>
      <c r="C7480" s="40"/>
      <c r="D7480" s="40"/>
      <c r="E7480" s="40"/>
      <c r="F7480" s="68"/>
      <c r="G7480" s="68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0"/>
      <c r="AN7480" s="40"/>
    </row>
    <row r="7481" spans="1:40" x14ac:dyDescent="0.2">
      <c r="A7481" s="40"/>
      <c r="B7481" s="40"/>
      <c r="C7481" s="40"/>
      <c r="D7481" s="40"/>
      <c r="E7481" s="40"/>
      <c r="F7481" s="68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0"/>
      <c r="AN7481" s="40"/>
    </row>
    <row r="7482" spans="1:40" x14ac:dyDescent="0.2">
      <c r="A7482" s="40"/>
      <c r="B7482" s="40"/>
      <c r="C7482" s="40"/>
      <c r="D7482" s="40"/>
      <c r="E7482" s="40"/>
      <c r="F7482" s="68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0"/>
      <c r="AN7482" s="40"/>
    </row>
    <row r="7483" spans="1:40" x14ac:dyDescent="0.2">
      <c r="A7483" s="40"/>
      <c r="B7483" s="40"/>
      <c r="C7483" s="40"/>
      <c r="D7483" s="40"/>
      <c r="E7483" s="40"/>
      <c r="F7483" s="68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0"/>
      <c r="AN7483" s="40"/>
    </row>
    <row r="7484" spans="1:40" x14ac:dyDescent="0.2">
      <c r="A7484" s="40"/>
      <c r="B7484" s="40"/>
      <c r="C7484" s="40"/>
      <c r="D7484" s="40"/>
      <c r="E7484" s="40"/>
      <c r="F7484" s="68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0"/>
      <c r="AN7484" s="40"/>
    </row>
    <row r="7485" spans="1:40" x14ac:dyDescent="0.2">
      <c r="A7485" s="40"/>
      <c r="B7485" s="40"/>
      <c r="C7485" s="40"/>
      <c r="D7485" s="40"/>
      <c r="E7485" s="40"/>
      <c r="F7485" s="68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0"/>
      <c r="AN7485" s="40"/>
    </row>
    <row r="7486" spans="1:40" x14ac:dyDescent="0.2">
      <c r="A7486" s="40"/>
      <c r="B7486" s="40"/>
      <c r="C7486" s="40"/>
      <c r="D7486" s="40"/>
      <c r="E7486" s="40"/>
      <c r="F7486" s="68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0"/>
      <c r="AN7486" s="40"/>
    </row>
    <row r="7487" spans="1:40" x14ac:dyDescent="0.2">
      <c r="A7487" s="40"/>
      <c r="B7487" s="40"/>
      <c r="C7487" s="40"/>
      <c r="D7487" s="40"/>
      <c r="E7487" s="40"/>
      <c r="F7487" s="68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0"/>
      <c r="AN7487" s="40"/>
    </row>
    <row r="7488" spans="1:40" x14ac:dyDescent="0.2">
      <c r="A7488" s="40"/>
      <c r="B7488" s="40"/>
      <c r="C7488" s="40"/>
      <c r="D7488" s="40"/>
      <c r="E7488" s="40"/>
      <c r="F7488" s="68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0"/>
      <c r="AN7488" s="40"/>
    </row>
    <row r="7489" spans="1:40" x14ac:dyDescent="0.2">
      <c r="A7489" s="40"/>
      <c r="B7489" s="40"/>
      <c r="C7489" s="40"/>
      <c r="D7489" s="40"/>
      <c r="E7489" s="40"/>
      <c r="F7489" s="68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0"/>
      <c r="AN7489" s="40"/>
    </row>
    <row r="7490" spans="1:40" x14ac:dyDescent="0.2">
      <c r="A7490" s="40"/>
      <c r="B7490" s="40"/>
      <c r="C7490" s="40"/>
      <c r="D7490" s="40"/>
      <c r="E7490" s="40"/>
      <c r="F7490" s="68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0"/>
      <c r="AN7490" s="40"/>
    </row>
    <row r="7491" spans="1:40" x14ac:dyDescent="0.2">
      <c r="A7491" s="40"/>
      <c r="B7491" s="40"/>
      <c r="C7491" s="40"/>
      <c r="D7491" s="40"/>
      <c r="E7491" s="40"/>
      <c r="F7491" s="68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0"/>
      <c r="AN7491" s="40"/>
    </row>
    <row r="7492" spans="1:40" x14ac:dyDescent="0.2">
      <c r="A7492" s="40"/>
      <c r="B7492" s="40"/>
      <c r="C7492" s="40"/>
      <c r="D7492" s="40"/>
      <c r="E7492" s="40"/>
      <c r="F7492" s="68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0"/>
      <c r="AN7492" s="40"/>
    </row>
    <row r="7493" spans="1:40" x14ac:dyDescent="0.2">
      <c r="A7493" s="40"/>
      <c r="B7493" s="40"/>
      <c r="C7493" s="40"/>
      <c r="D7493" s="40"/>
      <c r="E7493" s="40"/>
      <c r="F7493" s="68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0"/>
      <c r="AN7493" s="40"/>
    </row>
    <row r="7494" spans="1:40" x14ac:dyDescent="0.2">
      <c r="A7494" s="40"/>
      <c r="B7494" s="40"/>
      <c r="C7494" s="40"/>
      <c r="D7494" s="40"/>
      <c r="E7494" s="40"/>
      <c r="F7494" s="68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0"/>
      <c r="AN7494" s="40"/>
    </row>
    <row r="7495" spans="1:40" x14ac:dyDescent="0.2">
      <c r="A7495" s="40"/>
      <c r="B7495" s="40"/>
      <c r="C7495" s="40"/>
      <c r="D7495" s="40"/>
      <c r="E7495" s="40"/>
      <c r="F7495" s="68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0"/>
      <c r="AN7495" s="40"/>
    </row>
    <row r="7496" spans="1:40" x14ac:dyDescent="0.2">
      <c r="A7496" s="40"/>
      <c r="B7496" s="40"/>
      <c r="C7496" s="40"/>
      <c r="D7496" s="40"/>
      <c r="E7496" s="40"/>
      <c r="F7496" s="68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0"/>
      <c r="AN7496" s="40"/>
    </row>
    <row r="7497" spans="1:40" x14ac:dyDescent="0.2">
      <c r="A7497" s="40"/>
      <c r="B7497" s="40"/>
      <c r="C7497" s="40"/>
      <c r="D7497" s="40"/>
      <c r="E7497" s="40"/>
      <c r="F7497" s="68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0"/>
      <c r="AN7497" s="40"/>
    </row>
    <row r="7498" spans="1:40" x14ac:dyDescent="0.2">
      <c r="A7498" s="40"/>
      <c r="B7498" s="40"/>
      <c r="C7498" s="40"/>
      <c r="D7498" s="40"/>
      <c r="E7498" s="40"/>
      <c r="F7498" s="68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0"/>
      <c r="AN7498" s="40"/>
    </row>
    <row r="7499" spans="1:40" x14ac:dyDescent="0.2">
      <c r="A7499" s="40"/>
      <c r="B7499" s="40"/>
      <c r="C7499" s="40"/>
      <c r="D7499" s="40"/>
      <c r="E7499" s="40"/>
      <c r="F7499" s="68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0"/>
      <c r="AN7499" s="40"/>
    </row>
    <row r="7500" spans="1:40" x14ac:dyDescent="0.2">
      <c r="A7500" s="40"/>
      <c r="B7500" s="40"/>
      <c r="C7500" s="40"/>
      <c r="D7500" s="40"/>
      <c r="E7500" s="40"/>
      <c r="F7500" s="68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0"/>
      <c r="AN7500" s="40"/>
    </row>
    <row r="7501" spans="1:40" x14ac:dyDescent="0.2">
      <c r="A7501" s="40"/>
      <c r="B7501" s="40"/>
      <c r="C7501" s="40"/>
      <c r="D7501" s="40"/>
      <c r="E7501" s="40"/>
      <c r="F7501" s="68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0"/>
      <c r="AN7501" s="40"/>
    </row>
    <row r="7502" spans="1:40" x14ac:dyDescent="0.2">
      <c r="A7502" s="40"/>
      <c r="B7502" s="40"/>
      <c r="C7502" s="40"/>
      <c r="D7502" s="40"/>
      <c r="E7502" s="40"/>
      <c r="F7502" s="68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0"/>
      <c r="AN7502" s="40"/>
    </row>
    <row r="7503" spans="1:40" x14ac:dyDescent="0.2">
      <c r="A7503" s="40"/>
      <c r="B7503" s="40"/>
      <c r="C7503" s="40"/>
      <c r="D7503" s="40"/>
      <c r="E7503" s="40"/>
      <c r="F7503" s="68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0"/>
      <c r="AN7503" s="40"/>
    </row>
    <row r="7504" spans="1:40" x14ac:dyDescent="0.2">
      <c r="A7504" s="40"/>
      <c r="B7504" s="40"/>
      <c r="C7504" s="40"/>
      <c r="D7504" s="40"/>
      <c r="E7504" s="40"/>
      <c r="F7504" s="68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0"/>
      <c r="AN7504" s="40"/>
    </row>
    <row r="7505" spans="1:40" x14ac:dyDescent="0.2">
      <c r="A7505" s="40"/>
      <c r="B7505" s="40"/>
      <c r="C7505" s="40"/>
      <c r="D7505" s="40"/>
      <c r="E7505" s="40"/>
      <c r="F7505" s="68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0"/>
      <c r="AN7505" s="40"/>
    </row>
    <row r="7506" spans="1:40" x14ac:dyDescent="0.2">
      <c r="A7506" s="40"/>
      <c r="B7506" s="40"/>
      <c r="C7506" s="40"/>
      <c r="D7506" s="40"/>
      <c r="E7506" s="40"/>
      <c r="F7506" s="68"/>
      <c r="G7506" s="68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0"/>
      <c r="AN7506" s="40"/>
    </row>
    <row r="7507" spans="1:40" x14ac:dyDescent="0.2">
      <c r="A7507" s="40"/>
      <c r="B7507" s="40"/>
      <c r="C7507" s="40"/>
      <c r="D7507" s="40"/>
      <c r="E7507" s="40"/>
      <c r="F7507" s="68"/>
      <c r="G7507" s="68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0"/>
      <c r="AN7507" s="40"/>
    </row>
    <row r="7508" spans="1:40" x14ac:dyDescent="0.2">
      <c r="A7508" s="40"/>
      <c r="B7508" s="40"/>
      <c r="C7508" s="40"/>
      <c r="D7508" s="40"/>
      <c r="E7508" s="40"/>
      <c r="F7508" s="68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0"/>
      <c r="AN7508" s="40"/>
    </row>
    <row r="7509" spans="1:40" x14ac:dyDescent="0.2">
      <c r="A7509" s="40"/>
      <c r="B7509" s="40"/>
      <c r="C7509" s="40"/>
      <c r="D7509" s="40"/>
      <c r="E7509" s="40"/>
      <c r="F7509" s="68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0"/>
      <c r="AN7509" s="40"/>
    </row>
    <row r="7510" spans="1:40" x14ac:dyDescent="0.2">
      <c r="A7510" s="40"/>
      <c r="B7510" s="40"/>
      <c r="C7510" s="40"/>
      <c r="D7510" s="40"/>
      <c r="E7510" s="40"/>
      <c r="F7510" s="68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0"/>
      <c r="AN7510" s="40"/>
    </row>
    <row r="7511" spans="1:40" x14ac:dyDescent="0.2">
      <c r="A7511" s="40"/>
      <c r="B7511" s="40"/>
      <c r="C7511" s="40"/>
      <c r="D7511" s="40"/>
      <c r="E7511" s="40"/>
      <c r="F7511" s="68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0"/>
      <c r="AN7511" s="40"/>
    </row>
    <row r="7512" spans="1:40" x14ac:dyDescent="0.2">
      <c r="A7512" s="40"/>
      <c r="B7512" s="40"/>
      <c r="C7512" s="40"/>
      <c r="D7512" s="40"/>
      <c r="E7512" s="40"/>
      <c r="F7512" s="68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0"/>
      <c r="AN7512" s="40"/>
    </row>
    <row r="7513" spans="1:40" x14ac:dyDescent="0.2">
      <c r="A7513" s="40"/>
      <c r="B7513" s="40"/>
      <c r="C7513" s="40"/>
      <c r="D7513" s="40"/>
      <c r="E7513" s="40"/>
      <c r="F7513" s="68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0"/>
      <c r="AN7513" s="40"/>
    </row>
    <row r="7514" spans="1:40" x14ac:dyDescent="0.2">
      <c r="A7514" s="40"/>
      <c r="B7514" s="40"/>
      <c r="C7514" s="40"/>
      <c r="D7514" s="40"/>
      <c r="E7514" s="40"/>
      <c r="F7514" s="68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0"/>
      <c r="AN7514" s="40"/>
    </row>
    <row r="7515" spans="1:40" x14ac:dyDescent="0.2">
      <c r="A7515" s="40"/>
      <c r="B7515" s="40"/>
      <c r="C7515" s="40"/>
      <c r="D7515" s="40"/>
      <c r="E7515" s="40"/>
      <c r="F7515" s="68"/>
      <c r="G7515" s="68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0"/>
      <c r="AN7515" s="40"/>
    </row>
    <row r="7516" spans="1:40" x14ac:dyDescent="0.2">
      <c r="A7516" s="40"/>
      <c r="B7516" s="40"/>
      <c r="C7516" s="40"/>
      <c r="D7516" s="40"/>
      <c r="E7516" s="40"/>
      <c r="F7516" s="68"/>
      <c r="G7516" s="68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0"/>
      <c r="AN7516" s="40"/>
    </row>
    <row r="7517" spans="1:40" x14ac:dyDescent="0.2">
      <c r="A7517" s="40"/>
      <c r="B7517" s="40"/>
      <c r="C7517" s="40"/>
      <c r="D7517" s="40"/>
      <c r="E7517" s="40"/>
      <c r="F7517" s="68"/>
      <c r="G7517" s="68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0"/>
      <c r="AN7517" s="40"/>
    </row>
    <row r="7518" spans="1:40" x14ac:dyDescent="0.2">
      <c r="A7518" s="40"/>
      <c r="B7518" s="40"/>
      <c r="C7518" s="40"/>
      <c r="D7518" s="40"/>
      <c r="E7518" s="40"/>
      <c r="F7518" s="68"/>
      <c r="G7518" s="40"/>
      <c r="H7518" s="61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0"/>
      <c r="AN7518" s="40"/>
    </row>
    <row r="7519" spans="1:40" x14ac:dyDescent="0.2">
      <c r="A7519" s="40"/>
      <c r="B7519" s="40"/>
      <c r="C7519" s="40"/>
      <c r="D7519" s="40"/>
      <c r="E7519" s="40"/>
      <c r="F7519" s="68"/>
      <c r="G7519" s="40"/>
      <c r="H7519" s="61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0"/>
      <c r="AN7519" s="40"/>
    </row>
    <row r="7520" spans="1:40" x14ac:dyDescent="0.2">
      <c r="A7520" s="40"/>
      <c r="B7520" s="40"/>
      <c r="C7520" s="40"/>
      <c r="D7520" s="40"/>
      <c r="E7520" s="40"/>
      <c r="F7520" s="68"/>
      <c r="G7520" s="40"/>
      <c r="H7520" s="61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0"/>
      <c r="AN7520" s="40"/>
    </row>
    <row r="7521" spans="1:40" x14ac:dyDescent="0.2">
      <c r="A7521" s="40"/>
      <c r="B7521" s="40"/>
      <c r="C7521" s="40"/>
      <c r="D7521" s="40"/>
      <c r="E7521" s="40"/>
      <c r="F7521" s="68"/>
      <c r="G7521" s="40"/>
      <c r="H7521" s="61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0"/>
      <c r="AN7521" s="40"/>
    </row>
    <row r="7522" spans="1:40" x14ac:dyDescent="0.2">
      <c r="A7522" s="40"/>
      <c r="B7522" s="40"/>
      <c r="C7522" s="40"/>
      <c r="D7522" s="40"/>
      <c r="E7522" s="40"/>
      <c r="F7522" s="68"/>
      <c r="G7522" s="40"/>
      <c r="H7522" s="61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0"/>
      <c r="AN7522" s="40"/>
    </row>
    <row r="7523" spans="1:40" x14ac:dyDescent="0.2">
      <c r="A7523" s="40"/>
      <c r="B7523" s="40"/>
      <c r="C7523" s="40"/>
      <c r="D7523" s="40"/>
      <c r="E7523" s="40"/>
      <c r="F7523" s="68"/>
      <c r="G7523" s="40"/>
      <c r="H7523" s="61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0"/>
      <c r="AN7523" s="40"/>
    </row>
    <row r="7524" spans="1:40" x14ac:dyDescent="0.2">
      <c r="A7524" s="40"/>
      <c r="B7524" s="40"/>
      <c r="C7524" s="40"/>
      <c r="D7524" s="40"/>
      <c r="E7524" s="40"/>
      <c r="F7524" s="68"/>
      <c r="G7524" s="40"/>
      <c r="H7524" s="61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0"/>
      <c r="AN7524" s="40"/>
    </row>
    <row r="7525" spans="1:40" x14ac:dyDescent="0.2">
      <c r="A7525" s="40"/>
      <c r="B7525" s="40"/>
      <c r="C7525" s="40"/>
      <c r="D7525" s="40"/>
      <c r="E7525" s="40"/>
      <c r="F7525" s="68"/>
      <c r="G7525" s="40"/>
      <c r="H7525" s="61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0"/>
      <c r="AN7525" s="40"/>
    </row>
    <row r="7526" spans="1:40" x14ac:dyDescent="0.2">
      <c r="A7526" s="40"/>
      <c r="B7526" s="40"/>
      <c r="C7526" s="40"/>
      <c r="D7526" s="40"/>
      <c r="E7526" s="40"/>
      <c r="F7526" s="68"/>
      <c r="G7526" s="40"/>
      <c r="H7526" s="61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0"/>
      <c r="AN7526" s="40"/>
    </row>
    <row r="7527" spans="1:40" x14ac:dyDescent="0.2">
      <c r="A7527" s="40"/>
      <c r="B7527" s="40"/>
      <c r="C7527" s="40"/>
      <c r="D7527" s="40"/>
      <c r="E7527" s="40"/>
      <c r="F7527" s="68"/>
      <c r="G7527" s="40"/>
      <c r="H7527" s="61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0"/>
      <c r="AN7527" s="40"/>
    </row>
    <row r="7528" spans="1:40" x14ac:dyDescent="0.2">
      <c r="A7528" s="40"/>
      <c r="B7528" s="40"/>
      <c r="C7528" s="40"/>
      <c r="D7528" s="40"/>
      <c r="E7528" s="40"/>
      <c r="F7528" s="68"/>
      <c r="G7528" s="40"/>
      <c r="H7528" s="61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0"/>
      <c r="AN7528" s="40"/>
    </row>
    <row r="7529" spans="1:40" x14ac:dyDescent="0.2">
      <c r="A7529" s="40"/>
      <c r="B7529" s="40"/>
      <c r="C7529" s="40"/>
      <c r="D7529" s="40"/>
      <c r="E7529" s="40"/>
      <c r="F7529" s="68"/>
      <c r="G7529" s="40"/>
      <c r="H7529" s="61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0"/>
      <c r="AN7529" s="40"/>
    </row>
    <row r="7530" spans="1:40" x14ac:dyDescent="0.2">
      <c r="A7530" s="40"/>
      <c r="B7530" s="40"/>
      <c r="C7530" s="40"/>
      <c r="D7530" s="40"/>
      <c r="E7530" s="40"/>
      <c r="F7530" s="68"/>
      <c r="G7530" s="40"/>
      <c r="H7530" s="61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0"/>
      <c r="AN7530" s="40"/>
    </row>
    <row r="7531" spans="1:40" x14ac:dyDescent="0.2">
      <c r="A7531" s="40"/>
      <c r="B7531" s="40"/>
      <c r="C7531" s="40"/>
      <c r="D7531" s="40"/>
      <c r="E7531" s="40"/>
      <c r="F7531" s="68"/>
      <c r="G7531" s="40"/>
      <c r="H7531" s="61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0"/>
      <c r="AN7531" s="40"/>
    </row>
    <row r="7532" spans="1:40" x14ac:dyDescent="0.2">
      <c r="A7532" s="40"/>
      <c r="B7532" s="40"/>
      <c r="C7532" s="40"/>
      <c r="D7532" s="40"/>
      <c r="E7532" s="40"/>
      <c r="F7532" s="68"/>
      <c r="G7532" s="40"/>
      <c r="H7532" s="61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0"/>
      <c r="AN7532" s="40"/>
    </row>
    <row r="7533" spans="1:40" x14ac:dyDescent="0.2">
      <c r="A7533" s="40"/>
      <c r="B7533" s="40"/>
      <c r="C7533" s="40"/>
      <c r="D7533" s="40"/>
      <c r="E7533" s="40"/>
      <c r="F7533" s="68"/>
      <c r="G7533" s="40"/>
      <c r="H7533" s="61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0"/>
      <c r="AN7533" s="40"/>
    </row>
    <row r="7534" spans="1:40" x14ac:dyDescent="0.2">
      <c r="A7534" s="40"/>
      <c r="B7534" s="40"/>
      <c r="C7534" s="40"/>
      <c r="D7534" s="40"/>
      <c r="E7534" s="40"/>
      <c r="F7534" s="68"/>
      <c r="G7534" s="40"/>
      <c r="H7534" s="61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0"/>
      <c r="AN7534" s="40"/>
    </row>
    <row r="7535" spans="1:40" x14ac:dyDescent="0.2">
      <c r="A7535" s="40"/>
      <c r="B7535" s="40"/>
      <c r="C7535" s="40"/>
      <c r="D7535" s="40"/>
      <c r="E7535" s="40"/>
      <c r="F7535" s="68"/>
      <c r="G7535" s="40"/>
      <c r="H7535" s="61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0"/>
      <c r="AN7535" s="40"/>
    </row>
    <row r="7536" spans="1:40" x14ac:dyDescent="0.2">
      <c r="A7536" s="40"/>
      <c r="B7536" s="40"/>
      <c r="C7536" s="40"/>
      <c r="D7536" s="40"/>
      <c r="E7536" s="40"/>
      <c r="F7536" s="68"/>
      <c r="G7536" s="40"/>
      <c r="H7536" s="61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0"/>
      <c r="AN7536" s="40"/>
    </row>
    <row r="7537" spans="1:40" x14ac:dyDescent="0.2">
      <c r="A7537" s="40"/>
      <c r="B7537" s="40"/>
      <c r="C7537" s="40"/>
      <c r="D7537" s="40"/>
      <c r="E7537" s="40"/>
      <c r="F7537" s="68"/>
      <c r="G7537" s="40"/>
      <c r="H7537" s="61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0"/>
      <c r="AN7537" s="40"/>
    </row>
    <row r="7538" spans="1:40" x14ac:dyDescent="0.2">
      <c r="A7538" s="40"/>
      <c r="B7538" s="40"/>
      <c r="C7538" s="40"/>
      <c r="D7538" s="40"/>
      <c r="E7538" s="40"/>
      <c r="F7538" s="68"/>
      <c r="G7538" s="40"/>
      <c r="H7538" s="61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0"/>
      <c r="AN7538" s="40"/>
    </row>
    <row r="7539" spans="1:40" x14ac:dyDescent="0.2">
      <c r="A7539" s="40"/>
      <c r="B7539" s="40"/>
      <c r="C7539" s="40"/>
      <c r="D7539" s="40"/>
      <c r="E7539" s="40"/>
      <c r="F7539" s="68"/>
      <c r="G7539" s="40"/>
      <c r="H7539" s="61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0"/>
      <c r="AN7539" s="40"/>
    </row>
    <row r="7540" spans="1:40" x14ac:dyDescent="0.2">
      <c r="A7540" s="40"/>
      <c r="B7540" s="40"/>
      <c r="C7540" s="40"/>
      <c r="D7540" s="40"/>
      <c r="E7540" s="40"/>
      <c r="F7540" s="68"/>
      <c r="G7540" s="40"/>
      <c r="H7540" s="61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0"/>
      <c r="AN7540" s="40"/>
    </row>
    <row r="7541" spans="1:40" x14ac:dyDescent="0.2">
      <c r="A7541" s="40"/>
      <c r="B7541" s="40"/>
      <c r="C7541" s="40"/>
      <c r="D7541" s="40"/>
      <c r="E7541" s="40"/>
      <c r="F7541" s="68"/>
      <c r="G7541" s="40"/>
      <c r="H7541" s="61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0"/>
      <c r="AN7541" s="40"/>
    </row>
    <row r="7542" spans="1:40" x14ac:dyDescent="0.2">
      <c r="A7542" s="40"/>
      <c r="B7542" s="40"/>
      <c r="C7542" s="40"/>
      <c r="D7542" s="40"/>
      <c r="E7542" s="40"/>
      <c r="F7542" s="68"/>
      <c r="G7542" s="40"/>
      <c r="H7542" s="61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0"/>
      <c r="AN7542" s="40"/>
    </row>
    <row r="7543" spans="1:40" x14ac:dyDescent="0.2">
      <c r="A7543" s="40"/>
      <c r="B7543" s="40"/>
      <c r="C7543" s="40"/>
      <c r="D7543" s="40"/>
      <c r="E7543" s="40"/>
      <c r="F7543" s="68"/>
      <c r="G7543" s="40"/>
      <c r="H7543" s="61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0"/>
      <c r="AN7543" s="40"/>
    </row>
    <row r="7544" spans="1:40" x14ac:dyDescent="0.2">
      <c r="A7544" s="40"/>
      <c r="B7544" s="40"/>
      <c r="C7544" s="40"/>
      <c r="D7544" s="40"/>
      <c r="E7544" s="40"/>
      <c r="F7544" s="68"/>
      <c r="G7544" s="40"/>
      <c r="H7544" s="61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0"/>
      <c r="AN7544" s="40"/>
    </row>
    <row r="7545" spans="1:40" x14ac:dyDescent="0.2">
      <c r="A7545" s="40"/>
      <c r="B7545" s="40"/>
      <c r="C7545" s="40"/>
      <c r="D7545" s="40"/>
      <c r="E7545" s="40"/>
      <c r="F7545" s="68"/>
      <c r="G7545" s="40"/>
      <c r="H7545" s="61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0"/>
      <c r="AN7545" s="40"/>
    </row>
    <row r="7546" spans="1:40" x14ac:dyDescent="0.2">
      <c r="A7546" s="40"/>
      <c r="B7546" s="40"/>
      <c r="C7546" s="40"/>
      <c r="D7546" s="40"/>
      <c r="E7546" s="40"/>
      <c r="F7546" s="68"/>
      <c r="G7546" s="40"/>
      <c r="H7546" s="61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0"/>
      <c r="AN7546" s="40"/>
    </row>
    <row r="7547" spans="1:40" x14ac:dyDescent="0.2">
      <c r="A7547" s="40"/>
      <c r="B7547" s="40"/>
      <c r="C7547" s="40"/>
      <c r="D7547" s="40"/>
      <c r="E7547" s="40"/>
      <c r="F7547" s="68"/>
      <c r="G7547" s="40"/>
      <c r="H7547" s="61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0"/>
      <c r="AN7547" s="40"/>
    </row>
    <row r="7548" spans="1:40" x14ac:dyDescent="0.2">
      <c r="A7548" s="40"/>
      <c r="B7548" s="40"/>
      <c r="C7548" s="40"/>
      <c r="D7548" s="40"/>
      <c r="E7548" s="40"/>
      <c r="F7548" s="68"/>
      <c r="G7548" s="40"/>
      <c r="H7548" s="61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0"/>
      <c r="AN7548" s="40"/>
    </row>
    <row r="7549" spans="1:40" x14ac:dyDescent="0.2">
      <c r="A7549" s="40"/>
      <c r="B7549" s="40"/>
      <c r="C7549" s="40"/>
      <c r="D7549" s="40"/>
      <c r="E7549" s="40"/>
      <c r="F7549" s="68"/>
      <c r="G7549" s="40"/>
      <c r="H7549" s="61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0"/>
      <c r="AN7549" s="40"/>
    </row>
    <row r="7550" spans="1:40" x14ac:dyDescent="0.2">
      <c r="A7550" s="40"/>
      <c r="B7550" s="40"/>
      <c r="C7550" s="40"/>
      <c r="D7550" s="40"/>
      <c r="E7550" s="40"/>
      <c r="F7550" s="68"/>
      <c r="G7550" s="40"/>
      <c r="H7550" s="61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0"/>
      <c r="AN7550" s="40"/>
    </row>
    <row r="7551" spans="1:40" x14ac:dyDescent="0.2">
      <c r="A7551" s="40"/>
      <c r="B7551" s="40"/>
      <c r="C7551" s="40"/>
      <c r="D7551" s="40"/>
      <c r="E7551" s="40"/>
      <c r="F7551" s="68"/>
      <c r="G7551" s="40"/>
      <c r="H7551" s="61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0"/>
      <c r="AN7551" s="40"/>
    </row>
    <row r="7552" spans="1:40" x14ac:dyDescent="0.2">
      <c r="A7552" s="40"/>
      <c r="B7552" s="40"/>
      <c r="C7552" s="40"/>
      <c r="D7552" s="40"/>
      <c r="E7552" s="40"/>
      <c r="F7552" s="68"/>
      <c r="G7552" s="40"/>
      <c r="H7552" s="61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0"/>
      <c r="AN7552" s="40"/>
    </row>
    <row r="7553" spans="1:40" x14ac:dyDescent="0.2">
      <c r="A7553" s="40"/>
      <c r="B7553" s="40"/>
      <c r="C7553" s="40"/>
      <c r="D7553" s="40"/>
      <c r="E7553" s="40"/>
      <c r="F7553" s="68"/>
      <c r="G7553" s="68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0"/>
      <c r="AN7553" s="40"/>
    </row>
    <row r="7554" spans="1:40" x14ac:dyDescent="0.2">
      <c r="A7554" s="40"/>
      <c r="B7554" s="40"/>
      <c r="C7554" s="40"/>
      <c r="D7554" s="40"/>
      <c r="E7554" s="40"/>
      <c r="F7554" s="68"/>
      <c r="G7554" s="68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0"/>
      <c r="AN7554" s="40"/>
    </row>
    <row r="7555" spans="1:40" x14ac:dyDescent="0.2">
      <c r="A7555" s="40"/>
      <c r="B7555" s="40"/>
      <c r="C7555" s="40"/>
      <c r="D7555" s="40"/>
      <c r="E7555" s="40"/>
      <c r="F7555" s="68"/>
      <c r="G7555" s="40"/>
      <c r="H7555" s="61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0"/>
      <c r="AN7555" s="40"/>
    </row>
    <row r="7556" spans="1:40" x14ac:dyDescent="0.2">
      <c r="A7556" s="40"/>
      <c r="B7556" s="40"/>
      <c r="C7556" s="40"/>
      <c r="D7556" s="40"/>
      <c r="E7556" s="40"/>
      <c r="F7556" s="68"/>
      <c r="G7556" s="40"/>
      <c r="H7556" s="61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0"/>
      <c r="AN7556" s="40"/>
    </row>
    <row r="7557" spans="1:40" x14ac:dyDescent="0.2">
      <c r="A7557" s="40"/>
      <c r="B7557" s="40"/>
      <c r="C7557" s="40"/>
      <c r="D7557" s="40"/>
      <c r="E7557" s="40"/>
      <c r="F7557" s="68"/>
      <c r="G7557" s="40"/>
      <c r="H7557" s="61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0"/>
      <c r="AN7557" s="40"/>
    </row>
    <row r="7558" spans="1:40" x14ac:dyDescent="0.2">
      <c r="A7558" s="40"/>
      <c r="B7558" s="40"/>
      <c r="C7558" s="40"/>
      <c r="D7558" s="40"/>
      <c r="E7558" s="40"/>
      <c r="F7558" s="68"/>
      <c r="G7558" s="40"/>
      <c r="H7558" s="61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0"/>
      <c r="AN7558" s="40"/>
    </row>
    <row r="7559" spans="1:40" x14ac:dyDescent="0.2">
      <c r="A7559" s="40"/>
      <c r="B7559" s="40"/>
      <c r="C7559" s="40"/>
      <c r="D7559" s="40"/>
      <c r="E7559" s="40"/>
      <c r="F7559" s="68"/>
      <c r="G7559" s="40"/>
      <c r="H7559" s="61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0"/>
      <c r="AN7559" s="40"/>
    </row>
    <row r="7560" spans="1:40" x14ac:dyDescent="0.2">
      <c r="A7560" s="40"/>
      <c r="B7560" s="40"/>
      <c r="C7560" s="40"/>
      <c r="D7560" s="40"/>
      <c r="E7560" s="40"/>
      <c r="F7560" s="68"/>
      <c r="G7560" s="40"/>
      <c r="H7560" s="61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0"/>
      <c r="AN7560" s="40"/>
    </row>
    <row r="7561" spans="1:40" x14ac:dyDescent="0.2">
      <c r="A7561" s="40"/>
      <c r="B7561" s="40"/>
      <c r="C7561" s="40"/>
      <c r="D7561" s="40"/>
      <c r="E7561" s="40"/>
      <c r="F7561" s="68"/>
      <c r="G7561" s="40"/>
      <c r="H7561" s="61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0"/>
      <c r="AN7561" s="40"/>
    </row>
    <row r="7562" spans="1:40" x14ac:dyDescent="0.2">
      <c r="A7562" s="40"/>
      <c r="B7562" s="40"/>
      <c r="C7562" s="40"/>
      <c r="D7562" s="40"/>
      <c r="E7562" s="40"/>
      <c r="F7562" s="68"/>
      <c r="G7562" s="40"/>
      <c r="H7562" s="61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0"/>
      <c r="AN7562" s="40"/>
    </row>
    <row r="7563" spans="1:40" x14ac:dyDescent="0.2">
      <c r="A7563" s="40"/>
      <c r="B7563" s="40"/>
      <c r="C7563" s="40"/>
      <c r="D7563" s="40"/>
      <c r="E7563" s="40"/>
      <c r="F7563" s="68"/>
      <c r="G7563" s="40"/>
      <c r="H7563" s="61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0"/>
      <c r="AN7563" s="40"/>
    </row>
    <row r="7564" spans="1:40" x14ac:dyDescent="0.2">
      <c r="A7564" s="40"/>
      <c r="B7564" s="40"/>
      <c r="C7564" s="40"/>
      <c r="D7564" s="40"/>
      <c r="E7564" s="40"/>
      <c r="F7564" s="68"/>
      <c r="G7564" s="40"/>
      <c r="H7564" s="61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0"/>
      <c r="AN7564" s="40"/>
    </row>
    <row r="7565" spans="1:40" x14ac:dyDescent="0.2">
      <c r="A7565" s="40"/>
      <c r="B7565" s="40"/>
      <c r="C7565" s="40"/>
      <c r="D7565" s="40"/>
      <c r="E7565" s="40"/>
      <c r="F7565" s="68"/>
      <c r="G7565" s="40"/>
      <c r="H7565" s="61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0"/>
      <c r="AN7565" s="40"/>
    </row>
    <row r="7566" spans="1:40" x14ac:dyDescent="0.2">
      <c r="A7566" s="40"/>
      <c r="B7566" s="40"/>
      <c r="C7566" s="40"/>
      <c r="D7566" s="40"/>
      <c r="E7566" s="40"/>
      <c r="F7566" s="68"/>
      <c r="G7566" s="40"/>
      <c r="H7566" s="61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0"/>
      <c r="AN7566" s="40"/>
    </row>
    <row r="7567" spans="1:40" x14ac:dyDescent="0.2">
      <c r="A7567" s="40"/>
      <c r="B7567" s="40"/>
      <c r="C7567" s="40"/>
      <c r="D7567" s="40"/>
      <c r="E7567" s="40"/>
      <c r="F7567" s="68"/>
      <c r="G7567" s="40"/>
      <c r="H7567" s="61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0"/>
      <c r="AN7567" s="40"/>
    </row>
    <row r="7568" spans="1:40" x14ac:dyDescent="0.2">
      <c r="A7568" s="40"/>
      <c r="B7568" s="40"/>
      <c r="C7568" s="40"/>
      <c r="D7568" s="40"/>
      <c r="E7568" s="40"/>
      <c r="F7568" s="68"/>
      <c r="G7568" s="40"/>
      <c r="H7568" s="61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0"/>
      <c r="AN7568" s="40"/>
    </row>
    <row r="7569" spans="1:40" x14ac:dyDescent="0.2">
      <c r="A7569" s="40"/>
      <c r="B7569" s="40"/>
      <c r="C7569" s="40"/>
      <c r="D7569" s="40"/>
      <c r="E7569" s="40"/>
      <c r="F7569" s="68"/>
      <c r="G7569" s="40"/>
      <c r="H7569" s="61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0"/>
      <c r="AN7569" s="40"/>
    </row>
    <row r="7570" spans="1:40" x14ac:dyDescent="0.2">
      <c r="A7570" s="40"/>
      <c r="B7570" s="40"/>
      <c r="C7570" s="40"/>
      <c r="D7570" s="40"/>
      <c r="E7570" s="40"/>
      <c r="F7570" s="68"/>
      <c r="G7570" s="40"/>
      <c r="H7570" s="61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0"/>
      <c r="AN7570" s="40"/>
    </row>
    <row r="7571" spans="1:40" x14ac:dyDescent="0.2">
      <c r="A7571" s="40"/>
      <c r="B7571" s="40"/>
      <c r="C7571" s="40"/>
      <c r="D7571" s="40"/>
      <c r="E7571" s="40"/>
      <c r="F7571" s="68"/>
      <c r="G7571" s="40"/>
      <c r="H7571" s="61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0"/>
      <c r="AN7571" s="40"/>
    </row>
    <row r="7572" spans="1:40" x14ac:dyDescent="0.2">
      <c r="A7572" s="40"/>
      <c r="B7572" s="40"/>
      <c r="C7572" s="40"/>
      <c r="D7572" s="40"/>
      <c r="E7572" s="40"/>
      <c r="F7572" s="68"/>
      <c r="G7572" s="40"/>
      <c r="H7572" s="61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0"/>
      <c r="AN7572" s="40"/>
    </row>
    <row r="7573" spans="1:40" x14ac:dyDescent="0.2">
      <c r="A7573" s="40"/>
      <c r="B7573" s="40"/>
      <c r="C7573" s="40"/>
      <c r="D7573" s="40"/>
      <c r="E7573" s="40"/>
      <c r="F7573" s="68"/>
      <c r="G7573" s="40"/>
      <c r="H7573" s="61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0"/>
      <c r="AN7573" s="40"/>
    </row>
    <row r="7574" spans="1:40" x14ac:dyDescent="0.2">
      <c r="A7574" s="40"/>
      <c r="B7574" s="40"/>
      <c r="C7574" s="40"/>
      <c r="D7574" s="40"/>
      <c r="E7574" s="40"/>
      <c r="F7574" s="68"/>
      <c r="G7574" s="40"/>
      <c r="H7574" s="61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0"/>
      <c r="AN7574" s="40"/>
    </row>
    <row r="7575" spans="1:40" x14ac:dyDescent="0.2">
      <c r="A7575" s="40"/>
      <c r="B7575" s="40"/>
      <c r="C7575" s="40"/>
      <c r="D7575" s="40"/>
      <c r="E7575" s="40"/>
      <c r="F7575" s="68"/>
      <c r="G7575" s="40"/>
      <c r="H7575" s="61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0"/>
      <c r="AN7575" s="40"/>
    </row>
    <row r="7576" spans="1:40" x14ac:dyDescent="0.2">
      <c r="A7576" s="40"/>
      <c r="B7576" s="40"/>
      <c r="C7576" s="40"/>
      <c r="D7576" s="40"/>
      <c r="E7576" s="40"/>
      <c r="F7576" s="68"/>
      <c r="G7576" s="40"/>
      <c r="H7576" s="61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0"/>
      <c r="AN7576" s="40"/>
    </row>
    <row r="7577" spans="1:40" x14ac:dyDescent="0.2">
      <c r="A7577" s="40"/>
      <c r="B7577" s="40"/>
      <c r="C7577" s="40"/>
      <c r="D7577" s="40"/>
      <c r="E7577" s="40"/>
      <c r="F7577" s="68"/>
      <c r="G7577" s="40"/>
      <c r="H7577" s="61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0"/>
      <c r="AN7577" s="40"/>
    </row>
    <row r="7578" spans="1:40" x14ac:dyDescent="0.2">
      <c r="A7578" s="40"/>
      <c r="B7578" s="40"/>
      <c r="C7578" s="40"/>
      <c r="D7578" s="40"/>
      <c r="E7578" s="40"/>
      <c r="F7578" s="68"/>
      <c r="G7578" s="40"/>
      <c r="H7578" s="61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0"/>
      <c r="AN7578" s="40"/>
    </row>
    <row r="7579" spans="1:40" x14ac:dyDescent="0.2">
      <c r="A7579" s="40"/>
      <c r="B7579" s="40"/>
      <c r="C7579" s="40"/>
      <c r="D7579" s="40"/>
      <c r="E7579" s="40"/>
      <c r="F7579" s="68"/>
      <c r="G7579" s="40"/>
      <c r="H7579" s="61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0"/>
      <c r="AN7579" s="40"/>
    </row>
    <row r="7580" spans="1:40" x14ac:dyDescent="0.2">
      <c r="A7580" s="40"/>
      <c r="B7580" s="40"/>
      <c r="C7580" s="40"/>
      <c r="D7580" s="40"/>
      <c r="E7580" s="40"/>
      <c r="F7580" s="68"/>
      <c r="G7580" s="40"/>
      <c r="H7580" s="61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0"/>
      <c r="AN7580" s="40"/>
    </row>
    <row r="7581" spans="1:40" x14ac:dyDescent="0.2">
      <c r="A7581" s="40"/>
      <c r="B7581" s="40"/>
      <c r="C7581" s="40"/>
      <c r="D7581" s="40"/>
      <c r="E7581" s="40"/>
      <c r="F7581" s="68"/>
      <c r="G7581" s="40"/>
      <c r="H7581" s="61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0"/>
      <c r="AN7581" s="40"/>
    </row>
    <row r="7582" spans="1:40" x14ac:dyDescent="0.2">
      <c r="A7582" s="40"/>
      <c r="B7582" s="40"/>
      <c r="C7582" s="40"/>
      <c r="D7582" s="40"/>
      <c r="E7582" s="40"/>
      <c r="F7582" s="68"/>
      <c r="G7582" s="40"/>
      <c r="H7582" s="61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0"/>
      <c r="AN7582" s="40"/>
    </row>
    <row r="7583" spans="1:40" x14ac:dyDescent="0.2">
      <c r="A7583" s="40"/>
      <c r="B7583" s="40"/>
      <c r="C7583" s="40"/>
      <c r="D7583" s="40"/>
      <c r="E7583" s="40"/>
      <c r="F7583" s="68"/>
      <c r="G7583" s="40"/>
      <c r="H7583" s="61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0"/>
      <c r="AN7583" s="40"/>
    </row>
    <row r="7584" spans="1:40" x14ac:dyDescent="0.2">
      <c r="A7584" s="40"/>
      <c r="B7584" s="40"/>
      <c r="C7584" s="40"/>
      <c r="D7584" s="40"/>
      <c r="E7584" s="40"/>
      <c r="F7584" s="68"/>
      <c r="G7584" s="40"/>
      <c r="H7584" s="61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0"/>
      <c r="AN7584" s="40"/>
    </row>
    <row r="7585" spans="1:40" x14ac:dyDescent="0.2">
      <c r="A7585" s="40"/>
      <c r="B7585" s="40"/>
      <c r="C7585" s="40"/>
      <c r="D7585" s="40"/>
      <c r="E7585" s="40"/>
      <c r="F7585" s="68"/>
      <c r="G7585" s="40"/>
      <c r="H7585" s="61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0"/>
      <c r="AN7585" s="40"/>
    </row>
    <row r="7586" spans="1:40" x14ac:dyDescent="0.2">
      <c r="A7586" s="40"/>
      <c r="B7586" s="40"/>
      <c r="C7586" s="40"/>
      <c r="D7586" s="40"/>
      <c r="E7586" s="40"/>
      <c r="F7586" s="68"/>
      <c r="G7586" s="40"/>
      <c r="H7586" s="61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0"/>
      <c r="AN7586" s="40"/>
    </row>
    <row r="7587" spans="1:40" x14ac:dyDescent="0.2">
      <c r="A7587" s="40"/>
      <c r="B7587" s="40"/>
      <c r="C7587" s="40"/>
      <c r="D7587" s="40"/>
      <c r="E7587" s="40"/>
      <c r="F7587" s="68"/>
      <c r="G7587" s="68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0"/>
      <c r="AN7587" s="40"/>
    </row>
    <row r="7588" spans="1:40" x14ac:dyDescent="0.2">
      <c r="A7588" s="40"/>
      <c r="B7588" s="40"/>
      <c r="C7588" s="40"/>
      <c r="D7588" s="40"/>
      <c r="E7588" s="40"/>
      <c r="F7588" s="68"/>
      <c r="G7588" s="68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0"/>
      <c r="AN7588" s="40"/>
    </row>
    <row r="7589" spans="1:40" x14ac:dyDescent="0.2">
      <c r="A7589" s="40"/>
      <c r="B7589" s="40"/>
      <c r="C7589" s="40"/>
      <c r="D7589" s="40"/>
      <c r="E7589" s="40"/>
      <c r="F7589" s="55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0"/>
      <c r="AN7589" s="40"/>
    </row>
    <row r="7590" spans="1:40" x14ac:dyDescent="0.2">
      <c r="A7590" s="40"/>
      <c r="B7590" s="40"/>
      <c r="C7590" s="40"/>
      <c r="D7590" s="40"/>
      <c r="E7590" s="40"/>
      <c r="F7590" s="55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0"/>
      <c r="AN7590" s="40"/>
    </row>
    <row r="7591" spans="1:40" x14ac:dyDescent="0.2">
      <c r="A7591" s="40"/>
      <c r="B7591" s="40"/>
      <c r="C7591" s="40"/>
      <c r="D7591" s="40"/>
      <c r="E7591" s="40"/>
      <c r="F7591" s="55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0"/>
      <c r="AN7591" s="40"/>
    </row>
    <row r="7592" spans="1:40" x14ac:dyDescent="0.2">
      <c r="A7592" s="40"/>
      <c r="B7592" s="40"/>
      <c r="C7592" s="40"/>
      <c r="D7592" s="40"/>
      <c r="E7592" s="40"/>
      <c r="F7592" s="55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0"/>
      <c r="AN7592" s="40"/>
    </row>
    <row r="7593" spans="1:40" x14ac:dyDescent="0.2">
      <c r="A7593" s="40"/>
      <c r="B7593" s="40"/>
      <c r="C7593" s="40"/>
      <c r="D7593" s="40"/>
      <c r="E7593" s="40"/>
      <c r="F7593" s="55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0"/>
      <c r="AN7593" s="40"/>
    </row>
    <row r="7594" spans="1:40" x14ac:dyDescent="0.2">
      <c r="A7594" s="40"/>
      <c r="B7594" s="40"/>
      <c r="C7594" s="40"/>
      <c r="D7594" s="40"/>
      <c r="E7594" s="40"/>
      <c r="F7594" s="55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0"/>
      <c r="AN7594" s="40"/>
    </row>
    <row r="7595" spans="1:40" x14ac:dyDescent="0.2">
      <c r="A7595" s="40"/>
      <c r="B7595" s="40"/>
      <c r="C7595" s="40"/>
      <c r="D7595" s="40"/>
      <c r="E7595" s="40"/>
      <c r="F7595" s="55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0"/>
      <c r="AN7595" s="40"/>
    </row>
    <row r="7596" spans="1:40" x14ac:dyDescent="0.2">
      <c r="A7596" s="40"/>
      <c r="B7596" s="40"/>
      <c r="C7596" s="40"/>
      <c r="D7596" s="40"/>
      <c r="E7596" s="40"/>
      <c r="F7596" s="55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0"/>
      <c r="AN7596" s="40"/>
    </row>
    <row r="7597" spans="1:40" x14ac:dyDescent="0.2">
      <c r="A7597" s="40"/>
      <c r="B7597" s="40"/>
      <c r="C7597" s="40"/>
      <c r="D7597" s="40"/>
      <c r="E7597" s="40"/>
      <c r="F7597" s="55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0"/>
      <c r="AN7597" s="40"/>
    </row>
    <row r="7598" spans="1:40" x14ac:dyDescent="0.2">
      <c r="A7598" s="40"/>
      <c r="B7598" s="40"/>
      <c r="C7598" s="40"/>
      <c r="D7598" s="40"/>
      <c r="E7598" s="40"/>
      <c r="F7598" s="55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0"/>
      <c r="AN7598" s="40"/>
    </row>
    <row r="7599" spans="1:40" x14ac:dyDescent="0.2">
      <c r="A7599" s="40"/>
      <c r="B7599" s="40"/>
      <c r="C7599" s="40"/>
      <c r="D7599" s="40"/>
      <c r="E7599" s="40"/>
      <c r="F7599" s="55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0"/>
      <c r="AN7599" s="40"/>
    </row>
    <row r="7600" spans="1:40" x14ac:dyDescent="0.2">
      <c r="A7600" s="40"/>
      <c r="B7600" s="40"/>
      <c r="C7600" s="40"/>
      <c r="D7600" s="40"/>
      <c r="E7600" s="40"/>
      <c r="F7600" s="55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0"/>
      <c r="AN7600" s="40"/>
    </row>
    <row r="7601" spans="1:40" x14ac:dyDescent="0.2">
      <c r="A7601" s="40"/>
      <c r="B7601" s="40"/>
      <c r="C7601" s="40"/>
      <c r="D7601" s="40"/>
      <c r="E7601" s="40"/>
      <c r="F7601" s="55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0"/>
      <c r="AN7601" s="40"/>
    </row>
    <row r="7602" spans="1:40" x14ac:dyDescent="0.2">
      <c r="A7602" s="40"/>
      <c r="B7602" s="40"/>
      <c r="C7602" s="40"/>
      <c r="D7602" s="40"/>
      <c r="E7602" s="40"/>
      <c r="F7602" s="55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0"/>
      <c r="AN7602" s="40"/>
    </row>
    <row r="7603" spans="1:40" x14ac:dyDescent="0.2">
      <c r="A7603" s="40"/>
      <c r="B7603" s="40"/>
      <c r="C7603" s="40"/>
      <c r="D7603" s="40"/>
      <c r="E7603" s="40"/>
      <c r="F7603" s="55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0"/>
      <c r="AN7603" s="40"/>
    </row>
    <row r="7604" spans="1:40" x14ac:dyDescent="0.2">
      <c r="A7604" s="40"/>
      <c r="B7604" s="40"/>
      <c r="C7604" s="40"/>
      <c r="D7604" s="40"/>
      <c r="E7604" s="40"/>
      <c r="F7604" s="55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0"/>
      <c r="AN7604" s="40"/>
    </row>
    <row r="7605" spans="1:40" x14ac:dyDescent="0.2">
      <c r="A7605" s="40"/>
      <c r="B7605" s="40"/>
      <c r="C7605" s="40"/>
      <c r="D7605" s="40"/>
      <c r="E7605" s="40"/>
      <c r="F7605" s="55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0"/>
      <c r="AN7605" s="40"/>
    </row>
    <row r="7606" spans="1:40" x14ac:dyDescent="0.2">
      <c r="A7606" s="40"/>
      <c r="B7606" s="40"/>
      <c r="C7606" s="40"/>
      <c r="D7606" s="40"/>
      <c r="E7606" s="40"/>
      <c r="F7606" s="55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0"/>
      <c r="AN7606" s="40"/>
    </row>
    <row r="7607" spans="1:40" x14ac:dyDescent="0.2">
      <c r="A7607" s="40"/>
      <c r="B7607" s="40"/>
      <c r="C7607" s="40"/>
      <c r="D7607" s="40"/>
      <c r="E7607" s="40"/>
      <c r="F7607" s="55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0"/>
      <c r="AN7607" s="40"/>
    </row>
    <row r="7608" spans="1:40" x14ac:dyDescent="0.2">
      <c r="A7608" s="40"/>
      <c r="B7608" s="40"/>
      <c r="C7608" s="40"/>
      <c r="D7608" s="40"/>
      <c r="E7608" s="40"/>
      <c r="F7608" s="55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0"/>
      <c r="AN7608" s="40"/>
    </row>
    <row r="7609" spans="1:40" x14ac:dyDescent="0.2">
      <c r="A7609" s="40"/>
      <c r="B7609" s="40"/>
      <c r="C7609" s="40"/>
      <c r="D7609" s="40"/>
      <c r="E7609" s="40"/>
      <c r="F7609" s="55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0"/>
      <c r="AN7609" s="40"/>
    </row>
    <row r="7610" spans="1:40" x14ac:dyDescent="0.2">
      <c r="A7610" s="40"/>
      <c r="B7610" s="40"/>
      <c r="C7610" s="40"/>
      <c r="D7610" s="40"/>
      <c r="E7610" s="40"/>
      <c r="F7610" s="55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0"/>
      <c r="AN7610" s="40"/>
    </row>
    <row r="7611" spans="1:40" x14ac:dyDescent="0.2">
      <c r="A7611" s="40"/>
      <c r="B7611" s="40"/>
      <c r="C7611" s="40"/>
      <c r="D7611" s="40"/>
      <c r="E7611" s="40"/>
      <c r="F7611" s="55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0"/>
      <c r="AN7611" s="40"/>
    </row>
    <row r="7612" spans="1:40" x14ac:dyDescent="0.2">
      <c r="A7612" s="40"/>
      <c r="B7612" s="40"/>
      <c r="C7612" s="40"/>
      <c r="D7612" s="40"/>
      <c r="E7612" s="40"/>
      <c r="F7612" s="55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0"/>
      <c r="AN7612" s="40"/>
    </row>
    <row r="7613" spans="1:40" x14ac:dyDescent="0.2">
      <c r="A7613" s="40"/>
      <c r="B7613" s="40"/>
      <c r="C7613" s="40"/>
      <c r="D7613" s="40"/>
      <c r="E7613" s="40"/>
      <c r="F7613" s="55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0"/>
      <c r="AN7613" s="40"/>
    </row>
    <row r="7614" spans="1:40" x14ac:dyDescent="0.2">
      <c r="A7614" s="40"/>
      <c r="B7614" s="40"/>
      <c r="C7614" s="40"/>
      <c r="D7614" s="40"/>
      <c r="E7614" s="40"/>
      <c r="F7614" s="55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0"/>
      <c r="AN7614" s="40"/>
    </row>
    <row r="7615" spans="1:40" x14ac:dyDescent="0.2">
      <c r="A7615" s="40"/>
      <c r="B7615" s="40"/>
      <c r="C7615" s="40"/>
      <c r="D7615" s="40"/>
      <c r="E7615" s="40"/>
      <c r="F7615" s="55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0"/>
      <c r="AN7615" s="40"/>
    </row>
    <row r="7616" spans="1:40" x14ac:dyDescent="0.2">
      <c r="A7616" s="40"/>
      <c r="B7616" s="40"/>
      <c r="C7616" s="40"/>
      <c r="D7616" s="40"/>
      <c r="E7616" s="40"/>
      <c r="F7616" s="55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0"/>
      <c r="AN7616" s="40"/>
    </row>
    <row r="7617" spans="1:40" x14ac:dyDescent="0.2">
      <c r="A7617" s="40"/>
      <c r="B7617" s="40"/>
      <c r="C7617" s="40"/>
      <c r="D7617" s="40"/>
      <c r="E7617" s="40"/>
      <c r="F7617" s="55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0"/>
      <c r="AN7617" s="40"/>
    </row>
    <row r="7618" spans="1:40" x14ac:dyDescent="0.2">
      <c r="A7618" s="40"/>
      <c r="B7618" s="40"/>
      <c r="C7618" s="40"/>
      <c r="D7618" s="40"/>
      <c r="E7618" s="40"/>
      <c r="F7618" s="55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0"/>
      <c r="AN7618" s="40"/>
    </row>
    <row r="7619" spans="1:40" x14ac:dyDescent="0.2">
      <c r="A7619" s="40"/>
      <c r="B7619" s="40"/>
      <c r="C7619" s="40"/>
      <c r="D7619" s="40"/>
      <c r="E7619" s="40"/>
      <c r="F7619" s="55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0"/>
      <c r="AN7619" s="40"/>
    </row>
    <row r="7620" spans="1:40" x14ac:dyDescent="0.2">
      <c r="A7620" s="40"/>
      <c r="B7620" s="40"/>
      <c r="C7620" s="40"/>
      <c r="D7620" s="40"/>
      <c r="E7620" s="40"/>
      <c r="F7620" s="55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0"/>
      <c r="AN7620" s="40"/>
    </row>
    <row r="7621" spans="1:40" x14ac:dyDescent="0.2">
      <c r="A7621" s="40"/>
      <c r="B7621" s="40"/>
      <c r="C7621" s="40"/>
      <c r="D7621" s="40"/>
      <c r="E7621" s="40"/>
      <c r="F7621" s="55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0"/>
      <c r="AN7621" s="40"/>
    </row>
    <row r="7622" spans="1:40" x14ac:dyDescent="0.2">
      <c r="A7622" s="40"/>
      <c r="B7622" s="40"/>
      <c r="C7622" s="40"/>
      <c r="D7622" s="40"/>
      <c r="E7622" s="40"/>
      <c r="F7622" s="68"/>
      <c r="G7622" s="68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0"/>
      <c r="AN7622" s="40"/>
    </row>
    <row r="7623" spans="1:40" x14ac:dyDescent="0.2">
      <c r="A7623" s="40"/>
      <c r="B7623" s="40"/>
      <c r="C7623" s="40"/>
      <c r="D7623" s="40"/>
      <c r="E7623" s="40"/>
      <c r="F7623" s="68"/>
      <c r="G7623" s="68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0"/>
      <c r="AN7623" s="40"/>
    </row>
    <row r="7624" spans="1:40" x14ac:dyDescent="0.2">
      <c r="A7624" s="40"/>
      <c r="B7624" s="40"/>
      <c r="C7624" s="40"/>
      <c r="D7624" s="40"/>
      <c r="E7624" s="40"/>
      <c r="F7624" s="55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0"/>
      <c r="AN7624" s="40"/>
    </row>
    <row r="7625" spans="1:40" x14ac:dyDescent="0.2">
      <c r="A7625" s="40"/>
      <c r="B7625" s="40"/>
      <c r="C7625" s="40"/>
      <c r="D7625" s="40"/>
      <c r="E7625" s="40"/>
      <c r="F7625" s="55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0"/>
      <c r="AN7625" s="40"/>
    </row>
    <row r="7626" spans="1:40" x14ac:dyDescent="0.2">
      <c r="A7626" s="40"/>
      <c r="B7626" s="40"/>
      <c r="C7626" s="40"/>
      <c r="D7626" s="40"/>
      <c r="E7626" s="40"/>
      <c r="F7626" s="55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0"/>
      <c r="AN7626" s="40"/>
    </row>
    <row r="7627" spans="1:40" x14ac:dyDescent="0.2">
      <c r="A7627" s="40"/>
      <c r="B7627" s="40"/>
      <c r="C7627" s="40"/>
      <c r="D7627" s="40"/>
      <c r="E7627" s="40"/>
      <c r="F7627" s="55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0"/>
      <c r="AN7627" s="40"/>
    </row>
    <row r="7628" spans="1:40" x14ac:dyDescent="0.2">
      <c r="A7628" s="40"/>
      <c r="B7628" s="40"/>
      <c r="C7628" s="40"/>
      <c r="D7628" s="40"/>
      <c r="E7628" s="40"/>
      <c r="F7628" s="55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0"/>
      <c r="AN7628" s="40"/>
    </row>
    <row r="7629" spans="1:40" x14ac:dyDescent="0.2">
      <c r="A7629" s="40"/>
      <c r="B7629" s="40"/>
      <c r="C7629" s="40"/>
      <c r="D7629" s="40"/>
      <c r="E7629" s="40"/>
      <c r="F7629" s="55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0"/>
      <c r="AN7629" s="40"/>
    </row>
    <row r="7630" spans="1:40" x14ac:dyDescent="0.2">
      <c r="A7630" s="40"/>
      <c r="B7630" s="40"/>
      <c r="C7630" s="40"/>
      <c r="D7630" s="40"/>
      <c r="E7630" s="40"/>
      <c r="F7630" s="55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0"/>
      <c r="AN7630" s="40"/>
    </row>
    <row r="7631" spans="1:40" x14ac:dyDescent="0.2">
      <c r="A7631" s="40"/>
      <c r="B7631" s="40"/>
      <c r="C7631" s="40"/>
      <c r="D7631" s="40"/>
      <c r="E7631" s="40"/>
      <c r="F7631" s="55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0"/>
      <c r="AN7631" s="40"/>
    </row>
    <row r="7632" spans="1:40" x14ac:dyDescent="0.2">
      <c r="A7632" s="40"/>
      <c r="B7632" s="40"/>
      <c r="C7632" s="40"/>
      <c r="D7632" s="40"/>
      <c r="E7632" s="40"/>
      <c r="F7632" s="55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0"/>
      <c r="AN7632" s="40"/>
    </row>
    <row r="7633" spans="1:40" x14ac:dyDescent="0.2">
      <c r="A7633" s="40"/>
      <c r="B7633" s="40"/>
      <c r="C7633" s="40"/>
      <c r="D7633" s="40"/>
      <c r="E7633" s="40"/>
      <c r="F7633" s="55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0"/>
      <c r="AN7633" s="40"/>
    </row>
    <row r="7634" spans="1:40" x14ac:dyDescent="0.2">
      <c r="A7634" s="40"/>
      <c r="B7634" s="40"/>
      <c r="C7634" s="40"/>
      <c r="D7634" s="40"/>
      <c r="E7634" s="40"/>
      <c r="F7634" s="55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0"/>
      <c r="AN7634" s="40"/>
    </row>
    <row r="7635" spans="1:40" x14ac:dyDescent="0.2">
      <c r="A7635" s="40"/>
      <c r="B7635" s="40"/>
      <c r="C7635" s="40"/>
      <c r="D7635" s="40"/>
      <c r="E7635" s="40"/>
      <c r="F7635" s="55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0"/>
      <c r="AN7635" s="40"/>
    </row>
    <row r="7636" spans="1:40" x14ac:dyDescent="0.2">
      <c r="A7636" s="40"/>
      <c r="B7636" s="40"/>
      <c r="C7636" s="40"/>
      <c r="D7636" s="40"/>
      <c r="E7636" s="40"/>
      <c r="F7636" s="55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0"/>
      <c r="AN7636" s="40"/>
    </row>
    <row r="7637" spans="1:40" x14ac:dyDescent="0.2">
      <c r="A7637" s="40"/>
      <c r="B7637" s="40"/>
      <c r="C7637" s="40"/>
      <c r="D7637" s="40"/>
      <c r="E7637" s="40"/>
      <c r="F7637" s="55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0"/>
      <c r="AN7637" s="40"/>
    </row>
    <row r="7638" spans="1:40" x14ac:dyDescent="0.2">
      <c r="A7638" s="40"/>
      <c r="B7638" s="40"/>
      <c r="C7638" s="40"/>
      <c r="D7638" s="40"/>
      <c r="E7638" s="40"/>
      <c r="F7638" s="55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0"/>
      <c r="AN7638" s="40"/>
    </row>
    <row r="7639" spans="1:40" x14ac:dyDescent="0.2">
      <c r="A7639" s="40"/>
      <c r="B7639" s="40"/>
      <c r="C7639" s="40"/>
      <c r="D7639" s="40"/>
      <c r="E7639" s="40"/>
      <c r="F7639" s="55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0"/>
      <c r="AN7639" s="40"/>
    </row>
    <row r="7640" spans="1:40" x14ac:dyDescent="0.2">
      <c r="A7640" s="40"/>
      <c r="B7640" s="40"/>
      <c r="C7640" s="40"/>
      <c r="D7640" s="40"/>
      <c r="E7640" s="40"/>
      <c r="F7640" s="55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0"/>
      <c r="AN7640" s="40"/>
    </row>
    <row r="7641" spans="1:40" x14ac:dyDescent="0.2">
      <c r="A7641" s="40"/>
      <c r="B7641" s="40"/>
      <c r="C7641" s="40"/>
      <c r="D7641" s="40"/>
      <c r="E7641" s="40"/>
      <c r="F7641" s="55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0"/>
      <c r="AN7641" s="40"/>
    </row>
    <row r="7642" spans="1:40" x14ac:dyDescent="0.2">
      <c r="A7642" s="40"/>
      <c r="B7642" s="40"/>
      <c r="C7642" s="40"/>
      <c r="D7642" s="40"/>
      <c r="E7642" s="40"/>
      <c r="F7642" s="55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0"/>
      <c r="AN7642" s="40"/>
    </row>
    <row r="7643" spans="1:40" x14ac:dyDescent="0.2">
      <c r="A7643" s="40"/>
      <c r="B7643" s="40"/>
      <c r="C7643" s="40"/>
      <c r="D7643" s="40"/>
      <c r="E7643" s="40"/>
      <c r="F7643" s="55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0"/>
      <c r="AN7643" s="40"/>
    </row>
    <row r="7644" spans="1:40" x14ac:dyDescent="0.2">
      <c r="A7644" s="40"/>
      <c r="B7644" s="40"/>
      <c r="C7644" s="40"/>
      <c r="D7644" s="40"/>
      <c r="E7644" s="40"/>
      <c r="F7644" s="55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0"/>
      <c r="AN7644" s="40"/>
    </row>
    <row r="7645" spans="1:40" x14ac:dyDescent="0.2">
      <c r="A7645" s="40"/>
      <c r="B7645" s="40"/>
      <c r="C7645" s="40"/>
      <c r="D7645" s="40"/>
      <c r="E7645" s="40"/>
      <c r="F7645" s="55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0"/>
      <c r="AN7645" s="40"/>
    </row>
    <row r="7646" spans="1:40" x14ac:dyDescent="0.2">
      <c r="A7646" s="40"/>
      <c r="B7646" s="40"/>
      <c r="C7646" s="40"/>
      <c r="D7646" s="40"/>
      <c r="E7646" s="40"/>
      <c r="F7646" s="55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0"/>
      <c r="AN7646" s="40"/>
    </row>
    <row r="7647" spans="1:40" x14ac:dyDescent="0.2">
      <c r="A7647" s="40"/>
      <c r="B7647" s="40"/>
      <c r="C7647" s="40"/>
      <c r="D7647" s="40"/>
      <c r="E7647" s="40"/>
      <c r="F7647" s="55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0"/>
      <c r="AN7647" s="40"/>
    </row>
    <row r="7648" spans="1:40" x14ac:dyDescent="0.2">
      <c r="A7648" s="40"/>
      <c r="B7648" s="40"/>
      <c r="C7648" s="40"/>
      <c r="D7648" s="40"/>
      <c r="E7648" s="40"/>
      <c r="F7648" s="55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0"/>
      <c r="AN7648" s="40"/>
    </row>
    <row r="7649" spans="1:40" x14ac:dyDescent="0.2">
      <c r="A7649" s="40"/>
      <c r="B7649" s="40"/>
      <c r="C7649" s="40"/>
      <c r="D7649" s="40"/>
      <c r="E7649" s="40"/>
      <c r="F7649" s="55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0"/>
      <c r="AN7649" s="40"/>
    </row>
    <row r="7650" spans="1:40" x14ac:dyDescent="0.2">
      <c r="A7650" s="40"/>
      <c r="B7650" s="40"/>
      <c r="C7650" s="40"/>
      <c r="D7650" s="40"/>
      <c r="E7650" s="40"/>
      <c r="F7650" s="55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0"/>
      <c r="AN7650" s="40"/>
    </row>
    <row r="7651" spans="1:40" x14ac:dyDescent="0.2">
      <c r="A7651" s="40"/>
      <c r="B7651" s="40"/>
      <c r="C7651" s="40"/>
      <c r="D7651" s="40"/>
      <c r="E7651" s="40"/>
      <c r="F7651" s="68"/>
      <c r="G7651" s="68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0"/>
      <c r="AN7651" s="40"/>
    </row>
    <row r="7652" spans="1:40" x14ac:dyDescent="0.2">
      <c r="A7652" s="40"/>
      <c r="B7652" s="40"/>
      <c r="C7652" s="40"/>
      <c r="D7652" s="40"/>
      <c r="E7652" s="40"/>
      <c r="F7652" s="55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0"/>
      <c r="AN7652" s="40"/>
    </row>
    <row r="7653" spans="1:40" x14ac:dyDescent="0.2">
      <c r="A7653" s="40"/>
      <c r="B7653" s="40"/>
      <c r="C7653" s="40"/>
      <c r="D7653" s="40"/>
      <c r="E7653" s="40"/>
      <c r="F7653" s="55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0"/>
      <c r="AN7653" s="40"/>
    </row>
    <row r="7654" spans="1:40" x14ac:dyDescent="0.2">
      <c r="A7654" s="40"/>
      <c r="B7654" s="40"/>
      <c r="C7654" s="40"/>
      <c r="D7654" s="40"/>
      <c r="E7654" s="40"/>
      <c r="F7654" s="55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0"/>
      <c r="AN7654" s="40"/>
    </row>
    <row r="7655" spans="1:40" x14ac:dyDescent="0.2">
      <c r="A7655" s="40"/>
      <c r="B7655" s="40"/>
      <c r="C7655" s="40"/>
      <c r="D7655" s="40"/>
      <c r="E7655" s="40"/>
      <c r="F7655" s="55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0"/>
      <c r="AN7655" s="40"/>
    </row>
    <row r="7656" spans="1:40" x14ac:dyDescent="0.2">
      <c r="A7656" s="40"/>
      <c r="B7656" s="40"/>
      <c r="C7656" s="40"/>
      <c r="D7656" s="40"/>
      <c r="E7656" s="40"/>
      <c r="F7656" s="55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0"/>
      <c r="AN7656" s="40"/>
    </row>
    <row r="7657" spans="1:40" x14ac:dyDescent="0.2">
      <c r="A7657" s="40"/>
      <c r="B7657" s="40"/>
      <c r="C7657" s="40"/>
      <c r="D7657" s="40"/>
      <c r="E7657" s="40"/>
      <c r="F7657" s="55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0"/>
      <c r="AN7657" s="40"/>
    </row>
    <row r="7658" spans="1:40" x14ac:dyDescent="0.2">
      <c r="A7658" s="40"/>
      <c r="B7658" s="40"/>
      <c r="C7658" s="40"/>
      <c r="D7658" s="40"/>
      <c r="E7658" s="40"/>
      <c r="F7658" s="55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0"/>
      <c r="AN7658" s="40"/>
    </row>
    <row r="7659" spans="1:40" x14ac:dyDescent="0.2">
      <c r="A7659" s="40"/>
      <c r="B7659" s="40"/>
      <c r="C7659" s="40"/>
      <c r="D7659" s="40"/>
      <c r="E7659" s="40"/>
      <c r="F7659" s="55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0"/>
      <c r="AN7659" s="40"/>
    </row>
    <row r="7660" spans="1:40" x14ac:dyDescent="0.2">
      <c r="A7660" s="40"/>
      <c r="B7660" s="40"/>
      <c r="C7660" s="40"/>
      <c r="D7660" s="40"/>
      <c r="E7660" s="40"/>
      <c r="F7660" s="55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0"/>
      <c r="AN7660" s="40"/>
    </row>
    <row r="7661" spans="1:40" x14ac:dyDescent="0.2">
      <c r="A7661" s="40"/>
      <c r="B7661" s="40"/>
      <c r="C7661" s="40"/>
      <c r="D7661" s="40"/>
      <c r="E7661" s="40"/>
      <c r="F7661" s="55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0"/>
      <c r="AN7661" s="40"/>
    </row>
    <row r="7662" spans="1:40" x14ac:dyDescent="0.2">
      <c r="A7662" s="40"/>
      <c r="B7662" s="40"/>
      <c r="C7662" s="40"/>
      <c r="D7662" s="40"/>
      <c r="E7662" s="40"/>
      <c r="F7662" s="55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0"/>
      <c r="AN7662" s="40"/>
    </row>
    <row r="7663" spans="1:40" x14ac:dyDescent="0.2">
      <c r="A7663" s="40"/>
      <c r="B7663" s="40"/>
      <c r="C7663" s="40"/>
      <c r="D7663" s="40"/>
      <c r="E7663" s="40"/>
      <c r="F7663" s="55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0"/>
      <c r="AN7663" s="40"/>
    </row>
    <row r="7664" spans="1:40" x14ac:dyDescent="0.2">
      <c r="A7664" s="40"/>
      <c r="B7664" s="40"/>
      <c r="C7664" s="40"/>
      <c r="D7664" s="40"/>
      <c r="E7664" s="40"/>
      <c r="F7664" s="55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0"/>
      <c r="AN7664" s="40"/>
    </row>
    <row r="7665" spans="1:40" x14ac:dyDescent="0.2">
      <c r="A7665" s="40"/>
      <c r="B7665" s="40"/>
      <c r="C7665" s="40"/>
      <c r="D7665" s="40"/>
      <c r="E7665" s="40"/>
      <c r="F7665" s="55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0"/>
      <c r="AN7665" s="40"/>
    </row>
    <row r="7666" spans="1:40" x14ac:dyDescent="0.2">
      <c r="A7666" s="40"/>
      <c r="B7666" s="40"/>
      <c r="C7666" s="40"/>
      <c r="D7666" s="40"/>
      <c r="E7666" s="40"/>
      <c r="F7666" s="55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0"/>
      <c r="AN7666" s="40"/>
    </row>
    <row r="7667" spans="1:40" x14ac:dyDescent="0.2">
      <c r="A7667" s="40"/>
      <c r="B7667" s="40"/>
      <c r="C7667" s="40"/>
      <c r="D7667" s="40"/>
      <c r="E7667" s="40"/>
      <c r="F7667" s="55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0"/>
      <c r="AN7667" s="40"/>
    </row>
    <row r="7668" spans="1:40" x14ac:dyDescent="0.2">
      <c r="A7668" s="40"/>
      <c r="B7668" s="40"/>
      <c r="C7668" s="40"/>
      <c r="D7668" s="40"/>
      <c r="E7668" s="40"/>
      <c r="F7668" s="55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0"/>
      <c r="AN7668" s="40"/>
    </row>
    <row r="7669" spans="1:40" x14ac:dyDescent="0.2">
      <c r="A7669" s="40"/>
      <c r="B7669" s="40"/>
      <c r="C7669" s="40"/>
      <c r="D7669" s="40"/>
      <c r="E7669" s="40"/>
      <c r="F7669" s="55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0"/>
      <c r="AN7669" s="40"/>
    </row>
    <row r="7670" spans="1:40" x14ac:dyDescent="0.2">
      <c r="A7670" s="40"/>
      <c r="B7670" s="40"/>
      <c r="C7670" s="40"/>
      <c r="D7670" s="40"/>
      <c r="E7670" s="40"/>
      <c r="F7670" s="55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0"/>
      <c r="AN7670" s="40"/>
    </row>
    <row r="7671" spans="1:40" x14ac:dyDescent="0.2">
      <c r="A7671" s="40"/>
      <c r="B7671" s="40"/>
      <c r="C7671" s="40"/>
      <c r="D7671" s="40"/>
      <c r="E7671" s="40"/>
      <c r="F7671" s="55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0"/>
      <c r="AN7671" s="40"/>
    </row>
    <row r="7672" spans="1:40" x14ac:dyDescent="0.2">
      <c r="A7672" s="40"/>
      <c r="B7672" s="40"/>
      <c r="C7672" s="40"/>
      <c r="D7672" s="40"/>
      <c r="E7672" s="40"/>
      <c r="F7672" s="55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0"/>
      <c r="AN7672" s="40"/>
    </row>
    <row r="7673" spans="1:40" x14ac:dyDescent="0.2">
      <c r="A7673" s="40"/>
      <c r="B7673" s="40"/>
      <c r="C7673" s="40"/>
      <c r="D7673" s="40"/>
      <c r="E7673" s="40"/>
      <c r="F7673" s="55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0"/>
      <c r="AN7673" s="40"/>
    </row>
    <row r="7674" spans="1:40" x14ac:dyDescent="0.2">
      <c r="A7674" s="40"/>
      <c r="B7674" s="40"/>
      <c r="C7674" s="40"/>
      <c r="D7674" s="40"/>
      <c r="E7674" s="40"/>
      <c r="F7674" s="68"/>
      <c r="G7674" s="68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0"/>
      <c r="AN7674" s="40"/>
    </row>
    <row r="7675" spans="1:40" x14ac:dyDescent="0.2">
      <c r="A7675" s="40"/>
      <c r="B7675" s="40"/>
      <c r="C7675" s="40"/>
      <c r="D7675" s="40"/>
      <c r="E7675" s="40"/>
      <c r="F7675" s="55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0"/>
      <c r="AN7675" s="40"/>
    </row>
    <row r="7676" spans="1:40" x14ac:dyDescent="0.2">
      <c r="A7676" s="40"/>
      <c r="B7676" s="40"/>
      <c r="C7676" s="40"/>
      <c r="D7676" s="40"/>
      <c r="E7676" s="40"/>
      <c r="F7676" s="55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0"/>
      <c r="AN7676" s="40"/>
    </row>
    <row r="7677" spans="1:40" x14ac:dyDescent="0.2">
      <c r="A7677" s="40"/>
      <c r="B7677" s="40"/>
      <c r="C7677" s="40"/>
      <c r="D7677" s="40"/>
      <c r="E7677" s="40"/>
      <c r="F7677" s="55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0"/>
      <c r="AN7677" s="40"/>
    </row>
    <row r="7678" spans="1:40" x14ac:dyDescent="0.2">
      <c r="A7678" s="40"/>
      <c r="B7678" s="40"/>
      <c r="C7678" s="40"/>
      <c r="D7678" s="40"/>
      <c r="E7678" s="40"/>
      <c r="F7678" s="55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0"/>
      <c r="AN7678" s="40"/>
    </row>
    <row r="7679" spans="1:40" x14ac:dyDescent="0.2">
      <c r="A7679" s="40"/>
      <c r="B7679" s="40"/>
      <c r="C7679" s="40"/>
      <c r="D7679" s="40"/>
      <c r="E7679" s="40"/>
      <c r="F7679" s="55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0"/>
      <c r="AN7679" s="40"/>
    </row>
    <row r="7680" spans="1:40" x14ac:dyDescent="0.2">
      <c r="A7680" s="40"/>
      <c r="B7680" s="40"/>
      <c r="C7680" s="40"/>
      <c r="D7680" s="40"/>
      <c r="E7680" s="40"/>
      <c r="F7680" s="55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0"/>
      <c r="AN7680" s="40"/>
    </row>
    <row r="7681" spans="1:40" x14ac:dyDescent="0.2">
      <c r="A7681" s="40"/>
      <c r="B7681" s="40"/>
      <c r="C7681" s="40"/>
      <c r="D7681" s="40"/>
      <c r="E7681" s="40"/>
      <c r="F7681" s="55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0"/>
      <c r="AN7681" s="40"/>
    </row>
    <row r="7682" spans="1:40" x14ac:dyDescent="0.2">
      <c r="A7682" s="40"/>
      <c r="B7682" s="40"/>
      <c r="C7682" s="40"/>
      <c r="D7682" s="40"/>
      <c r="E7682" s="40"/>
      <c r="F7682" s="55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0"/>
      <c r="AN7682" s="40"/>
    </row>
    <row r="7683" spans="1:40" x14ac:dyDescent="0.2">
      <c r="A7683" s="40"/>
      <c r="B7683" s="40"/>
      <c r="C7683" s="40"/>
      <c r="D7683" s="40"/>
      <c r="E7683" s="40"/>
      <c r="F7683" s="55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0"/>
      <c r="AN7683" s="40"/>
    </row>
    <row r="7684" spans="1:40" x14ac:dyDescent="0.2">
      <c r="A7684" s="40"/>
      <c r="B7684" s="40"/>
      <c r="C7684" s="40"/>
      <c r="D7684" s="40"/>
      <c r="E7684" s="40"/>
      <c r="F7684" s="55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0"/>
      <c r="AN7684" s="40"/>
    </row>
    <row r="7685" spans="1:40" x14ac:dyDescent="0.2">
      <c r="A7685" s="40"/>
      <c r="B7685" s="40"/>
      <c r="C7685" s="40"/>
      <c r="D7685" s="40"/>
      <c r="E7685" s="40"/>
      <c r="F7685" s="55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0"/>
      <c r="AN7685" s="40"/>
    </row>
    <row r="7686" spans="1:40" x14ac:dyDescent="0.2">
      <c r="A7686" s="40"/>
      <c r="B7686" s="40"/>
      <c r="C7686" s="40"/>
      <c r="D7686" s="40"/>
      <c r="E7686" s="40"/>
      <c r="F7686" s="55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0"/>
      <c r="AN7686" s="40"/>
    </row>
    <row r="7687" spans="1:40" x14ac:dyDescent="0.2">
      <c r="A7687" s="40"/>
      <c r="B7687" s="40"/>
      <c r="C7687" s="40"/>
      <c r="D7687" s="40"/>
      <c r="E7687" s="40"/>
      <c r="F7687" s="55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0"/>
      <c r="AN7687" s="40"/>
    </row>
    <row r="7688" spans="1:40" x14ac:dyDescent="0.2">
      <c r="A7688" s="40"/>
      <c r="B7688" s="40"/>
      <c r="C7688" s="40"/>
      <c r="D7688" s="40"/>
      <c r="E7688" s="40"/>
      <c r="F7688" s="55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0"/>
      <c r="AN7688" s="40"/>
    </row>
    <row r="7689" spans="1:40" x14ac:dyDescent="0.2">
      <c r="A7689" s="40"/>
      <c r="B7689" s="40"/>
      <c r="C7689" s="40"/>
      <c r="D7689" s="40"/>
      <c r="E7689" s="40"/>
      <c r="F7689" s="55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0"/>
      <c r="AN7689" s="40"/>
    </row>
    <row r="7690" spans="1:40" x14ac:dyDescent="0.2">
      <c r="A7690" s="40"/>
      <c r="B7690" s="40"/>
      <c r="C7690" s="40"/>
      <c r="D7690" s="40"/>
      <c r="E7690" s="40"/>
      <c r="F7690" s="55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0"/>
      <c r="AN7690" s="40"/>
    </row>
    <row r="7691" spans="1:40" x14ac:dyDescent="0.2">
      <c r="A7691" s="40"/>
      <c r="B7691" s="40"/>
      <c r="C7691" s="40"/>
      <c r="D7691" s="40"/>
      <c r="E7691" s="40"/>
      <c r="F7691" s="55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0"/>
      <c r="AN7691" s="40"/>
    </row>
    <row r="7692" spans="1:40" x14ac:dyDescent="0.2">
      <c r="A7692" s="40"/>
      <c r="B7692" s="40"/>
      <c r="C7692" s="40"/>
      <c r="D7692" s="40"/>
      <c r="E7692" s="40"/>
      <c r="F7692" s="55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0"/>
      <c r="AN7692" s="40"/>
    </row>
    <row r="7693" spans="1:40" x14ac:dyDescent="0.2">
      <c r="A7693" s="40"/>
      <c r="B7693" s="40"/>
      <c r="C7693" s="40"/>
      <c r="D7693" s="40"/>
      <c r="E7693" s="40"/>
      <c r="F7693" s="55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0"/>
      <c r="AN7693" s="40"/>
    </row>
    <row r="7694" spans="1:40" x14ac:dyDescent="0.2">
      <c r="A7694" s="40"/>
      <c r="B7694" s="40"/>
      <c r="C7694" s="40"/>
      <c r="D7694" s="40"/>
      <c r="E7694" s="40"/>
      <c r="F7694" s="55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0"/>
      <c r="AN7694" s="40"/>
    </row>
    <row r="7695" spans="1:40" x14ac:dyDescent="0.2">
      <c r="A7695" s="40"/>
      <c r="B7695" s="40"/>
      <c r="C7695" s="40"/>
      <c r="D7695" s="40"/>
      <c r="E7695" s="40"/>
      <c r="F7695" s="55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0"/>
      <c r="AN7695" s="40"/>
    </row>
    <row r="7696" spans="1:40" x14ac:dyDescent="0.2">
      <c r="A7696" s="40"/>
      <c r="B7696" s="40"/>
      <c r="C7696" s="40"/>
      <c r="D7696" s="40"/>
      <c r="E7696" s="40"/>
      <c r="F7696" s="55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0"/>
      <c r="AN7696" s="40"/>
    </row>
    <row r="7697" spans="1:40" x14ac:dyDescent="0.2">
      <c r="A7697" s="40"/>
      <c r="B7697" s="40"/>
      <c r="C7697" s="40"/>
      <c r="D7697" s="40"/>
      <c r="E7697" s="40"/>
      <c r="F7697" s="55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0"/>
      <c r="AN7697" s="40"/>
    </row>
    <row r="7698" spans="1:40" x14ac:dyDescent="0.2">
      <c r="A7698" s="40"/>
      <c r="B7698" s="40"/>
      <c r="C7698" s="40"/>
      <c r="D7698" s="40"/>
      <c r="E7698" s="40"/>
      <c r="F7698" s="55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0"/>
      <c r="AN7698" s="40"/>
    </row>
    <row r="7699" spans="1:40" x14ac:dyDescent="0.2">
      <c r="A7699" s="40"/>
      <c r="B7699" s="40"/>
      <c r="C7699" s="40"/>
      <c r="D7699" s="40"/>
      <c r="E7699" s="40"/>
      <c r="F7699" s="55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0"/>
      <c r="AN7699" s="40"/>
    </row>
    <row r="7700" spans="1:40" x14ac:dyDescent="0.2">
      <c r="A7700" s="40"/>
      <c r="B7700" s="40"/>
      <c r="C7700" s="40"/>
      <c r="D7700" s="40"/>
      <c r="E7700" s="40"/>
      <c r="F7700" s="55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0"/>
      <c r="AN7700" s="40"/>
    </row>
    <row r="7701" spans="1:40" x14ac:dyDescent="0.2">
      <c r="A7701" s="40"/>
      <c r="B7701" s="40"/>
      <c r="C7701" s="40"/>
      <c r="D7701" s="40"/>
      <c r="E7701" s="40"/>
      <c r="F7701" s="55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0"/>
      <c r="AN7701" s="40"/>
    </row>
    <row r="7702" spans="1:40" x14ac:dyDescent="0.2">
      <c r="A7702" s="40"/>
      <c r="B7702" s="40"/>
      <c r="C7702" s="40"/>
      <c r="D7702" s="40"/>
      <c r="E7702" s="40"/>
      <c r="F7702" s="55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0"/>
      <c r="AN7702" s="40"/>
    </row>
    <row r="7703" spans="1:40" x14ac:dyDescent="0.2">
      <c r="A7703" s="40"/>
      <c r="B7703" s="40"/>
      <c r="C7703" s="40"/>
      <c r="D7703" s="40"/>
      <c r="E7703" s="40"/>
      <c r="F7703" s="55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0"/>
      <c r="AN7703" s="40"/>
    </row>
    <row r="7704" spans="1:40" x14ac:dyDescent="0.2">
      <c r="A7704" s="40"/>
      <c r="B7704" s="40"/>
      <c r="C7704" s="40"/>
      <c r="D7704" s="40"/>
      <c r="E7704" s="40"/>
      <c r="F7704" s="55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0"/>
      <c r="AN7704" s="40"/>
    </row>
    <row r="7705" spans="1:40" x14ac:dyDescent="0.2">
      <c r="A7705" s="40"/>
      <c r="B7705" s="40"/>
      <c r="C7705" s="40"/>
      <c r="D7705" s="40"/>
      <c r="E7705" s="40"/>
      <c r="F7705" s="55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0"/>
      <c r="AN7705" s="40"/>
    </row>
    <row r="7706" spans="1:40" x14ac:dyDescent="0.2">
      <c r="A7706" s="40"/>
      <c r="B7706" s="40"/>
      <c r="C7706" s="40"/>
      <c r="D7706" s="40"/>
      <c r="E7706" s="40"/>
      <c r="F7706" s="55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0"/>
      <c r="AN7706" s="40"/>
    </row>
    <row r="7707" spans="1:40" x14ac:dyDescent="0.2">
      <c r="A7707" s="40"/>
      <c r="B7707" s="40"/>
      <c r="C7707" s="40"/>
      <c r="D7707" s="40"/>
      <c r="E7707" s="40"/>
      <c r="F7707" s="55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0"/>
      <c r="AN7707" s="40"/>
    </row>
    <row r="7708" spans="1:40" x14ac:dyDescent="0.2">
      <c r="A7708" s="40"/>
      <c r="B7708" s="40"/>
      <c r="C7708" s="40"/>
      <c r="D7708" s="40"/>
      <c r="E7708" s="40"/>
      <c r="F7708" s="55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0"/>
      <c r="AN7708" s="40"/>
    </row>
    <row r="7709" spans="1:40" x14ac:dyDescent="0.2">
      <c r="A7709" s="40"/>
      <c r="B7709" s="40"/>
      <c r="C7709" s="40"/>
      <c r="D7709" s="40"/>
      <c r="E7709" s="40"/>
      <c r="F7709" s="55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0"/>
      <c r="AN7709" s="40"/>
    </row>
    <row r="7710" spans="1:40" x14ac:dyDescent="0.2">
      <c r="A7710" s="40"/>
      <c r="B7710" s="40"/>
      <c r="C7710" s="40"/>
      <c r="D7710" s="40"/>
      <c r="E7710" s="40"/>
      <c r="F7710" s="55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0"/>
      <c r="AN7710" s="40"/>
    </row>
    <row r="7711" spans="1:40" x14ac:dyDescent="0.2">
      <c r="A7711" s="40"/>
      <c r="B7711" s="40"/>
      <c r="C7711" s="40"/>
      <c r="D7711" s="40"/>
      <c r="E7711" s="40"/>
      <c r="F7711" s="55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0"/>
      <c r="AN7711" s="40"/>
    </row>
    <row r="7712" spans="1:40" x14ac:dyDescent="0.2">
      <c r="A7712" s="40"/>
      <c r="B7712" s="40"/>
      <c r="C7712" s="40"/>
      <c r="D7712" s="40"/>
      <c r="E7712" s="40"/>
      <c r="F7712" s="55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0"/>
      <c r="AN7712" s="40"/>
    </row>
    <row r="7713" spans="1:40" x14ac:dyDescent="0.2">
      <c r="A7713" s="40"/>
      <c r="B7713" s="40"/>
      <c r="C7713" s="40"/>
      <c r="D7713" s="40"/>
      <c r="E7713" s="40"/>
      <c r="F7713" s="55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0"/>
      <c r="AN7713" s="40"/>
    </row>
    <row r="7714" spans="1:40" x14ac:dyDescent="0.2">
      <c r="A7714" s="40"/>
      <c r="B7714" s="40"/>
      <c r="C7714" s="40"/>
      <c r="D7714" s="40"/>
      <c r="E7714" s="40"/>
      <c r="F7714" s="55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0"/>
      <c r="AN7714" s="40"/>
    </row>
    <row r="7715" spans="1:40" x14ac:dyDescent="0.2">
      <c r="A7715" s="40"/>
      <c r="B7715" s="40"/>
      <c r="C7715" s="40"/>
      <c r="D7715" s="40"/>
      <c r="E7715" s="40"/>
      <c r="F7715" s="55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0"/>
      <c r="AN7715" s="40"/>
    </row>
    <row r="7716" spans="1:40" x14ac:dyDescent="0.2">
      <c r="A7716" s="40"/>
      <c r="B7716" s="40"/>
      <c r="C7716" s="40"/>
      <c r="D7716" s="40"/>
      <c r="E7716" s="40"/>
      <c r="F7716" s="55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0"/>
      <c r="AN7716" s="40"/>
    </row>
    <row r="7717" spans="1:40" x14ac:dyDescent="0.2">
      <c r="A7717" s="40"/>
      <c r="B7717" s="40"/>
      <c r="C7717" s="40"/>
      <c r="D7717" s="40"/>
      <c r="E7717" s="40"/>
      <c r="F7717" s="55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0"/>
      <c r="AN7717" s="40"/>
    </row>
    <row r="7718" spans="1:40" x14ac:dyDescent="0.2">
      <c r="A7718" s="40"/>
      <c r="B7718" s="40"/>
      <c r="C7718" s="40"/>
      <c r="D7718" s="40"/>
      <c r="E7718" s="40"/>
      <c r="F7718" s="55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0"/>
      <c r="AN7718" s="40"/>
    </row>
    <row r="7719" spans="1:40" x14ac:dyDescent="0.2">
      <c r="A7719" s="40"/>
      <c r="B7719" s="40"/>
      <c r="C7719" s="40"/>
      <c r="D7719" s="40"/>
      <c r="E7719" s="40"/>
      <c r="F7719" s="55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0"/>
      <c r="AN7719" s="40"/>
    </row>
    <row r="7720" spans="1:40" x14ac:dyDescent="0.2">
      <c r="A7720" s="40"/>
      <c r="B7720" s="40"/>
      <c r="C7720" s="40"/>
      <c r="D7720" s="40"/>
      <c r="E7720" s="40"/>
      <c r="F7720" s="55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0"/>
      <c r="AN7720" s="40"/>
    </row>
    <row r="7721" spans="1:40" x14ac:dyDescent="0.2">
      <c r="A7721" s="40"/>
      <c r="B7721" s="40"/>
      <c r="C7721" s="40"/>
      <c r="D7721" s="40"/>
      <c r="E7721" s="40"/>
      <c r="F7721" s="55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0"/>
      <c r="AN7721" s="40"/>
    </row>
    <row r="7722" spans="1:40" x14ac:dyDescent="0.2">
      <c r="A7722" s="40"/>
      <c r="B7722" s="40"/>
      <c r="C7722" s="40"/>
      <c r="D7722" s="40"/>
      <c r="E7722" s="40"/>
      <c r="F7722" s="55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0"/>
      <c r="AN7722" s="40"/>
    </row>
    <row r="7723" spans="1:40" x14ac:dyDescent="0.2">
      <c r="A7723" s="40"/>
      <c r="B7723" s="40"/>
      <c r="C7723" s="40"/>
      <c r="D7723" s="40"/>
      <c r="E7723" s="40"/>
      <c r="F7723" s="55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0"/>
      <c r="AN7723" s="40"/>
    </row>
    <row r="7724" spans="1:40" x14ac:dyDescent="0.2">
      <c r="A7724" s="40"/>
      <c r="B7724" s="40"/>
      <c r="C7724" s="40"/>
      <c r="D7724" s="40"/>
      <c r="E7724" s="40"/>
      <c r="F7724" s="55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0"/>
      <c r="AN7724" s="40"/>
    </row>
    <row r="7725" spans="1:40" x14ac:dyDescent="0.2">
      <c r="A7725" s="40"/>
      <c r="B7725" s="40"/>
      <c r="C7725" s="40"/>
      <c r="D7725" s="40"/>
      <c r="E7725" s="40"/>
      <c r="F7725" s="55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0"/>
      <c r="AN7725" s="40"/>
    </row>
    <row r="7726" spans="1:40" x14ac:dyDescent="0.2">
      <c r="A7726" s="40"/>
      <c r="B7726" s="40"/>
      <c r="C7726" s="40"/>
      <c r="D7726" s="40"/>
      <c r="E7726" s="40"/>
      <c r="F7726" s="55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0"/>
      <c r="AN7726" s="40"/>
    </row>
    <row r="7727" spans="1:40" x14ac:dyDescent="0.2">
      <c r="A7727" s="40"/>
      <c r="B7727" s="40"/>
      <c r="C7727" s="40"/>
      <c r="D7727" s="40"/>
      <c r="E7727" s="40"/>
      <c r="F7727" s="55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0"/>
      <c r="AN7727" s="40"/>
    </row>
    <row r="7728" spans="1:40" x14ac:dyDescent="0.2">
      <c r="A7728" s="40"/>
      <c r="B7728" s="40"/>
      <c r="C7728" s="40"/>
      <c r="D7728" s="40"/>
      <c r="E7728" s="40"/>
      <c r="F7728" s="55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0"/>
      <c r="AN7728" s="40"/>
    </row>
    <row r="7729" spans="1:40" x14ac:dyDescent="0.2">
      <c r="A7729" s="40"/>
      <c r="B7729" s="40"/>
      <c r="C7729" s="40"/>
      <c r="D7729" s="40"/>
      <c r="E7729" s="40"/>
      <c r="F7729" s="55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0"/>
      <c r="AN7729" s="40"/>
    </row>
    <row r="7730" spans="1:40" x14ac:dyDescent="0.2">
      <c r="A7730" s="40"/>
      <c r="B7730" s="40"/>
      <c r="C7730" s="40"/>
      <c r="D7730" s="40"/>
      <c r="E7730" s="40"/>
      <c r="F7730" s="55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0"/>
      <c r="AN7730" s="40"/>
    </row>
    <row r="7731" spans="1:40" x14ac:dyDescent="0.2">
      <c r="A7731" s="40"/>
      <c r="B7731" s="40"/>
      <c r="C7731" s="40"/>
      <c r="D7731" s="40"/>
      <c r="E7731" s="40"/>
      <c r="F7731" s="55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0"/>
      <c r="AN7731" s="40"/>
    </row>
    <row r="7732" spans="1:40" x14ac:dyDescent="0.2">
      <c r="A7732" s="40"/>
      <c r="B7732" s="40"/>
      <c r="C7732" s="40"/>
      <c r="D7732" s="40"/>
      <c r="E7732" s="40"/>
      <c r="F7732" s="55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0"/>
      <c r="AN7732" s="40"/>
    </row>
    <row r="7733" spans="1:40" x14ac:dyDescent="0.2">
      <c r="A7733" s="40"/>
      <c r="B7733" s="40"/>
      <c r="C7733" s="40"/>
      <c r="D7733" s="40"/>
      <c r="E7733" s="40"/>
      <c r="F7733" s="55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0"/>
      <c r="AN7733" s="40"/>
    </row>
    <row r="7734" spans="1:40" x14ac:dyDescent="0.2">
      <c r="A7734" s="40"/>
      <c r="B7734" s="40"/>
      <c r="C7734" s="40"/>
      <c r="D7734" s="40"/>
      <c r="E7734" s="40"/>
      <c r="F7734" s="55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0"/>
      <c r="AN7734" s="40"/>
    </row>
    <row r="7735" spans="1:40" x14ac:dyDescent="0.2">
      <c r="A7735" s="40"/>
      <c r="B7735" s="40"/>
      <c r="C7735" s="40"/>
      <c r="D7735" s="40"/>
      <c r="E7735" s="40"/>
      <c r="F7735" s="55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0"/>
      <c r="AN7735" s="40"/>
    </row>
    <row r="7736" spans="1:40" x14ac:dyDescent="0.2">
      <c r="A7736" s="40"/>
      <c r="B7736" s="40"/>
      <c r="C7736" s="40"/>
      <c r="D7736" s="40"/>
      <c r="E7736" s="40"/>
      <c r="F7736" s="55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0"/>
      <c r="AN7736" s="40"/>
    </row>
    <row r="7737" spans="1:40" x14ac:dyDescent="0.2">
      <c r="A7737" s="40"/>
      <c r="B7737" s="40"/>
      <c r="C7737" s="40"/>
      <c r="D7737" s="40"/>
      <c r="E7737" s="40"/>
      <c r="F7737" s="55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0"/>
      <c r="AN7737" s="40"/>
    </row>
    <row r="7738" spans="1:40" x14ac:dyDescent="0.2">
      <c r="A7738" s="40"/>
      <c r="B7738" s="40"/>
      <c r="C7738" s="40"/>
      <c r="D7738" s="40"/>
      <c r="E7738" s="40"/>
      <c r="F7738" s="55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0"/>
      <c r="AN7738" s="40"/>
    </row>
    <row r="7739" spans="1:40" x14ac:dyDescent="0.2">
      <c r="A7739" s="40"/>
      <c r="B7739" s="40"/>
      <c r="C7739" s="40"/>
      <c r="D7739" s="40"/>
      <c r="E7739" s="40"/>
      <c r="F7739" s="55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0"/>
      <c r="AN7739" s="40"/>
    </row>
    <row r="7740" spans="1:40" x14ac:dyDescent="0.2">
      <c r="A7740" s="40"/>
      <c r="B7740" s="40"/>
      <c r="C7740" s="40"/>
      <c r="D7740" s="40"/>
      <c r="E7740" s="40"/>
      <c r="F7740" s="55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0"/>
      <c r="AN7740" s="40"/>
    </row>
    <row r="7741" spans="1:40" x14ac:dyDescent="0.2">
      <c r="A7741" s="40"/>
      <c r="B7741" s="40"/>
      <c r="C7741" s="40"/>
      <c r="D7741" s="40"/>
      <c r="E7741" s="40"/>
      <c r="F7741" s="55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0"/>
      <c r="AN7741" s="40"/>
    </row>
    <row r="7742" spans="1:40" x14ac:dyDescent="0.2">
      <c r="A7742" s="40"/>
      <c r="B7742" s="40"/>
      <c r="C7742" s="40"/>
      <c r="D7742" s="40"/>
      <c r="E7742" s="40"/>
      <c r="F7742" s="55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0"/>
      <c r="AN7742" s="40"/>
    </row>
    <row r="7743" spans="1:40" x14ac:dyDescent="0.2">
      <c r="A7743" s="40"/>
      <c r="B7743" s="40"/>
      <c r="C7743" s="40"/>
      <c r="D7743" s="40"/>
      <c r="E7743" s="40"/>
      <c r="F7743" s="55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0"/>
      <c r="AN7743" s="40"/>
    </row>
    <row r="7744" spans="1:40" x14ac:dyDescent="0.2">
      <c r="A7744" s="40"/>
      <c r="B7744" s="40"/>
      <c r="C7744" s="40"/>
      <c r="D7744" s="40"/>
      <c r="E7744" s="40"/>
      <c r="F7744" s="55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0"/>
      <c r="AN7744" s="40"/>
    </row>
    <row r="7745" spans="1:40" x14ac:dyDescent="0.2">
      <c r="A7745" s="40"/>
      <c r="B7745" s="40"/>
      <c r="C7745" s="40"/>
      <c r="D7745" s="40"/>
      <c r="E7745" s="40"/>
      <c r="F7745" s="55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0"/>
      <c r="AN7745" s="40"/>
    </row>
    <row r="7746" spans="1:40" x14ac:dyDescent="0.2">
      <c r="A7746" s="40"/>
      <c r="B7746" s="40"/>
      <c r="C7746" s="40"/>
      <c r="D7746" s="40"/>
      <c r="E7746" s="40"/>
      <c r="F7746" s="55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0"/>
      <c r="AN7746" s="40"/>
    </row>
    <row r="7747" spans="1:40" x14ac:dyDescent="0.2">
      <c r="A7747" s="40"/>
      <c r="B7747" s="40"/>
      <c r="C7747" s="40"/>
      <c r="D7747" s="40"/>
      <c r="E7747" s="40"/>
      <c r="F7747" s="55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0"/>
      <c r="AN7747" s="40"/>
    </row>
    <row r="7748" spans="1:40" x14ac:dyDescent="0.2">
      <c r="A7748" s="40"/>
      <c r="B7748" s="40"/>
      <c r="C7748" s="40"/>
      <c r="D7748" s="40"/>
      <c r="E7748" s="40"/>
      <c r="F7748" s="55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0"/>
      <c r="AN7748" s="40"/>
    </row>
    <row r="7749" spans="1:40" x14ac:dyDescent="0.2">
      <c r="A7749" s="40"/>
      <c r="B7749" s="40"/>
      <c r="C7749" s="40"/>
      <c r="D7749" s="40"/>
      <c r="E7749" s="40"/>
      <c r="F7749" s="55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0"/>
      <c r="AN7749" s="40"/>
    </row>
    <row r="7750" spans="1:40" x14ac:dyDescent="0.2">
      <c r="A7750" s="40"/>
      <c r="B7750" s="40"/>
      <c r="C7750" s="40"/>
      <c r="D7750" s="40"/>
      <c r="E7750" s="40"/>
      <c r="F7750" s="55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0"/>
      <c r="AN7750" s="40"/>
    </row>
    <row r="7751" spans="1:40" x14ac:dyDescent="0.2">
      <c r="A7751" s="40"/>
      <c r="B7751" s="40"/>
      <c r="C7751" s="40"/>
      <c r="D7751" s="40"/>
      <c r="E7751" s="40"/>
      <c r="F7751" s="55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0"/>
      <c r="AN7751" s="40"/>
    </row>
    <row r="7752" spans="1:40" x14ac:dyDescent="0.2">
      <c r="A7752" s="40"/>
      <c r="B7752" s="40"/>
      <c r="C7752" s="40"/>
      <c r="D7752" s="40"/>
      <c r="E7752" s="40"/>
      <c r="F7752" s="55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0"/>
      <c r="AN7752" s="40"/>
    </row>
    <row r="7753" spans="1:40" x14ac:dyDescent="0.2">
      <c r="A7753" s="40"/>
      <c r="B7753" s="40"/>
      <c r="C7753" s="40"/>
      <c r="D7753" s="40"/>
      <c r="E7753" s="40"/>
      <c r="F7753" s="55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0"/>
      <c r="AN7753" s="40"/>
    </row>
    <row r="7754" spans="1:40" x14ac:dyDescent="0.2">
      <c r="A7754" s="40"/>
      <c r="B7754" s="40"/>
      <c r="C7754" s="40"/>
      <c r="D7754" s="40"/>
      <c r="E7754" s="40"/>
      <c r="F7754" s="55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0"/>
      <c r="AN7754" s="40"/>
    </row>
    <row r="7755" spans="1:40" x14ac:dyDescent="0.2">
      <c r="A7755" s="40"/>
      <c r="B7755" s="40"/>
      <c r="C7755" s="40"/>
      <c r="D7755" s="40"/>
      <c r="E7755" s="40"/>
      <c r="F7755" s="55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0"/>
      <c r="AN7755" s="40"/>
    </row>
    <row r="7756" spans="1:40" x14ac:dyDescent="0.2">
      <c r="A7756" s="40"/>
      <c r="B7756" s="40"/>
      <c r="C7756" s="40"/>
      <c r="D7756" s="40"/>
      <c r="E7756" s="40"/>
      <c r="F7756" s="55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0"/>
      <c r="AN7756" s="40"/>
    </row>
    <row r="7757" spans="1:40" x14ac:dyDescent="0.2">
      <c r="A7757" s="40"/>
      <c r="B7757" s="40"/>
      <c r="C7757" s="40"/>
      <c r="D7757" s="40"/>
      <c r="E7757" s="40"/>
      <c r="F7757" s="55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0"/>
      <c r="AN7757" s="40"/>
    </row>
    <row r="7758" spans="1:40" x14ac:dyDescent="0.2">
      <c r="A7758" s="40"/>
      <c r="B7758" s="40"/>
      <c r="C7758" s="40"/>
      <c r="D7758" s="40"/>
      <c r="E7758" s="40"/>
      <c r="F7758" s="55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0"/>
      <c r="AN7758" s="40"/>
    </row>
    <row r="7759" spans="1:40" x14ac:dyDescent="0.2">
      <c r="A7759" s="40"/>
      <c r="B7759" s="40"/>
      <c r="C7759" s="40"/>
      <c r="D7759" s="40"/>
      <c r="E7759" s="40"/>
      <c r="F7759" s="55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0"/>
      <c r="AN7759" s="40"/>
    </row>
    <row r="7760" spans="1:40" x14ac:dyDescent="0.2">
      <c r="A7760" s="40"/>
      <c r="B7760" s="40"/>
      <c r="C7760" s="40"/>
      <c r="D7760" s="40"/>
      <c r="E7760" s="40"/>
      <c r="F7760" s="55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0"/>
      <c r="AN7760" s="40"/>
    </row>
    <row r="7761" spans="1:40" x14ac:dyDescent="0.2">
      <c r="A7761" s="40"/>
      <c r="B7761" s="40"/>
      <c r="C7761" s="40"/>
      <c r="D7761" s="40"/>
      <c r="E7761" s="40"/>
      <c r="F7761" s="55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0"/>
      <c r="AN7761" s="40"/>
    </row>
    <row r="7762" spans="1:40" x14ac:dyDescent="0.2">
      <c r="A7762" s="40"/>
      <c r="B7762" s="40"/>
      <c r="C7762" s="40"/>
      <c r="D7762" s="40"/>
      <c r="E7762" s="40"/>
      <c r="F7762" s="55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0"/>
      <c r="AN7762" s="40"/>
    </row>
    <row r="7763" spans="1:40" x14ac:dyDescent="0.2">
      <c r="A7763" s="40"/>
      <c r="B7763" s="40"/>
      <c r="C7763" s="40"/>
      <c r="D7763" s="40"/>
      <c r="E7763" s="40"/>
      <c r="F7763" s="55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0"/>
      <c r="AN7763" s="40"/>
    </row>
    <row r="7764" spans="1:40" x14ac:dyDescent="0.2">
      <c r="A7764" s="40"/>
      <c r="B7764" s="40"/>
      <c r="C7764" s="40"/>
      <c r="D7764" s="40"/>
      <c r="E7764" s="40"/>
      <c r="F7764" s="55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0"/>
      <c r="AN7764" s="40"/>
    </row>
    <row r="7765" spans="1:40" x14ac:dyDescent="0.2">
      <c r="A7765" s="40"/>
      <c r="B7765" s="40"/>
      <c r="C7765" s="40"/>
      <c r="D7765" s="40"/>
      <c r="E7765" s="40"/>
      <c r="F7765" s="55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0"/>
      <c r="AN7765" s="40"/>
    </row>
    <row r="7766" spans="1:40" x14ac:dyDescent="0.2">
      <c r="A7766" s="40"/>
      <c r="B7766" s="40"/>
      <c r="C7766" s="40"/>
      <c r="D7766" s="40"/>
      <c r="E7766" s="40"/>
      <c r="F7766" s="55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0"/>
      <c r="AN7766" s="40"/>
    </row>
    <row r="7767" spans="1:40" x14ac:dyDescent="0.2">
      <c r="A7767" s="40"/>
      <c r="B7767" s="40"/>
      <c r="C7767" s="40"/>
      <c r="D7767" s="40"/>
      <c r="E7767" s="40"/>
      <c r="F7767" s="55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0"/>
      <c r="AN7767" s="40"/>
    </row>
    <row r="7768" spans="1:40" x14ac:dyDescent="0.2">
      <c r="A7768" s="40"/>
      <c r="B7768" s="40"/>
      <c r="C7768" s="40"/>
      <c r="D7768" s="40"/>
      <c r="E7768" s="40"/>
      <c r="F7768" s="55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0"/>
      <c r="AN7768" s="40"/>
    </row>
    <row r="7769" spans="1:40" x14ac:dyDescent="0.2">
      <c r="A7769" s="40"/>
      <c r="B7769" s="40"/>
      <c r="C7769" s="40"/>
      <c r="D7769" s="40"/>
      <c r="E7769" s="40"/>
      <c r="F7769" s="55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0"/>
      <c r="AN7769" s="40"/>
    </row>
    <row r="7770" spans="1:40" x14ac:dyDescent="0.2">
      <c r="A7770" s="40"/>
      <c r="B7770" s="40"/>
      <c r="C7770" s="40"/>
      <c r="D7770" s="40"/>
      <c r="E7770" s="40"/>
      <c r="F7770" s="55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0"/>
      <c r="AN7770" s="40"/>
    </row>
    <row r="7771" spans="1:40" x14ac:dyDescent="0.2">
      <c r="A7771" s="40"/>
      <c r="B7771" s="40"/>
      <c r="C7771" s="40"/>
      <c r="D7771" s="40"/>
      <c r="E7771" s="40"/>
      <c r="F7771" s="55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0"/>
      <c r="AN7771" s="40"/>
    </row>
    <row r="7772" spans="1:40" x14ac:dyDescent="0.2">
      <c r="A7772" s="40"/>
      <c r="B7772" s="40"/>
      <c r="C7772" s="40"/>
      <c r="D7772" s="40"/>
      <c r="E7772" s="40"/>
      <c r="F7772" s="55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0"/>
      <c r="AN7772" s="40"/>
    </row>
    <row r="7773" spans="1:40" x14ac:dyDescent="0.2">
      <c r="A7773" s="40"/>
      <c r="B7773" s="40"/>
      <c r="C7773" s="40"/>
      <c r="D7773" s="40"/>
      <c r="E7773" s="40"/>
      <c r="F7773" s="55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0"/>
      <c r="AN7773" s="40"/>
    </row>
    <row r="7774" spans="1:40" x14ac:dyDescent="0.2">
      <c r="A7774" s="40"/>
      <c r="B7774" s="40"/>
      <c r="C7774" s="40"/>
      <c r="D7774" s="40"/>
      <c r="E7774" s="40"/>
      <c r="F7774" s="55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0"/>
      <c r="AN7774" s="40"/>
    </row>
    <row r="7775" spans="1:40" x14ac:dyDescent="0.2">
      <c r="A7775" s="40"/>
      <c r="B7775" s="40"/>
      <c r="C7775" s="40"/>
      <c r="D7775" s="40"/>
      <c r="E7775" s="40"/>
      <c r="F7775" s="55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0"/>
      <c r="AN7775" s="40"/>
    </row>
    <row r="7776" spans="1:40" x14ac:dyDescent="0.2">
      <c r="A7776" s="40"/>
      <c r="B7776" s="40"/>
      <c r="C7776" s="40"/>
      <c r="D7776" s="40"/>
      <c r="E7776" s="40"/>
      <c r="F7776" s="55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0"/>
      <c r="AN7776" s="40"/>
    </row>
    <row r="7777" spans="1:40" x14ac:dyDescent="0.2">
      <c r="A7777" s="40"/>
      <c r="B7777" s="40"/>
      <c r="C7777" s="40"/>
      <c r="D7777" s="40"/>
      <c r="E7777" s="40"/>
      <c r="F7777" s="55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0"/>
      <c r="AN7777" s="40"/>
    </row>
    <row r="7778" spans="1:40" x14ac:dyDescent="0.2">
      <c r="A7778" s="40"/>
      <c r="B7778" s="40"/>
      <c r="C7778" s="40"/>
      <c r="D7778" s="40"/>
      <c r="E7778" s="40"/>
      <c r="F7778" s="55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0"/>
      <c r="AN7778" s="40"/>
    </row>
    <row r="7779" spans="1:40" x14ac:dyDescent="0.2">
      <c r="A7779" s="40"/>
      <c r="B7779" s="40"/>
      <c r="C7779" s="40"/>
      <c r="D7779" s="40"/>
      <c r="E7779" s="40"/>
      <c r="F7779" s="55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0"/>
      <c r="AN7779" s="40"/>
    </row>
    <row r="7780" spans="1:40" x14ac:dyDescent="0.2">
      <c r="A7780" s="40"/>
      <c r="B7780" s="40"/>
      <c r="C7780" s="40"/>
      <c r="D7780" s="40"/>
      <c r="E7780" s="40"/>
      <c r="F7780" s="55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0"/>
      <c r="AN7780" s="40"/>
    </row>
    <row r="7781" spans="1:40" x14ac:dyDescent="0.2">
      <c r="A7781" s="40"/>
      <c r="B7781" s="40"/>
      <c r="C7781" s="40"/>
      <c r="D7781" s="40"/>
      <c r="E7781" s="40"/>
      <c r="F7781" s="55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0"/>
      <c r="AN7781" s="40"/>
    </row>
    <row r="7782" spans="1:40" x14ac:dyDescent="0.2">
      <c r="A7782" s="40"/>
      <c r="B7782" s="40"/>
      <c r="C7782" s="40"/>
      <c r="D7782" s="40"/>
      <c r="E7782" s="40"/>
      <c r="F7782" s="55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0"/>
      <c r="AN7782" s="40"/>
    </row>
    <row r="7783" spans="1:40" x14ac:dyDescent="0.2">
      <c r="A7783" s="40"/>
      <c r="B7783" s="40"/>
      <c r="C7783" s="40"/>
      <c r="D7783" s="40"/>
      <c r="E7783" s="40"/>
      <c r="F7783" s="55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0"/>
      <c r="AN7783" s="40"/>
    </row>
    <row r="7784" spans="1:40" x14ac:dyDescent="0.2">
      <c r="A7784" s="40"/>
      <c r="B7784" s="40"/>
      <c r="C7784" s="40"/>
      <c r="D7784" s="40"/>
      <c r="E7784" s="40"/>
      <c r="F7784" s="55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0"/>
      <c r="AN7784" s="40"/>
    </row>
    <row r="7785" spans="1:40" x14ac:dyDescent="0.2">
      <c r="A7785" s="40"/>
      <c r="B7785" s="40"/>
      <c r="C7785" s="40"/>
      <c r="D7785" s="40"/>
      <c r="E7785" s="40"/>
      <c r="F7785" s="55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0"/>
      <c r="AN7785" s="40"/>
    </row>
    <row r="7786" spans="1:40" x14ac:dyDescent="0.2">
      <c r="A7786" s="40"/>
      <c r="B7786" s="40"/>
      <c r="C7786" s="40"/>
      <c r="D7786" s="40"/>
      <c r="E7786" s="40"/>
      <c r="F7786" s="55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0"/>
      <c r="AN7786" s="40"/>
    </row>
    <row r="7787" spans="1:40" x14ac:dyDescent="0.2">
      <c r="A7787" s="40"/>
      <c r="B7787" s="40"/>
      <c r="C7787" s="40"/>
      <c r="D7787" s="40"/>
      <c r="E7787" s="40"/>
      <c r="F7787" s="55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0"/>
      <c r="AN7787" s="40"/>
    </row>
    <row r="7788" spans="1:40" x14ac:dyDescent="0.2">
      <c r="A7788" s="40"/>
      <c r="B7788" s="40"/>
      <c r="C7788" s="40"/>
      <c r="D7788" s="40"/>
      <c r="E7788" s="40"/>
      <c r="F7788" s="55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0"/>
      <c r="AN7788" s="40"/>
    </row>
    <row r="7789" spans="1:40" x14ac:dyDescent="0.2">
      <c r="A7789" s="40"/>
      <c r="B7789" s="40"/>
      <c r="C7789" s="40"/>
      <c r="D7789" s="40"/>
      <c r="E7789" s="40"/>
      <c r="F7789" s="55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0"/>
      <c r="AN7789" s="40"/>
    </row>
    <row r="7790" spans="1:40" x14ac:dyDescent="0.2">
      <c r="A7790" s="40"/>
      <c r="B7790" s="40"/>
      <c r="C7790" s="40"/>
      <c r="D7790" s="40"/>
      <c r="E7790" s="40"/>
      <c r="F7790" s="55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0"/>
      <c r="AN7790" s="40"/>
    </row>
    <row r="7791" spans="1:40" x14ac:dyDescent="0.2">
      <c r="A7791" s="40"/>
      <c r="B7791" s="40"/>
      <c r="C7791" s="40"/>
      <c r="D7791" s="40"/>
      <c r="E7791" s="40"/>
      <c r="F7791" s="55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0"/>
      <c r="AN7791" s="40"/>
    </row>
    <row r="7792" spans="1:40" x14ac:dyDescent="0.2">
      <c r="A7792" s="40"/>
      <c r="B7792" s="40"/>
      <c r="C7792" s="40"/>
      <c r="D7792" s="40"/>
      <c r="E7792" s="40"/>
      <c r="F7792" s="55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0"/>
      <c r="AN7792" s="40"/>
    </row>
    <row r="7793" spans="1:40" x14ac:dyDescent="0.2">
      <c r="A7793" s="40"/>
      <c r="B7793" s="40"/>
      <c r="C7793" s="40"/>
      <c r="D7793" s="40"/>
      <c r="E7793" s="40"/>
      <c r="F7793" s="55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0"/>
      <c r="AN7793" s="40"/>
    </row>
    <row r="7794" spans="1:40" x14ac:dyDescent="0.2">
      <c r="A7794" s="40"/>
      <c r="B7794" s="40"/>
      <c r="C7794" s="40"/>
      <c r="D7794" s="40"/>
      <c r="E7794" s="40"/>
      <c r="F7794" s="55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0"/>
      <c r="AN7794" s="40"/>
    </row>
    <row r="7795" spans="1:40" x14ac:dyDescent="0.2">
      <c r="A7795" s="40"/>
      <c r="B7795" s="40"/>
      <c r="C7795" s="40"/>
      <c r="D7795" s="40"/>
      <c r="E7795" s="40"/>
      <c r="F7795" s="55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0"/>
      <c r="AN7795" s="40"/>
    </row>
    <row r="7796" spans="1:40" x14ac:dyDescent="0.2">
      <c r="A7796" s="40"/>
      <c r="B7796" s="40"/>
      <c r="C7796" s="40"/>
      <c r="D7796" s="40"/>
      <c r="E7796" s="40"/>
      <c r="F7796" s="55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0"/>
      <c r="AN7796" s="40"/>
    </row>
    <row r="7797" spans="1:40" x14ac:dyDescent="0.2">
      <c r="A7797" s="40"/>
      <c r="B7797" s="40"/>
      <c r="C7797" s="40"/>
      <c r="D7797" s="40"/>
      <c r="E7797" s="40"/>
      <c r="F7797" s="55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0"/>
      <c r="AN7797" s="40"/>
    </row>
    <row r="7798" spans="1:40" x14ac:dyDescent="0.2">
      <c r="A7798" s="40"/>
      <c r="B7798" s="40"/>
      <c r="C7798" s="40"/>
      <c r="D7798" s="40"/>
      <c r="E7798" s="40"/>
      <c r="F7798" s="55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0"/>
      <c r="AN7798" s="40"/>
    </row>
    <row r="7799" spans="1:40" x14ac:dyDescent="0.2">
      <c r="A7799" s="40"/>
      <c r="B7799" s="40"/>
      <c r="C7799" s="40"/>
      <c r="D7799" s="40"/>
      <c r="E7799" s="40"/>
      <c r="F7799" s="55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0"/>
      <c r="AN7799" s="40"/>
    </row>
    <row r="7800" spans="1:40" x14ac:dyDescent="0.2">
      <c r="A7800" s="40"/>
      <c r="B7800" s="40"/>
      <c r="C7800" s="40"/>
      <c r="D7800" s="40"/>
      <c r="E7800" s="40"/>
      <c r="F7800" s="55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0"/>
      <c r="AN7800" s="40"/>
    </row>
    <row r="7801" spans="1:40" x14ac:dyDescent="0.2">
      <c r="A7801" s="40"/>
      <c r="B7801" s="40"/>
      <c r="C7801" s="40"/>
      <c r="D7801" s="40"/>
      <c r="E7801" s="40"/>
      <c r="F7801" s="55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0"/>
      <c r="AN7801" s="40"/>
    </row>
    <row r="7802" spans="1:40" x14ac:dyDescent="0.2">
      <c r="A7802" s="40"/>
      <c r="B7802" s="40"/>
      <c r="C7802" s="40"/>
      <c r="D7802" s="40"/>
      <c r="E7802" s="40"/>
      <c r="F7802" s="55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0"/>
      <c r="AN7802" s="40"/>
    </row>
    <row r="7803" spans="1:40" x14ac:dyDescent="0.2">
      <c r="A7803" s="40"/>
      <c r="B7803" s="40"/>
      <c r="C7803" s="40"/>
      <c r="D7803" s="40"/>
      <c r="E7803" s="40"/>
      <c r="F7803" s="55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0"/>
      <c r="AN7803" s="40"/>
    </row>
    <row r="7804" spans="1:40" x14ac:dyDescent="0.2">
      <c r="A7804" s="40"/>
      <c r="B7804" s="40"/>
      <c r="C7804" s="40"/>
      <c r="D7804" s="40"/>
      <c r="E7804" s="40"/>
      <c r="F7804" s="55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0"/>
      <c r="AN7804" s="40"/>
    </row>
    <row r="7805" spans="1:40" x14ac:dyDescent="0.2">
      <c r="A7805" s="40"/>
      <c r="B7805" s="40"/>
      <c r="C7805" s="40"/>
      <c r="D7805" s="40"/>
      <c r="E7805" s="40"/>
      <c r="F7805" s="55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0"/>
      <c r="AN7805" s="40"/>
    </row>
    <row r="7806" spans="1:40" x14ac:dyDescent="0.2">
      <c r="A7806" s="40"/>
      <c r="B7806" s="40"/>
      <c r="C7806" s="40"/>
      <c r="D7806" s="40"/>
      <c r="E7806" s="40"/>
      <c r="F7806" s="55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0"/>
      <c r="AN7806" s="40"/>
    </row>
    <row r="7807" spans="1:40" x14ac:dyDescent="0.2">
      <c r="A7807" s="40"/>
      <c r="B7807" s="40"/>
      <c r="C7807" s="40"/>
      <c r="D7807" s="40"/>
      <c r="E7807" s="40"/>
      <c r="F7807" s="55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0"/>
      <c r="AN7807" s="40"/>
    </row>
    <row r="7808" spans="1:40" x14ac:dyDescent="0.2">
      <c r="A7808" s="40"/>
      <c r="B7808" s="40"/>
      <c r="C7808" s="40"/>
      <c r="D7808" s="40"/>
      <c r="E7808" s="40"/>
      <c r="F7808" s="55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0"/>
      <c r="AN7808" s="40"/>
    </row>
    <row r="7809" spans="1:40" x14ac:dyDescent="0.2">
      <c r="A7809" s="40"/>
      <c r="B7809" s="40"/>
      <c r="C7809" s="40"/>
      <c r="D7809" s="40"/>
      <c r="E7809" s="40"/>
      <c r="F7809" s="55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0"/>
      <c r="AN7809" s="40"/>
    </row>
    <row r="7810" spans="1:40" x14ac:dyDescent="0.2">
      <c r="A7810" s="40"/>
      <c r="B7810" s="40"/>
      <c r="C7810" s="40"/>
      <c r="D7810" s="40"/>
      <c r="E7810" s="40"/>
      <c r="F7810" s="55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0"/>
      <c r="AN7810" s="40"/>
    </row>
    <row r="7811" spans="1:40" x14ac:dyDescent="0.2">
      <c r="A7811" s="40"/>
      <c r="B7811" s="40"/>
      <c r="C7811" s="40"/>
      <c r="D7811" s="40"/>
      <c r="E7811" s="40"/>
      <c r="F7811" s="55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0"/>
      <c r="AN7811" s="40"/>
    </row>
    <row r="7812" spans="1:40" x14ac:dyDescent="0.2">
      <c r="A7812" s="40"/>
      <c r="B7812" s="40"/>
      <c r="C7812" s="40"/>
      <c r="D7812" s="40"/>
      <c r="E7812" s="40"/>
      <c r="F7812" s="55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0"/>
      <c r="AN7812" s="40"/>
    </row>
    <row r="7813" spans="1:40" x14ac:dyDescent="0.2">
      <c r="A7813" s="40"/>
      <c r="B7813" s="40"/>
      <c r="C7813" s="40"/>
      <c r="D7813" s="40"/>
      <c r="E7813" s="40"/>
      <c r="F7813" s="55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0"/>
      <c r="AN7813" s="40"/>
    </row>
    <row r="7814" spans="1:40" x14ac:dyDescent="0.2">
      <c r="A7814" s="40"/>
      <c r="B7814" s="40"/>
      <c r="C7814" s="40"/>
      <c r="D7814" s="40"/>
      <c r="E7814" s="40"/>
      <c r="F7814" s="55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0"/>
      <c r="AN7814" s="40"/>
    </row>
    <row r="7815" spans="1:40" x14ac:dyDescent="0.2">
      <c r="A7815" s="40"/>
      <c r="B7815" s="40"/>
      <c r="C7815" s="40"/>
      <c r="D7815" s="40"/>
      <c r="E7815" s="40"/>
      <c r="F7815" s="55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0"/>
      <c r="AN7815" s="40"/>
    </row>
    <row r="7816" spans="1:40" x14ac:dyDescent="0.2">
      <c r="A7816" s="40"/>
      <c r="B7816" s="40"/>
      <c r="C7816" s="40"/>
      <c r="D7816" s="40"/>
      <c r="E7816" s="40"/>
      <c r="F7816" s="55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0"/>
      <c r="AN7816" s="40"/>
    </row>
    <row r="7817" spans="1:40" x14ac:dyDescent="0.2">
      <c r="A7817" s="40"/>
      <c r="B7817" s="40"/>
      <c r="C7817" s="40"/>
      <c r="D7817" s="40"/>
      <c r="E7817" s="40"/>
      <c r="F7817" s="55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0"/>
      <c r="AN7817" s="40"/>
    </row>
    <row r="7818" spans="1:40" x14ac:dyDescent="0.2">
      <c r="A7818" s="40"/>
      <c r="B7818" s="40"/>
      <c r="C7818" s="40"/>
      <c r="D7818" s="40"/>
      <c r="E7818" s="40"/>
      <c r="F7818" s="55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0"/>
      <c r="AN7818" s="40"/>
    </row>
    <row r="7819" spans="1:40" x14ac:dyDescent="0.2">
      <c r="A7819" s="40"/>
      <c r="B7819" s="40"/>
      <c r="C7819" s="40"/>
      <c r="D7819" s="40"/>
      <c r="E7819" s="40"/>
      <c r="F7819" s="55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0"/>
      <c r="AN7819" s="40"/>
    </row>
    <row r="7820" spans="1:40" x14ac:dyDescent="0.2">
      <c r="A7820" s="40"/>
      <c r="B7820" s="40"/>
      <c r="C7820" s="40"/>
      <c r="D7820" s="40"/>
      <c r="E7820" s="40"/>
      <c r="F7820" s="55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0"/>
      <c r="AN7820" s="40"/>
    </row>
    <row r="7821" spans="1:40" x14ac:dyDescent="0.2">
      <c r="A7821" s="40"/>
      <c r="B7821" s="40"/>
      <c r="C7821" s="40"/>
      <c r="D7821" s="40"/>
      <c r="E7821" s="40"/>
      <c r="F7821" s="55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0"/>
      <c r="AN7821" s="40"/>
    </row>
    <row r="7822" spans="1:40" x14ac:dyDescent="0.2">
      <c r="A7822" s="40"/>
      <c r="B7822" s="40"/>
      <c r="C7822" s="40"/>
      <c r="D7822" s="40"/>
      <c r="E7822" s="40"/>
      <c r="F7822" s="55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0"/>
      <c r="AN7822" s="40"/>
    </row>
    <row r="7823" spans="1:40" x14ac:dyDescent="0.2">
      <c r="A7823" s="40"/>
      <c r="B7823" s="40"/>
      <c r="C7823" s="40"/>
      <c r="D7823" s="40"/>
      <c r="E7823" s="40"/>
      <c r="F7823" s="55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0"/>
      <c r="AN7823" s="40"/>
    </row>
    <row r="7824" spans="1:40" x14ac:dyDescent="0.2">
      <c r="A7824" s="40"/>
      <c r="B7824" s="40"/>
      <c r="C7824" s="40"/>
      <c r="D7824" s="40"/>
      <c r="E7824" s="40"/>
      <c r="F7824" s="55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0"/>
      <c r="AN7824" s="40"/>
    </row>
    <row r="7825" spans="1:40" x14ac:dyDescent="0.2">
      <c r="A7825" s="40"/>
      <c r="B7825" s="40"/>
      <c r="C7825" s="40"/>
      <c r="D7825" s="40"/>
      <c r="E7825" s="40"/>
      <c r="F7825" s="55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0"/>
      <c r="AN7825" s="40"/>
    </row>
    <row r="7826" spans="1:40" x14ac:dyDescent="0.2">
      <c r="A7826" s="40"/>
      <c r="B7826" s="40"/>
      <c r="C7826" s="40"/>
      <c r="D7826" s="40"/>
      <c r="E7826" s="40"/>
      <c r="F7826" s="55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0"/>
      <c r="AN7826" s="40"/>
    </row>
    <row r="7827" spans="1:40" x14ac:dyDescent="0.2">
      <c r="A7827" s="40"/>
      <c r="B7827" s="40"/>
      <c r="C7827" s="40"/>
      <c r="D7827" s="40"/>
      <c r="E7827" s="40"/>
      <c r="F7827" s="55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0"/>
      <c r="AN7827" s="40"/>
    </row>
    <row r="7828" spans="1:40" x14ac:dyDescent="0.2">
      <c r="A7828" s="40"/>
      <c r="B7828" s="40"/>
      <c r="C7828" s="40"/>
      <c r="D7828" s="40"/>
      <c r="E7828" s="40"/>
      <c r="F7828" s="55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0"/>
      <c r="AN7828" s="40"/>
    </row>
    <row r="7829" spans="1:40" x14ac:dyDescent="0.2">
      <c r="A7829" s="40"/>
      <c r="B7829" s="40"/>
      <c r="C7829" s="40"/>
      <c r="D7829" s="40"/>
      <c r="E7829" s="40"/>
      <c r="F7829" s="55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0"/>
      <c r="AN7829" s="40"/>
    </row>
    <row r="7830" spans="1:40" x14ac:dyDescent="0.2">
      <c r="A7830" s="40"/>
      <c r="B7830" s="40"/>
      <c r="C7830" s="40"/>
      <c r="D7830" s="40"/>
      <c r="E7830" s="40"/>
      <c r="F7830" s="55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0"/>
      <c r="AN7830" s="40"/>
    </row>
    <row r="7831" spans="1:40" x14ac:dyDescent="0.2">
      <c r="A7831" s="40"/>
      <c r="B7831" s="40"/>
      <c r="C7831" s="40"/>
      <c r="D7831" s="40"/>
      <c r="E7831" s="40"/>
      <c r="F7831" s="55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0"/>
      <c r="AN7831" s="40"/>
    </row>
    <row r="7832" spans="1:40" x14ac:dyDescent="0.2">
      <c r="A7832" s="40"/>
      <c r="B7832" s="40"/>
      <c r="C7832" s="40"/>
      <c r="D7832" s="40"/>
      <c r="E7832" s="40"/>
      <c r="F7832" s="55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0"/>
      <c r="AN7832" s="40"/>
    </row>
    <row r="7833" spans="1:40" x14ac:dyDescent="0.2">
      <c r="A7833" s="40"/>
      <c r="B7833" s="40"/>
      <c r="C7833" s="40"/>
      <c r="D7833" s="40"/>
      <c r="E7833" s="40"/>
      <c r="F7833" s="55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0"/>
      <c r="AN7833" s="40"/>
    </row>
    <row r="7834" spans="1:40" x14ac:dyDescent="0.2">
      <c r="A7834" s="40"/>
      <c r="B7834" s="40"/>
      <c r="C7834" s="40"/>
      <c r="D7834" s="40"/>
      <c r="E7834" s="40"/>
      <c r="F7834" s="55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0"/>
      <c r="AN7834" s="40"/>
    </row>
    <row r="7835" spans="1:40" x14ac:dyDescent="0.2">
      <c r="A7835" s="40"/>
      <c r="B7835" s="40"/>
      <c r="C7835" s="40"/>
      <c r="D7835" s="40"/>
      <c r="E7835" s="40"/>
      <c r="F7835" s="55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0"/>
      <c r="AN7835" s="40"/>
    </row>
    <row r="7836" spans="1:40" x14ac:dyDescent="0.2">
      <c r="A7836" s="40"/>
      <c r="B7836" s="40"/>
      <c r="C7836" s="40"/>
      <c r="D7836" s="40"/>
      <c r="E7836" s="40"/>
      <c r="F7836" s="55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0"/>
      <c r="AN7836" s="40"/>
    </row>
    <row r="7837" spans="1:40" x14ac:dyDescent="0.2">
      <c r="A7837" s="40"/>
      <c r="B7837" s="40"/>
      <c r="C7837" s="40"/>
      <c r="D7837" s="40"/>
      <c r="E7837" s="40"/>
      <c r="F7837" s="55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0"/>
      <c r="AN7837" s="40"/>
    </row>
    <row r="7838" spans="1:40" x14ac:dyDescent="0.2">
      <c r="A7838" s="40"/>
      <c r="B7838" s="40"/>
      <c r="C7838" s="40"/>
      <c r="D7838" s="40"/>
      <c r="E7838" s="40"/>
      <c r="F7838" s="55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0"/>
      <c r="AN7838" s="40"/>
    </row>
    <row r="7839" spans="1:40" x14ac:dyDescent="0.2">
      <c r="A7839" s="40"/>
      <c r="B7839" s="40"/>
      <c r="C7839" s="40"/>
      <c r="D7839" s="40"/>
      <c r="E7839" s="40"/>
      <c r="F7839" s="55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0"/>
      <c r="AN7839" s="40"/>
    </row>
    <row r="7840" spans="1:40" x14ac:dyDescent="0.2">
      <c r="A7840" s="40"/>
      <c r="B7840" s="40"/>
      <c r="C7840" s="40"/>
      <c r="D7840" s="40"/>
      <c r="E7840" s="40"/>
      <c r="F7840" s="55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0"/>
      <c r="AN7840" s="40"/>
    </row>
    <row r="7841" spans="1:40" x14ac:dyDescent="0.2">
      <c r="A7841" s="40"/>
      <c r="B7841" s="40"/>
      <c r="C7841" s="40"/>
      <c r="D7841" s="40"/>
      <c r="E7841" s="40"/>
      <c r="F7841" s="55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0"/>
      <c r="AN7841" s="40"/>
    </row>
    <row r="7842" spans="1:40" x14ac:dyDescent="0.2">
      <c r="A7842" s="40"/>
      <c r="B7842" s="40"/>
      <c r="C7842" s="40"/>
      <c r="D7842" s="40"/>
      <c r="E7842" s="40"/>
      <c r="F7842" s="55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0"/>
      <c r="AN7842" s="40"/>
    </row>
    <row r="7843" spans="1:40" x14ac:dyDescent="0.2">
      <c r="A7843" s="40"/>
      <c r="B7843" s="40"/>
      <c r="C7843" s="40"/>
      <c r="D7843" s="40"/>
      <c r="E7843" s="40"/>
      <c r="F7843" s="55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0"/>
      <c r="AN7843" s="40"/>
    </row>
    <row r="7844" spans="1:40" x14ac:dyDescent="0.2">
      <c r="A7844" s="40"/>
      <c r="B7844" s="40"/>
      <c r="C7844" s="40"/>
      <c r="D7844" s="40"/>
      <c r="E7844" s="40"/>
      <c r="F7844" s="55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0"/>
      <c r="AN7844" s="40"/>
    </row>
    <row r="7845" spans="1:40" x14ac:dyDescent="0.2">
      <c r="A7845" s="40"/>
      <c r="B7845" s="40"/>
      <c r="C7845" s="40"/>
      <c r="D7845" s="40"/>
      <c r="E7845" s="40"/>
      <c r="F7845" s="55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0"/>
      <c r="AN7845" s="40"/>
    </row>
    <row r="7846" spans="1:40" x14ac:dyDescent="0.2">
      <c r="A7846" s="40"/>
      <c r="B7846" s="40"/>
      <c r="C7846" s="40"/>
      <c r="D7846" s="40"/>
      <c r="E7846" s="40"/>
      <c r="F7846" s="55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0"/>
      <c r="AN7846" s="40"/>
    </row>
    <row r="7847" spans="1:40" x14ac:dyDescent="0.2">
      <c r="A7847" s="40"/>
      <c r="B7847" s="40"/>
      <c r="C7847" s="40"/>
      <c r="D7847" s="40"/>
      <c r="E7847" s="40"/>
      <c r="F7847" s="55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0"/>
      <c r="AN7847" s="40"/>
    </row>
    <row r="7848" spans="1:40" x14ac:dyDescent="0.2">
      <c r="A7848" s="40"/>
      <c r="B7848" s="40"/>
      <c r="C7848" s="40"/>
      <c r="D7848" s="40"/>
      <c r="E7848" s="40"/>
      <c r="F7848" s="55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0"/>
      <c r="AN7848" s="40"/>
    </row>
    <row r="7849" spans="1:40" x14ac:dyDescent="0.2">
      <c r="A7849" s="40"/>
      <c r="B7849" s="40"/>
      <c r="C7849" s="40"/>
      <c r="D7849" s="40"/>
      <c r="E7849" s="40"/>
      <c r="F7849" s="55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0"/>
      <c r="AN7849" s="40"/>
    </row>
    <row r="7850" spans="1:40" x14ac:dyDescent="0.2">
      <c r="A7850" s="40"/>
      <c r="B7850" s="40"/>
      <c r="C7850" s="40"/>
      <c r="D7850" s="40"/>
      <c r="E7850" s="40"/>
      <c r="F7850" s="55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0"/>
      <c r="AN7850" s="40"/>
    </row>
    <row r="7851" spans="1:40" x14ac:dyDescent="0.2">
      <c r="A7851" s="40"/>
      <c r="B7851" s="40"/>
      <c r="C7851" s="40"/>
      <c r="D7851" s="40"/>
      <c r="E7851" s="40"/>
      <c r="F7851" s="55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0"/>
      <c r="AN7851" s="40"/>
    </row>
    <row r="7852" spans="1:40" x14ac:dyDescent="0.2">
      <c r="A7852" s="40"/>
      <c r="B7852" s="40"/>
      <c r="C7852" s="40"/>
      <c r="D7852" s="40"/>
      <c r="E7852" s="40"/>
      <c r="F7852" s="55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0"/>
      <c r="AN7852" s="40"/>
    </row>
    <row r="7853" spans="1:40" x14ac:dyDescent="0.2">
      <c r="A7853" s="40"/>
      <c r="B7853" s="40"/>
      <c r="C7853" s="40"/>
      <c r="D7853" s="40"/>
      <c r="E7853" s="40"/>
      <c r="F7853" s="55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0"/>
      <c r="AN7853" s="40"/>
    </row>
    <row r="7854" spans="1:40" x14ac:dyDescent="0.2">
      <c r="A7854" s="40"/>
      <c r="B7854" s="40"/>
      <c r="C7854" s="40"/>
      <c r="D7854" s="40"/>
      <c r="E7854" s="40"/>
      <c r="F7854" s="55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0"/>
      <c r="AN7854" s="40"/>
    </row>
    <row r="7855" spans="1:40" x14ac:dyDescent="0.2">
      <c r="A7855" s="40"/>
      <c r="B7855" s="40"/>
      <c r="C7855" s="40"/>
      <c r="D7855" s="40"/>
      <c r="E7855" s="40"/>
      <c r="F7855" s="55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0"/>
      <c r="AN7855" s="40"/>
    </row>
    <row r="7856" spans="1:40" x14ac:dyDescent="0.2">
      <c r="A7856" s="40"/>
      <c r="B7856" s="40"/>
      <c r="C7856" s="40"/>
      <c r="D7856" s="40"/>
      <c r="E7856" s="40"/>
      <c r="F7856" s="55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0"/>
      <c r="AN7856" s="40"/>
    </row>
    <row r="7857" spans="1:40" x14ac:dyDescent="0.2">
      <c r="A7857" s="40"/>
      <c r="B7857" s="40"/>
      <c r="C7857" s="40"/>
      <c r="D7857" s="40"/>
      <c r="E7857" s="40"/>
      <c r="F7857" s="55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0"/>
      <c r="AN7857" s="40"/>
    </row>
    <row r="7858" spans="1:40" x14ac:dyDescent="0.2">
      <c r="A7858" s="40"/>
      <c r="B7858" s="40"/>
      <c r="C7858" s="40"/>
      <c r="D7858" s="40"/>
      <c r="E7858" s="40"/>
      <c r="F7858" s="55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0"/>
      <c r="AN7858" s="40"/>
    </row>
    <row r="7859" spans="1:40" x14ac:dyDescent="0.2">
      <c r="A7859" s="40"/>
      <c r="B7859" s="40"/>
      <c r="C7859" s="40"/>
      <c r="D7859" s="40"/>
      <c r="E7859" s="40"/>
      <c r="F7859" s="55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0"/>
      <c r="AN7859" s="40"/>
    </row>
    <row r="7860" spans="1:40" x14ac:dyDescent="0.2">
      <c r="A7860" s="40"/>
      <c r="B7860" s="40"/>
      <c r="C7860" s="40"/>
      <c r="D7860" s="40"/>
      <c r="E7860" s="40"/>
      <c r="F7860" s="55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0"/>
      <c r="AN7860" s="40"/>
    </row>
    <row r="7861" spans="1:40" x14ac:dyDescent="0.2">
      <c r="A7861" s="40"/>
      <c r="B7861" s="40"/>
      <c r="C7861" s="40"/>
      <c r="D7861" s="40"/>
      <c r="E7861" s="40"/>
      <c r="F7861" s="55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0"/>
      <c r="AN7861" s="40"/>
    </row>
    <row r="7862" spans="1:40" x14ac:dyDescent="0.2">
      <c r="A7862" s="40"/>
      <c r="B7862" s="40"/>
      <c r="C7862" s="40"/>
      <c r="D7862" s="40"/>
      <c r="E7862" s="40"/>
      <c r="F7862" s="55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0"/>
      <c r="AN7862" s="40"/>
    </row>
    <row r="7863" spans="1:40" x14ac:dyDescent="0.2">
      <c r="A7863" s="40"/>
      <c r="B7863" s="40"/>
      <c r="C7863" s="40"/>
      <c r="D7863" s="40"/>
      <c r="E7863" s="40"/>
      <c r="F7863" s="55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0"/>
      <c r="AN7863" s="40"/>
    </row>
    <row r="7864" spans="1:40" x14ac:dyDescent="0.2">
      <c r="A7864" s="40"/>
      <c r="B7864" s="40"/>
      <c r="C7864" s="40"/>
      <c r="D7864" s="40"/>
      <c r="E7864" s="40"/>
      <c r="F7864" s="55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0"/>
      <c r="AN7864" s="40"/>
    </row>
    <row r="7865" spans="1:40" x14ac:dyDescent="0.2">
      <c r="A7865" s="40"/>
      <c r="B7865" s="40"/>
      <c r="C7865" s="40"/>
      <c r="D7865" s="40"/>
      <c r="E7865" s="40"/>
      <c r="F7865" s="55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0"/>
      <c r="AN7865" s="40"/>
    </row>
    <row r="7866" spans="1:40" x14ac:dyDescent="0.2">
      <c r="A7866" s="40"/>
      <c r="B7866" s="40"/>
      <c r="C7866" s="40"/>
      <c r="D7866" s="40"/>
      <c r="E7866" s="40"/>
      <c r="F7866" s="55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0"/>
      <c r="AN7866" s="40"/>
    </row>
    <row r="7867" spans="1:40" x14ac:dyDescent="0.2">
      <c r="A7867" s="40"/>
      <c r="B7867" s="40"/>
      <c r="C7867" s="40"/>
      <c r="D7867" s="40"/>
      <c r="E7867" s="40"/>
      <c r="F7867" s="55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0"/>
      <c r="AN7867" s="40"/>
    </row>
    <row r="7868" spans="1:40" x14ac:dyDescent="0.2">
      <c r="A7868" s="40"/>
      <c r="B7868" s="40"/>
      <c r="C7868" s="40"/>
      <c r="D7868" s="40"/>
      <c r="E7868" s="40"/>
      <c r="F7868" s="55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0"/>
      <c r="AN7868" s="40"/>
    </row>
    <row r="7869" spans="1:40" x14ac:dyDescent="0.2">
      <c r="A7869" s="40"/>
      <c r="B7869" s="40"/>
      <c r="C7869" s="40"/>
      <c r="D7869" s="40"/>
      <c r="E7869" s="40"/>
      <c r="F7869" s="55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0"/>
      <c r="AN7869" s="40"/>
    </row>
    <row r="7870" spans="1:40" x14ac:dyDescent="0.2">
      <c r="A7870" s="40"/>
      <c r="B7870" s="40"/>
      <c r="C7870" s="40"/>
      <c r="D7870" s="40"/>
      <c r="E7870" s="40"/>
      <c r="F7870" s="55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0"/>
      <c r="AN7870" s="40"/>
    </row>
    <row r="7871" spans="1:40" x14ac:dyDescent="0.2">
      <c r="A7871" s="40"/>
      <c r="B7871" s="40"/>
      <c r="C7871" s="40"/>
      <c r="D7871" s="40"/>
      <c r="E7871" s="40"/>
      <c r="F7871" s="55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0"/>
      <c r="AN7871" s="40"/>
    </row>
    <row r="7872" spans="1:40" x14ac:dyDescent="0.2">
      <c r="A7872" s="40"/>
      <c r="B7872" s="40"/>
      <c r="C7872" s="40"/>
      <c r="D7872" s="40"/>
      <c r="E7872" s="40"/>
      <c r="F7872" s="55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0"/>
      <c r="AN7872" s="40"/>
    </row>
    <row r="7873" spans="1:40" x14ac:dyDescent="0.2">
      <c r="A7873" s="40"/>
      <c r="B7873" s="40"/>
      <c r="C7873" s="40"/>
      <c r="D7873" s="40"/>
      <c r="E7873" s="40"/>
      <c r="F7873" s="55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0"/>
      <c r="AN7873" s="40"/>
    </row>
    <row r="7874" spans="1:40" x14ac:dyDescent="0.2">
      <c r="A7874" s="40"/>
      <c r="B7874" s="40"/>
      <c r="C7874" s="40"/>
      <c r="D7874" s="40"/>
      <c r="E7874" s="40"/>
      <c r="F7874" s="55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0"/>
      <c r="AN7874" s="40"/>
    </row>
    <row r="7875" spans="1:40" x14ac:dyDescent="0.2">
      <c r="A7875" s="40"/>
      <c r="B7875" s="40"/>
      <c r="C7875" s="40"/>
      <c r="D7875" s="40"/>
      <c r="E7875" s="40"/>
      <c r="F7875" s="55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0"/>
      <c r="AN7875" s="40"/>
    </row>
    <row r="7876" spans="1:40" x14ac:dyDescent="0.2">
      <c r="A7876" s="40"/>
      <c r="B7876" s="40"/>
      <c r="C7876" s="40"/>
      <c r="D7876" s="40"/>
      <c r="E7876" s="40"/>
      <c r="F7876" s="55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0"/>
      <c r="AN7876" s="40"/>
    </row>
    <row r="7877" spans="1:40" x14ac:dyDescent="0.2">
      <c r="A7877" s="40"/>
      <c r="B7877" s="40"/>
      <c r="C7877" s="40"/>
      <c r="D7877" s="40"/>
      <c r="E7877" s="40"/>
      <c r="F7877" s="55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0"/>
      <c r="AN7877" s="40"/>
    </row>
    <row r="7878" spans="1:40" x14ac:dyDescent="0.2">
      <c r="A7878" s="40"/>
      <c r="B7878" s="40"/>
      <c r="C7878" s="40"/>
      <c r="D7878" s="40"/>
      <c r="E7878" s="40"/>
      <c r="F7878" s="55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0"/>
      <c r="AN7878" s="40"/>
    </row>
    <row r="7879" spans="1:40" x14ac:dyDescent="0.2">
      <c r="A7879" s="40"/>
      <c r="B7879" s="40"/>
      <c r="C7879" s="40"/>
      <c r="D7879" s="40"/>
      <c r="E7879" s="40"/>
      <c r="F7879" s="55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0"/>
      <c r="AN7879" s="40"/>
    </row>
    <row r="7880" spans="1:40" x14ac:dyDescent="0.2">
      <c r="A7880" s="40"/>
      <c r="B7880" s="40"/>
      <c r="C7880" s="40"/>
      <c r="D7880" s="40"/>
      <c r="E7880" s="40"/>
      <c r="F7880" s="55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0"/>
      <c r="AN7880" s="40"/>
    </row>
    <row r="7881" spans="1:40" x14ac:dyDescent="0.2">
      <c r="A7881" s="40"/>
      <c r="B7881" s="40"/>
      <c r="C7881" s="40"/>
      <c r="D7881" s="40"/>
      <c r="E7881" s="40"/>
      <c r="F7881" s="55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0"/>
      <c r="AN7881" s="40"/>
    </row>
    <row r="7882" spans="1:40" x14ac:dyDescent="0.2">
      <c r="A7882" s="40"/>
      <c r="B7882" s="40"/>
      <c r="C7882" s="40"/>
      <c r="D7882" s="40"/>
      <c r="E7882" s="40"/>
      <c r="F7882" s="55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0"/>
      <c r="AN7882" s="40"/>
    </row>
    <row r="7883" spans="1:40" x14ac:dyDescent="0.2">
      <c r="A7883" s="40"/>
      <c r="B7883" s="40"/>
      <c r="C7883" s="40"/>
      <c r="D7883" s="40"/>
      <c r="E7883" s="40"/>
      <c r="F7883" s="55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0"/>
      <c r="AN7883" s="40"/>
    </row>
    <row r="7884" spans="1:40" x14ac:dyDescent="0.2">
      <c r="A7884" s="40"/>
      <c r="B7884" s="40"/>
      <c r="C7884" s="40"/>
      <c r="D7884" s="40"/>
      <c r="E7884" s="40"/>
      <c r="F7884" s="55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0"/>
      <c r="AN7884" s="40"/>
    </row>
    <row r="7885" spans="1:40" x14ac:dyDescent="0.2">
      <c r="A7885" s="40"/>
      <c r="B7885" s="40"/>
      <c r="C7885" s="40"/>
      <c r="D7885" s="40"/>
      <c r="E7885" s="40"/>
      <c r="F7885" s="55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0"/>
      <c r="AN7885" s="40"/>
    </row>
    <row r="7886" spans="1:40" x14ac:dyDescent="0.2">
      <c r="A7886" s="40"/>
      <c r="B7886" s="40"/>
      <c r="C7886" s="40"/>
      <c r="D7886" s="40"/>
      <c r="E7886" s="40"/>
      <c r="F7886" s="55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0"/>
      <c r="AN7886" s="40"/>
    </row>
    <row r="7887" spans="1:40" x14ac:dyDescent="0.2">
      <c r="A7887" s="40"/>
      <c r="B7887" s="40"/>
      <c r="C7887" s="40"/>
      <c r="D7887" s="40"/>
      <c r="E7887" s="40"/>
      <c r="F7887" s="55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0"/>
      <c r="AN7887" s="40"/>
    </row>
    <row r="7888" spans="1:40" x14ac:dyDescent="0.2">
      <c r="A7888" s="40"/>
      <c r="B7888" s="40"/>
      <c r="C7888" s="40"/>
      <c r="D7888" s="40"/>
      <c r="E7888" s="40"/>
      <c r="F7888" s="55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0"/>
      <c r="AN7888" s="40"/>
    </row>
    <row r="7889" spans="1:40" x14ac:dyDescent="0.2">
      <c r="A7889" s="40"/>
      <c r="B7889" s="40"/>
      <c r="C7889" s="40"/>
      <c r="D7889" s="40"/>
      <c r="E7889" s="40"/>
      <c r="F7889" s="55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0"/>
      <c r="AN7889" s="40"/>
    </row>
    <row r="7890" spans="1:40" x14ac:dyDescent="0.2">
      <c r="A7890" s="40"/>
      <c r="B7890" s="40"/>
      <c r="C7890" s="40"/>
      <c r="D7890" s="40"/>
      <c r="E7890" s="40"/>
      <c r="F7890" s="55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0"/>
      <c r="AN7890" s="40"/>
    </row>
    <row r="7891" spans="1:40" x14ac:dyDescent="0.2">
      <c r="A7891" s="40"/>
      <c r="B7891" s="40"/>
      <c r="C7891" s="40"/>
      <c r="D7891" s="40"/>
      <c r="E7891" s="40"/>
      <c r="F7891" s="55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0"/>
      <c r="AN7891" s="40"/>
    </row>
    <row r="7892" spans="1:40" x14ac:dyDescent="0.2">
      <c r="A7892" s="40"/>
      <c r="B7892" s="40"/>
      <c r="C7892" s="40"/>
      <c r="D7892" s="40"/>
      <c r="E7892" s="40"/>
      <c r="F7892" s="55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0"/>
      <c r="AN7892" s="40"/>
    </row>
    <row r="7893" spans="1:40" x14ac:dyDescent="0.2">
      <c r="A7893" s="40"/>
      <c r="B7893" s="40"/>
      <c r="C7893" s="40"/>
      <c r="D7893" s="40"/>
      <c r="E7893" s="40"/>
      <c r="F7893" s="55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0"/>
      <c r="AN7893" s="40"/>
    </row>
    <row r="7894" spans="1:40" x14ac:dyDescent="0.2">
      <c r="A7894" s="40"/>
      <c r="B7894" s="40"/>
      <c r="C7894" s="40"/>
      <c r="D7894" s="40"/>
      <c r="E7894" s="40"/>
      <c r="F7894" s="55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0"/>
      <c r="AN7894" s="40"/>
    </row>
    <row r="7895" spans="1:40" x14ac:dyDescent="0.2">
      <c r="A7895" s="40"/>
      <c r="B7895" s="40"/>
      <c r="C7895" s="40"/>
      <c r="D7895" s="40"/>
      <c r="E7895" s="40"/>
      <c r="F7895" s="55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0"/>
      <c r="AN7895" s="40"/>
    </row>
    <row r="7896" spans="1:40" x14ac:dyDescent="0.2">
      <c r="A7896" s="40"/>
      <c r="B7896" s="40"/>
      <c r="C7896" s="40"/>
      <c r="D7896" s="40"/>
      <c r="E7896" s="40"/>
      <c r="F7896" s="55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0"/>
      <c r="AN7896" s="40"/>
    </row>
    <row r="7897" spans="1:40" x14ac:dyDescent="0.2">
      <c r="A7897" s="40"/>
      <c r="B7897" s="40"/>
      <c r="C7897" s="40"/>
      <c r="D7897" s="40"/>
      <c r="E7897" s="40"/>
      <c r="F7897" s="55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0"/>
      <c r="AN7897" s="40"/>
    </row>
    <row r="7898" spans="1:40" x14ac:dyDescent="0.2">
      <c r="A7898" s="40"/>
      <c r="B7898" s="40"/>
      <c r="C7898" s="40"/>
      <c r="D7898" s="40"/>
      <c r="E7898" s="40"/>
      <c r="F7898" s="55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0"/>
      <c r="AN7898" s="40"/>
    </row>
    <row r="7899" spans="1:40" x14ac:dyDescent="0.2">
      <c r="A7899" s="40"/>
      <c r="B7899" s="40"/>
      <c r="C7899" s="40"/>
      <c r="D7899" s="40"/>
      <c r="E7899" s="40"/>
      <c r="F7899" s="55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0"/>
      <c r="AN7899" s="40"/>
    </row>
    <row r="7900" spans="1:40" x14ac:dyDescent="0.2">
      <c r="A7900" s="40"/>
      <c r="B7900" s="40"/>
      <c r="C7900" s="40"/>
      <c r="D7900" s="40"/>
      <c r="E7900" s="40"/>
      <c r="F7900" s="55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0"/>
      <c r="AN7900" s="40"/>
    </row>
    <row r="7901" spans="1:40" x14ac:dyDescent="0.2">
      <c r="A7901" s="40"/>
      <c r="B7901" s="40"/>
      <c r="C7901" s="40"/>
      <c r="D7901" s="40"/>
      <c r="E7901" s="40"/>
      <c r="F7901" s="55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0"/>
      <c r="AN7901" s="40"/>
    </row>
    <row r="7902" spans="1:40" x14ac:dyDescent="0.2">
      <c r="A7902" s="40"/>
      <c r="B7902" s="40"/>
      <c r="C7902" s="40"/>
      <c r="D7902" s="40"/>
      <c r="E7902" s="40"/>
      <c r="F7902" s="55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0"/>
      <c r="AN7902" s="40"/>
    </row>
    <row r="7903" spans="1:40" x14ac:dyDescent="0.2">
      <c r="A7903" s="40"/>
      <c r="B7903" s="40"/>
      <c r="C7903" s="40"/>
      <c r="D7903" s="40"/>
      <c r="E7903" s="40"/>
      <c r="F7903" s="55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0"/>
      <c r="AN7903" s="40"/>
    </row>
    <row r="7904" spans="1:40" x14ac:dyDescent="0.2">
      <c r="A7904" s="40"/>
      <c r="B7904" s="40"/>
      <c r="C7904" s="40"/>
      <c r="D7904" s="40"/>
      <c r="E7904" s="40"/>
      <c r="F7904" s="55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0"/>
      <c r="AN7904" s="40"/>
    </row>
    <row r="7905" spans="1:40" x14ac:dyDescent="0.2">
      <c r="A7905" s="40"/>
      <c r="B7905" s="40"/>
      <c r="C7905" s="40"/>
      <c r="D7905" s="40"/>
      <c r="E7905" s="40"/>
      <c r="F7905" s="55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0"/>
      <c r="AN7905" s="40"/>
    </row>
    <row r="7906" spans="1:40" x14ac:dyDescent="0.2">
      <c r="A7906" s="40"/>
      <c r="B7906" s="40"/>
      <c r="C7906" s="40"/>
      <c r="D7906" s="40"/>
      <c r="E7906" s="40"/>
      <c r="F7906" s="55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0"/>
      <c r="AN7906" s="40"/>
    </row>
    <row r="7907" spans="1:40" x14ac:dyDescent="0.2">
      <c r="A7907" s="40"/>
      <c r="B7907" s="40"/>
      <c r="C7907" s="40"/>
      <c r="D7907" s="40"/>
      <c r="E7907" s="40"/>
      <c r="F7907" s="55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0"/>
      <c r="AN7907" s="40"/>
    </row>
    <row r="7908" spans="1:40" x14ac:dyDescent="0.2">
      <c r="A7908" s="40"/>
      <c r="B7908" s="40"/>
      <c r="C7908" s="40"/>
      <c r="D7908" s="40"/>
      <c r="E7908" s="40"/>
      <c r="F7908" s="55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0"/>
      <c r="AN7908" s="40"/>
    </row>
    <row r="7909" spans="1:40" x14ac:dyDescent="0.2">
      <c r="A7909" s="40"/>
      <c r="B7909" s="40"/>
      <c r="C7909" s="40"/>
      <c r="D7909" s="40"/>
      <c r="E7909" s="40"/>
      <c r="F7909" s="55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0"/>
      <c r="AN7909" s="40"/>
    </row>
    <row r="7910" spans="1:40" x14ac:dyDescent="0.2">
      <c r="A7910" s="40"/>
      <c r="B7910" s="40"/>
      <c r="C7910" s="40"/>
      <c r="D7910" s="40"/>
      <c r="E7910" s="40"/>
      <c r="F7910" s="55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0"/>
      <c r="AN7910" s="40"/>
    </row>
    <row r="7911" spans="1:40" x14ac:dyDescent="0.2">
      <c r="A7911" s="40"/>
      <c r="B7911" s="40"/>
      <c r="C7911" s="40"/>
      <c r="D7911" s="40"/>
      <c r="E7911" s="40"/>
      <c r="F7911" s="55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0"/>
      <c r="AN7911" s="40"/>
    </row>
    <row r="7912" spans="1:40" x14ac:dyDescent="0.2">
      <c r="A7912" s="40"/>
      <c r="B7912" s="40"/>
      <c r="C7912" s="40"/>
      <c r="D7912" s="40"/>
      <c r="E7912" s="40"/>
      <c r="F7912" s="55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0"/>
      <c r="AN7912" s="40"/>
    </row>
    <row r="7913" spans="1:40" x14ac:dyDescent="0.2">
      <c r="A7913" s="40"/>
      <c r="B7913" s="40"/>
      <c r="C7913" s="40"/>
      <c r="D7913" s="40"/>
      <c r="E7913" s="40"/>
      <c r="F7913" s="55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0"/>
      <c r="AN7913" s="40"/>
    </row>
    <row r="7914" spans="1:40" x14ac:dyDescent="0.2">
      <c r="A7914" s="40"/>
      <c r="B7914" s="40"/>
      <c r="C7914" s="40"/>
      <c r="D7914" s="40"/>
      <c r="E7914" s="40"/>
      <c r="F7914" s="55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0"/>
      <c r="AN7914" s="40"/>
    </row>
    <row r="7915" spans="1:40" x14ac:dyDescent="0.2">
      <c r="A7915" s="40"/>
      <c r="B7915" s="40"/>
      <c r="C7915" s="40"/>
      <c r="D7915" s="40"/>
      <c r="E7915" s="40"/>
      <c r="F7915" s="55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0"/>
      <c r="AN7915" s="40"/>
    </row>
    <row r="7916" spans="1:40" x14ac:dyDescent="0.2">
      <c r="A7916" s="40"/>
      <c r="B7916" s="40"/>
      <c r="C7916" s="40"/>
      <c r="D7916" s="40"/>
      <c r="E7916" s="40"/>
      <c r="F7916" s="55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0"/>
      <c r="AN7916" s="40"/>
    </row>
    <row r="7917" spans="1:40" x14ac:dyDescent="0.2">
      <c r="A7917" s="40"/>
      <c r="B7917" s="40"/>
      <c r="C7917" s="40"/>
      <c r="D7917" s="40"/>
      <c r="E7917" s="40"/>
      <c r="F7917" s="55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0"/>
      <c r="AN7917" s="40"/>
    </row>
    <row r="7918" spans="1:40" x14ac:dyDescent="0.2">
      <c r="A7918" s="40"/>
      <c r="B7918" s="40"/>
      <c r="C7918" s="40"/>
      <c r="D7918" s="40"/>
      <c r="E7918" s="40"/>
      <c r="F7918" s="55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0"/>
      <c r="AN7918" s="40"/>
    </row>
    <row r="7919" spans="1:40" x14ac:dyDescent="0.2">
      <c r="A7919" s="40"/>
      <c r="B7919" s="40"/>
      <c r="C7919" s="40"/>
      <c r="D7919" s="40"/>
      <c r="E7919" s="40"/>
      <c r="F7919" s="55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0"/>
      <c r="AN7919" s="40"/>
    </row>
    <row r="7920" spans="1:40" x14ac:dyDescent="0.2">
      <c r="A7920" s="40"/>
      <c r="B7920" s="40"/>
      <c r="C7920" s="40"/>
      <c r="D7920" s="40"/>
      <c r="E7920" s="40"/>
      <c r="F7920" s="55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0"/>
      <c r="AN7920" s="40"/>
    </row>
    <row r="7921" spans="1:40" x14ac:dyDescent="0.2">
      <c r="A7921" s="40"/>
      <c r="B7921" s="40"/>
      <c r="C7921" s="40"/>
      <c r="D7921" s="40"/>
      <c r="E7921" s="40"/>
      <c r="F7921" s="55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0"/>
      <c r="AN7921" s="40"/>
    </row>
    <row r="7922" spans="1:40" x14ac:dyDescent="0.2">
      <c r="A7922" s="40"/>
      <c r="B7922" s="40"/>
      <c r="C7922" s="40"/>
      <c r="D7922" s="40"/>
      <c r="E7922" s="40"/>
      <c r="F7922" s="55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0"/>
      <c r="AN7922" s="40"/>
    </row>
    <row r="7923" spans="1:40" x14ac:dyDescent="0.2">
      <c r="A7923" s="40"/>
      <c r="B7923" s="40"/>
      <c r="C7923" s="40"/>
      <c r="D7923" s="40"/>
      <c r="E7923" s="40"/>
      <c r="F7923" s="55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0"/>
      <c r="AN7923" s="40"/>
    </row>
    <row r="7924" spans="1:40" x14ac:dyDescent="0.2">
      <c r="A7924" s="40"/>
      <c r="B7924" s="40"/>
      <c r="C7924" s="40"/>
      <c r="D7924" s="40"/>
      <c r="E7924" s="40"/>
      <c r="F7924" s="55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0"/>
      <c r="AN7924" s="40"/>
    </row>
    <row r="7925" spans="1:40" x14ac:dyDescent="0.2">
      <c r="A7925" s="40"/>
      <c r="B7925" s="40"/>
      <c r="C7925" s="40"/>
      <c r="D7925" s="40"/>
      <c r="E7925" s="40"/>
      <c r="F7925" s="55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0"/>
      <c r="AN7925" s="40"/>
    </row>
    <row r="7926" spans="1:40" x14ac:dyDescent="0.2">
      <c r="A7926" s="40"/>
      <c r="B7926" s="40"/>
      <c r="C7926" s="40"/>
      <c r="D7926" s="40"/>
      <c r="E7926" s="40"/>
      <c r="F7926" s="55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0"/>
      <c r="AN7926" s="40"/>
    </row>
    <row r="7927" spans="1:40" x14ac:dyDescent="0.2">
      <c r="A7927" s="40"/>
      <c r="B7927" s="40"/>
      <c r="C7927" s="40"/>
      <c r="D7927" s="40"/>
      <c r="E7927" s="40"/>
      <c r="F7927" s="55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0"/>
      <c r="AN7927" s="40"/>
    </row>
    <row r="7928" spans="1:40" x14ac:dyDescent="0.2">
      <c r="A7928" s="40"/>
      <c r="B7928" s="40"/>
      <c r="C7928" s="40"/>
      <c r="D7928" s="40"/>
      <c r="E7928" s="40"/>
      <c r="F7928" s="55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0"/>
      <c r="AN7928" s="40"/>
    </row>
    <row r="7929" spans="1:40" x14ac:dyDescent="0.2">
      <c r="A7929" s="40"/>
      <c r="B7929" s="40"/>
      <c r="C7929" s="40"/>
      <c r="D7929" s="40"/>
      <c r="E7929" s="40"/>
      <c r="F7929" s="55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0"/>
      <c r="AN7929" s="40"/>
    </row>
    <row r="7930" spans="1:40" x14ac:dyDescent="0.2">
      <c r="A7930" s="40"/>
      <c r="B7930" s="40"/>
      <c r="C7930" s="40"/>
      <c r="D7930" s="40"/>
      <c r="E7930" s="40"/>
      <c r="F7930" s="55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0"/>
      <c r="AN7930" s="40"/>
    </row>
    <row r="7931" spans="1:40" x14ac:dyDescent="0.2">
      <c r="A7931" s="40"/>
      <c r="B7931" s="40"/>
      <c r="C7931" s="40"/>
      <c r="D7931" s="40"/>
      <c r="E7931" s="40"/>
      <c r="F7931" s="55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0"/>
      <c r="AN7931" s="40"/>
    </row>
    <row r="7932" spans="1:40" x14ac:dyDescent="0.2">
      <c r="A7932" s="40"/>
      <c r="B7932" s="40"/>
      <c r="C7932" s="40"/>
      <c r="D7932" s="40"/>
      <c r="E7932" s="40"/>
      <c r="F7932" s="55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0"/>
      <c r="AN7932" s="40"/>
    </row>
    <row r="7933" spans="1:40" x14ac:dyDescent="0.2">
      <c r="A7933" s="40"/>
      <c r="B7933" s="40"/>
      <c r="C7933" s="40"/>
      <c r="D7933" s="40"/>
      <c r="E7933" s="40"/>
      <c r="F7933" s="55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0"/>
      <c r="AN7933" s="40"/>
    </row>
    <row r="7934" spans="1:40" x14ac:dyDescent="0.2">
      <c r="A7934" s="40"/>
      <c r="B7934" s="40"/>
      <c r="C7934" s="40"/>
      <c r="D7934" s="40"/>
      <c r="E7934" s="40"/>
      <c r="F7934" s="55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0"/>
      <c r="AN7934" s="40"/>
    </row>
    <row r="7935" spans="1:40" x14ac:dyDescent="0.2">
      <c r="A7935" s="40"/>
      <c r="B7935" s="40"/>
      <c r="C7935" s="40"/>
      <c r="D7935" s="40"/>
      <c r="E7935" s="40"/>
      <c r="F7935" s="55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0"/>
      <c r="AN7935" s="40"/>
    </row>
    <row r="7936" spans="1:40" x14ac:dyDescent="0.2">
      <c r="A7936" s="40"/>
      <c r="B7936" s="40"/>
      <c r="C7936" s="40"/>
      <c r="D7936" s="40"/>
      <c r="E7936" s="40"/>
      <c r="F7936" s="55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0"/>
      <c r="AN7936" s="40"/>
    </row>
    <row r="7937" spans="1:40" x14ac:dyDescent="0.2">
      <c r="A7937" s="40"/>
      <c r="B7937" s="40"/>
      <c r="C7937" s="40"/>
      <c r="D7937" s="40"/>
      <c r="E7937" s="40"/>
      <c r="F7937" s="55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0"/>
      <c r="AN7937" s="40"/>
    </row>
    <row r="7938" spans="1:40" x14ac:dyDescent="0.2">
      <c r="A7938" s="40"/>
      <c r="B7938" s="40"/>
      <c r="C7938" s="40"/>
      <c r="D7938" s="40"/>
      <c r="E7938" s="40"/>
      <c r="F7938" s="55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0"/>
      <c r="AN7938" s="40"/>
    </row>
    <row r="7939" spans="1:40" x14ac:dyDescent="0.2">
      <c r="A7939" s="40"/>
      <c r="B7939" s="40"/>
      <c r="C7939" s="40"/>
      <c r="D7939" s="40"/>
      <c r="E7939" s="40"/>
      <c r="F7939" s="55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0"/>
      <c r="AN7939" s="40"/>
    </row>
    <row r="7940" spans="1:40" x14ac:dyDescent="0.2">
      <c r="A7940" s="40"/>
      <c r="B7940" s="40"/>
      <c r="C7940" s="40"/>
      <c r="D7940" s="40"/>
      <c r="E7940" s="40"/>
      <c r="F7940" s="55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0"/>
      <c r="AN7940" s="40"/>
    </row>
    <row r="7941" spans="1:40" x14ac:dyDescent="0.2">
      <c r="A7941" s="40"/>
      <c r="B7941" s="40"/>
      <c r="C7941" s="40"/>
      <c r="D7941" s="40"/>
      <c r="E7941" s="40"/>
      <c r="F7941" s="55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0"/>
      <c r="AN7941" s="40"/>
    </row>
    <row r="7942" spans="1:40" x14ac:dyDescent="0.2">
      <c r="A7942" s="40"/>
      <c r="B7942" s="40"/>
      <c r="C7942" s="40"/>
      <c r="D7942" s="40"/>
      <c r="E7942" s="40"/>
      <c r="F7942" s="55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0"/>
      <c r="AN7942" s="40"/>
    </row>
    <row r="7943" spans="1:40" x14ac:dyDescent="0.2">
      <c r="A7943" s="40"/>
      <c r="B7943" s="40"/>
      <c r="C7943" s="40"/>
      <c r="D7943" s="40"/>
      <c r="E7943" s="40"/>
      <c r="F7943" s="55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0"/>
      <c r="AN7943" s="40"/>
    </row>
    <row r="7944" spans="1:40" x14ac:dyDescent="0.2">
      <c r="A7944" s="40"/>
      <c r="B7944" s="40"/>
      <c r="C7944" s="40"/>
      <c r="D7944" s="40"/>
      <c r="E7944" s="40"/>
      <c r="F7944" s="55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0"/>
      <c r="AN7944" s="40"/>
    </row>
    <row r="7945" spans="1:40" x14ac:dyDescent="0.2">
      <c r="A7945" s="40"/>
      <c r="B7945" s="40"/>
      <c r="C7945" s="40"/>
      <c r="D7945" s="40"/>
      <c r="E7945" s="40"/>
      <c r="F7945" s="55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0"/>
      <c r="AN7945" s="40"/>
    </row>
    <row r="7946" spans="1:40" x14ac:dyDescent="0.2">
      <c r="A7946" s="40"/>
      <c r="B7946" s="40"/>
      <c r="C7946" s="40"/>
      <c r="D7946" s="40"/>
      <c r="E7946" s="40"/>
      <c r="F7946" s="55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0"/>
      <c r="AN7946" s="40"/>
    </row>
    <row r="7947" spans="1:40" x14ac:dyDescent="0.2">
      <c r="A7947" s="40"/>
      <c r="B7947" s="40"/>
      <c r="C7947" s="40"/>
      <c r="D7947" s="40"/>
      <c r="E7947" s="40"/>
      <c r="F7947" s="55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0"/>
      <c r="AN7947" s="40"/>
    </row>
    <row r="7948" spans="1:40" x14ac:dyDescent="0.2">
      <c r="A7948" s="40"/>
      <c r="B7948" s="40"/>
      <c r="C7948" s="40"/>
      <c r="D7948" s="40"/>
      <c r="E7948" s="40"/>
      <c r="F7948" s="55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0"/>
      <c r="AN7948" s="40"/>
    </row>
    <row r="7949" spans="1:40" x14ac:dyDescent="0.2">
      <c r="A7949" s="40"/>
      <c r="B7949" s="40"/>
      <c r="C7949" s="40"/>
      <c r="D7949" s="40"/>
      <c r="E7949" s="40"/>
      <c r="F7949" s="55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0"/>
      <c r="AN7949" s="40"/>
    </row>
    <row r="7950" spans="1:40" x14ac:dyDescent="0.2">
      <c r="A7950" s="40"/>
      <c r="B7950" s="40"/>
      <c r="C7950" s="40"/>
      <c r="D7950" s="40"/>
      <c r="E7950" s="40"/>
      <c r="F7950" s="55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0"/>
      <c r="AN7950" s="40"/>
    </row>
    <row r="7951" spans="1:40" x14ac:dyDescent="0.2">
      <c r="A7951" s="40"/>
      <c r="B7951" s="40"/>
      <c r="C7951" s="40"/>
      <c r="D7951" s="40"/>
      <c r="E7951" s="40"/>
      <c r="F7951" s="55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0"/>
      <c r="AN7951" s="40"/>
    </row>
    <row r="7952" spans="1:40" x14ac:dyDescent="0.2">
      <c r="A7952" s="40"/>
      <c r="B7952" s="40"/>
      <c r="C7952" s="40"/>
      <c r="D7952" s="40"/>
      <c r="E7952" s="40"/>
      <c r="F7952" s="55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0"/>
      <c r="AN7952" s="40"/>
    </row>
    <row r="7953" spans="1:40" x14ac:dyDescent="0.2">
      <c r="A7953" s="40"/>
      <c r="B7953" s="40"/>
      <c r="C7953" s="40"/>
      <c r="D7953" s="40"/>
      <c r="E7953" s="40"/>
      <c r="F7953" s="55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0"/>
      <c r="AN7953" s="40"/>
    </row>
    <row r="7954" spans="1:40" x14ac:dyDescent="0.2">
      <c r="A7954" s="40"/>
      <c r="B7954" s="40"/>
      <c r="C7954" s="40"/>
      <c r="D7954" s="40"/>
      <c r="E7954" s="40"/>
      <c r="F7954" s="55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0"/>
      <c r="AN7954" s="40"/>
    </row>
    <row r="7955" spans="1:40" x14ac:dyDescent="0.2">
      <c r="A7955" s="40"/>
      <c r="B7955" s="40"/>
      <c r="C7955" s="40"/>
      <c r="D7955" s="40"/>
      <c r="E7955" s="40"/>
      <c r="F7955" s="55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0"/>
      <c r="AN7955" s="40"/>
    </row>
    <row r="7956" spans="1:40" x14ac:dyDescent="0.2">
      <c r="A7956" s="40"/>
      <c r="B7956" s="40"/>
      <c r="C7956" s="40"/>
      <c r="D7956" s="40"/>
      <c r="E7956" s="40"/>
      <c r="F7956" s="55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0"/>
      <c r="AN7956" s="40"/>
    </row>
    <row r="7957" spans="1:40" x14ac:dyDescent="0.2">
      <c r="A7957" s="40"/>
      <c r="B7957" s="40"/>
      <c r="C7957" s="40"/>
      <c r="D7957" s="40"/>
      <c r="E7957" s="40"/>
      <c r="F7957" s="55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0"/>
      <c r="AN7957" s="40"/>
    </row>
    <row r="7958" spans="1:40" x14ac:dyDescent="0.2">
      <c r="A7958" s="40"/>
      <c r="B7958" s="40"/>
      <c r="C7958" s="40"/>
      <c r="D7958" s="40"/>
      <c r="E7958" s="40"/>
      <c r="F7958" s="55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0"/>
      <c r="AN7958" s="40"/>
    </row>
    <row r="7959" spans="1:40" x14ac:dyDescent="0.2">
      <c r="A7959" s="40"/>
      <c r="B7959" s="40"/>
      <c r="C7959" s="40"/>
      <c r="D7959" s="40"/>
      <c r="E7959" s="40"/>
      <c r="F7959" s="55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0"/>
      <c r="AN7959" s="40"/>
    </row>
    <row r="7960" spans="1:40" x14ac:dyDescent="0.2">
      <c r="A7960" s="40"/>
      <c r="B7960" s="40"/>
      <c r="C7960" s="40"/>
      <c r="D7960" s="40"/>
      <c r="E7960" s="40"/>
      <c r="F7960" s="55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0"/>
      <c r="AN7960" s="40"/>
    </row>
    <row r="7961" spans="1:40" x14ac:dyDescent="0.2">
      <c r="A7961" s="40"/>
      <c r="B7961" s="40"/>
      <c r="C7961" s="40"/>
      <c r="D7961" s="40"/>
      <c r="E7961" s="40"/>
      <c r="F7961" s="55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0"/>
      <c r="AN7961" s="40"/>
    </row>
    <row r="7962" spans="1:40" x14ac:dyDescent="0.2">
      <c r="A7962" s="40"/>
      <c r="B7962" s="40"/>
      <c r="C7962" s="40"/>
      <c r="D7962" s="40"/>
      <c r="E7962" s="40"/>
      <c r="F7962" s="55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0"/>
      <c r="AN7962" s="40"/>
    </row>
    <row r="7963" spans="1:40" x14ac:dyDescent="0.2">
      <c r="A7963" s="40"/>
      <c r="B7963" s="40"/>
      <c r="C7963" s="40"/>
      <c r="D7963" s="40"/>
      <c r="E7963" s="40"/>
      <c r="F7963" s="55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0"/>
      <c r="AN7963" s="40"/>
    </row>
    <row r="7964" spans="1:40" x14ac:dyDescent="0.2">
      <c r="A7964" s="40"/>
      <c r="B7964" s="40"/>
      <c r="C7964" s="40"/>
      <c r="D7964" s="40"/>
      <c r="E7964" s="40"/>
      <c r="F7964" s="55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0"/>
      <c r="AN7964" s="40"/>
    </row>
    <row r="7965" spans="1:40" x14ac:dyDescent="0.2">
      <c r="A7965" s="40"/>
      <c r="B7965" s="40"/>
      <c r="C7965" s="40"/>
      <c r="D7965" s="40"/>
      <c r="E7965" s="40"/>
      <c r="F7965" s="55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0"/>
      <c r="AN7965" s="40"/>
    </row>
    <row r="7966" spans="1:40" x14ac:dyDescent="0.2">
      <c r="A7966" s="40"/>
      <c r="B7966" s="40"/>
      <c r="C7966" s="40"/>
      <c r="D7966" s="40"/>
      <c r="E7966" s="40"/>
      <c r="F7966" s="55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0"/>
      <c r="AN7966" s="40"/>
    </row>
    <row r="7967" spans="1:40" x14ac:dyDescent="0.2">
      <c r="A7967" s="40"/>
      <c r="B7967" s="40"/>
      <c r="C7967" s="40"/>
      <c r="D7967" s="40"/>
      <c r="E7967" s="40"/>
      <c r="F7967" s="55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0"/>
      <c r="AN7967" s="40"/>
    </row>
    <row r="7968" spans="1:40" x14ac:dyDescent="0.2">
      <c r="A7968" s="40"/>
      <c r="B7968" s="40"/>
      <c r="C7968" s="40"/>
      <c r="D7968" s="40"/>
      <c r="E7968" s="40"/>
      <c r="F7968" s="55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0"/>
      <c r="AN7968" s="40"/>
    </row>
    <row r="7969" spans="1:40" x14ac:dyDescent="0.2">
      <c r="A7969" s="40"/>
      <c r="B7969" s="40"/>
      <c r="C7969" s="40"/>
      <c r="D7969" s="40"/>
      <c r="E7969" s="40"/>
      <c r="F7969" s="55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0"/>
      <c r="AN7969" s="40"/>
    </row>
    <row r="7970" spans="1:40" x14ac:dyDescent="0.2">
      <c r="A7970" s="40"/>
      <c r="B7970" s="40"/>
      <c r="C7970" s="40"/>
      <c r="D7970" s="40"/>
      <c r="E7970" s="40"/>
      <c r="F7970" s="55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0"/>
      <c r="AN7970" s="40"/>
    </row>
    <row r="7971" spans="1:40" x14ac:dyDescent="0.2">
      <c r="A7971" s="40"/>
      <c r="B7971" s="40"/>
      <c r="C7971" s="40"/>
      <c r="D7971" s="40"/>
      <c r="E7971" s="40"/>
      <c r="F7971" s="55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0"/>
      <c r="AN7971" s="40"/>
    </row>
    <row r="7972" spans="1:40" x14ac:dyDescent="0.2">
      <c r="A7972" s="40"/>
      <c r="B7972" s="40"/>
      <c r="C7972" s="40"/>
      <c r="D7972" s="40"/>
      <c r="E7972" s="40"/>
      <c r="F7972" s="55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0"/>
      <c r="AN7972" s="40"/>
    </row>
    <row r="7973" spans="1:40" x14ac:dyDescent="0.2">
      <c r="A7973" s="40"/>
      <c r="B7973" s="40"/>
      <c r="C7973" s="40"/>
      <c r="D7973" s="40"/>
      <c r="E7973" s="40"/>
      <c r="F7973" s="55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0"/>
      <c r="AN7973" s="40"/>
    </row>
    <row r="7974" spans="1:40" x14ac:dyDescent="0.2">
      <c r="A7974" s="40"/>
      <c r="B7974" s="40"/>
      <c r="C7974" s="40"/>
      <c r="D7974" s="40"/>
      <c r="E7974" s="40"/>
      <c r="F7974" s="55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0"/>
      <c r="AN7974" s="40"/>
    </row>
    <row r="7975" spans="1:40" x14ac:dyDescent="0.2">
      <c r="A7975" s="40"/>
      <c r="B7975" s="40"/>
      <c r="C7975" s="40"/>
      <c r="D7975" s="40"/>
      <c r="E7975" s="40"/>
      <c r="F7975" s="55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0"/>
      <c r="AN7975" s="40"/>
    </row>
    <row r="7976" spans="1:40" x14ac:dyDescent="0.2">
      <c r="A7976" s="40"/>
      <c r="B7976" s="40"/>
      <c r="C7976" s="40"/>
      <c r="D7976" s="40"/>
      <c r="E7976" s="40"/>
      <c r="F7976" s="55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0"/>
      <c r="AN7976" s="40"/>
    </row>
    <row r="7977" spans="1:40" x14ac:dyDescent="0.2">
      <c r="A7977" s="40"/>
      <c r="B7977" s="40"/>
      <c r="C7977" s="40"/>
      <c r="D7977" s="40"/>
      <c r="E7977" s="40"/>
      <c r="F7977" s="55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0"/>
      <c r="AN7977" s="40"/>
    </row>
    <row r="7978" spans="1:40" x14ac:dyDescent="0.2">
      <c r="A7978" s="40"/>
      <c r="B7978" s="40"/>
      <c r="C7978" s="40"/>
      <c r="D7978" s="40"/>
      <c r="E7978" s="40"/>
      <c r="F7978" s="55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0"/>
      <c r="AN7978" s="40"/>
    </row>
    <row r="7979" spans="1:40" x14ac:dyDescent="0.2">
      <c r="A7979" s="40"/>
      <c r="B7979" s="40"/>
      <c r="C7979" s="40"/>
      <c r="D7979" s="40"/>
      <c r="E7979" s="40"/>
      <c r="F7979" s="55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0"/>
      <c r="AN7979" s="40"/>
    </row>
    <row r="7980" spans="1:40" x14ac:dyDescent="0.2">
      <c r="A7980" s="40"/>
      <c r="B7980" s="40"/>
      <c r="C7980" s="40"/>
      <c r="D7980" s="40"/>
      <c r="E7980" s="40"/>
      <c r="F7980" s="55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0"/>
      <c r="AN7980" s="40"/>
    </row>
    <row r="7981" spans="1:40" x14ac:dyDescent="0.2">
      <c r="A7981" s="40"/>
      <c r="B7981" s="40"/>
      <c r="C7981" s="40"/>
      <c r="D7981" s="40"/>
      <c r="E7981" s="40"/>
      <c r="F7981" s="55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0"/>
      <c r="AN7981" s="40"/>
    </row>
    <row r="7982" spans="1:40" x14ac:dyDescent="0.2">
      <c r="A7982" s="40"/>
      <c r="B7982" s="40"/>
      <c r="C7982" s="40"/>
      <c r="D7982" s="40"/>
      <c r="E7982" s="40"/>
      <c r="F7982" s="55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0"/>
      <c r="AN7982" s="40"/>
    </row>
    <row r="7983" spans="1:40" x14ac:dyDescent="0.2">
      <c r="A7983" s="40"/>
      <c r="B7983" s="40"/>
      <c r="C7983" s="40"/>
      <c r="D7983" s="40"/>
      <c r="E7983" s="40"/>
      <c r="F7983" s="55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0"/>
      <c r="AN7983" s="40"/>
    </row>
    <row r="7984" spans="1:40" x14ac:dyDescent="0.2">
      <c r="A7984" s="40"/>
      <c r="B7984" s="40"/>
      <c r="C7984" s="40"/>
      <c r="D7984" s="40"/>
      <c r="E7984" s="40"/>
      <c r="F7984" s="55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0"/>
      <c r="AN7984" s="40"/>
    </row>
    <row r="7985" spans="1:40" x14ac:dyDescent="0.2">
      <c r="A7985" s="40"/>
      <c r="B7985" s="40"/>
      <c r="C7985" s="40"/>
      <c r="D7985" s="40"/>
      <c r="E7985" s="40"/>
      <c r="F7985" s="55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0"/>
      <c r="AN7985" s="40"/>
    </row>
    <row r="7986" spans="1:40" x14ac:dyDescent="0.2">
      <c r="A7986" s="40"/>
      <c r="B7986" s="40"/>
      <c r="C7986" s="40"/>
      <c r="D7986" s="40"/>
      <c r="E7986" s="40"/>
      <c r="F7986" s="55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0"/>
      <c r="AN7986" s="40"/>
    </row>
    <row r="7987" spans="1:40" x14ac:dyDescent="0.2">
      <c r="A7987" s="40"/>
      <c r="B7987" s="40"/>
      <c r="C7987" s="40"/>
      <c r="D7987" s="40"/>
      <c r="E7987" s="40"/>
      <c r="F7987" s="55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0"/>
      <c r="AN7987" s="40"/>
    </row>
    <row r="7988" spans="1:40" x14ac:dyDescent="0.2">
      <c r="A7988" s="40"/>
      <c r="B7988" s="40"/>
      <c r="C7988" s="40"/>
      <c r="D7988" s="40"/>
      <c r="E7988" s="40"/>
      <c r="F7988" s="55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0"/>
      <c r="AN7988" s="40"/>
    </row>
    <row r="7989" spans="1:40" x14ac:dyDescent="0.2">
      <c r="A7989" s="40"/>
      <c r="B7989" s="40"/>
      <c r="C7989" s="40"/>
      <c r="D7989" s="40"/>
      <c r="E7989" s="40"/>
      <c r="F7989" s="55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0"/>
      <c r="AN7989" s="40"/>
    </row>
    <row r="7990" spans="1:40" x14ac:dyDescent="0.2">
      <c r="A7990" s="40"/>
      <c r="B7990" s="40"/>
      <c r="C7990" s="40"/>
      <c r="D7990" s="40"/>
      <c r="E7990" s="40"/>
      <c r="F7990" s="55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0"/>
      <c r="AN7990" s="40"/>
    </row>
    <row r="7991" spans="1:40" x14ac:dyDescent="0.2">
      <c r="A7991" s="40"/>
      <c r="B7991" s="40"/>
      <c r="C7991" s="40"/>
      <c r="D7991" s="40"/>
      <c r="E7991" s="40"/>
      <c r="F7991" s="55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0"/>
      <c r="AN7991" s="40"/>
    </row>
    <row r="7992" spans="1:40" x14ac:dyDescent="0.2">
      <c r="A7992" s="40"/>
      <c r="B7992" s="40"/>
      <c r="C7992" s="40"/>
      <c r="D7992" s="40"/>
      <c r="E7992" s="40"/>
      <c r="F7992" s="55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0"/>
      <c r="AN7992" s="40"/>
    </row>
    <row r="7993" spans="1:40" x14ac:dyDescent="0.2">
      <c r="A7993" s="40"/>
      <c r="B7993" s="40"/>
      <c r="C7993" s="40"/>
      <c r="D7993" s="40"/>
      <c r="E7993" s="40"/>
      <c r="F7993" s="55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0"/>
      <c r="AN7993" s="40"/>
    </row>
    <row r="7994" spans="1:40" x14ac:dyDescent="0.2">
      <c r="A7994" s="40"/>
      <c r="B7994" s="40"/>
      <c r="C7994" s="40"/>
      <c r="D7994" s="40"/>
      <c r="E7994" s="40"/>
      <c r="F7994" s="55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0"/>
      <c r="AN7994" s="40"/>
    </row>
    <row r="7995" spans="1:40" x14ac:dyDescent="0.2">
      <c r="A7995" s="40"/>
      <c r="B7995" s="40"/>
      <c r="C7995" s="40"/>
      <c r="D7995" s="40"/>
      <c r="E7995" s="40"/>
      <c r="F7995" s="55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0"/>
      <c r="AN7995" s="40"/>
    </row>
    <row r="7996" spans="1:40" x14ac:dyDescent="0.2">
      <c r="A7996" s="40"/>
      <c r="B7996" s="40"/>
      <c r="C7996" s="40"/>
      <c r="D7996" s="40"/>
      <c r="E7996" s="40"/>
      <c r="F7996" s="55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0"/>
      <c r="AN7996" s="40"/>
    </row>
    <row r="7997" spans="1:40" x14ac:dyDescent="0.2">
      <c r="A7997" s="40"/>
      <c r="B7997" s="40"/>
      <c r="C7997" s="40"/>
      <c r="D7997" s="40"/>
      <c r="E7997" s="40"/>
      <c r="F7997" s="55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0"/>
      <c r="AN7997" s="40"/>
    </row>
    <row r="7998" spans="1:40" x14ac:dyDescent="0.2">
      <c r="A7998" s="40"/>
      <c r="B7998" s="40"/>
      <c r="C7998" s="40"/>
      <c r="D7998" s="40"/>
      <c r="E7998" s="40"/>
      <c r="F7998" s="55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0"/>
      <c r="AN7998" s="40"/>
    </row>
    <row r="7999" spans="1:40" x14ac:dyDescent="0.2">
      <c r="A7999" s="40"/>
      <c r="B7999" s="40"/>
      <c r="C7999" s="40"/>
      <c r="D7999" s="40"/>
      <c r="E7999" s="40"/>
      <c r="F7999" s="55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0"/>
      <c r="AN7999" s="40"/>
    </row>
    <row r="8000" spans="1:40" x14ac:dyDescent="0.2">
      <c r="A8000" s="40"/>
      <c r="B8000" s="40"/>
      <c r="C8000" s="40"/>
      <c r="D8000" s="40"/>
      <c r="E8000" s="40"/>
      <c r="F8000" s="55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0"/>
      <c r="AN8000" s="40"/>
    </row>
    <row r="8001" spans="1:40" x14ac:dyDescent="0.2">
      <c r="A8001" s="40"/>
      <c r="B8001" s="40"/>
      <c r="C8001" s="40"/>
      <c r="D8001" s="40"/>
      <c r="E8001" s="40"/>
      <c r="F8001" s="55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0"/>
      <c r="AN8001" s="40"/>
    </row>
    <row r="8002" spans="1:40" x14ac:dyDescent="0.2">
      <c r="A8002" s="40"/>
      <c r="B8002" s="40"/>
      <c r="C8002" s="40"/>
      <c r="D8002" s="40"/>
      <c r="E8002" s="40"/>
      <c r="F8002" s="55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0"/>
      <c r="AN8002" s="40"/>
    </row>
    <row r="8003" spans="1:40" x14ac:dyDescent="0.2">
      <c r="A8003" s="40"/>
      <c r="B8003" s="40"/>
      <c r="C8003" s="40"/>
      <c r="D8003" s="40"/>
      <c r="E8003" s="40"/>
      <c r="F8003" s="55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0"/>
      <c r="AN8003" s="40"/>
    </row>
    <row r="8004" spans="1:40" x14ac:dyDescent="0.2">
      <c r="A8004" s="40"/>
      <c r="B8004" s="40"/>
      <c r="C8004" s="40"/>
      <c r="D8004" s="40"/>
      <c r="E8004" s="40"/>
      <c r="F8004" s="55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0"/>
      <c r="AN8004" s="40"/>
    </row>
    <row r="8005" spans="1:40" x14ac:dyDescent="0.2">
      <c r="A8005" s="40"/>
      <c r="B8005" s="40"/>
      <c r="C8005" s="40"/>
      <c r="D8005" s="40"/>
      <c r="E8005" s="40"/>
      <c r="F8005" s="55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0"/>
      <c r="AN8005" s="40"/>
    </row>
    <row r="8006" spans="1:40" x14ac:dyDescent="0.2">
      <c r="A8006" s="40"/>
      <c r="B8006" s="40"/>
      <c r="C8006" s="40"/>
      <c r="D8006" s="40"/>
      <c r="E8006" s="40"/>
      <c r="F8006" s="55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0"/>
      <c r="AN8006" s="40"/>
    </row>
    <row r="8007" spans="1:40" x14ac:dyDescent="0.2">
      <c r="A8007" s="40"/>
      <c r="B8007" s="40"/>
      <c r="C8007" s="40"/>
      <c r="D8007" s="40"/>
      <c r="E8007" s="40"/>
      <c r="F8007" s="55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0"/>
      <c r="AN8007" s="40"/>
    </row>
    <row r="8008" spans="1:40" x14ac:dyDescent="0.2">
      <c r="A8008" s="40"/>
      <c r="B8008" s="40"/>
      <c r="C8008" s="40"/>
      <c r="D8008" s="40"/>
      <c r="E8008" s="40"/>
      <c r="F8008" s="55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0"/>
      <c r="AN8008" s="40"/>
    </row>
    <row r="8009" spans="1:40" x14ac:dyDescent="0.2">
      <c r="A8009" s="40"/>
      <c r="B8009" s="40"/>
      <c r="C8009" s="40"/>
      <c r="D8009" s="40"/>
      <c r="E8009" s="40"/>
      <c r="F8009" s="55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0"/>
      <c r="AN8009" s="40"/>
    </row>
    <row r="8010" spans="1:40" x14ac:dyDescent="0.2">
      <c r="A8010" s="40"/>
      <c r="B8010" s="40"/>
      <c r="C8010" s="40"/>
      <c r="D8010" s="40"/>
      <c r="E8010" s="40"/>
      <c r="F8010" s="55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0"/>
      <c r="AN8010" s="40"/>
    </row>
    <row r="8011" spans="1:40" x14ac:dyDescent="0.2">
      <c r="A8011" s="40"/>
      <c r="B8011" s="40"/>
      <c r="C8011" s="40"/>
      <c r="D8011" s="40"/>
      <c r="E8011" s="40"/>
      <c r="F8011" s="55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0"/>
      <c r="AN8011" s="40"/>
    </row>
    <row r="8012" spans="1:40" x14ac:dyDescent="0.2">
      <c r="A8012" s="40"/>
      <c r="B8012" s="40"/>
      <c r="C8012" s="40"/>
      <c r="D8012" s="40"/>
      <c r="E8012" s="40"/>
      <c r="F8012" s="55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0"/>
      <c r="AN8012" s="40"/>
    </row>
    <row r="8013" spans="1:40" x14ac:dyDescent="0.2">
      <c r="A8013" s="40"/>
      <c r="B8013" s="40"/>
      <c r="C8013" s="40"/>
      <c r="D8013" s="40"/>
      <c r="E8013" s="40"/>
      <c r="F8013" s="55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0"/>
      <c r="AN8013" s="40"/>
    </row>
    <row r="8014" spans="1:40" x14ac:dyDescent="0.2">
      <c r="A8014" s="40"/>
      <c r="B8014" s="40"/>
      <c r="C8014" s="40"/>
      <c r="D8014" s="40"/>
      <c r="E8014" s="40"/>
      <c r="F8014" s="55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0"/>
      <c r="AN8014" s="40"/>
    </row>
    <row r="8015" spans="1:40" x14ac:dyDescent="0.2">
      <c r="A8015" s="40"/>
      <c r="B8015" s="40"/>
      <c r="C8015" s="40"/>
      <c r="D8015" s="40"/>
      <c r="E8015" s="40"/>
      <c r="F8015" s="55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0"/>
      <c r="AN8015" s="40"/>
    </row>
    <row r="8016" spans="1:40" x14ac:dyDescent="0.2">
      <c r="A8016" s="40"/>
      <c r="B8016" s="40"/>
      <c r="C8016" s="40"/>
      <c r="D8016" s="40"/>
      <c r="E8016" s="40"/>
      <c r="F8016" s="55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0"/>
      <c r="AN8016" s="40"/>
    </row>
    <row r="8017" spans="1:40" x14ac:dyDescent="0.2">
      <c r="A8017" s="40"/>
      <c r="B8017" s="40"/>
      <c r="C8017" s="40"/>
      <c r="D8017" s="40"/>
      <c r="E8017" s="40"/>
      <c r="F8017" s="55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0"/>
      <c r="AN8017" s="40"/>
    </row>
    <row r="8018" spans="1:40" x14ac:dyDescent="0.2">
      <c r="A8018" s="40"/>
      <c r="B8018" s="40"/>
      <c r="C8018" s="40"/>
      <c r="D8018" s="40"/>
      <c r="E8018" s="40"/>
      <c r="F8018" s="55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0"/>
      <c r="AN8018" s="40"/>
    </row>
    <row r="8019" spans="1:40" x14ac:dyDescent="0.2">
      <c r="A8019" s="40"/>
      <c r="B8019" s="40"/>
      <c r="C8019" s="40"/>
      <c r="D8019" s="40"/>
      <c r="E8019" s="40"/>
      <c r="F8019" s="55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0"/>
      <c r="AN8019" s="40"/>
    </row>
    <row r="8020" spans="1:40" x14ac:dyDescent="0.2">
      <c r="A8020" s="40"/>
      <c r="B8020" s="40"/>
      <c r="C8020" s="40"/>
      <c r="D8020" s="40"/>
      <c r="E8020" s="40"/>
      <c r="F8020" s="55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0"/>
      <c r="AN8020" s="40"/>
    </row>
    <row r="8021" spans="1:40" x14ac:dyDescent="0.2">
      <c r="A8021" s="40"/>
      <c r="B8021" s="40"/>
      <c r="C8021" s="40"/>
      <c r="D8021" s="40"/>
      <c r="E8021" s="40"/>
      <c r="F8021" s="55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0"/>
      <c r="AN8021" s="40"/>
    </row>
    <row r="8022" spans="1:40" x14ac:dyDescent="0.2">
      <c r="A8022" s="40"/>
      <c r="B8022" s="40"/>
      <c r="C8022" s="40"/>
      <c r="D8022" s="40"/>
      <c r="E8022" s="40"/>
      <c r="F8022" s="55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0"/>
      <c r="AN8022" s="40"/>
    </row>
    <row r="8023" spans="1:40" x14ac:dyDescent="0.2">
      <c r="A8023" s="40"/>
      <c r="B8023" s="40"/>
      <c r="C8023" s="40"/>
      <c r="D8023" s="40"/>
      <c r="E8023" s="40"/>
      <c r="F8023" s="55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0"/>
      <c r="AN8023" s="40"/>
    </row>
    <row r="8024" spans="1:40" x14ac:dyDescent="0.2">
      <c r="A8024" s="40"/>
      <c r="B8024" s="40"/>
      <c r="C8024" s="40"/>
      <c r="D8024" s="40"/>
      <c r="E8024" s="40"/>
      <c r="F8024" s="55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0"/>
      <c r="AN8024" s="40"/>
    </row>
    <row r="8025" spans="1:40" x14ac:dyDescent="0.2">
      <c r="A8025" s="40"/>
      <c r="B8025" s="40"/>
      <c r="C8025" s="40"/>
      <c r="D8025" s="40"/>
      <c r="E8025" s="40"/>
      <c r="F8025" s="55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0"/>
      <c r="AN8025" s="40"/>
    </row>
    <row r="8026" spans="1:40" x14ac:dyDescent="0.2">
      <c r="A8026" s="40"/>
      <c r="B8026" s="40"/>
      <c r="C8026" s="40"/>
      <c r="D8026" s="40"/>
      <c r="E8026" s="40"/>
      <c r="F8026" s="55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0"/>
      <c r="AN8026" s="40"/>
    </row>
    <row r="8027" spans="1:40" x14ac:dyDescent="0.2">
      <c r="A8027" s="40"/>
      <c r="B8027" s="40"/>
      <c r="C8027" s="40"/>
      <c r="D8027" s="40"/>
      <c r="E8027" s="40"/>
      <c r="F8027" s="55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0"/>
      <c r="AN8027" s="40"/>
    </row>
    <row r="8028" spans="1:40" x14ac:dyDescent="0.2">
      <c r="A8028" s="40"/>
      <c r="B8028" s="40"/>
      <c r="C8028" s="40"/>
      <c r="D8028" s="40"/>
      <c r="E8028" s="40"/>
      <c r="F8028" s="55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0"/>
      <c r="AN8028" s="40"/>
    </row>
    <row r="8029" spans="1:40" x14ac:dyDescent="0.2">
      <c r="A8029" s="40"/>
      <c r="B8029" s="40"/>
      <c r="C8029" s="40"/>
      <c r="D8029" s="40"/>
      <c r="E8029" s="40"/>
      <c r="F8029" s="55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0"/>
      <c r="AN8029" s="40"/>
    </row>
    <row r="8030" spans="1:40" x14ac:dyDescent="0.2">
      <c r="A8030" s="40"/>
      <c r="B8030" s="40"/>
      <c r="C8030" s="40"/>
      <c r="D8030" s="40"/>
      <c r="E8030" s="40"/>
      <c r="F8030" s="55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0"/>
      <c r="AN8030" s="40"/>
    </row>
    <row r="8031" spans="1:40" x14ac:dyDescent="0.2">
      <c r="A8031" s="40"/>
      <c r="B8031" s="40"/>
      <c r="C8031" s="40"/>
      <c r="D8031" s="40"/>
      <c r="E8031" s="40"/>
      <c r="F8031" s="55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0"/>
      <c r="AN8031" s="40"/>
    </row>
    <row r="8032" spans="1:40" x14ac:dyDescent="0.2">
      <c r="A8032" s="40"/>
      <c r="B8032" s="40"/>
      <c r="C8032" s="40"/>
      <c r="D8032" s="40"/>
      <c r="E8032" s="40"/>
      <c r="F8032" s="55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0"/>
      <c r="AN8032" s="40"/>
    </row>
    <row r="8033" spans="1:40" x14ac:dyDescent="0.2">
      <c r="A8033" s="40"/>
      <c r="B8033" s="40"/>
      <c r="C8033" s="40"/>
      <c r="D8033" s="40"/>
      <c r="E8033" s="40"/>
      <c r="F8033" s="55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0"/>
      <c r="AN8033" s="40"/>
    </row>
    <row r="8034" spans="1:40" x14ac:dyDescent="0.2">
      <c r="A8034" s="40"/>
      <c r="B8034" s="40"/>
      <c r="C8034" s="40"/>
      <c r="D8034" s="40"/>
      <c r="E8034" s="40"/>
      <c r="F8034" s="55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0"/>
      <c r="AN8034" s="40"/>
    </row>
    <row r="8035" spans="1:40" x14ac:dyDescent="0.2">
      <c r="A8035" s="40"/>
      <c r="B8035" s="40"/>
      <c r="C8035" s="40"/>
      <c r="D8035" s="40"/>
      <c r="E8035" s="40"/>
      <c r="F8035" s="55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0"/>
      <c r="AN8035" s="40"/>
    </row>
    <row r="8036" spans="1:40" x14ac:dyDescent="0.2">
      <c r="A8036" s="40"/>
      <c r="B8036" s="40"/>
      <c r="C8036" s="40"/>
      <c r="D8036" s="40"/>
      <c r="E8036" s="40"/>
      <c r="F8036" s="55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0"/>
      <c r="AN8036" s="40"/>
    </row>
    <row r="8037" spans="1:40" x14ac:dyDescent="0.2">
      <c r="A8037" s="40"/>
      <c r="B8037" s="40"/>
      <c r="C8037" s="40"/>
      <c r="D8037" s="40"/>
      <c r="E8037" s="40"/>
      <c r="F8037" s="55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0"/>
      <c r="AN8037" s="40"/>
    </row>
    <row r="8038" spans="1:40" x14ac:dyDescent="0.2">
      <c r="A8038" s="40"/>
      <c r="B8038" s="40"/>
      <c r="C8038" s="40"/>
      <c r="D8038" s="40"/>
      <c r="E8038" s="40"/>
      <c r="F8038" s="55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0"/>
      <c r="AN8038" s="40"/>
    </row>
    <row r="8039" spans="1:40" x14ac:dyDescent="0.2">
      <c r="A8039" s="40"/>
      <c r="B8039" s="40"/>
      <c r="C8039" s="40"/>
      <c r="D8039" s="40"/>
      <c r="E8039" s="40"/>
      <c r="F8039" s="55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0"/>
      <c r="AN8039" s="40"/>
    </row>
    <row r="8040" spans="1:40" x14ac:dyDescent="0.2">
      <c r="A8040" s="40"/>
      <c r="B8040" s="40"/>
      <c r="C8040" s="40"/>
      <c r="D8040" s="40"/>
      <c r="E8040" s="40"/>
      <c r="F8040" s="55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0"/>
      <c r="AN8040" s="40"/>
    </row>
    <row r="8041" spans="1:40" x14ac:dyDescent="0.2">
      <c r="A8041" s="40"/>
      <c r="B8041" s="40"/>
      <c r="C8041" s="40"/>
      <c r="D8041" s="40"/>
      <c r="E8041" s="40"/>
      <c r="F8041" s="55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0"/>
      <c r="AN8041" s="40"/>
    </row>
    <row r="8042" spans="1:40" x14ac:dyDescent="0.2">
      <c r="A8042" s="40"/>
      <c r="B8042" s="40"/>
      <c r="C8042" s="40"/>
      <c r="D8042" s="40"/>
      <c r="E8042" s="40"/>
      <c r="F8042" s="55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0"/>
      <c r="AN8042" s="40"/>
    </row>
    <row r="8043" spans="1:40" x14ac:dyDescent="0.2">
      <c r="A8043" s="40"/>
      <c r="B8043" s="40"/>
      <c r="C8043" s="40"/>
      <c r="D8043" s="40"/>
      <c r="E8043" s="40"/>
      <c r="F8043" s="55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0"/>
      <c r="AN8043" s="40"/>
    </row>
    <row r="8044" spans="1:40" x14ac:dyDescent="0.2">
      <c r="A8044" s="40"/>
      <c r="B8044" s="40"/>
      <c r="C8044" s="40"/>
      <c r="D8044" s="40"/>
      <c r="E8044" s="40"/>
      <c r="F8044" s="55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0"/>
      <c r="AN8044" s="40"/>
    </row>
    <row r="8045" spans="1:40" x14ac:dyDescent="0.2">
      <c r="A8045" s="40"/>
      <c r="B8045" s="40"/>
      <c r="C8045" s="40"/>
      <c r="D8045" s="40"/>
      <c r="E8045" s="40"/>
      <c r="F8045" s="55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0"/>
      <c r="AN8045" s="40"/>
    </row>
    <row r="8046" spans="1:40" x14ac:dyDescent="0.2">
      <c r="A8046" s="40"/>
      <c r="B8046" s="40"/>
      <c r="C8046" s="40"/>
      <c r="D8046" s="40"/>
      <c r="E8046" s="40"/>
      <c r="F8046" s="55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0"/>
      <c r="AN8046" s="40"/>
    </row>
    <row r="8047" spans="1:40" x14ac:dyDescent="0.2">
      <c r="A8047" s="40"/>
      <c r="B8047" s="40"/>
      <c r="C8047" s="40"/>
      <c r="D8047" s="40"/>
      <c r="E8047" s="40"/>
      <c r="F8047" s="55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0"/>
      <c r="AN8047" s="40"/>
    </row>
    <row r="8048" spans="1:40" x14ac:dyDescent="0.2">
      <c r="A8048" s="40"/>
      <c r="B8048" s="40"/>
      <c r="C8048" s="40"/>
      <c r="D8048" s="40"/>
      <c r="E8048" s="40"/>
      <c r="F8048" s="55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0"/>
      <c r="AN8048" s="40"/>
    </row>
    <row r="8049" spans="1:40" x14ac:dyDescent="0.2">
      <c r="A8049" s="40"/>
      <c r="B8049" s="40"/>
      <c r="C8049" s="40"/>
      <c r="D8049" s="40"/>
      <c r="E8049" s="40"/>
      <c r="F8049" s="55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0"/>
      <c r="AN8049" s="40"/>
    </row>
    <row r="8050" spans="1:40" x14ac:dyDescent="0.2">
      <c r="A8050" s="40"/>
      <c r="B8050" s="40"/>
      <c r="C8050" s="40"/>
      <c r="D8050" s="40"/>
      <c r="E8050" s="40"/>
      <c r="F8050" s="55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0"/>
      <c r="AN8050" s="40"/>
    </row>
    <row r="8051" spans="1:40" x14ac:dyDescent="0.2">
      <c r="A8051" s="40"/>
      <c r="B8051" s="40"/>
      <c r="C8051" s="40"/>
      <c r="D8051" s="40"/>
      <c r="E8051" s="40"/>
      <c r="F8051" s="55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0"/>
      <c r="AN8051" s="40"/>
    </row>
    <row r="8052" spans="1:40" x14ac:dyDescent="0.2">
      <c r="A8052" s="40"/>
      <c r="B8052" s="40"/>
      <c r="C8052" s="40"/>
      <c r="D8052" s="40"/>
      <c r="E8052" s="40"/>
      <c r="F8052" s="55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0"/>
      <c r="AN8052" s="40"/>
    </row>
    <row r="8053" spans="1:40" x14ac:dyDescent="0.2">
      <c r="A8053" s="40"/>
      <c r="B8053" s="40"/>
      <c r="C8053" s="40"/>
      <c r="D8053" s="40"/>
      <c r="E8053" s="40"/>
      <c r="F8053" s="55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0"/>
      <c r="AN8053" s="40"/>
    </row>
    <row r="8054" spans="1:40" x14ac:dyDescent="0.2">
      <c r="A8054" s="40"/>
      <c r="B8054" s="40"/>
      <c r="C8054" s="40"/>
      <c r="D8054" s="40"/>
      <c r="E8054" s="40"/>
      <c r="F8054" s="55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0"/>
      <c r="AN8054" s="40"/>
    </row>
    <row r="8055" spans="1:40" x14ac:dyDescent="0.2">
      <c r="A8055" s="40"/>
      <c r="B8055" s="40"/>
      <c r="C8055" s="40"/>
      <c r="D8055" s="40"/>
      <c r="E8055" s="40"/>
      <c r="F8055" s="55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0"/>
      <c r="AN8055" s="40"/>
    </row>
    <row r="8056" spans="1:40" x14ac:dyDescent="0.2">
      <c r="A8056" s="40"/>
      <c r="B8056" s="40"/>
      <c r="C8056" s="40"/>
      <c r="D8056" s="40"/>
      <c r="E8056" s="40"/>
      <c r="F8056" s="55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0"/>
      <c r="AN8056" s="40"/>
    </row>
    <row r="8057" spans="1:40" x14ac:dyDescent="0.2">
      <c r="A8057" s="40"/>
      <c r="B8057" s="40"/>
      <c r="C8057" s="40"/>
      <c r="D8057" s="40"/>
      <c r="E8057" s="40"/>
      <c r="F8057" s="55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0"/>
      <c r="AN8057" s="40"/>
    </row>
    <row r="8058" spans="1:40" x14ac:dyDescent="0.2">
      <c r="A8058" s="40"/>
      <c r="B8058" s="40"/>
      <c r="C8058" s="40"/>
      <c r="D8058" s="40"/>
      <c r="E8058" s="40"/>
      <c r="F8058" s="55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0"/>
      <c r="AN8058" s="40"/>
    </row>
    <row r="8059" spans="1:40" x14ac:dyDescent="0.2">
      <c r="A8059" s="40"/>
      <c r="B8059" s="40"/>
      <c r="C8059" s="40"/>
      <c r="D8059" s="40"/>
      <c r="E8059" s="40"/>
      <c r="F8059" s="55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0"/>
      <c r="AN8059" s="40"/>
    </row>
    <row r="8060" spans="1:40" x14ac:dyDescent="0.2">
      <c r="A8060" s="40"/>
      <c r="B8060" s="40"/>
      <c r="C8060" s="40"/>
      <c r="D8060" s="40"/>
      <c r="E8060" s="40"/>
      <c r="F8060" s="55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0"/>
      <c r="AN8060" s="40"/>
    </row>
    <row r="8061" spans="1:40" x14ac:dyDescent="0.2">
      <c r="A8061" s="40"/>
      <c r="B8061" s="40"/>
      <c r="C8061" s="40"/>
      <c r="D8061" s="40"/>
      <c r="E8061" s="40"/>
      <c r="F8061" s="55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0"/>
      <c r="AN8061" s="40"/>
    </row>
    <row r="8062" spans="1:40" x14ac:dyDescent="0.2">
      <c r="A8062" s="40"/>
      <c r="B8062" s="40"/>
      <c r="C8062" s="40"/>
      <c r="D8062" s="40"/>
      <c r="E8062" s="40"/>
      <c r="F8062" s="55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0"/>
      <c r="AN8062" s="40"/>
    </row>
    <row r="8063" spans="1:40" x14ac:dyDescent="0.2">
      <c r="A8063" s="40"/>
      <c r="B8063" s="40"/>
      <c r="C8063" s="40"/>
      <c r="D8063" s="40"/>
      <c r="E8063" s="40"/>
      <c r="F8063" s="55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0"/>
      <c r="AN8063" s="40"/>
    </row>
    <row r="8064" spans="1:40" x14ac:dyDescent="0.2">
      <c r="A8064" s="40"/>
      <c r="B8064" s="40"/>
      <c r="C8064" s="40"/>
      <c r="D8064" s="40"/>
      <c r="E8064" s="40"/>
      <c r="F8064" s="55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0"/>
      <c r="AN8064" s="40"/>
    </row>
    <row r="8065" spans="1:40" x14ac:dyDescent="0.2">
      <c r="A8065" s="40"/>
      <c r="B8065" s="40"/>
      <c r="C8065" s="40"/>
      <c r="D8065" s="40"/>
      <c r="E8065" s="40"/>
      <c r="F8065" s="55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0"/>
      <c r="AN8065" s="40"/>
    </row>
    <row r="8066" spans="1:40" x14ac:dyDescent="0.2">
      <c r="A8066" s="40"/>
      <c r="B8066" s="40"/>
      <c r="C8066" s="40"/>
      <c r="D8066" s="40"/>
      <c r="E8066" s="40"/>
      <c r="F8066" s="55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0"/>
      <c r="AN8066" s="40"/>
    </row>
    <row r="8067" spans="1:40" x14ac:dyDescent="0.2">
      <c r="A8067" s="40"/>
      <c r="B8067" s="40"/>
      <c r="C8067" s="40"/>
      <c r="D8067" s="40"/>
      <c r="E8067" s="40"/>
      <c r="F8067" s="55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0"/>
      <c r="AN8067" s="40"/>
    </row>
    <row r="8068" spans="1:40" x14ac:dyDescent="0.2">
      <c r="A8068" s="40"/>
      <c r="B8068" s="40"/>
      <c r="C8068" s="40"/>
      <c r="D8068" s="40"/>
      <c r="E8068" s="40"/>
      <c r="F8068" s="55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0"/>
      <c r="AN8068" s="40"/>
    </row>
    <row r="8069" spans="1:40" x14ac:dyDescent="0.2">
      <c r="A8069" s="40"/>
      <c r="B8069" s="40"/>
      <c r="C8069" s="40"/>
      <c r="D8069" s="40"/>
      <c r="E8069" s="40"/>
      <c r="F8069" s="55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0"/>
      <c r="AN8069" s="40"/>
    </row>
    <row r="8070" spans="1:40" x14ac:dyDescent="0.2">
      <c r="A8070" s="40"/>
      <c r="B8070" s="40"/>
      <c r="C8070" s="40"/>
      <c r="D8070" s="40"/>
      <c r="E8070" s="40"/>
      <c r="F8070" s="55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0"/>
      <c r="AN8070" s="40"/>
    </row>
    <row r="8071" spans="1:40" x14ac:dyDescent="0.2">
      <c r="A8071" s="40"/>
      <c r="B8071" s="40"/>
      <c r="C8071" s="40"/>
      <c r="D8071" s="40"/>
      <c r="E8071" s="40"/>
      <c r="F8071" s="55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0"/>
      <c r="AN8071" s="40"/>
    </row>
    <row r="8072" spans="1:40" x14ac:dyDescent="0.2">
      <c r="A8072" s="40"/>
      <c r="B8072" s="40"/>
      <c r="C8072" s="40"/>
      <c r="D8072" s="40"/>
      <c r="E8072" s="40"/>
      <c r="F8072" s="55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0"/>
      <c r="AN8072" s="40"/>
    </row>
    <row r="8073" spans="1:40" x14ac:dyDescent="0.2">
      <c r="A8073" s="40"/>
      <c r="B8073" s="40"/>
      <c r="C8073" s="40"/>
      <c r="D8073" s="40"/>
      <c r="E8073" s="40"/>
      <c r="F8073" s="55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0"/>
      <c r="AN8073" s="40"/>
    </row>
    <row r="8074" spans="1:40" x14ac:dyDescent="0.2">
      <c r="A8074" s="40"/>
      <c r="B8074" s="40"/>
      <c r="C8074" s="40"/>
      <c r="D8074" s="40"/>
      <c r="E8074" s="40"/>
      <c r="F8074" s="55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0"/>
      <c r="AN8074" s="40"/>
    </row>
    <row r="8075" spans="1:40" x14ac:dyDescent="0.2">
      <c r="A8075" s="40"/>
      <c r="B8075" s="40"/>
      <c r="C8075" s="40"/>
      <c r="D8075" s="40"/>
      <c r="E8075" s="40"/>
      <c r="F8075" s="55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0"/>
      <c r="AN8075" s="40"/>
    </row>
    <row r="8076" spans="1:40" x14ac:dyDescent="0.2">
      <c r="A8076" s="40"/>
      <c r="B8076" s="40"/>
      <c r="C8076" s="40"/>
      <c r="D8076" s="40"/>
      <c r="E8076" s="40"/>
      <c r="F8076" s="55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0"/>
      <c r="AN8076" s="40"/>
    </row>
    <row r="8077" spans="1:40" x14ac:dyDescent="0.2">
      <c r="A8077" s="40"/>
      <c r="B8077" s="40"/>
      <c r="C8077" s="40"/>
      <c r="D8077" s="40"/>
      <c r="E8077" s="40"/>
      <c r="F8077" s="55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0"/>
      <c r="AN8077" s="40"/>
    </row>
    <row r="8078" spans="1:40" x14ac:dyDescent="0.2">
      <c r="A8078" s="40"/>
      <c r="B8078" s="40"/>
      <c r="C8078" s="40"/>
      <c r="D8078" s="40"/>
      <c r="E8078" s="40"/>
      <c r="F8078" s="55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0"/>
      <c r="AN8078" s="40"/>
    </row>
    <row r="8079" spans="1:40" x14ac:dyDescent="0.2">
      <c r="A8079" s="40"/>
      <c r="B8079" s="40"/>
      <c r="C8079" s="40"/>
      <c r="D8079" s="40"/>
      <c r="E8079" s="40"/>
      <c r="F8079" s="55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0"/>
      <c r="AN8079" s="40"/>
    </row>
    <row r="8080" spans="1:40" x14ac:dyDescent="0.2">
      <c r="A8080" s="40"/>
      <c r="B8080" s="40"/>
      <c r="C8080" s="40"/>
      <c r="D8080" s="40"/>
      <c r="E8080" s="40"/>
      <c r="F8080" s="55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0"/>
      <c r="AN8080" s="40"/>
    </row>
    <row r="8081" spans="1:40" x14ac:dyDescent="0.2">
      <c r="A8081" s="40"/>
      <c r="B8081" s="40"/>
      <c r="C8081" s="40"/>
      <c r="D8081" s="40"/>
      <c r="E8081" s="40"/>
      <c r="F8081" s="55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0"/>
      <c r="AN8081" s="40"/>
    </row>
    <row r="8082" spans="1:40" x14ac:dyDescent="0.2">
      <c r="A8082" s="40"/>
      <c r="B8082" s="40"/>
      <c r="C8082" s="40"/>
      <c r="D8082" s="40"/>
      <c r="E8082" s="40"/>
      <c r="F8082" s="55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0"/>
      <c r="AN8082" s="40"/>
    </row>
    <row r="8083" spans="1:40" x14ac:dyDescent="0.2">
      <c r="A8083" s="40"/>
      <c r="B8083" s="40"/>
      <c r="C8083" s="40"/>
      <c r="D8083" s="40"/>
      <c r="E8083" s="40"/>
      <c r="F8083" s="55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0"/>
      <c r="AN8083" s="40"/>
    </row>
    <row r="8084" spans="1:40" x14ac:dyDescent="0.2">
      <c r="A8084" s="40"/>
      <c r="B8084" s="40"/>
      <c r="C8084" s="40"/>
      <c r="D8084" s="40"/>
      <c r="E8084" s="40"/>
      <c r="F8084" s="55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0"/>
      <c r="AN8084" s="40"/>
    </row>
    <row r="8085" spans="1:40" x14ac:dyDescent="0.2">
      <c r="A8085" s="40"/>
      <c r="B8085" s="40"/>
      <c r="C8085" s="40"/>
      <c r="D8085" s="40"/>
      <c r="E8085" s="40"/>
      <c r="F8085" s="55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0"/>
      <c r="AN8085" s="40"/>
    </row>
    <row r="8086" spans="1:40" x14ac:dyDescent="0.2">
      <c r="A8086" s="40"/>
      <c r="B8086" s="40"/>
      <c r="C8086" s="40"/>
      <c r="D8086" s="40"/>
      <c r="E8086" s="40"/>
      <c r="F8086" s="55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0"/>
      <c r="AN8086" s="40"/>
    </row>
    <row r="8087" spans="1:40" x14ac:dyDescent="0.2">
      <c r="A8087" s="40"/>
      <c r="B8087" s="40"/>
      <c r="C8087" s="40"/>
      <c r="D8087" s="40"/>
      <c r="E8087" s="40"/>
      <c r="F8087" s="55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0"/>
      <c r="AN8087" s="40"/>
    </row>
    <row r="8088" spans="1:40" x14ac:dyDescent="0.2">
      <c r="A8088" s="40"/>
      <c r="B8088" s="40"/>
      <c r="C8088" s="40"/>
      <c r="D8088" s="40"/>
      <c r="E8088" s="40"/>
      <c r="F8088" s="55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0"/>
      <c r="AN8088" s="40"/>
    </row>
    <row r="8089" spans="1:40" x14ac:dyDescent="0.2">
      <c r="A8089" s="40"/>
      <c r="B8089" s="40"/>
      <c r="C8089" s="40"/>
      <c r="D8089" s="40"/>
      <c r="E8089" s="40"/>
      <c r="F8089" s="55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0"/>
      <c r="AN8089" s="40"/>
    </row>
    <row r="8090" spans="1:40" x14ac:dyDescent="0.2">
      <c r="A8090" s="40"/>
      <c r="B8090" s="40"/>
      <c r="C8090" s="40"/>
      <c r="D8090" s="40"/>
      <c r="E8090" s="40"/>
      <c r="F8090" s="55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0"/>
      <c r="AN8090" s="40"/>
    </row>
    <row r="8091" spans="1:40" x14ac:dyDescent="0.2">
      <c r="A8091" s="40"/>
      <c r="B8091" s="40"/>
      <c r="C8091" s="40"/>
      <c r="D8091" s="40"/>
      <c r="E8091" s="40"/>
      <c r="F8091" s="55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0"/>
      <c r="AN8091" s="40"/>
    </row>
    <row r="8092" spans="1:40" x14ac:dyDescent="0.2">
      <c r="A8092" s="40"/>
      <c r="B8092" s="40"/>
      <c r="C8092" s="40"/>
      <c r="D8092" s="40"/>
      <c r="E8092" s="40"/>
      <c r="F8092" s="55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0"/>
      <c r="AN8092" s="40"/>
    </row>
    <row r="8093" spans="1:40" x14ac:dyDescent="0.2">
      <c r="A8093" s="40"/>
      <c r="B8093" s="40"/>
      <c r="C8093" s="40"/>
      <c r="D8093" s="40"/>
      <c r="E8093" s="40"/>
      <c r="F8093" s="55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0"/>
      <c r="AN8093" s="40"/>
    </row>
    <row r="8094" spans="1:40" x14ac:dyDescent="0.2">
      <c r="A8094" s="40"/>
      <c r="B8094" s="40"/>
      <c r="C8094" s="40"/>
      <c r="D8094" s="40"/>
      <c r="E8094" s="40"/>
      <c r="F8094" s="55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0"/>
      <c r="AN8094" s="40"/>
    </row>
    <row r="8095" spans="1:40" x14ac:dyDescent="0.2">
      <c r="A8095" s="40"/>
      <c r="B8095" s="40"/>
      <c r="C8095" s="40"/>
      <c r="D8095" s="40"/>
      <c r="E8095" s="40"/>
      <c r="F8095" s="55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0"/>
      <c r="AN8095" s="40"/>
    </row>
    <row r="8096" spans="1:40" x14ac:dyDescent="0.2">
      <c r="A8096" s="40"/>
      <c r="B8096" s="40"/>
      <c r="C8096" s="40"/>
      <c r="D8096" s="40"/>
      <c r="E8096" s="40"/>
      <c r="F8096" s="55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0"/>
      <c r="AN8096" s="40"/>
    </row>
    <row r="8097" spans="1:40" x14ac:dyDescent="0.2">
      <c r="A8097" s="40"/>
      <c r="B8097" s="40"/>
      <c r="C8097" s="40"/>
      <c r="D8097" s="40"/>
      <c r="E8097" s="40"/>
      <c r="F8097" s="55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0"/>
      <c r="AN8097" s="40"/>
    </row>
    <row r="8098" spans="1:40" x14ac:dyDescent="0.2">
      <c r="A8098" s="40"/>
      <c r="B8098" s="40"/>
      <c r="C8098" s="40"/>
      <c r="D8098" s="40"/>
      <c r="E8098" s="40"/>
      <c r="F8098" s="55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0"/>
      <c r="AN8098" s="40"/>
    </row>
    <row r="8099" spans="1:40" x14ac:dyDescent="0.2">
      <c r="A8099" s="40"/>
      <c r="B8099" s="40"/>
      <c r="C8099" s="40"/>
      <c r="D8099" s="40"/>
      <c r="E8099" s="40"/>
      <c r="F8099" s="55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0"/>
      <c r="AN8099" s="40"/>
    </row>
    <row r="8100" spans="1:40" x14ac:dyDescent="0.2">
      <c r="A8100" s="40"/>
      <c r="B8100" s="40"/>
      <c r="C8100" s="40"/>
      <c r="D8100" s="40"/>
      <c r="E8100" s="40"/>
      <c r="F8100" s="55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0"/>
      <c r="AN8100" s="40"/>
    </row>
    <row r="8101" spans="1:40" x14ac:dyDescent="0.2">
      <c r="A8101" s="40"/>
      <c r="B8101" s="40"/>
      <c r="C8101" s="40"/>
      <c r="D8101" s="40"/>
      <c r="E8101" s="40"/>
      <c r="F8101" s="55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0"/>
      <c r="AN8101" s="40"/>
    </row>
    <row r="8102" spans="1:40" x14ac:dyDescent="0.2">
      <c r="A8102" s="40"/>
      <c r="B8102" s="40"/>
      <c r="C8102" s="40"/>
      <c r="D8102" s="40"/>
      <c r="E8102" s="40"/>
      <c r="F8102" s="55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0"/>
      <c r="AN8102" s="40"/>
    </row>
    <row r="8103" spans="1:40" x14ac:dyDescent="0.2">
      <c r="A8103" s="40"/>
      <c r="B8103" s="40"/>
      <c r="C8103" s="40"/>
      <c r="D8103" s="40"/>
      <c r="E8103" s="40"/>
      <c r="F8103" s="55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0"/>
      <c r="AN8103" s="40"/>
    </row>
    <row r="8104" spans="1:40" x14ac:dyDescent="0.2">
      <c r="A8104" s="40"/>
      <c r="B8104" s="40"/>
      <c r="C8104" s="40"/>
      <c r="D8104" s="40"/>
      <c r="E8104" s="40"/>
      <c r="F8104" s="55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0"/>
      <c r="AN8104" s="40"/>
    </row>
    <row r="8105" spans="1:40" x14ac:dyDescent="0.2">
      <c r="A8105" s="40"/>
      <c r="B8105" s="40"/>
      <c r="C8105" s="40"/>
      <c r="D8105" s="40"/>
      <c r="E8105" s="40"/>
      <c r="F8105" s="55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0"/>
      <c r="AN8105" s="40"/>
    </row>
    <row r="8106" spans="1:40" x14ac:dyDescent="0.2">
      <c r="A8106" s="40"/>
      <c r="B8106" s="40"/>
      <c r="C8106" s="40"/>
      <c r="D8106" s="40"/>
      <c r="E8106" s="40"/>
      <c r="F8106" s="55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0"/>
      <c r="AN8106" s="40"/>
    </row>
    <row r="8107" spans="1:40" x14ac:dyDescent="0.2">
      <c r="A8107" s="40"/>
      <c r="B8107" s="40"/>
      <c r="C8107" s="40"/>
      <c r="D8107" s="40"/>
      <c r="E8107" s="40"/>
      <c r="F8107" s="55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0"/>
      <c r="AN8107" s="40"/>
    </row>
    <row r="8108" spans="1:40" x14ac:dyDescent="0.2">
      <c r="A8108" s="40"/>
      <c r="B8108" s="40"/>
      <c r="C8108" s="40"/>
      <c r="D8108" s="40"/>
      <c r="E8108" s="40"/>
      <c r="F8108" s="55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0"/>
      <c r="AN8108" s="40"/>
    </row>
    <row r="8109" spans="1:40" x14ac:dyDescent="0.2">
      <c r="A8109" s="40"/>
      <c r="B8109" s="40"/>
      <c r="C8109" s="40"/>
      <c r="D8109" s="40"/>
      <c r="E8109" s="40"/>
      <c r="F8109" s="55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0"/>
      <c r="AN8109" s="40"/>
    </row>
    <row r="8110" spans="1:40" x14ac:dyDescent="0.2">
      <c r="A8110" s="40"/>
      <c r="B8110" s="40"/>
      <c r="C8110" s="40"/>
      <c r="D8110" s="40"/>
      <c r="E8110" s="40"/>
      <c r="F8110" s="55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0"/>
      <c r="AN8110" s="40"/>
    </row>
    <row r="8111" spans="1:40" x14ac:dyDescent="0.2">
      <c r="A8111" s="40"/>
      <c r="B8111" s="40"/>
      <c r="C8111" s="40"/>
      <c r="D8111" s="40"/>
      <c r="E8111" s="40"/>
      <c r="F8111" s="55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0"/>
      <c r="AN8111" s="40"/>
    </row>
    <row r="8112" spans="1:40" x14ac:dyDescent="0.2">
      <c r="A8112" s="40"/>
      <c r="B8112" s="40"/>
      <c r="C8112" s="40"/>
      <c r="D8112" s="40"/>
      <c r="E8112" s="40"/>
      <c r="F8112" s="55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0"/>
      <c r="AN8112" s="40"/>
    </row>
    <row r="8113" spans="1:40" x14ac:dyDescent="0.2">
      <c r="A8113" s="40"/>
      <c r="B8113" s="40"/>
      <c r="C8113" s="40"/>
      <c r="D8113" s="40"/>
      <c r="E8113" s="40"/>
      <c r="F8113" s="55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0"/>
      <c r="AN8113" s="40"/>
    </row>
    <row r="8114" spans="1:40" x14ac:dyDescent="0.2">
      <c r="A8114" s="40"/>
      <c r="B8114" s="40"/>
      <c r="C8114" s="40"/>
      <c r="D8114" s="40"/>
      <c r="E8114" s="40"/>
      <c r="F8114" s="55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0"/>
      <c r="AN8114" s="40"/>
    </row>
    <row r="8115" spans="1:40" x14ac:dyDescent="0.2">
      <c r="A8115" s="40"/>
      <c r="B8115" s="40"/>
      <c r="C8115" s="40"/>
      <c r="D8115" s="40"/>
      <c r="E8115" s="40"/>
      <c r="F8115" s="55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0"/>
      <c r="AN8115" s="40"/>
    </row>
    <row r="8116" spans="1:40" x14ac:dyDescent="0.2">
      <c r="A8116" s="40"/>
      <c r="B8116" s="40"/>
      <c r="C8116" s="40"/>
      <c r="D8116" s="40"/>
      <c r="E8116" s="40"/>
      <c r="F8116" s="55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0"/>
      <c r="AN8116" s="40"/>
    </row>
    <row r="8117" spans="1:40" x14ac:dyDescent="0.2">
      <c r="A8117" s="40"/>
      <c r="B8117" s="40"/>
      <c r="C8117" s="40"/>
      <c r="D8117" s="40"/>
      <c r="E8117" s="40"/>
      <c r="F8117" s="55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0"/>
      <c r="AN8117" s="40"/>
    </row>
    <row r="8118" spans="1:40" x14ac:dyDescent="0.2">
      <c r="A8118" s="40"/>
      <c r="B8118" s="40"/>
      <c r="C8118" s="40"/>
      <c r="D8118" s="40"/>
      <c r="E8118" s="40"/>
      <c r="F8118" s="55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0"/>
      <c r="AN8118" s="40"/>
    </row>
    <row r="8119" spans="1:40" x14ac:dyDescent="0.2">
      <c r="A8119" s="40"/>
      <c r="B8119" s="40"/>
      <c r="C8119" s="40"/>
      <c r="D8119" s="40"/>
      <c r="E8119" s="40"/>
      <c r="F8119" s="55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0"/>
      <c r="AN8119" s="40"/>
    </row>
    <row r="8120" spans="1:40" x14ac:dyDescent="0.2">
      <c r="A8120" s="40"/>
      <c r="B8120" s="40"/>
      <c r="C8120" s="40"/>
      <c r="D8120" s="40"/>
      <c r="E8120" s="40"/>
      <c r="F8120" s="55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0"/>
      <c r="AN8120" s="40"/>
    </row>
    <row r="8121" spans="1:40" x14ac:dyDescent="0.2">
      <c r="A8121" s="40"/>
      <c r="B8121" s="40"/>
      <c r="C8121" s="40"/>
      <c r="D8121" s="40"/>
      <c r="E8121" s="40"/>
      <c r="F8121" s="55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0"/>
      <c r="AN8121" s="40"/>
    </row>
    <row r="8122" spans="1:40" x14ac:dyDescent="0.2">
      <c r="A8122" s="40"/>
      <c r="B8122" s="40"/>
      <c r="C8122" s="40"/>
      <c r="D8122" s="40"/>
      <c r="E8122" s="40"/>
      <c r="F8122" s="55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0"/>
      <c r="AN8122" s="40"/>
    </row>
    <row r="8123" spans="1:40" x14ac:dyDescent="0.2">
      <c r="A8123" s="40"/>
      <c r="B8123" s="40"/>
      <c r="C8123" s="40"/>
      <c r="D8123" s="40"/>
      <c r="E8123" s="40"/>
      <c r="F8123" s="55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0"/>
      <c r="AN8123" s="40"/>
    </row>
    <row r="8124" spans="1:40" x14ac:dyDescent="0.2">
      <c r="A8124" s="40"/>
      <c r="B8124" s="40"/>
      <c r="C8124" s="40"/>
      <c r="D8124" s="40"/>
      <c r="E8124" s="40"/>
      <c r="F8124" s="55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0"/>
      <c r="AN8124" s="40"/>
    </row>
    <row r="8125" spans="1:40" x14ac:dyDescent="0.2">
      <c r="A8125" s="40"/>
      <c r="B8125" s="40"/>
      <c r="C8125" s="40"/>
      <c r="D8125" s="40"/>
      <c r="E8125" s="40"/>
      <c r="F8125" s="55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0"/>
      <c r="AN8125" s="40"/>
    </row>
    <row r="8126" spans="1:40" x14ac:dyDescent="0.2">
      <c r="A8126" s="40"/>
      <c r="B8126" s="40"/>
      <c r="C8126" s="40"/>
      <c r="D8126" s="40"/>
      <c r="E8126" s="40"/>
      <c r="F8126" s="55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0"/>
      <c r="AN8126" s="40"/>
    </row>
    <row r="8127" spans="1:40" x14ac:dyDescent="0.2">
      <c r="A8127" s="40"/>
      <c r="B8127" s="40"/>
      <c r="C8127" s="40"/>
      <c r="D8127" s="40"/>
      <c r="E8127" s="40"/>
      <c r="F8127" s="55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0"/>
      <c r="AN8127" s="40"/>
    </row>
    <row r="8128" spans="1:40" x14ac:dyDescent="0.2">
      <c r="A8128" s="40"/>
      <c r="B8128" s="40"/>
      <c r="C8128" s="40"/>
      <c r="D8128" s="40"/>
      <c r="E8128" s="40"/>
      <c r="F8128" s="55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0"/>
      <c r="AN8128" s="40"/>
    </row>
    <row r="8129" spans="1:40" x14ac:dyDescent="0.2">
      <c r="A8129" s="40"/>
      <c r="B8129" s="40"/>
      <c r="C8129" s="40"/>
      <c r="D8129" s="40"/>
      <c r="E8129" s="40"/>
      <c r="F8129" s="55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0"/>
      <c r="AN8129" s="40"/>
    </row>
    <row r="8130" spans="1:40" x14ac:dyDescent="0.2">
      <c r="A8130" s="40"/>
      <c r="B8130" s="40"/>
      <c r="C8130" s="40"/>
      <c r="D8130" s="40"/>
      <c r="E8130" s="40"/>
      <c r="F8130" s="55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0"/>
      <c r="AN8130" s="40"/>
    </row>
    <row r="8131" spans="1:40" x14ac:dyDescent="0.2">
      <c r="A8131" s="40"/>
      <c r="B8131" s="40"/>
      <c r="C8131" s="40"/>
      <c r="D8131" s="40"/>
      <c r="E8131" s="40"/>
      <c r="F8131" s="55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0"/>
      <c r="AN8131" s="40"/>
    </row>
    <row r="8132" spans="1:40" x14ac:dyDescent="0.2">
      <c r="A8132" s="40"/>
      <c r="B8132" s="40"/>
      <c r="C8132" s="40"/>
      <c r="D8132" s="40"/>
      <c r="E8132" s="40"/>
      <c r="F8132" s="55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0"/>
      <c r="AN8132" s="40"/>
    </row>
    <row r="8133" spans="1:40" x14ac:dyDescent="0.2">
      <c r="A8133" s="40"/>
      <c r="B8133" s="40"/>
      <c r="C8133" s="40"/>
      <c r="D8133" s="40"/>
      <c r="E8133" s="40"/>
      <c r="F8133" s="55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0"/>
      <c r="AN8133" s="40"/>
    </row>
    <row r="8134" spans="1:40" x14ac:dyDescent="0.2">
      <c r="A8134" s="40"/>
      <c r="B8134" s="40"/>
      <c r="C8134" s="40"/>
      <c r="D8134" s="40"/>
      <c r="E8134" s="40"/>
      <c r="F8134" s="55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0"/>
      <c r="AN8134" s="40"/>
    </row>
    <row r="8135" spans="1:40" x14ac:dyDescent="0.2">
      <c r="A8135" s="40"/>
      <c r="B8135" s="40"/>
      <c r="C8135" s="40"/>
      <c r="D8135" s="40"/>
      <c r="E8135" s="40"/>
      <c r="F8135" s="55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0"/>
      <c r="AN8135" s="40"/>
    </row>
    <row r="8136" spans="1:40" x14ac:dyDescent="0.2">
      <c r="A8136" s="40"/>
      <c r="B8136" s="40"/>
      <c r="C8136" s="40"/>
      <c r="D8136" s="40"/>
      <c r="E8136" s="40"/>
      <c r="F8136" s="55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0"/>
      <c r="AN8136" s="40"/>
    </row>
    <row r="8137" spans="1:40" x14ac:dyDescent="0.2">
      <c r="A8137" s="40"/>
      <c r="B8137" s="40"/>
      <c r="C8137" s="40"/>
      <c r="D8137" s="40"/>
      <c r="E8137" s="40"/>
      <c r="F8137" s="55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0"/>
      <c r="AN8137" s="40"/>
    </row>
    <row r="8138" spans="1:40" x14ac:dyDescent="0.2">
      <c r="A8138" s="40"/>
      <c r="B8138" s="40"/>
      <c r="C8138" s="40"/>
      <c r="D8138" s="40"/>
      <c r="E8138" s="40"/>
      <c r="F8138" s="55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0"/>
      <c r="AN8138" s="40"/>
    </row>
    <row r="8139" spans="1:40" x14ac:dyDescent="0.2">
      <c r="A8139" s="40"/>
      <c r="B8139" s="40"/>
      <c r="C8139" s="40"/>
      <c r="D8139" s="40"/>
      <c r="E8139" s="40"/>
      <c r="F8139" s="55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0"/>
      <c r="AN8139" s="40"/>
    </row>
    <row r="8140" spans="1:40" x14ac:dyDescent="0.2">
      <c r="A8140" s="40"/>
      <c r="B8140" s="40"/>
      <c r="C8140" s="40"/>
      <c r="D8140" s="40"/>
      <c r="E8140" s="40"/>
      <c r="F8140" s="55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0"/>
      <c r="AN8140" s="40"/>
    </row>
    <row r="8141" spans="1:40" x14ac:dyDescent="0.2">
      <c r="A8141" s="40"/>
      <c r="B8141" s="40"/>
      <c r="C8141" s="40"/>
      <c r="D8141" s="40"/>
      <c r="E8141" s="40"/>
      <c r="F8141" s="55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0"/>
      <c r="AN8141" s="40"/>
    </row>
    <row r="8142" spans="1:40" x14ac:dyDescent="0.2">
      <c r="A8142" s="40"/>
      <c r="B8142" s="40"/>
      <c r="C8142" s="40"/>
      <c r="D8142" s="40"/>
      <c r="E8142" s="40"/>
      <c r="F8142" s="55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0"/>
      <c r="AN8142" s="40"/>
    </row>
    <row r="8143" spans="1:40" x14ac:dyDescent="0.2">
      <c r="A8143" s="40"/>
      <c r="B8143" s="40"/>
      <c r="C8143" s="40"/>
      <c r="D8143" s="40"/>
      <c r="E8143" s="40"/>
      <c r="F8143" s="55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0"/>
      <c r="AN8143" s="40"/>
    </row>
    <row r="8144" spans="1:40" x14ac:dyDescent="0.2">
      <c r="A8144" s="40"/>
      <c r="B8144" s="40"/>
      <c r="C8144" s="40"/>
      <c r="D8144" s="40"/>
      <c r="E8144" s="40"/>
      <c r="F8144" s="55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0"/>
      <c r="AN8144" s="40"/>
    </row>
    <row r="8145" spans="1:40" x14ac:dyDescent="0.2">
      <c r="A8145" s="40"/>
      <c r="B8145" s="40"/>
      <c r="C8145" s="40"/>
      <c r="D8145" s="40"/>
      <c r="E8145" s="40"/>
      <c r="F8145" s="55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0"/>
      <c r="AN8145" s="40"/>
    </row>
    <row r="8146" spans="1:40" x14ac:dyDescent="0.2">
      <c r="A8146" s="40"/>
      <c r="B8146" s="40"/>
      <c r="C8146" s="40"/>
      <c r="D8146" s="40"/>
      <c r="E8146" s="40"/>
      <c r="F8146" s="55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0"/>
      <c r="AN8146" s="40"/>
    </row>
    <row r="8147" spans="1:40" x14ac:dyDescent="0.2">
      <c r="A8147" s="40"/>
      <c r="B8147" s="40"/>
      <c r="C8147" s="40"/>
      <c r="D8147" s="40"/>
      <c r="E8147" s="40"/>
      <c r="F8147" s="55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0"/>
      <c r="AN8147" s="40"/>
    </row>
    <row r="8148" spans="1:40" x14ac:dyDescent="0.2">
      <c r="A8148" s="40"/>
      <c r="B8148" s="40"/>
      <c r="C8148" s="40"/>
      <c r="D8148" s="40"/>
      <c r="E8148" s="40"/>
      <c r="F8148" s="55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0"/>
      <c r="AN8148" s="40"/>
    </row>
    <row r="8149" spans="1:40" x14ac:dyDescent="0.2">
      <c r="A8149" s="40"/>
      <c r="B8149" s="40"/>
      <c r="C8149" s="40"/>
      <c r="D8149" s="40"/>
      <c r="E8149" s="40"/>
      <c r="F8149" s="55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0"/>
      <c r="AN8149" s="40"/>
    </row>
    <row r="8150" spans="1:40" x14ac:dyDescent="0.2">
      <c r="A8150" s="40"/>
      <c r="B8150" s="40"/>
      <c r="C8150" s="40"/>
      <c r="D8150" s="40"/>
      <c r="E8150" s="40"/>
      <c r="F8150" s="55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0"/>
      <c r="AN8150" s="40"/>
    </row>
    <row r="8151" spans="1:40" x14ac:dyDescent="0.2">
      <c r="A8151" s="40"/>
      <c r="B8151" s="40"/>
      <c r="C8151" s="40"/>
      <c r="D8151" s="40"/>
      <c r="E8151" s="40"/>
      <c r="F8151" s="55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0"/>
      <c r="AN8151" s="40"/>
    </row>
    <row r="8152" spans="1:40" x14ac:dyDescent="0.2">
      <c r="A8152" s="40"/>
      <c r="B8152" s="40"/>
      <c r="C8152" s="40"/>
      <c r="D8152" s="40"/>
      <c r="E8152" s="40"/>
      <c r="F8152" s="55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0"/>
      <c r="AN8152" s="40"/>
    </row>
    <row r="8153" spans="1:40" x14ac:dyDescent="0.2">
      <c r="A8153" s="40"/>
      <c r="B8153" s="40"/>
      <c r="C8153" s="40"/>
      <c r="D8153" s="40"/>
      <c r="E8153" s="40"/>
      <c r="F8153" s="55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0"/>
      <c r="AN8153" s="40"/>
    </row>
    <row r="8154" spans="1:40" x14ac:dyDescent="0.2">
      <c r="A8154" s="40"/>
      <c r="B8154" s="40"/>
      <c r="C8154" s="40"/>
      <c r="D8154" s="40"/>
      <c r="E8154" s="40"/>
      <c r="F8154" s="55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0"/>
      <c r="AN8154" s="40"/>
    </row>
    <row r="8155" spans="1:40" x14ac:dyDescent="0.2">
      <c r="A8155" s="40"/>
      <c r="B8155" s="40"/>
      <c r="C8155" s="40"/>
      <c r="D8155" s="40"/>
      <c r="E8155" s="40"/>
      <c r="F8155" s="55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0"/>
      <c r="AN8155" s="40"/>
    </row>
    <row r="8156" spans="1:40" x14ac:dyDescent="0.2">
      <c r="A8156" s="40"/>
      <c r="B8156" s="40"/>
      <c r="C8156" s="40"/>
      <c r="D8156" s="40"/>
      <c r="E8156" s="40"/>
      <c r="F8156" s="55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0"/>
      <c r="AN8156" s="40"/>
    </row>
    <row r="8157" spans="1:40" x14ac:dyDescent="0.2">
      <c r="A8157" s="40"/>
      <c r="B8157" s="40"/>
      <c r="C8157" s="40"/>
      <c r="D8157" s="40"/>
      <c r="E8157" s="40"/>
      <c r="F8157" s="55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0"/>
      <c r="AN8157" s="40"/>
    </row>
    <row r="8158" spans="1:40" x14ac:dyDescent="0.2">
      <c r="A8158" s="40"/>
      <c r="B8158" s="40"/>
      <c r="C8158" s="40"/>
      <c r="D8158" s="40"/>
      <c r="E8158" s="40"/>
      <c r="F8158" s="55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0"/>
      <c r="AN8158" s="40"/>
    </row>
    <row r="8159" spans="1:40" x14ac:dyDescent="0.2">
      <c r="A8159" s="40"/>
      <c r="B8159" s="40"/>
      <c r="C8159" s="40"/>
      <c r="D8159" s="40"/>
      <c r="E8159" s="40"/>
      <c r="F8159" s="55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0"/>
      <c r="AN8159" s="40"/>
    </row>
    <row r="8160" spans="1:40" x14ac:dyDescent="0.2">
      <c r="A8160" s="40"/>
      <c r="B8160" s="40"/>
      <c r="C8160" s="40"/>
      <c r="D8160" s="40"/>
      <c r="E8160" s="40"/>
      <c r="F8160" s="55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0"/>
      <c r="AN8160" s="40"/>
    </row>
    <row r="8161" spans="1:40" x14ac:dyDescent="0.2">
      <c r="A8161" s="40"/>
      <c r="B8161" s="40"/>
      <c r="C8161" s="40"/>
      <c r="D8161" s="40"/>
      <c r="E8161" s="40"/>
      <c r="F8161" s="55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0"/>
      <c r="AN8161" s="40"/>
    </row>
    <row r="8162" spans="1:40" x14ac:dyDescent="0.2">
      <c r="A8162" s="40"/>
      <c r="B8162" s="40"/>
      <c r="C8162" s="40"/>
      <c r="D8162" s="40"/>
      <c r="E8162" s="40"/>
      <c r="F8162" s="55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0"/>
      <c r="AN8162" s="40"/>
    </row>
    <row r="8163" spans="1:40" x14ac:dyDescent="0.2">
      <c r="A8163" s="40"/>
      <c r="B8163" s="40"/>
      <c r="C8163" s="40"/>
      <c r="D8163" s="40"/>
      <c r="E8163" s="40"/>
      <c r="F8163" s="55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0"/>
      <c r="AN8163" s="40"/>
    </row>
    <row r="8164" spans="1:40" x14ac:dyDescent="0.2">
      <c r="A8164" s="40"/>
      <c r="B8164" s="40"/>
      <c r="C8164" s="40"/>
      <c r="D8164" s="40"/>
      <c r="E8164" s="40"/>
      <c r="F8164" s="55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0"/>
      <c r="AN8164" s="40"/>
    </row>
    <row r="8165" spans="1:40" x14ac:dyDescent="0.2">
      <c r="A8165" s="40"/>
      <c r="B8165" s="40"/>
      <c r="C8165" s="40"/>
      <c r="D8165" s="40"/>
      <c r="E8165" s="40"/>
      <c r="F8165" s="55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0"/>
      <c r="AN8165" s="40"/>
    </row>
    <row r="8166" spans="1:40" x14ac:dyDescent="0.2">
      <c r="A8166" s="40"/>
      <c r="B8166" s="40"/>
      <c r="C8166" s="40"/>
      <c r="D8166" s="40"/>
      <c r="E8166" s="40"/>
      <c r="F8166" s="55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0"/>
      <c r="AN8166" s="40"/>
    </row>
    <row r="8167" spans="1:40" x14ac:dyDescent="0.2">
      <c r="A8167" s="40"/>
      <c r="B8167" s="40"/>
      <c r="C8167" s="40"/>
      <c r="D8167" s="40"/>
      <c r="E8167" s="40"/>
      <c r="F8167" s="55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0"/>
      <c r="AN8167" s="40"/>
    </row>
    <row r="8168" spans="1:40" x14ac:dyDescent="0.2">
      <c r="A8168" s="40"/>
      <c r="B8168" s="40"/>
      <c r="C8168" s="40"/>
      <c r="D8168" s="40"/>
      <c r="E8168" s="40"/>
      <c r="F8168" s="55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0"/>
      <c r="AN8168" s="40"/>
    </row>
    <row r="8169" spans="1:40" x14ac:dyDescent="0.2">
      <c r="A8169" s="40"/>
      <c r="B8169" s="40"/>
      <c r="C8169" s="40"/>
      <c r="D8169" s="40"/>
      <c r="E8169" s="40"/>
      <c r="F8169" s="55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0"/>
      <c r="AN8169" s="40"/>
    </row>
    <row r="8170" spans="1:40" x14ac:dyDescent="0.2">
      <c r="A8170" s="40"/>
      <c r="B8170" s="40"/>
      <c r="C8170" s="40"/>
      <c r="D8170" s="40"/>
      <c r="E8170" s="40"/>
      <c r="F8170" s="55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0"/>
      <c r="AN8170" s="40"/>
    </row>
    <row r="8171" spans="1:40" x14ac:dyDescent="0.2">
      <c r="A8171" s="40"/>
      <c r="B8171" s="40"/>
      <c r="C8171" s="40"/>
      <c r="D8171" s="40"/>
      <c r="E8171" s="40"/>
      <c r="F8171" s="55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0"/>
      <c r="AN8171" s="40"/>
    </row>
    <row r="8172" spans="1:40" x14ac:dyDescent="0.2">
      <c r="A8172" s="40"/>
      <c r="B8172" s="40"/>
      <c r="C8172" s="40"/>
      <c r="D8172" s="40"/>
      <c r="E8172" s="40"/>
      <c r="F8172" s="55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0"/>
      <c r="AN8172" s="40"/>
    </row>
    <row r="8173" spans="1:40" x14ac:dyDescent="0.2">
      <c r="A8173" s="40"/>
      <c r="B8173" s="40"/>
      <c r="C8173" s="40"/>
      <c r="D8173" s="40"/>
      <c r="E8173" s="40"/>
      <c r="F8173" s="55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0"/>
      <c r="AN8173" s="40"/>
    </row>
    <row r="8174" spans="1:40" x14ac:dyDescent="0.2">
      <c r="A8174" s="40"/>
      <c r="B8174" s="40"/>
      <c r="C8174" s="40"/>
      <c r="D8174" s="40"/>
      <c r="E8174" s="40"/>
      <c r="F8174" s="55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0"/>
      <c r="AN8174" s="40"/>
    </row>
    <row r="8175" spans="1:40" x14ac:dyDescent="0.2">
      <c r="A8175" s="40"/>
      <c r="B8175" s="40"/>
      <c r="C8175" s="40"/>
      <c r="D8175" s="40"/>
      <c r="E8175" s="40"/>
      <c r="F8175" s="55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0"/>
      <c r="AN8175" s="40"/>
    </row>
    <row r="8176" spans="1:40" x14ac:dyDescent="0.2">
      <c r="A8176" s="40"/>
      <c r="B8176" s="40"/>
      <c r="C8176" s="40"/>
      <c r="D8176" s="40"/>
      <c r="E8176" s="40"/>
      <c r="F8176" s="55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0"/>
      <c r="AN8176" s="40"/>
    </row>
    <row r="8177" spans="1:40" x14ac:dyDescent="0.2">
      <c r="A8177" s="40"/>
      <c r="B8177" s="40"/>
      <c r="C8177" s="40"/>
      <c r="D8177" s="40"/>
      <c r="E8177" s="40"/>
      <c r="F8177" s="55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0"/>
      <c r="AN8177" s="40"/>
    </row>
    <row r="8178" spans="1:40" x14ac:dyDescent="0.2">
      <c r="A8178" s="40"/>
      <c r="B8178" s="40"/>
      <c r="C8178" s="40"/>
      <c r="D8178" s="40"/>
      <c r="E8178" s="40"/>
      <c r="F8178" s="55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0"/>
      <c r="AN8178" s="40"/>
    </row>
    <row r="8179" spans="1:40" x14ac:dyDescent="0.2">
      <c r="A8179" s="40"/>
      <c r="B8179" s="40"/>
      <c r="C8179" s="40"/>
      <c r="D8179" s="40"/>
      <c r="E8179" s="40"/>
      <c r="F8179" s="55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0"/>
      <c r="AN8179" s="40"/>
    </row>
    <row r="8180" spans="1:40" x14ac:dyDescent="0.2">
      <c r="A8180" s="40"/>
      <c r="B8180" s="40"/>
      <c r="C8180" s="40"/>
      <c r="D8180" s="40"/>
      <c r="E8180" s="40"/>
      <c r="F8180" s="55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0"/>
      <c r="AN8180" s="40"/>
    </row>
    <row r="8181" spans="1:40" x14ac:dyDescent="0.2">
      <c r="A8181" s="40"/>
      <c r="B8181" s="40"/>
      <c r="C8181" s="40"/>
      <c r="D8181" s="40"/>
      <c r="E8181" s="40"/>
      <c r="F8181" s="55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0"/>
      <c r="AN8181" s="40"/>
    </row>
    <row r="8182" spans="1:40" x14ac:dyDescent="0.2">
      <c r="A8182" s="40"/>
      <c r="B8182" s="40"/>
      <c r="C8182" s="40"/>
      <c r="D8182" s="40"/>
      <c r="E8182" s="40"/>
      <c r="F8182" s="55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0"/>
      <c r="AN8182" s="40"/>
    </row>
    <row r="8183" spans="1:40" x14ac:dyDescent="0.2">
      <c r="A8183" s="40"/>
      <c r="B8183" s="40"/>
      <c r="C8183" s="40"/>
      <c r="D8183" s="40"/>
      <c r="E8183" s="40"/>
      <c r="F8183" s="55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0"/>
      <c r="AN8183" s="40"/>
    </row>
    <row r="8184" spans="1:40" x14ac:dyDescent="0.2">
      <c r="A8184" s="40"/>
      <c r="B8184" s="40"/>
      <c r="C8184" s="40"/>
      <c r="D8184" s="40"/>
      <c r="E8184" s="40"/>
      <c r="F8184" s="55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0"/>
      <c r="AN8184" s="40"/>
    </row>
    <row r="8185" spans="1:40" x14ac:dyDescent="0.2">
      <c r="A8185" s="40"/>
      <c r="B8185" s="40"/>
      <c r="C8185" s="40"/>
      <c r="D8185" s="40"/>
      <c r="E8185" s="40"/>
      <c r="F8185" s="55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0"/>
      <c r="AN8185" s="40"/>
    </row>
    <row r="8186" spans="1:40" x14ac:dyDescent="0.2">
      <c r="A8186" s="40"/>
      <c r="B8186" s="40"/>
      <c r="C8186" s="40"/>
      <c r="D8186" s="40"/>
      <c r="E8186" s="40"/>
      <c r="F8186" s="55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0"/>
      <c r="AN8186" s="40"/>
    </row>
    <row r="8187" spans="1:40" x14ac:dyDescent="0.2">
      <c r="A8187" s="40"/>
      <c r="B8187" s="40"/>
      <c r="C8187" s="40"/>
      <c r="D8187" s="40"/>
      <c r="E8187" s="40"/>
      <c r="F8187" s="55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0"/>
      <c r="AN8187" s="40"/>
    </row>
    <row r="8188" spans="1:40" x14ac:dyDescent="0.2">
      <c r="A8188" s="40"/>
      <c r="B8188" s="40"/>
      <c r="C8188" s="40"/>
      <c r="D8188" s="40"/>
      <c r="E8188" s="40"/>
      <c r="F8188" s="55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0"/>
      <c r="AN8188" s="40"/>
    </row>
    <row r="8189" spans="1:40" x14ac:dyDescent="0.2">
      <c r="A8189" s="40"/>
      <c r="B8189" s="40"/>
      <c r="C8189" s="40"/>
      <c r="D8189" s="40"/>
      <c r="E8189" s="40"/>
      <c r="F8189" s="55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0"/>
      <c r="AN8189" s="40"/>
    </row>
    <row r="8190" spans="1:40" x14ac:dyDescent="0.2">
      <c r="A8190" s="40"/>
      <c r="B8190" s="40"/>
      <c r="C8190" s="40"/>
      <c r="D8190" s="40"/>
      <c r="E8190" s="40"/>
      <c r="F8190" s="55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0"/>
      <c r="AN8190" s="40"/>
    </row>
    <row r="8191" spans="1:40" x14ac:dyDescent="0.2">
      <c r="A8191" s="40"/>
      <c r="B8191" s="40"/>
      <c r="C8191" s="40"/>
      <c r="D8191" s="40"/>
      <c r="E8191" s="40"/>
      <c r="F8191" s="55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0"/>
      <c r="AN8191" s="40"/>
    </row>
    <row r="8192" spans="1:40" x14ac:dyDescent="0.2">
      <c r="A8192" s="40"/>
      <c r="B8192" s="40"/>
      <c r="C8192" s="40"/>
      <c r="D8192" s="40"/>
      <c r="E8192" s="40"/>
      <c r="F8192" s="55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0"/>
      <c r="AN8192" s="40"/>
    </row>
    <row r="8193" spans="1:40" x14ac:dyDescent="0.2">
      <c r="A8193" s="40"/>
      <c r="B8193" s="40"/>
      <c r="C8193" s="40"/>
      <c r="D8193" s="40"/>
      <c r="E8193" s="40"/>
      <c r="F8193" s="55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0"/>
      <c r="AN8193" s="40"/>
    </row>
    <row r="8194" spans="1:40" x14ac:dyDescent="0.2">
      <c r="A8194" s="40"/>
      <c r="B8194" s="40"/>
      <c r="C8194" s="40"/>
      <c r="D8194" s="40"/>
      <c r="E8194" s="40"/>
      <c r="F8194" s="55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0"/>
      <c r="AN8194" s="40"/>
    </row>
    <row r="8195" spans="1:40" x14ac:dyDescent="0.2">
      <c r="A8195" s="40"/>
      <c r="B8195" s="40"/>
      <c r="C8195" s="40"/>
      <c r="D8195" s="40"/>
      <c r="E8195" s="40"/>
      <c r="F8195" s="55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0"/>
      <c r="AN8195" s="40"/>
    </row>
    <row r="8196" spans="1:40" x14ac:dyDescent="0.2">
      <c r="A8196" s="40"/>
      <c r="B8196" s="40"/>
      <c r="C8196" s="40"/>
      <c r="D8196" s="40"/>
      <c r="E8196" s="40"/>
      <c r="F8196" s="55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0"/>
      <c r="AN8196" s="40"/>
    </row>
    <row r="8197" spans="1:40" x14ac:dyDescent="0.2">
      <c r="A8197" s="40"/>
      <c r="B8197" s="40"/>
      <c r="C8197" s="40"/>
      <c r="D8197" s="40"/>
      <c r="E8197" s="40"/>
      <c r="F8197" s="55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0"/>
      <c r="AN8197" s="40"/>
    </row>
    <row r="8198" spans="1:40" x14ac:dyDescent="0.2">
      <c r="A8198" s="40"/>
      <c r="B8198" s="40"/>
      <c r="C8198" s="40"/>
      <c r="D8198" s="40"/>
      <c r="E8198" s="40"/>
      <c r="F8198" s="55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0"/>
      <c r="AN8198" s="40"/>
    </row>
    <row r="8199" spans="1:40" x14ac:dyDescent="0.2">
      <c r="A8199" s="40"/>
      <c r="B8199" s="40"/>
      <c r="C8199" s="40"/>
      <c r="D8199" s="40"/>
      <c r="E8199" s="40"/>
      <c r="F8199" s="55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0"/>
      <c r="AN8199" s="40"/>
    </row>
    <row r="8200" spans="1:40" x14ac:dyDescent="0.2">
      <c r="A8200" s="40"/>
      <c r="B8200" s="40"/>
      <c r="C8200" s="40"/>
      <c r="D8200" s="40"/>
      <c r="E8200" s="40"/>
      <c r="F8200" s="55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0"/>
      <c r="AN8200" s="40"/>
    </row>
    <row r="8201" spans="1:40" x14ac:dyDescent="0.2">
      <c r="A8201" s="40"/>
      <c r="B8201" s="40"/>
      <c r="C8201" s="40"/>
      <c r="D8201" s="40"/>
      <c r="E8201" s="40"/>
      <c r="F8201" s="55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0"/>
      <c r="AN8201" s="40"/>
    </row>
    <row r="8202" spans="1:40" x14ac:dyDescent="0.2">
      <c r="A8202" s="40"/>
      <c r="B8202" s="40"/>
      <c r="C8202" s="40"/>
      <c r="D8202" s="40"/>
      <c r="E8202" s="40"/>
      <c r="F8202" s="55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0"/>
      <c r="AN8202" s="40"/>
    </row>
    <row r="8203" spans="1:40" x14ac:dyDescent="0.2">
      <c r="A8203" s="40"/>
      <c r="B8203" s="40"/>
      <c r="C8203" s="40"/>
      <c r="D8203" s="40"/>
      <c r="E8203" s="40"/>
      <c r="F8203" s="55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0"/>
      <c r="AN8203" s="40"/>
    </row>
    <row r="8204" spans="1:40" x14ac:dyDescent="0.2">
      <c r="A8204" s="40"/>
      <c r="B8204" s="40"/>
      <c r="C8204" s="40"/>
      <c r="D8204" s="40"/>
      <c r="E8204" s="40"/>
      <c r="F8204" s="55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0"/>
      <c r="AN8204" s="40"/>
    </row>
    <row r="8205" spans="1:40" x14ac:dyDescent="0.2">
      <c r="A8205" s="40"/>
      <c r="B8205" s="40"/>
      <c r="C8205" s="40"/>
      <c r="D8205" s="40"/>
      <c r="E8205" s="40"/>
      <c r="F8205" s="55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0"/>
      <c r="AN8205" s="40"/>
    </row>
    <row r="8206" spans="1:40" x14ac:dyDescent="0.2">
      <c r="A8206" s="40"/>
      <c r="B8206" s="40"/>
      <c r="C8206" s="40"/>
      <c r="D8206" s="40"/>
      <c r="E8206" s="40"/>
      <c r="F8206" s="55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0"/>
      <c r="AN8206" s="40"/>
    </row>
    <row r="8207" spans="1:40" x14ac:dyDescent="0.2">
      <c r="A8207" s="40"/>
      <c r="B8207" s="40"/>
      <c r="C8207" s="40"/>
      <c r="D8207" s="40"/>
      <c r="E8207" s="40"/>
      <c r="F8207" s="55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0"/>
      <c r="AN8207" s="40"/>
    </row>
    <row r="8208" spans="1:40" x14ac:dyDescent="0.2">
      <c r="A8208" s="40"/>
      <c r="B8208" s="40"/>
      <c r="C8208" s="40"/>
      <c r="D8208" s="40"/>
      <c r="E8208" s="40"/>
      <c r="F8208" s="55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0"/>
      <c r="AN8208" s="40"/>
    </row>
    <row r="8209" spans="1:40" x14ac:dyDescent="0.2">
      <c r="A8209" s="40"/>
      <c r="B8209" s="40"/>
      <c r="C8209" s="40"/>
      <c r="D8209" s="40"/>
      <c r="E8209" s="40"/>
      <c r="F8209" s="55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0"/>
      <c r="AN8209" s="40"/>
    </row>
    <row r="8210" spans="1:40" x14ac:dyDescent="0.2">
      <c r="A8210" s="40"/>
      <c r="B8210" s="40"/>
      <c r="C8210" s="40"/>
      <c r="D8210" s="40"/>
      <c r="E8210" s="40"/>
      <c r="F8210" s="55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0"/>
      <c r="AN8210" s="40"/>
    </row>
    <row r="8211" spans="1:40" x14ac:dyDescent="0.2">
      <c r="A8211" s="40"/>
      <c r="B8211" s="40"/>
      <c r="C8211" s="40"/>
      <c r="D8211" s="40"/>
      <c r="E8211" s="40"/>
      <c r="F8211" s="55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0"/>
      <c r="AN8211" s="40"/>
    </row>
    <row r="8212" spans="1:40" x14ac:dyDescent="0.2">
      <c r="A8212" s="40"/>
      <c r="B8212" s="40"/>
      <c r="C8212" s="40"/>
      <c r="D8212" s="40"/>
      <c r="E8212" s="40"/>
      <c r="F8212" s="55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0"/>
      <c r="AN8212" s="40"/>
    </row>
    <row r="8213" spans="1:40" x14ac:dyDescent="0.2">
      <c r="A8213" s="40"/>
      <c r="B8213" s="40"/>
      <c r="C8213" s="40"/>
      <c r="D8213" s="40"/>
      <c r="E8213" s="40"/>
      <c r="F8213" s="55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0"/>
      <c r="AN8213" s="40"/>
    </row>
    <row r="8214" spans="1:40" x14ac:dyDescent="0.2">
      <c r="A8214" s="40"/>
      <c r="B8214" s="40"/>
      <c r="C8214" s="40"/>
      <c r="D8214" s="40"/>
      <c r="E8214" s="40"/>
      <c r="F8214" s="55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0"/>
      <c r="AN8214" s="40"/>
    </row>
    <row r="8215" spans="1:40" x14ac:dyDescent="0.2">
      <c r="A8215" s="40"/>
      <c r="B8215" s="40"/>
      <c r="C8215" s="40"/>
      <c r="D8215" s="40"/>
      <c r="E8215" s="40"/>
      <c r="F8215" s="55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0"/>
      <c r="AN8215" s="40"/>
    </row>
    <row r="8216" spans="1:40" x14ac:dyDescent="0.2">
      <c r="A8216" s="40"/>
      <c r="B8216" s="40"/>
      <c r="C8216" s="40"/>
      <c r="D8216" s="40"/>
      <c r="E8216" s="40"/>
      <c r="F8216" s="55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0"/>
      <c r="AN8216" s="40"/>
    </row>
    <row r="8217" spans="1:40" x14ac:dyDescent="0.2">
      <c r="A8217" s="40"/>
      <c r="B8217" s="40"/>
      <c r="C8217" s="40"/>
      <c r="D8217" s="40"/>
      <c r="E8217" s="40"/>
      <c r="F8217" s="55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0"/>
      <c r="AN8217" s="40"/>
    </row>
    <row r="8218" spans="1:40" x14ac:dyDescent="0.2">
      <c r="A8218" s="40"/>
      <c r="B8218" s="40"/>
      <c r="C8218" s="40"/>
      <c r="D8218" s="40"/>
      <c r="E8218" s="40"/>
      <c r="F8218" s="55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0"/>
      <c r="AN8218" s="40"/>
    </row>
    <row r="8219" spans="1:40" x14ac:dyDescent="0.2">
      <c r="A8219" s="40"/>
      <c r="B8219" s="40"/>
      <c r="C8219" s="40"/>
      <c r="D8219" s="40"/>
      <c r="E8219" s="40"/>
      <c r="F8219" s="55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0"/>
      <c r="AN8219" s="40"/>
    </row>
    <row r="8220" spans="1:40" x14ac:dyDescent="0.2">
      <c r="A8220" s="40"/>
      <c r="B8220" s="40"/>
      <c r="C8220" s="40"/>
      <c r="D8220" s="40"/>
      <c r="E8220" s="40"/>
      <c r="F8220" s="55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0"/>
      <c r="AN8220" s="40"/>
    </row>
    <row r="8221" spans="1:40" x14ac:dyDescent="0.2">
      <c r="A8221" s="40"/>
      <c r="B8221" s="40"/>
      <c r="C8221" s="40"/>
      <c r="D8221" s="40"/>
      <c r="E8221" s="40"/>
      <c r="F8221" s="55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0"/>
      <c r="AN8221" s="40"/>
    </row>
    <row r="8222" spans="1:40" x14ac:dyDescent="0.2">
      <c r="A8222" s="40"/>
      <c r="B8222" s="40"/>
      <c r="C8222" s="40"/>
      <c r="D8222" s="40"/>
      <c r="E8222" s="40"/>
      <c r="F8222" s="55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0"/>
      <c r="AN8222" s="40"/>
    </row>
    <row r="8223" spans="1:40" x14ac:dyDescent="0.2">
      <c r="A8223" s="40"/>
      <c r="B8223" s="40"/>
      <c r="C8223" s="40"/>
      <c r="D8223" s="40"/>
      <c r="E8223" s="40"/>
      <c r="F8223" s="55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0"/>
      <c r="AN8223" s="40"/>
    </row>
    <row r="8224" spans="1:40" x14ac:dyDescent="0.2">
      <c r="A8224" s="40"/>
      <c r="B8224" s="40"/>
      <c r="C8224" s="40"/>
      <c r="D8224" s="40"/>
      <c r="E8224" s="40"/>
      <c r="F8224" s="55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0"/>
      <c r="AN8224" s="40"/>
    </row>
    <row r="8225" spans="1:40" x14ac:dyDescent="0.2">
      <c r="A8225" s="40"/>
      <c r="B8225" s="40"/>
      <c r="C8225" s="40"/>
      <c r="D8225" s="40"/>
      <c r="E8225" s="40"/>
      <c r="F8225" s="55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0"/>
      <c r="AN8225" s="40"/>
    </row>
    <row r="8226" spans="1:40" x14ac:dyDescent="0.2">
      <c r="A8226" s="40"/>
      <c r="B8226" s="40"/>
      <c r="C8226" s="40"/>
      <c r="D8226" s="40"/>
      <c r="E8226" s="40"/>
      <c r="F8226" s="55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0"/>
      <c r="AN8226" s="40"/>
    </row>
    <row r="8227" spans="1:40" x14ac:dyDescent="0.2">
      <c r="A8227" s="40"/>
      <c r="B8227" s="40"/>
      <c r="C8227" s="40"/>
      <c r="D8227" s="40"/>
      <c r="E8227" s="40"/>
      <c r="F8227" s="55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0"/>
      <c r="AN8227" s="40"/>
    </row>
    <row r="8228" spans="1:40" x14ac:dyDescent="0.2">
      <c r="A8228" s="40"/>
      <c r="B8228" s="40"/>
      <c r="C8228" s="40"/>
      <c r="D8228" s="40"/>
      <c r="E8228" s="40"/>
      <c r="F8228" s="55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0"/>
      <c r="AN8228" s="40"/>
    </row>
    <row r="8229" spans="1:40" x14ac:dyDescent="0.2">
      <c r="A8229" s="40"/>
      <c r="B8229" s="40"/>
      <c r="C8229" s="40"/>
      <c r="D8229" s="40"/>
      <c r="E8229" s="40"/>
      <c r="F8229" s="55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0"/>
      <c r="AN8229" s="40"/>
    </row>
    <row r="8230" spans="1:40" x14ac:dyDescent="0.2">
      <c r="A8230" s="40"/>
      <c r="B8230" s="40"/>
      <c r="C8230" s="40"/>
      <c r="D8230" s="40"/>
      <c r="E8230" s="40"/>
      <c r="F8230" s="55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0"/>
      <c r="AN8230" s="40"/>
    </row>
    <row r="8231" spans="1:40" x14ac:dyDescent="0.2">
      <c r="A8231" s="40"/>
      <c r="B8231" s="40"/>
      <c r="C8231" s="40"/>
      <c r="D8231" s="40"/>
      <c r="E8231" s="40"/>
      <c r="F8231" s="55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0"/>
      <c r="AN8231" s="40"/>
    </row>
    <row r="8232" spans="1:40" x14ac:dyDescent="0.2">
      <c r="A8232" s="40"/>
      <c r="B8232" s="40"/>
      <c r="C8232" s="40"/>
      <c r="D8232" s="40"/>
      <c r="E8232" s="40"/>
      <c r="F8232" s="55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0"/>
      <c r="AN8232" s="40"/>
    </row>
    <row r="8233" spans="1:40" x14ac:dyDescent="0.2">
      <c r="A8233" s="40"/>
      <c r="B8233" s="40"/>
      <c r="C8233" s="40"/>
      <c r="D8233" s="40"/>
      <c r="E8233" s="40"/>
      <c r="F8233" s="55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0"/>
      <c r="AN8233" s="40"/>
    </row>
    <row r="8234" spans="1:40" x14ac:dyDescent="0.2">
      <c r="A8234" s="40"/>
      <c r="B8234" s="40"/>
      <c r="C8234" s="40"/>
      <c r="D8234" s="40"/>
      <c r="E8234" s="40"/>
      <c r="F8234" s="55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0"/>
      <c r="AN8234" s="40"/>
    </row>
    <row r="8235" spans="1:40" x14ac:dyDescent="0.2">
      <c r="A8235" s="40"/>
      <c r="B8235" s="40"/>
      <c r="C8235" s="40"/>
      <c r="D8235" s="40"/>
      <c r="E8235" s="40"/>
      <c r="F8235" s="55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0"/>
      <c r="AN8235" s="40"/>
    </row>
    <row r="8236" spans="1:40" x14ac:dyDescent="0.2">
      <c r="A8236" s="40"/>
      <c r="B8236" s="40"/>
      <c r="C8236" s="40"/>
      <c r="D8236" s="40"/>
      <c r="E8236" s="40"/>
      <c r="F8236" s="55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0"/>
      <c r="AN8236" s="40"/>
    </row>
    <row r="8237" spans="1:40" x14ac:dyDescent="0.2">
      <c r="A8237" s="40"/>
      <c r="B8237" s="40"/>
      <c r="C8237" s="40"/>
      <c r="D8237" s="40"/>
      <c r="E8237" s="40"/>
      <c r="F8237" s="55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0"/>
      <c r="AN8237" s="40"/>
    </row>
    <row r="8238" spans="1:40" x14ac:dyDescent="0.2">
      <c r="A8238" s="40"/>
      <c r="B8238" s="40"/>
      <c r="C8238" s="40"/>
      <c r="D8238" s="40"/>
      <c r="E8238" s="40"/>
      <c r="F8238" s="55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0"/>
      <c r="AN8238" s="40"/>
    </row>
    <row r="8239" spans="1:40" x14ac:dyDescent="0.2">
      <c r="A8239" s="40"/>
      <c r="B8239" s="40"/>
      <c r="C8239" s="40"/>
      <c r="D8239" s="40"/>
      <c r="E8239" s="40"/>
      <c r="F8239" s="55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0"/>
      <c r="AN8239" s="40"/>
    </row>
    <row r="8240" spans="1:40" x14ac:dyDescent="0.2">
      <c r="A8240" s="40"/>
      <c r="B8240" s="40"/>
      <c r="C8240" s="40"/>
      <c r="D8240" s="40"/>
      <c r="E8240" s="40"/>
      <c r="F8240" s="55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0"/>
      <c r="AN8240" s="40"/>
    </row>
    <row r="8241" spans="1:40" x14ac:dyDescent="0.2">
      <c r="A8241" s="40"/>
      <c r="B8241" s="40"/>
      <c r="C8241" s="40"/>
      <c r="D8241" s="40"/>
      <c r="E8241" s="40"/>
      <c r="F8241" s="55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0"/>
      <c r="AN8241" s="40"/>
    </row>
    <row r="8242" spans="1:40" x14ac:dyDescent="0.2">
      <c r="A8242" s="40"/>
      <c r="B8242" s="40"/>
      <c r="C8242" s="40"/>
      <c r="D8242" s="40"/>
      <c r="E8242" s="40"/>
      <c r="F8242" s="55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0"/>
      <c r="AN8242" s="40"/>
    </row>
    <row r="8243" spans="1:40" x14ac:dyDescent="0.2">
      <c r="A8243" s="40"/>
      <c r="B8243" s="40"/>
      <c r="C8243" s="40"/>
      <c r="D8243" s="40"/>
      <c r="E8243" s="40"/>
      <c r="F8243" s="55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0"/>
      <c r="AN8243" s="40"/>
    </row>
    <row r="8244" spans="1:40" x14ac:dyDescent="0.2">
      <c r="A8244" s="40"/>
      <c r="B8244" s="40"/>
      <c r="C8244" s="40"/>
      <c r="D8244" s="40"/>
      <c r="E8244" s="40"/>
      <c r="F8244" s="55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0"/>
      <c r="AN8244" s="40"/>
    </row>
    <row r="8245" spans="1:40" x14ac:dyDescent="0.2">
      <c r="A8245" s="40"/>
      <c r="B8245" s="40"/>
      <c r="C8245" s="40"/>
      <c r="D8245" s="40"/>
      <c r="E8245" s="40"/>
      <c r="F8245" s="55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0"/>
      <c r="AN8245" s="40"/>
    </row>
    <row r="8246" spans="1:40" x14ac:dyDescent="0.2">
      <c r="A8246" s="40"/>
      <c r="B8246" s="40"/>
      <c r="C8246" s="40"/>
      <c r="D8246" s="40"/>
      <c r="E8246" s="40"/>
      <c r="F8246" s="55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0"/>
      <c r="AN8246" s="40"/>
    </row>
    <row r="8247" spans="1:40" x14ac:dyDescent="0.2">
      <c r="A8247" s="40"/>
      <c r="B8247" s="40"/>
      <c r="C8247" s="40"/>
      <c r="D8247" s="40"/>
      <c r="E8247" s="40"/>
      <c r="F8247" s="55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0"/>
      <c r="AN8247" s="40"/>
    </row>
    <row r="8248" spans="1:40" x14ac:dyDescent="0.2">
      <c r="A8248" s="40"/>
      <c r="B8248" s="40"/>
      <c r="C8248" s="40"/>
      <c r="D8248" s="40"/>
      <c r="E8248" s="40"/>
      <c r="F8248" s="55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0"/>
      <c r="AN8248" s="40"/>
    </row>
    <row r="8249" spans="1:40" x14ac:dyDescent="0.2">
      <c r="A8249" s="40"/>
      <c r="B8249" s="40"/>
      <c r="C8249" s="40"/>
      <c r="D8249" s="40"/>
      <c r="E8249" s="40"/>
      <c r="F8249" s="55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0"/>
      <c r="AN8249" s="40"/>
    </row>
    <row r="8250" spans="1:40" x14ac:dyDescent="0.2">
      <c r="A8250" s="40"/>
      <c r="B8250" s="40"/>
      <c r="C8250" s="40"/>
      <c r="D8250" s="40"/>
      <c r="E8250" s="40"/>
      <c r="F8250" s="55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0"/>
      <c r="AN8250" s="40"/>
    </row>
    <row r="8251" spans="1:40" x14ac:dyDescent="0.2">
      <c r="A8251" s="40"/>
      <c r="B8251" s="40"/>
      <c r="C8251" s="40"/>
      <c r="D8251" s="40"/>
      <c r="E8251" s="40"/>
      <c r="F8251" s="55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0"/>
      <c r="AN8251" s="40"/>
    </row>
    <row r="8252" spans="1:40" x14ac:dyDescent="0.2">
      <c r="A8252" s="40"/>
      <c r="B8252" s="40"/>
      <c r="C8252" s="40"/>
      <c r="D8252" s="40"/>
      <c r="E8252" s="40"/>
      <c r="F8252" s="55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0"/>
      <c r="AN8252" s="40"/>
    </row>
    <row r="8253" spans="1:40" x14ac:dyDescent="0.2">
      <c r="A8253" s="40"/>
      <c r="B8253" s="40"/>
      <c r="C8253" s="40"/>
      <c r="D8253" s="40"/>
      <c r="E8253" s="40"/>
      <c r="F8253" s="55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0"/>
      <c r="AN8253" s="40"/>
    </row>
    <row r="8254" spans="1:40" x14ac:dyDescent="0.2">
      <c r="A8254" s="40"/>
      <c r="B8254" s="40"/>
      <c r="C8254" s="40"/>
      <c r="D8254" s="40"/>
      <c r="E8254" s="40"/>
      <c r="F8254" s="55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0"/>
      <c r="AN8254" s="40"/>
    </row>
    <row r="8255" spans="1:40" x14ac:dyDescent="0.2">
      <c r="A8255" s="40"/>
      <c r="B8255" s="40"/>
      <c r="C8255" s="40"/>
      <c r="D8255" s="40"/>
      <c r="E8255" s="40"/>
      <c r="F8255" s="55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0"/>
      <c r="AN8255" s="40"/>
    </row>
    <row r="8256" spans="1:40" x14ac:dyDescent="0.2">
      <c r="A8256" s="40"/>
      <c r="B8256" s="40"/>
      <c r="C8256" s="40"/>
      <c r="D8256" s="40"/>
      <c r="E8256" s="40"/>
      <c r="F8256" s="55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0"/>
      <c r="AN8256" s="40"/>
    </row>
    <row r="8257" spans="1:40" x14ac:dyDescent="0.2">
      <c r="A8257" s="40"/>
      <c r="B8257" s="40"/>
      <c r="C8257" s="40"/>
      <c r="D8257" s="40"/>
      <c r="E8257" s="40"/>
      <c r="F8257" s="55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0"/>
      <c r="AN8257" s="40"/>
    </row>
    <row r="8258" spans="1:40" x14ac:dyDescent="0.2">
      <c r="A8258" s="40"/>
      <c r="B8258" s="40"/>
      <c r="C8258" s="40"/>
      <c r="D8258" s="40"/>
      <c r="E8258" s="40"/>
      <c r="F8258" s="55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0"/>
      <c r="AN8258" s="40"/>
    </row>
    <row r="8259" spans="1:40" x14ac:dyDescent="0.2">
      <c r="A8259" s="40"/>
      <c r="B8259" s="40"/>
      <c r="C8259" s="40"/>
      <c r="D8259" s="40"/>
      <c r="E8259" s="40"/>
      <c r="F8259" s="55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0"/>
      <c r="AN8259" s="40"/>
    </row>
    <row r="8260" spans="1:40" x14ac:dyDescent="0.2">
      <c r="A8260" s="40"/>
      <c r="B8260" s="40"/>
      <c r="C8260" s="40"/>
      <c r="D8260" s="40"/>
      <c r="E8260" s="40"/>
      <c r="F8260" s="55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0"/>
      <c r="AN8260" s="40"/>
    </row>
    <row r="8261" spans="1:40" x14ac:dyDescent="0.2">
      <c r="A8261" s="40"/>
      <c r="B8261" s="40"/>
      <c r="C8261" s="40"/>
      <c r="D8261" s="40"/>
      <c r="E8261" s="40"/>
      <c r="F8261" s="55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0"/>
      <c r="AN8261" s="40"/>
    </row>
    <row r="8262" spans="1:40" x14ac:dyDescent="0.2">
      <c r="A8262" s="40"/>
      <c r="B8262" s="40"/>
      <c r="C8262" s="40"/>
      <c r="D8262" s="40"/>
      <c r="E8262" s="40"/>
      <c r="F8262" s="55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0"/>
      <c r="AN8262" s="40"/>
    </row>
    <row r="8263" spans="1:40" x14ac:dyDescent="0.2">
      <c r="A8263" s="40"/>
      <c r="B8263" s="40"/>
      <c r="C8263" s="40"/>
      <c r="D8263" s="40"/>
      <c r="E8263" s="40"/>
      <c r="F8263" s="55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0"/>
      <c r="AN8263" s="40"/>
    </row>
    <row r="8264" spans="1:40" x14ac:dyDescent="0.2">
      <c r="A8264" s="40"/>
      <c r="B8264" s="40"/>
      <c r="C8264" s="40"/>
      <c r="D8264" s="40"/>
      <c r="E8264" s="40"/>
      <c r="F8264" s="55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0"/>
      <c r="AN8264" s="40"/>
    </row>
    <row r="8265" spans="1:40" x14ac:dyDescent="0.2">
      <c r="A8265" s="40"/>
      <c r="B8265" s="40"/>
      <c r="C8265" s="40"/>
      <c r="D8265" s="40"/>
      <c r="E8265" s="40"/>
      <c r="F8265" s="55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0"/>
      <c r="AN8265" s="40"/>
    </row>
    <row r="8266" spans="1:40" x14ac:dyDescent="0.2">
      <c r="A8266" s="40"/>
      <c r="B8266" s="40"/>
      <c r="C8266" s="40"/>
      <c r="D8266" s="40"/>
      <c r="E8266" s="40"/>
      <c r="F8266" s="55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0"/>
      <c r="AN8266" s="40"/>
    </row>
    <row r="8267" spans="1:40" x14ac:dyDescent="0.2">
      <c r="A8267" s="40"/>
      <c r="B8267" s="40"/>
      <c r="C8267" s="40"/>
      <c r="D8267" s="40"/>
      <c r="E8267" s="40"/>
      <c r="F8267" s="55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0"/>
      <c r="AN8267" s="40"/>
    </row>
    <row r="8268" spans="1:40" x14ac:dyDescent="0.2">
      <c r="A8268" s="40"/>
      <c r="B8268" s="40"/>
      <c r="C8268" s="40"/>
      <c r="D8268" s="40"/>
      <c r="E8268" s="40"/>
      <c r="F8268" s="55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0"/>
      <c r="AN8268" s="40"/>
    </row>
    <row r="8269" spans="1:40" x14ac:dyDescent="0.2">
      <c r="A8269" s="40"/>
      <c r="B8269" s="40"/>
      <c r="C8269" s="40"/>
      <c r="D8269" s="40"/>
      <c r="E8269" s="40"/>
      <c r="F8269" s="55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0"/>
      <c r="AN8269" s="40"/>
    </row>
    <row r="8270" spans="1:40" x14ac:dyDescent="0.2">
      <c r="A8270" s="40"/>
      <c r="B8270" s="40"/>
      <c r="C8270" s="40"/>
      <c r="D8270" s="40"/>
      <c r="E8270" s="40"/>
      <c r="F8270" s="55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0"/>
      <c r="AN8270" s="40"/>
    </row>
    <row r="8271" spans="1:40" x14ac:dyDescent="0.2">
      <c r="A8271" s="40"/>
      <c r="B8271" s="40"/>
      <c r="C8271" s="40"/>
      <c r="D8271" s="40"/>
      <c r="E8271" s="40"/>
      <c r="F8271" s="55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0"/>
      <c r="AN8271" s="40"/>
    </row>
    <row r="8272" spans="1:40" x14ac:dyDescent="0.2">
      <c r="A8272" s="40"/>
      <c r="B8272" s="40"/>
      <c r="C8272" s="40"/>
      <c r="D8272" s="40"/>
      <c r="E8272" s="40"/>
      <c r="F8272" s="55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0"/>
      <c r="AN8272" s="40"/>
    </row>
    <row r="8273" spans="1:40" x14ac:dyDescent="0.2">
      <c r="A8273" s="40"/>
      <c r="B8273" s="40"/>
      <c r="C8273" s="40"/>
      <c r="D8273" s="40"/>
      <c r="E8273" s="40"/>
      <c r="F8273" s="55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0"/>
      <c r="AN8273" s="40"/>
    </row>
    <row r="8274" spans="1:40" x14ac:dyDescent="0.2">
      <c r="A8274" s="40"/>
      <c r="B8274" s="40"/>
      <c r="C8274" s="40"/>
      <c r="D8274" s="40"/>
      <c r="E8274" s="40"/>
      <c r="F8274" s="55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0"/>
      <c r="AN8274" s="40"/>
    </row>
    <row r="8275" spans="1:40" x14ac:dyDescent="0.2">
      <c r="A8275" s="40"/>
      <c r="B8275" s="40"/>
      <c r="C8275" s="40"/>
      <c r="D8275" s="40"/>
      <c r="E8275" s="40"/>
      <c r="F8275" s="55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0"/>
      <c r="AN8275" s="40"/>
    </row>
    <row r="8276" spans="1:40" x14ac:dyDescent="0.2">
      <c r="A8276" s="40"/>
      <c r="B8276" s="40"/>
      <c r="C8276" s="40"/>
      <c r="D8276" s="40"/>
      <c r="E8276" s="40"/>
      <c r="F8276" s="55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0"/>
      <c r="AN8276" s="40"/>
    </row>
    <row r="8277" spans="1:40" x14ac:dyDescent="0.2">
      <c r="A8277" s="40"/>
      <c r="B8277" s="40"/>
      <c r="C8277" s="40"/>
      <c r="D8277" s="40"/>
      <c r="E8277" s="40"/>
      <c r="F8277" s="55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0"/>
      <c r="AN8277" s="40"/>
    </row>
    <row r="8278" spans="1:40" x14ac:dyDescent="0.2">
      <c r="A8278" s="40"/>
      <c r="B8278" s="40"/>
      <c r="C8278" s="40"/>
      <c r="D8278" s="40"/>
      <c r="E8278" s="40"/>
      <c r="F8278" s="55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0"/>
      <c r="AN8278" s="40"/>
    </row>
    <row r="8279" spans="1:40" x14ac:dyDescent="0.2">
      <c r="A8279" s="40"/>
      <c r="B8279" s="40"/>
      <c r="C8279" s="40"/>
      <c r="D8279" s="40"/>
      <c r="E8279" s="40"/>
      <c r="F8279" s="55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0"/>
      <c r="AN8279" s="40"/>
    </row>
    <row r="8280" spans="1:40" x14ac:dyDescent="0.2">
      <c r="A8280" s="40"/>
      <c r="B8280" s="40"/>
      <c r="C8280" s="40"/>
      <c r="D8280" s="40"/>
      <c r="E8280" s="40"/>
      <c r="F8280" s="55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0"/>
      <c r="AN8280" s="40"/>
    </row>
    <row r="8281" spans="1:40" x14ac:dyDescent="0.2">
      <c r="A8281" s="40"/>
      <c r="B8281" s="40"/>
      <c r="C8281" s="40"/>
      <c r="D8281" s="40"/>
      <c r="E8281" s="40"/>
      <c r="F8281" s="55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0"/>
      <c r="AN8281" s="40"/>
    </row>
    <row r="8282" spans="1:40" x14ac:dyDescent="0.2">
      <c r="A8282" s="40"/>
      <c r="B8282" s="40"/>
      <c r="C8282" s="40"/>
      <c r="D8282" s="40"/>
      <c r="E8282" s="40"/>
      <c r="F8282" s="55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0"/>
      <c r="AN8282" s="40"/>
    </row>
    <row r="8283" spans="1:40" x14ac:dyDescent="0.2">
      <c r="A8283" s="40"/>
      <c r="B8283" s="40"/>
      <c r="C8283" s="40"/>
      <c r="D8283" s="40"/>
      <c r="E8283" s="40"/>
      <c r="F8283" s="55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0"/>
      <c r="AN8283" s="40"/>
    </row>
    <row r="8284" spans="1:40" x14ac:dyDescent="0.2">
      <c r="A8284" s="40"/>
      <c r="B8284" s="40"/>
      <c r="C8284" s="40"/>
      <c r="D8284" s="40"/>
      <c r="E8284" s="40"/>
      <c r="F8284" s="55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0"/>
      <c r="AN8284" s="40"/>
    </row>
    <row r="8285" spans="1:40" x14ac:dyDescent="0.2">
      <c r="A8285" s="40"/>
      <c r="B8285" s="40"/>
      <c r="C8285" s="40"/>
      <c r="D8285" s="40"/>
      <c r="E8285" s="40"/>
      <c r="F8285" s="55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0"/>
      <c r="AN8285" s="40"/>
    </row>
    <row r="8286" spans="1:40" x14ac:dyDescent="0.2">
      <c r="A8286" s="40"/>
      <c r="B8286" s="40"/>
      <c r="C8286" s="40"/>
      <c r="D8286" s="40"/>
      <c r="E8286" s="40"/>
      <c r="F8286" s="55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0"/>
      <c r="AN8286" s="40"/>
    </row>
    <row r="8287" spans="1:40" x14ac:dyDescent="0.2">
      <c r="A8287" s="40"/>
      <c r="B8287" s="40"/>
      <c r="C8287" s="40"/>
      <c r="D8287" s="40"/>
      <c r="E8287" s="40"/>
      <c r="F8287" s="55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0"/>
      <c r="AN8287" s="40"/>
    </row>
    <row r="8288" spans="1:40" x14ac:dyDescent="0.2">
      <c r="A8288" s="40"/>
      <c r="B8288" s="40"/>
      <c r="C8288" s="40"/>
      <c r="D8288" s="40"/>
      <c r="E8288" s="40"/>
      <c r="F8288" s="55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0"/>
      <c r="AN8288" s="40"/>
    </row>
    <row r="8289" spans="1:40" x14ac:dyDescent="0.2">
      <c r="A8289" s="40"/>
      <c r="B8289" s="40"/>
      <c r="C8289" s="40"/>
      <c r="D8289" s="40"/>
      <c r="E8289" s="40"/>
      <c r="F8289" s="55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0"/>
      <c r="AN8289" s="40"/>
    </row>
    <row r="8290" spans="1:40" x14ac:dyDescent="0.2">
      <c r="A8290" s="40"/>
      <c r="B8290" s="40"/>
      <c r="C8290" s="40"/>
      <c r="D8290" s="40"/>
      <c r="E8290" s="40"/>
      <c r="F8290" s="55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0"/>
      <c r="AN8290" s="40"/>
    </row>
    <row r="8291" spans="1:40" x14ac:dyDescent="0.2">
      <c r="A8291" s="40"/>
      <c r="B8291" s="40"/>
      <c r="C8291" s="40"/>
      <c r="D8291" s="40"/>
      <c r="E8291" s="40"/>
      <c r="F8291" s="55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0"/>
      <c r="AN8291" s="40"/>
    </row>
    <row r="8292" spans="1:40" x14ac:dyDescent="0.2">
      <c r="A8292" s="40"/>
      <c r="B8292" s="40"/>
      <c r="C8292" s="40"/>
      <c r="D8292" s="40"/>
      <c r="E8292" s="40"/>
      <c r="F8292" s="55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0"/>
      <c r="AN8292" s="40"/>
    </row>
    <row r="8293" spans="1:40" x14ac:dyDescent="0.2">
      <c r="A8293" s="40"/>
      <c r="B8293" s="40"/>
      <c r="C8293" s="40"/>
      <c r="D8293" s="40"/>
      <c r="E8293" s="40"/>
      <c r="F8293" s="55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0"/>
      <c r="AN8293" s="40"/>
    </row>
    <row r="8294" spans="1:40" x14ac:dyDescent="0.2">
      <c r="A8294" s="40"/>
      <c r="B8294" s="40"/>
      <c r="C8294" s="40"/>
      <c r="D8294" s="40"/>
      <c r="E8294" s="40"/>
      <c r="F8294" s="55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0"/>
      <c r="AN8294" s="40"/>
    </row>
    <row r="8295" spans="1:40" x14ac:dyDescent="0.2">
      <c r="A8295" s="40"/>
      <c r="B8295" s="40"/>
      <c r="C8295" s="40"/>
      <c r="D8295" s="40"/>
      <c r="E8295" s="40"/>
      <c r="F8295" s="55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0"/>
      <c r="AN8295" s="40"/>
    </row>
    <row r="8296" spans="1:40" x14ac:dyDescent="0.2">
      <c r="A8296" s="40"/>
      <c r="B8296" s="40"/>
      <c r="C8296" s="40"/>
      <c r="D8296" s="40"/>
      <c r="E8296" s="40"/>
      <c r="F8296" s="55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0"/>
      <c r="AN8296" s="40"/>
    </row>
    <row r="8297" spans="1:40" x14ac:dyDescent="0.2">
      <c r="A8297" s="40"/>
      <c r="B8297" s="40"/>
      <c r="C8297" s="40"/>
      <c r="D8297" s="40"/>
      <c r="E8297" s="40"/>
      <c r="F8297" s="55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0"/>
      <c r="AN8297" s="40"/>
    </row>
    <row r="8298" spans="1:40" x14ac:dyDescent="0.2">
      <c r="A8298" s="40"/>
      <c r="B8298" s="40"/>
      <c r="C8298" s="40"/>
      <c r="D8298" s="40"/>
      <c r="E8298" s="40"/>
      <c r="F8298" s="55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0"/>
      <c r="AN8298" s="40"/>
    </row>
    <row r="8299" spans="1:40" x14ac:dyDescent="0.2">
      <c r="A8299" s="40"/>
      <c r="B8299" s="40"/>
      <c r="C8299" s="40"/>
      <c r="D8299" s="40"/>
      <c r="E8299" s="40"/>
      <c r="F8299" s="55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0"/>
      <c r="AN8299" s="40"/>
    </row>
    <row r="8300" spans="1:40" x14ac:dyDescent="0.2">
      <c r="A8300" s="40"/>
      <c r="B8300" s="40"/>
      <c r="C8300" s="40"/>
      <c r="D8300" s="40"/>
      <c r="E8300" s="40"/>
      <c r="F8300" s="55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0"/>
      <c r="AN8300" s="40"/>
    </row>
    <row r="8301" spans="1:40" x14ac:dyDescent="0.2">
      <c r="A8301" s="40"/>
      <c r="B8301" s="40"/>
      <c r="C8301" s="40"/>
      <c r="D8301" s="40"/>
      <c r="E8301" s="40"/>
      <c r="F8301" s="55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0"/>
      <c r="AN8301" s="40"/>
    </row>
    <row r="8302" spans="1:40" x14ac:dyDescent="0.2">
      <c r="A8302" s="40"/>
      <c r="B8302" s="40"/>
      <c r="C8302" s="40"/>
      <c r="D8302" s="40"/>
      <c r="E8302" s="40"/>
      <c r="F8302" s="55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0"/>
      <c r="AN8302" s="40"/>
    </row>
    <row r="8303" spans="1:40" x14ac:dyDescent="0.2">
      <c r="A8303" s="40"/>
      <c r="B8303" s="40"/>
      <c r="C8303" s="40"/>
      <c r="D8303" s="40"/>
      <c r="E8303" s="40"/>
      <c r="F8303" s="55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0"/>
      <c r="AN8303" s="40"/>
    </row>
    <row r="8304" spans="1:40" x14ac:dyDescent="0.2">
      <c r="A8304" s="40"/>
      <c r="B8304" s="40"/>
      <c r="C8304" s="40"/>
      <c r="D8304" s="40"/>
      <c r="E8304" s="40"/>
      <c r="F8304" s="55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0"/>
      <c r="AN8304" s="40"/>
    </row>
    <row r="8305" spans="1:40" x14ac:dyDescent="0.2">
      <c r="A8305" s="40"/>
      <c r="B8305" s="40"/>
      <c r="C8305" s="40"/>
      <c r="D8305" s="40"/>
      <c r="E8305" s="40"/>
      <c r="F8305" s="55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0"/>
      <c r="AN8305" s="40"/>
    </row>
    <row r="8306" spans="1:40" x14ac:dyDescent="0.2">
      <c r="A8306" s="40"/>
      <c r="B8306" s="40"/>
      <c r="C8306" s="40"/>
      <c r="D8306" s="40"/>
      <c r="E8306" s="40"/>
      <c r="F8306" s="55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0"/>
      <c r="AN8306" s="40"/>
    </row>
    <row r="8307" spans="1:40" x14ac:dyDescent="0.2">
      <c r="A8307" s="40"/>
      <c r="B8307" s="40"/>
      <c r="C8307" s="40"/>
      <c r="D8307" s="40"/>
      <c r="E8307" s="40"/>
      <c r="F8307" s="55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0"/>
      <c r="AN8307" s="40"/>
    </row>
    <row r="8308" spans="1:40" x14ac:dyDescent="0.2">
      <c r="A8308" s="40"/>
      <c r="B8308" s="40"/>
      <c r="C8308" s="40"/>
      <c r="D8308" s="40"/>
      <c r="E8308" s="40"/>
      <c r="F8308" s="55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0"/>
      <c r="AN8308" s="40"/>
    </row>
    <row r="8309" spans="1:40" x14ac:dyDescent="0.2">
      <c r="A8309" s="40"/>
      <c r="B8309" s="40"/>
      <c r="C8309" s="40"/>
      <c r="D8309" s="40"/>
      <c r="E8309" s="40"/>
      <c r="F8309" s="55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0"/>
      <c r="AN8309" s="40"/>
    </row>
    <row r="8310" spans="1:40" x14ac:dyDescent="0.2">
      <c r="A8310" s="40"/>
      <c r="B8310" s="40"/>
      <c r="C8310" s="40"/>
      <c r="D8310" s="40"/>
      <c r="E8310" s="40"/>
      <c r="F8310" s="55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0"/>
      <c r="AN8310" s="40"/>
    </row>
    <row r="8311" spans="1:40" x14ac:dyDescent="0.2">
      <c r="A8311" s="40"/>
      <c r="B8311" s="40"/>
      <c r="C8311" s="40"/>
      <c r="D8311" s="40"/>
      <c r="E8311" s="40"/>
      <c r="F8311" s="55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0"/>
      <c r="AN8311" s="40"/>
    </row>
    <row r="8312" spans="1:40" x14ac:dyDescent="0.2">
      <c r="A8312" s="40"/>
      <c r="B8312" s="40"/>
      <c r="C8312" s="40"/>
      <c r="D8312" s="40"/>
      <c r="E8312" s="40"/>
      <c r="F8312" s="55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0"/>
      <c r="AN8312" s="40"/>
    </row>
    <row r="8313" spans="1:40" x14ac:dyDescent="0.2">
      <c r="A8313" s="40"/>
      <c r="B8313" s="40"/>
      <c r="C8313" s="40"/>
      <c r="D8313" s="40"/>
      <c r="E8313" s="40"/>
      <c r="F8313" s="55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0"/>
      <c r="AN8313" s="40"/>
    </row>
    <row r="8314" spans="1:40" x14ac:dyDescent="0.2">
      <c r="A8314" s="40"/>
      <c r="B8314" s="40"/>
      <c r="C8314" s="40"/>
      <c r="D8314" s="40"/>
      <c r="E8314" s="40"/>
      <c r="F8314" s="55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0"/>
      <c r="AN8314" s="40"/>
    </row>
    <row r="8315" spans="1:40" x14ac:dyDescent="0.2">
      <c r="A8315" s="40"/>
      <c r="B8315" s="40"/>
      <c r="C8315" s="40"/>
      <c r="D8315" s="40"/>
      <c r="E8315" s="40"/>
      <c r="F8315" s="55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0"/>
      <c r="AN8315" s="40"/>
    </row>
    <row r="8316" spans="1:40" x14ac:dyDescent="0.2">
      <c r="A8316" s="40"/>
      <c r="B8316" s="40"/>
      <c r="C8316" s="40"/>
      <c r="D8316" s="40"/>
      <c r="E8316" s="40"/>
      <c r="F8316" s="55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0"/>
      <c r="AN8316" s="40"/>
    </row>
    <row r="8317" spans="1:40" x14ac:dyDescent="0.2">
      <c r="A8317" s="40"/>
      <c r="B8317" s="40"/>
      <c r="C8317" s="40"/>
      <c r="D8317" s="40"/>
      <c r="E8317" s="40"/>
      <c r="F8317" s="55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0"/>
      <c r="AN8317" s="40"/>
    </row>
    <row r="8318" spans="1:40" x14ac:dyDescent="0.2">
      <c r="A8318" s="40"/>
      <c r="B8318" s="40"/>
      <c r="C8318" s="40"/>
      <c r="D8318" s="40"/>
      <c r="E8318" s="40"/>
      <c r="F8318" s="55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0"/>
      <c r="AN8318" s="40"/>
    </row>
    <row r="8319" spans="1:40" x14ac:dyDescent="0.2">
      <c r="A8319" s="40"/>
      <c r="B8319" s="40"/>
      <c r="C8319" s="40"/>
      <c r="D8319" s="40"/>
      <c r="E8319" s="40"/>
      <c r="F8319" s="55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0"/>
      <c r="AN8319" s="40"/>
    </row>
    <row r="8320" spans="1:40" x14ac:dyDescent="0.2">
      <c r="A8320" s="40"/>
      <c r="B8320" s="40"/>
      <c r="C8320" s="40"/>
      <c r="D8320" s="40"/>
      <c r="E8320" s="40"/>
      <c r="F8320" s="55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0"/>
      <c r="AN8320" s="40"/>
    </row>
    <row r="8321" spans="1:40" x14ac:dyDescent="0.2">
      <c r="A8321" s="40"/>
      <c r="B8321" s="40"/>
      <c r="C8321" s="40"/>
      <c r="D8321" s="40"/>
      <c r="E8321" s="40"/>
      <c r="F8321" s="55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0"/>
      <c r="AN8321" s="40"/>
    </row>
    <row r="8322" spans="1:40" x14ac:dyDescent="0.2">
      <c r="A8322" s="40"/>
      <c r="B8322" s="40"/>
      <c r="C8322" s="40"/>
      <c r="D8322" s="40"/>
      <c r="E8322" s="40"/>
      <c r="F8322" s="55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0"/>
      <c r="AN8322" s="40"/>
    </row>
    <row r="8323" spans="1:40" x14ac:dyDescent="0.2">
      <c r="A8323" s="40"/>
      <c r="B8323" s="40"/>
      <c r="C8323" s="40"/>
      <c r="D8323" s="40"/>
      <c r="E8323" s="40"/>
      <c r="F8323" s="55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0"/>
      <c r="AN8323" s="40"/>
    </row>
    <row r="8324" spans="1:40" x14ac:dyDescent="0.2">
      <c r="A8324" s="40"/>
      <c r="B8324" s="40"/>
      <c r="C8324" s="40"/>
      <c r="D8324" s="40"/>
      <c r="E8324" s="40"/>
      <c r="F8324" s="55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0"/>
      <c r="AN8324" s="40"/>
    </row>
    <row r="8325" spans="1:40" x14ac:dyDescent="0.2">
      <c r="A8325" s="40"/>
      <c r="B8325" s="40"/>
      <c r="C8325" s="40"/>
      <c r="D8325" s="40"/>
      <c r="E8325" s="40"/>
      <c r="F8325" s="55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0"/>
      <c r="AN8325" s="40"/>
    </row>
    <row r="8326" spans="1:40" x14ac:dyDescent="0.2">
      <c r="A8326" s="40"/>
      <c r="B8326" s="40"/>
      <c r="C8326" s="40"/>
      <c r="D8326" s="40"/>
      <c r="E8326" s="40"/>
      <c r="F8326" s="55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0"/>
      <c r="AN8326" s="40"/>
    </row>
    <row r="8327" spans="1:40" x14ac:dyDescent="0.2">
      <c r="A8327" s="40"/>
      <c r="B8327" s="40"/>
      <c r="C8327" s="40"/>
      <c r="D8327" s="40"/>
      <c r="E8327" s="40"/>
      <c r="F8327" s="55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0"/>
      <c r="AN8327" s="40"/>
    </row>
    <row r="8328" spans="1:40" x14ac:dyDescent="0.2">
      <c r="A8328" s="40"/>
      <c r="B8328" s="40"/>
      <c r="C8328" s="40"/>
      <c r="D8328" s="40"/>
      <c r="E8328" s="40"/>
      <c r="F8328" s="55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0"/>
      <c r="AN8328" s="40"/>
    </row>
    <row r="8329" spans="1:40" x14ac:dyDescent="0.2">
      <c r="A8329" s="40"/>
      <c r="B8329" s="40"/>
      <c r="C8329" s="40"/>
      <c r="D8329" s="40"/>
      <c r="E8329" s="40"/>
      <c r="F8329" s="55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0"/>
      <c r="AN8329" s="40"/>
    </row>
    <row r="8330" spans="1:40" x14ac:dyDescent="0.2">
      <c r="A8330" s="40"/>
      <c r="B8330" s="40"/>
      <c r="C8330" s="40"/>
      <c r="D8330" s="40"/>
      <c r="E8330" s="40"/>
      <c r="F8330" s="55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0"/>
      <c r="AN8330" s="40"/>
    </row>
    <row r="8331" spans="1:40" x14ac:dyDescent="0.2">
      <c r="A8331" s="40"/>
      <c r="B8331" s="40"/>
      <c r="C8331" s="40"/>
      <c r="D8331" s="40"/>
      <c r="E8331" s="40"/>
      <c r="F8331" s="55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0"/>
      <c r="AN8331" s="40"/>
    </row>
    <row r="8332" spans="1:40" x14ac:dyDescent="0.2">
      <c r="A8332" s="40"/>
      <c r="B8332" s="40"/>
      <c r="C8332" s="40"/>
      <c r="D8332" s="40"/>
      <c r="E8332" s="40"/>
      <c r="F8332" s="55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0"/>
      <c r="AN8332" s="40"/>
    </row>
    <row r="8333" spans="1:40" x14ac:dyDescent="0.2">
      <c r="A8333" s="40"/>
      <c r="B8333" s="40"/>
      <c r="C8333" s="40"/>
      <c r="D8333" s="40"/>
      <c r="E8333" s="40"/>
      <c r="F8333" s="55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0"/>
      <c r="AN8333" s="40"/>
    </row>
    <row r="8334" spans="1:40" x14ac:dyDescent="0.2">
      <c r="A8334" s="40"/>
      <c r="B8334" s="40"/>
      <c r="C8334" s="40"/>
      <c r="D8334" s="40"/>
      <c r="E8334" s="40"/>
      <c r="F8334" s="55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0"/>
      <c r="AN8334" s="40"/>
    </row>
    <row r="8335" spans="1:40" x14ac:dyDescent="0.2">
      <c r="A8335" s="40"/>
      <c r="B8335" s="40"/>
      <c r="C8335" s="40"/>
      <c r="D8335" s="40"/>
      <c r="E8335" s="40"/>
      <c r="F8335" s="55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0"/>
      <c r="AN8335" s="40"/>
    </row>
    <row r="8336" spans="1:40" x14ac:dyDescent="0.2">
      <c r="A8336" s="40"/>
      <c r="B8336" s="40"/>
      <c r="C8336" s="40"/>
      <c r="D8336" s="40"/>
      <c r="E8336" s="40"/>
      <c r="F8336" s="55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0"/>
      <c r="AN8336" s="40"/>
    </row>
    <row r="8337" spans="1:40" x14ac:dyDescent="0.2">
      <c r="A8337" s="40"/>
      <c r="B8337" s="40"/>
      <c r="C8337" s="40"/>
      <c r="D8337" s="40"/>
      <c r="E8337" s="40"/>
      <c r="F8337" s="55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0"/>
      <c r="AN8337" s="40"/>
    </row>
    <row r="8338" spans="1:40" x14ac:dyDescent="0.2">
      <c r="A8338" s="40"/>
      <c r="B8338" s="40"/>
      <c r="C8338" s="40"/>
      <c r="D8338" s="40"/>
      <c r="E8338" s="40"/>
      <c r="F8338" s="55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0"/>
      <c r="AN8338" s="40"/>
    </row>
    <row r="8339" spans="1:40" x14ac:dyDescent="0.2">
      <c r="A8339" s="40"/>
      <c r="B8339" s="40"/>
      <c r="C8339" s="40"/>
      <c r="D8339" s="40"/>
      <c r="E8339" s="40"/>
      <c r="F8339" s="55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0"/>
      <c r="AN8339" s="40"/>
    </row>
    <row r="8340" spans="1:40" x14ac:dyDescent="0.2">
      <c r="A8340" s="40"/>
      <c r="B8340" s="40"/>
      <c r="C8340" s="40"/>
      <c r="D8340" s="40"/>
      <c r="E8340" s="40"/>
      <c r="F8340" s="55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0"/>
      <c r="AN8340" s="40"/>
    </row>
    <row r="8341" spans="1:40" x14ac:dyDescent="0.2">
      <c r="A8341" s="40"/>
      <c r="B8341" s="40"/>
      <c r="C8341" s="40"/>
      <c r="D8341" s="40"/>
      <c r="E8341" s="40"/>
      <c r="F8341" s="55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0"/>
      <c r="AN8341" s="40"/>
    </row>
    <row r="8342" spans="1:40" x14ac:dyDescent="0.2">
      <c r="A8342" s="40"/>
      <c r="B8342" s="40"/>
      <c r="C8342" s="40"/>
      <c r="D8342" s="40"/>
      <c r="E8342" s="40"/>
      <c r="F8342" s="55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0"/>
      <c r="AN8342" s="40"/>
    </row>
    <row r="8343" spans="1:40" x14ac:dyDescent="0.2">
      <c r="A8343" s="40"/>
      <c r="B8343" s="40"/>
      <c r="C8343" s="40"/>
      <c r="D8343" s="40"/>
      <c r="E8343" s="40"/>
      <c r="F8343" s="55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0"/>
      <c r="AN8343" s="40"/>
    </row>
    <row r="8344" spans="1:40" x14ac:dyDescent="0.2">
      <c r="A8344" s="40"/>
      <c r="B8344" s="40"/>
      <c r="C8344" s="40"/>
      <c r="D8344" s="40"/>
      <c r="E8344" s="40"/>
      <c r="F8344" s="55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0"/>
      <c r="AN8344" s="40"/>
    </row>
    <row r="8345" spans="1:40" x14ac:dyDescent="0.2">
      <c r="A8345" s="40"/>
      <c r="B8345" s="40"/>
      <c r="C8345" s="40"/>
      <c r="D8345" s="40"/>
      <c r="E8345" s="40"/>
      <c r="F8345" s="55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0"/>
      <c r="AN8345" s="40"/>
    </row>
    <row r="8346" spans="1:40" x14ac:dyDescent="0.2">
      <c r="A8346" s="40"/>
      <c r="B8346" s="40"/>
      <c r="C8346" s="40"/>
      <c r="D8346" s="40"/>
      <c r="E8346" s="40"/>
      <c r="F8346" s="55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0"/>
      <c r="AN8346" s="40"/>
    </row>
    <row r="8347" spans="1:40" x14ac:dyDescent="0.2">
      <c r="A8347" s="40"/>
      <c r="B8347" s="40"/>
      <c r="C8347" s="40"/>
      <c r="D8347" s="40"/>
      <c r="E8347" s="40"/>
      <c r="F8347" s="55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0"/>
      <c r="AN8347" s="40"/>
    </row>
    <row r="8348" spans="1:40" x14ac:dyDescent="0.2">
      <c r="A8348" s="40"/>
      <c r="B8348" s="40"/>
      <c r="C8348" s="40"/>
      <c r="D8348" s="40"/>
      <c r="E8348" s="40"/>
      <c r="F8348" s="55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0"/>
      <c r="AN8348" s="40"/>
    </row>
    <row r="8349" spans="1:40" x14ac:dyDescent="0.2">
      <c r="A8349" s="40"/>
      <c r="B8349" s="40"/>
      <c r="C8349" s="40"/>
      <c r="D8349" s="40"/>
      <c r="E8349" s="40"/>
      <c r="F8349" s="55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0"/>
      <c r="AN8349" s="40"/>
    </row>
    <row r="8350" spans="1:40" x14ac:dyDescent="0.2">
      <c r="A8350" s="40"/>
      <c r="B8350" s="40"/>
      <c r="C8350" s="40"/>
      <c r="D8350" s="40"/>
      <c r="E8350" s="40"/>
      <c r="F8350" s="55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0"/>
      <c r="AN8350" s="40"/>
    </row>
    <row r="8351" spans="1:40" x14ac:dyDescent="0.2">
      <c r="A8351" s="40"/>
      <c r="B8351" s="40"/>
      <c r="C8351" s="40"/>
      <c r="D8351" s="40"/>
      <c r="E8351" s="40"/>
      <c r="F8351" s="55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0"/>
      <c r="AN8351" s="40"/>
    </row>
    <row r="8352" spans="1:40" x14ac:dyDescent="0.2">
      <c r="A8352" s="40"/>
      <c r="B8352" s="40"/>
      <c r="C8352" s="40"/>
      <c r="D8352" s="40"/>
      <c r="E8352" s="40"/>
      <c r="F8352" s="55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0"/>
      <c r="AN8352" s="40"/>
    </row>
    <row r="8353" spans="1:40" x14ac:dyDescent="0.2">
      <c r="A8353" s="40"/>
      <c r="B8353" s="40"/>
      <c r="C8353" s="40"/>
      <c r="D8353" s="40"/>
      <c r="E8353" s="40"/>
      <c r="F8353" s="55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0"/>
      <c r="AN8353" s="40"/>
    </row>
    <row r="8354" spans="1:40" x14ac:dyDescent="0.2">
      <c r="A8354" s="40"/>
      <c r="B8354" s="40"/>
      <c r="C8354" s="40"/>
      <c r="D8354" s="40"/>
      <c r="E8354" s="40"/>
      <c r="F8354" s="55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0"/>
      <c r="AN8354" s="40"/>
    </row>
    <row r="8355" spans="1:40" x14ac:dyDescent="0.2">
      <c r="A8355" s="40"/>
      <c r="B8355" s="40"/>
      <c r="C8355" s="40"/>
      <c r="D8355" s="40"/>
      <c r="E8355" s="40"/>
      <c r="F8355" s="55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0"/>
      <c r="AN8355" s="40"/>
    </row>
    <row r="8356" spans="1:40" x14ac:dyDescent="0.2">
      <c r="A8356" s="40"/>
      <c r="B8356" s="40"/>
      <c r="C8356" s="40"/>
      <c r="D8356" s="40"/>
      <c r="E8356" s="40"/>
      <c r="F8356" s="55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0"/>
      <c r="AN8356" s="40"/>
    </row>
    <row r="8357" spans="1:40" x14ac:dyDescent="0.2">
      <c r="A8357" s="40"/>
      <c r="B8357" s="40"/>
      <c r="C8357" s="40"/>
      <c r="D8357" s="40"/>
      <c r="E8357" s="40"/>
      <c r="F8357" s="55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0"/>
      <c r="AN8357" s="40"/>
    </row>
    <row r="8358" spans="1:40" x14ac:dyDescent="0.2">
      <c r="A8358" s="40"/>
      <c r="B8358" s="40"/>
      <c r="C8358" s="40"/>
      <c r="D8358" s="40"/>
      <c r="E8358" s="40"/>
      <c r="F8358" s="55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0"/>
      <c r="AN8358" s="40"/>
    </row>
    <row r="8359" spans="1:40" x14ac:dyDescent="0.2">
      <c r="A8359" s="40"/>
      <c r="B8359" s="40"/>
      <c r="C8359" s="40"/>
      <c r="D8359" s="40"/>
      <c r="E8359" s="40"/>
      <c r="F8359" s="55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0"/>
      <c r="AN8359" s="40"/>
    </row>
    <row r="8360" spans="1:40" x14ac:dyDescent="0.2">
      <c r="A8360" s="40"/>
      <c r="B8360" s="40"/>
      <c r="C8360" s="40"/>
      <c r="D8360" s="40"/>
      <c r="E8360" s="40"/>
      <c r="F8360" s="55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0"/>
      <c r="AN8360" s="40"/>
    </row>
    <row r="8361" spans="1:40" x14ac:dyDescent="0.2">
      <c r="A8361" s="40"/>
      <c r="B8361" s="40"/>
      <c r="C8361" s="40"/>
      <c r="D8361" s="40"/>
      <c r="E8361" s="40"/>
      <c r="F8361" s="55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0"/>
      <c r="AN8361" s="40"/>
    </row>
    <row r="8362" spans="1:40" x14ac:dyDescent="0.2">
      <c r="A8362" s="40"/>
      <c r="B8362" s="40"/>
      <c r="C8362" s="40"/>
      <c r="D8362" s="40"/>
      <c r="E8362" s="40"/>
      <c r="F8362" s="55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0"/>
      <c r="AN8362" s="40"/>
    </row>
    <row r="8363" spans="1:40" x14ac:dyDescent="0.2">
      <c r="A8363" s="40"/>
      <c r="B8363" s="40"/>
      <c r="C8363" s="40"/>
      <c r="D8363" s="40"/>
      <c r="E8363" s="40"/>
      <c r="F8363" s="55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0"/>
      <c r="AN8363" s="40"/>
    </row>
    <row r="8364" spans="1:40" x14ac:dyDescent="0.2">
      <c r="A8364" s="40"/>
      <c r="B8364" s="40"/>
      <c r="C8364" s="40"/>
      <c r="D8364" s="40"/>
      <c r="E8364" s="40"/>
      <c r="F8364" s="55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0"/>
      <c r="AN8364" s="40"/>
    </row>
    <row r="8365" spans="1:40" x14ac:dyDescent="0.2">
      <c r="A8365" s="40"/>
      <c r="B8365" s="40"/>
      <c r="C8365" s="40"/>
      <c r="D8365" s="40"/>
      <c r="E8365" s="40"/>
      <c r="F8365" s="55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0"/>
      <c r="AN8365" s="40"/>
    </row>
    <row r="8366" spans="1:40" x14ac:dyDescent="0.2">
      <c r="A8366" s="40"/>
      <c r="B8366" s="40"/>
      <c r="C8366" s="40"/>
      <c r="D8366" s="40"/>
      <c r="E8366" s="40"/>
      <c r="F8366" s="55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0"/>
      <c r="AN8366" s="40"/>
    </row>
    <row r="8367" spans="1:40" x14ac:dyDescent="0.2">
      <c r="A8367" s="40"/>
      <c r="B8367" s="40"/>
      <c r="C8367" s="40"/>
      <c r="D8367" s="40"/>
      <c r="E8367" s="40"/>
      <c r="F8367" s="55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0"/>
      <c r="AN8367" s="40"/>
    </row>
    <row r="8368" spans="1:40" x14ac:dyDescent="0.2">
      <c r="A8368" s="40"/>
      <c r="B8368" s="40"/>
      <c r="C8368" s="40"/>
      <c r="D8368" s="40"/>
      <c r="E8368" s="40"/>
      <c r="F8368" s="55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0"/>
      <c r="AN8368" s="40"/>
    </row>
    <row r="8369" spans="1:40" x14ac:dyDescent="0.2">
      <c r="A8369" s="40"/>
      <c r="B8369" s="40"/>
      <c r="C8369" s="40"/>
      <c r="D8369" s="40"/>
      <c r="E8369" s="40"/>
      <c r="F8369" s="55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0"/>
      <c r="AN8369" s="40"/>
    </row>
    <row r="8370" spans="1:40" x14ac:dyDescent="0.2">
      <c r="A8370" s="40"/>
      <c r="B8370" s="40"/>
      <c r="C8370" s="40"/>
      <c r="D8370" s="40"/>
      <c r="E8370" s="40"/>
      <c r="F8370" s="55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0"/>
      <c r="AN8370" s="40"/>
    </row>
    <row r="8371" spans="1:40" x14ac:dyDescent="0.2">
      <c r="A8371" s="40"/>
      <c r="B8371" s="40"/>
      <c r="C8371" s="40"/>
      <c r="D8371" s="40"/>
      <c r="E8371" s="40"/>
      <c r="F8371" s="55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0"/>
      <c r="AN8371" s="40"/>
    </row>
    <row r="8372" spans="1:40" x14ac:dyDescent="0.2">
      <c r="A8372" s="40"/>
      <c r="B8372" s="40"/>
      <c r="C8372" s="40"/>
      <c r="D8372" s="40"/>
      <c r="E8372" s="40"/>
      <c r="F8372" s="55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0"/>
      <c r="AN8372" s="40"/>
    </row>
    <row r="8373" spans="1:40" x14ac:dyDescent="0.2">
      <c r="A8373" s="40"/>
      <c r="B8373" s="40"/>
      <c r="C8373" s="40"/>
      <c r="D8373" s="40"/>
      <c r="E8373" s="40"/>
      <c r="F8373" s="55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0"/>
      <c r="AN8373" s="40"/>
    </row>
    <row r="8374" spans="1:40" x14ac:dyDescent="0.2">
      <c r="A8374" s="40"/>
      <c r="B8374" s="40"/>
      <c r="C8374" s="40"/>
      <c r="D8374" s="40"/>
      <c r="E8374" s="40"/>
      <c r="F8374" s="55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0"/>
      <c r="AN8374" s="40"/>
    </row>
    <row r="8375" spans="1:40" x14ac:dyDescent="0.2">
      <c r="A8375" s="40"/>
      <c r="B8375" s="40"/>
      <c r="C8375" s="40"/>
      <c r="D8375" s="40"/>
      <c r="E8375" s="40"/>
      <c r="F8375" s="55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0"/>
      <c r="AN8375" s="40"/>
    </row>
    <row r="8376" spans="1:40" x14ac:dyDescent="0.2">
      <c r="A8376" s="40"/>
      <c r="B8376" s="40"/>
      <c r="C8376" s="40"/>
      <c r="D8376" s="40"/>
      <c r="E8376" s="40"/>
      <c r="F8376" s="55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0"/>
      <c r="AN8376" s="40"/>
    </row>
    <row r="8377" spans="1:40" x14ac:dyDescent="0.2">
      <c r="A8377" s="40"/>
      <c r="B8377" s="40"/>
      <c r="C8377" s="40"/>
      <c r="D8377" s="40"/>
      <c r="E8377" s="40"/>
      <c r="F8377" s="55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0"/>
      <c r="AN8377" s="40"/>
    </row>
    <row r="8378" spans="1:40" x14ac:dyDescent="0.2">
      <c r="A8378" s="40"/>
      <c r="B8378" s="40"/>
      <c r="C8378" s="40"/>
      <c r="D8378" s="40"/>
      <c r="E8378" s="40"/>
      <c r="F8378" s="55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0"/>
      <c r="AN8378" s="40"/>
    </row>
    <row r="8379" spans="1:40" x14ac:dyDescent="0.2">
      <c r="A8379" s="40"/>
      <c r="B8379" s="40"/>
      <c r="C8379" s="40"/>
      <c r="D8379" s="40"/>
      <c r="E8379" s="40"/>
      <c r="F8379" s="55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0"/>
      <c r="AN8379" s="40"/>
    </row>
    <row r="8380" spans="1:40" x14ac:dyDescent="0.2">
      <c r="A8380" s="40"/>
      <c r="B8380" s="40"/>
      <c r="C8380" s="40"/>
      <c r="D8380" s="40"/>
      <c r="E8380" s="40"/>
      <c r="F8380" s="55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0"/>
      <c r="AN8380" s="40"/>
    </row>
    <row r="8381" spans="1:40" x14ac:dyDescent="0.2">
      <c r="A8381" s="40"/>
      <c r="B8381" s="40"/>
      <c r="C8381" s="40"/>
      <c r="D8381" s="40"/>
      <c r="E8381" s="40"/>
      <c r="F8381" s="55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0"/>
      <c r="AN8381" s="40"/>
    </row>
    <row r="8382" spans="1:40" x14ac:dyDescent="0.2">
      <c r="A8382" s="40"/>
      <c r="B8382" s="40"/>
      <c r="C8382" s="40"/>
      <c r="D8382" s="40"/>
      <c r="E8382" s="40"/>
      <c r="F8382" s="55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0"/>
      <c r="AN8382" s="40"/>
    </row>
    <row r="8383" spans="1:40" x14ac:dyDescent="0.2">
      <c r="A8383" s="40"/>
      <c r="B8383" s="40"/>
      <c r="C8383" s="40"/>
      <c r="D8383" s="40"/>
      <c r="E8383" s="40"/>
      <c r="F8383" s="55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0"/>
      <c r="AN8383" s="40"/>
    </row>
    <row r="8384" spans="1:40" x14ac:dyDescent="0.2">
      <c r="A8384" s="40"/>
      <c r="B8384" s="40"/>
      <c r="C8384" s="40"/>
      <c r="D8384" s="40"/>
      <c r="E8384" s="40"/>
      <c r="F8384" s="55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0"/>
      <c r="AN8384" s="40"/>
    </row>
    <row r="8385" spans="1:40" x14ac:dyDescent="0.2">
      <c r="A8385" s="40"/>
      <c r="B8385" s="40"/>
      <c r="C8385" s="40"/>
      <c r="D8385" s="40"/>
      <c r="E8385" s="40"/>
      <c r="F8385" s="55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0"/>
      <c r="AN8385" s="40"/>
    </row>
    <row r="8386" spans="1:40" x14ac:dyDescent="0.2">
      <c r="A8386" s="40"/>
      <c r="B8386" s="40"/>
      <c r="C8386" s="40"/>
      <c r="D8386" s="40"/>
      <c r="E8386" s="40"/>
      <c r="F8386" s="55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0"/>
      <c r="AN8386" s="40"/>
    </row>
    <row r="8387" spans="1:40" x14ac:dyDescent="0.2">
      <c r="A8387" s="40"/>
      <c r="B8387" s="40"/>
      <c r="C8387" s="40"/>
      <c r="D8387" s="40"/>
      <c r="E8387" s="40"/>
      <c r="F8387" s="55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0"/>
      <c r="AN8387" s="40"/>
    </row>
    <row r="8388" spans="1:40" x14ac:dyDescent="0.2">
      <c r="A8388" s="40"/>
      <c r="B8388" s="40"/>
      <c r="C8388" s="40"/>
      <c r="D8388" s="40"/>
      <c r="E8388" s="40"/>
      <c r="F8388" s="55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0"/>
      <c r="AN8388" s="40"/>
    </row>
    <row r="8389" spans="1:40" x14ac:dyDescent="0.2">
      <c r="A8389" s="40"/>
      <c r="B8389" s="40"/>
      <c r="C8389" s="40"/>
      <c r="D8389" s="40"/>
      <c r="E8389" s="40"/>
      <c r="F8389" s="55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0"/>
      <c r="AN8389" s="40"/>
    </row>
    <row r="8390" spans="1:40" x14ac:dyDescent="0.2">
      <c r="A8390" s="40"/>
      <c r="B8390" s="40"/>
      <c r="C8390" s="40"/>
      <c r="D8390" s="40"/>
      <c r="E8390" s="40"/>
      <c r="F8390" s="55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0"/>
      <c r="AN8390" s="40"/>
    </row>
    <row r="8391" spans="1:40" x14ac:dyDescent="0.2">
      <c r="A8391" s="40"/>
      <c r="B8391" s="40"/>
      <c r="C8391" s="40"/>
      <c r="D8391" s="40"/>
      <c r="E8391" s="40"/>
      <c r="F8391" s="55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0"/>
      <c r="AN8391" s="40"/>
    </row>
    <row r="8392" spans="1:40" x14ac:dyDescent="0.2">
      <c r="A8392" s="40"/>
      <c r="B8392" s="40"/>
      <c r="C8392" s="40"/>
      <c r="D8392" s="40"/>
      <c r="E8392" s="40"/>
      <c r="F8392" s="55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0"/>
      <c r="AN8392" s="40"/>
    </row>
    <row r="8393" spans="1:40" x14ac:dyDescent="0.2">
      <c r="A8393" s="40"/>
      <c r="B8393" s="40"/>
      <c r="C8393" s="40"/>
      <c r="D8393" s="40"/>
      <c r="E8393" s="40"/>
      <c r="F8393" s="55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0"/>
      <c r="AN8393" s="40"/>
    </row>
    <row r="8394" spans="1:40" x14ac:dyDescent="0.2">
      <c r="A8394" s="40"/>
      <c r="B8394" s="40"/>
      <c r="C8394" s="40"/>
      <c r="D8394" s="40"/>
      <c r="E8394" s="40"/>
      <c r="F8394" s="55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0"/>
      <c r="AN8394" s="40"/>
    </row>
    <row r="8395" spans="1:40" x14ac:dyDescent="0.2">
      <c r="A8395" s="40"/>
      <c r="B8395" s="40"/>
      <c r="C8395" s="40"/>
      <c r="D8395" s="40"/>
      <c r="E8395" s="40"/>
      <c r="F8395" s="55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0"/>
      <c r="AN8395" s="40"/>
    </row>
    <row r="8396" spans="1:40" x14ac:dyDescent="0.2">
      <c r="A8396" s="40"/>
      <c r="B8396" s="40"/>
      <c r="C8396" s="40"/>
      <c r="D8396" s="40"/>
      <c r="E8396" s="40"/>
      <c r="F8396" s="55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0"/>
      <c r="AN8396" s="40"/>
    </row>
    <row r="8397" spans="1:40" x14ac:dyDescent="0.2">
      <c r="A8397" s="40"/>
      <c r="B8397" s="40"/>
      <c r="C8397" s="40"/>
      <c r="D8397" s="40"/>
      <c r="E8397" s="40"/>
      <c r="F8397" s="55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0"/>
      <c r="AN8397" s="40"/>
    </row>
    <row r="8398" spans="1:40" x14ac:dyDescent="0.2">
      <c r="A8398" s="40"/>
      <c r="B8398" s="40"/>
      <c r="C8398" s="40"/>
      <c r="D8398" s="40"/>
      <c r="E8398" s="40"/>
      <c r="F8398" s="55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0"/>
      <c r="AN8398" s="40"/>
    </row>
    <row r="8399" spans="1:40" x14ac:dyDescent="0.2">
      <c r="A8399" s="40"/>
      <c r="B8399" s="40"/>
      <c r="C8399" s="40"/>
      <c r="D8399" s="40"/>
      <c r="E8399" s="40"/>
      <c r="F8399" s="55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0"/>
      <c r="AN8399" s="40"/>
    </row>
    <row r="8400" spans="1:40" x14ac:dyDescent="0.2">
      <c r="A8400" s="40"/>
      <c r="B8400" s="40"/>
      <c r="C8400" s="40"/>
      <c r="D8400" s="40"/>
      <c r="E8400" s="40"/>
      <c r="F8400" s="55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0"/>
      <c r="AN8400" s="40"/>
    </row>
    <row r="8401" spans="1:40" x14ac:dyDescent="0.2">
      <c r="A8401" s="40"/>
      <c r="B8401" s="40"/>
      <c r="C8401" s="40"/>
      <c r="D8401" s="40"/>
      <c r="E8401" s="40"/>
      <c r="F8401" s="55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0"/>
      <c r="AN8401" s="40"/>
    </row>
    <row r="8402" spans="1:40" x14ac:dyDescent="0.2">
      <c r="A8402" s="40"/>
      <c r="B8402" s="40"/>
      <c r="C8402" s="40"/>
      <c r="D8402" s="40"/>
      <c r="E8402" s="40"/>
      <c r="F8402" s="55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0"/>
      <c r="AN8402" s="40"/>
    </row>
    <row r="8403" spans="1:40" x14ac:dyDescent="0.2">
      <c r="A8403" s="40"/>
      <c r="B8403" s="40"/>
      <c r="C8403" s="40"/>
      <c r="D8403" s="40"/>
      <c r="E8403" s="40"/>
      <c r="F8403" s="55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0"/>
      <c r="AN8403" s="40"/>
    </row>
    <row r="8404" spans="1:40" x14ac:dyDescent="0.2">
      <c r="A8404" s="40"/>
      <c r="B8404" s="40"/>
      <c r="C8404" s="40"/>
      <c r="D8404" s="40"/>
      <c r="E8404" s="40"/>
      <c r="F8404" s="55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0"/>
      <c r="AN8404" s="40"/>
    </row>
    <row r="8405" spans="1:40" x14ac:dyDescent="0.2">
      <c r="A8405" s="40"/>
      <c r="B8405" s="40"/>
      <c r="C8405" s="40"/>
      <c r="D8405" s="40"/>
      <c r="E8405" s="40"/>
      <c r="F8405" s="55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0"/>
      <c r="AN8405" s="40"/>
    </row>
    <row r="8406" spans="1:40" x14ac:dyDescent="0.2">
      <c r="A8406" s="40"/>
      <c r="B8406" s="40"/>
      <c r="C8406" s="40"/>
      <c r="D8406" s="40"/>
      <c r="E8406" s="40"/>
      <c r="F8406" s="55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0"/>
      <c r="AN8406" s="40"/>
    </row>
    <row r="8407" spans="1:40" x14ac:dyDescent="0.2">
      <c r="A8407" s="40"/>
      <c r="B8407" s="40"/>
      <c r="C8407" s="40"/>
      <c r="D8407" s="40"/>
      <c r="E8407" s="40"/>
      <c r="F8407" s="55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0"/>
      <c r="AN8407" s="40"/>
    </row>
    <row r="8408" spans="1:40" x14ac:dyDescent="0.2">
      <c r="A8408" s="40"/>
      <c r="B8408" s="40"/>
      <c r="C8408" s="40"/>
      <c r="D8408" s="40"/>
      <c r="E8408" s="40"/>
      <c r="F8408" s="55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0"/>
      <c r="AN8408" s="40"/>
    </row>
    <row r="8409" spans="1:40" x14ac:dyDescent="0.2">
      <c r="A8409" s="40"/>
      <c r="B8409" s="40"/>
      <c r="C8409" s="40"/>
      <c r="D8409" s="40"/>
      <c r="E8409" s="40"/>
      <c r="F8409" s="55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0"/>
      <c r="AN8409" s="40"/>
    </row>
    <row r="8410" spans="1:40" x14ac:dyDescent="0.2">
      <c r="A8410" s="40"/>
      <c r="B8410" s="40"/>
      <c r="C8410" s="40"/>
      <c r="D8410" s="40"/>
      <c r="E8410" s="40"/>
      <c r="F8410" s="55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0"/>
      <c r="AN8410" s="40"/>
    </row>
    <row r="8411" spans="1:40" x14ac:dyDescent="0.2">
      <c r="A8411" s="40"/>
      <c r="B8411" s="40"/>
      <c r="C8411" s="40"/>
      <c r="D8411" s="40"/>
      <c r="E8411" s="40"/>
      <c r="F8411" s="55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0"/>
      <c r="AN8411" s="40"/>
    </row>
    <row r="8412" spans="1:40" x14ac:dyDescent="0.2">
      <c r="A8412" s="40"/>
      <c r="B8412" s="40"/>
      <c r="C8412" s="40"/>
      <c r="D8412" s="40"/>
      <c r="E8412" s="40"/>
      <c r="F8412" s="55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0"/>
      <c r="AN8412" s="40"/>
    </row>
    <row r="8413" spans="1:40" x14ac:dyDescent="0.2">
      <c r="A8413" s="40"/>
      <c r="B8413" s="40"/>
      <c r="C8413" s="40"/>
      <c r="D8413" s="40"/>
      <c r="E8413" s="40"/>
      <c r="F8413" s="55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0"/>
      <c r="AN8413" s="40"/>
    </row>
    <row r="8414" spans="1:40" x14ac:dyDescent="0.2">
      <c r="A8414" s="40"/>
      <c r="B8414" s="40"/>
      <c r="C8414" s="40"/>
      <c r="D8414" s="40"/>
      <c r="E8414" s="40"/>
      <c r="F8414" s="55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0"/>
      <c r="AN8414" s="40"/>
    </row>
    <row r="8415" spans="1:40" x14ac:dyDescent="0.2">
      <c r="A8415" s="40"/>
      <c r="B8415" s="40"/>
      <c r="C8415" s="40"/>
      <c r="D8415" s="40"/>
      <c r="E8415" s="40"/>
      <c r="F8415" s="55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0"/>
      <c r="AN8415" s="40"/>
    </row>
    <row r="8416" spans="1:40" x14ac:dyDescent="0.2">
      <c r="A8416" s="40"/>
      <c r="B8416" s="40"/>
      <c r="C8416" s="40"/>
      <c r="D8416" s="40"/>
      <c r="E8416" s="40"/>
      <c r="F8416" s="55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0"/>
      <c r="AN8416" s="40"/>
    </row>
    <row r="8417" spans="1:40" x14ac:dyDescent="0.2">
      <c r="A8417" s="40"/>
      <c r="B8417" s="40"/>
      <c r="C8417" s="40"/>
      <c r="D8417" s="40"/>
      <c r="E8417" s="40"/>
      <c r="F8417" s="55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0"/>
      <c r="AN8417" s="40"/>
    </row>
    <row r="8418" spans="1:40" x14ac:dyDescent="0.2">
      <c r="A8418" s="40"/>
      <c r="B8418" s="40"/>
      <c r="C8418" s="40"/>
      <c r="D8418" s="40"/>
      <c r="E8418" s="40"/>
      <c r="F8418" s="55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0"/>
      <c r="AN8418" s="40"/>
    </row>
    <row r="8419" spans="1:40" x14ac:dyDescent="0.2">
      <c r="A8419" s="40"/>
      <c r="B8419" s="40"/>
      <c r="C8419" s="40"/>
      <c r="D8419" s="40"/>
      <c r="E8419" s="40"/>
      <c r="F8419" s="55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0"/>
      <c r="AN8419" s="40"/>
    </row>
    <row r="8420" spans="1:40" x14ac:dyDescent="0.2">
      <c r="A8420" s="40"/>
      <c r="B8420" s="40"/>
      <c r="C8420" s="40"/>
      <c r="D8420" s="40"/>
      <c r="E8420" s="40"/>
      <c r="F8420" s="55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0"/>
      <c r="AN8420" s="40"/>
    </row>
    <row r="8421" spans="1:40" x14ac:dyDescent="0.2">
      <c r="A8421" s="40"/>
      <c r="B8421" s="40"/>
      <c r="C8421" s="40"/>
      <c r="D8421" s="40"/>
      <c r="E8421" s="40"/>
      <c r="F8421" s="55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0"/>
      <c r="AN8421" s="40"/>
    </row>
    <row r="8422" spans="1:40" x14ac:dyDescent="0.2">
      <c r="A8422" s="40"/>
      <c r="B8422" s="40"/>
      <c r="C8422" s="40"/>
      <c r="D8422" s="40"/>
      <c r="E8422" s="40"/>
      <c r="F8422" s="55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0"/>
      <c r="AN8422" s="40"/>
    </row>
    <row r="8423" spans="1:40" x14ac:dyDescent="0.2">
      <c r="A8423" s="40"/>
      <c r="B8423" s="40"/>
      <c r="C8423" s="40"/>
      <c r="D8423" s="40"/>
      <c r="E8423" s="40"/>
      <c r="F8423" s="55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0"/>
      <c r="AN8423" s="40"/>
    </row>
    <row r="8424" spans="1:40" x14ac:dyDescent="0.2">
      <c r="A8424" s="40"/>
      <c r="B8424" s="40"/>
      <c r="C8424" s="40"/>
      <c r="D8424" s="40"/>
      <c r="E8424" s="40"/>
      <c r="F8424" s="55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0"/>
      <c r="AN8424" s="40"/>
    </row>
    <row r="8425" spans="1:40" x14ac:dyDescent="0.2">
      <c r="A8425" s="40"/>
      <c r="B8425" s="40"/>
      <c r="C8425" s="40"/>
      <c r="D8425" s="40"/>
      <c r="E8425" s="40"/>
      <c r="F8425" s="55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0"/>
      <c r="AN8425" s="40"/>
    </row>
    <row r="8426" spans="1:40" x14ac:dyDescent="0.2">
      <c r="A8426" s="40"/>
      <c r="B8426" s="40"/>
      <c r="C8426" s="40"/>
      <c r="D8426" s="40"/>
      <c r="E8426" s="40"/>
      <c r="F8426" s="55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0"/>
      <c r="AN8426" s="40"/>
    </row>
    <row r="8427" spans="1:40" x14ac:dyDescent="0.2">
      <c r="A8427" s="40"/>
      <c r="B8427" s="40"/>
      <c r="C8427" s="40"/>
      <c r="D8427" s="40"/>
      <c r="E8427" s="40"/>
      <c r="F8427" s="55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0"/>
      <c r="AN8427" s="40"/>
    </row>
    <row r="8428" spans="1:40" x14ac:dyDescent="0.2">
      <c r="A8428" s="40"/>
      <c r="B8428" s="40"/>
      <c r="C8428" s="40"/>
      <c r="D8428" s="40"/>
      <c r="E8428" s="40"/>
      <c r="F8428" s="66"/>
      <c r="G8428" s="40"/>
      <c r="H8428" s="61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0"/>
    </row>
    <row r="8429" spans="1:40" x14ac:dyDescent="0.2">
      <c r="A8429" s="40"/>
      <c r="B8429" s="40"/>
      <c r="C8429" s="40"/>
      <c r="D8429" s="40"/>
      <c r="E8429" s="40"/>
      <c r="F8429" s="66"/>
      <c r="G8429" s="40"/>
      <c r="H8429" s="61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0"/>
    </row>
    <row r="8430" spans="1:40" x14ac:dyDescent="0.2">
      <c r="A8430" s="40"/>
      <c r="B8430" s="40"/>
      <c r="C8430" s="40"/>
      <c r="D8430" s="40"/>
      <c r="E8430" s="40"/>
      <c r="F8430" s="66"/>
      <c r="G8430" s="40"/>
      <c r="H8430" s="61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0"/>
    </row>
    <row r="8431" spans="1:40" x14ac:dyDescent="0.2">
      <c r="A8431" s="40"/>
      <c r="B8431" s="40"/>
      <c r="C8431" s="40"/>
      <c r="D8431" s="40"/>
      <c r="E8431" s="40"/>
      <c r="F8431" s="66"/>
      <c r="G8431" s="40"/>
      <c r="H8431" s="61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0"/>
    </row>
    <row r="8432" spans="1:40" x14ac:dyDescent="0.2">
      <c r="A8432" s="40"/>
      <c r="B8432" s="40"/>
      <c r="C8432" s="40"/>
      <c r="D8432" s="40"/>
      <c r="E8432" s="40"/>
      <c r="F8432" s="66"/>
      <c r="G8432" s="40"/>
      <c r="H8432" s="61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0"/>
    </row>
    <row r="8433" spans="1:35" x14ac:dyDescent="0.2">
      <c r="A8433" s="40"/>
      <c r="B8433" s="40"/>
      <c r="C8433" s="40"/>
      <c r="D8433" s="40"/>
      <c r="E8433" s="40"/>
      <c r="F8433" s="66"/>
      <c r="G8433" s="40"/>
      <c r="H8433" s="61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0"/>
    </row>
    <row r="8434" spans="1:35" x14ac:dyDescent="0.2">
      <c r="A8434" s="40"/>
      <c r="B8434" s="40"/>
      <c r="C8434" s="40"/>
      <c r="D8434" s="40"/>
      <c r="E8434" s="40"/>
      <c r="F8434" s="66"/>
      <c r="G8434" s="40"/>
      <c r="H8434" s="61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0"/>
    </row>
    <row r="8435" spans="1:35" x14ac:dyDescent="0.2">
      <c r="A8435" s="40"/>
      <c r="B8435" s="40"/>
      <c r="C8435" s="40"/>
      <c r="D8435" s="40"/>
      <c r="E8435" s="40"/>
      <c r="F8435" s="66"/>
      <c r="G8435" s="40"/>
      <c r="H8435" s="61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0"/>
    </row>
    <row r="8436" spans="1:35" x14ac:dyDescent="0.2">
      <c r="A8436" s="40"/>
      <c r="B8436" s="40"/>
      <c r="C8436" s="40"/>
      <c r="D8436" s="40"/>
      <c r="E8436" s="40"/>
      <c r="F8436" s="66"/>
      <c r="G8436" s="40"/>
      <c r="H8436" s="61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0"/>
    </row>
    <row r="8437" spans="1:35" x14ac:dyDescent="0.2">
      <c r="A8437" s="40"/>
      <c r="B8437" s="40"/>
      <c r="C8437" s="40"/>
      <c r="D8437" s="40"/>
      <c r="E8437" s="40"/>
      <c r="F8437" s="66"/>
      <c r="G8437" s="40"/>
      <c r="H8437" s="61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0"/>
    </row>
    <row r="8438" spans="1:35" x14ac:dyDescent="0.2">
      <c r="A8438" s="40"/>
      <c r="B8438" s="40"/>
      <c r="C8438" s="40"/>
      <c r="D8438" s="40"/>
      <c r="E8438" s="40"/>
      <c r="F8438" s="66"/>
      <c r="G8438" s="40"/>
      <c r="H8438" s="61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0"/>
    </row>
    <row r="8439" spans="1:35" x14ac:dyDescent="0.2">
      <c r="A8439" s="40"/>
      <c r="B8439" s="40"/>
      <c r="C8439" s="40"/>
      <c r="D8439" s="40"/>
      <c r="E8439" s="40"/>
      <c r="F8439" s="66"/>
      <c r="G8439" s="40"/>
      <c r="H8439" s="61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0"/>
    </row>
    <row r="8440" spans="1:35" x14ac:dyDescent="0.2">
      <c r="A8440" s="40"/>
      <c r="B8440" s="40"/>
      <c r="C8440" s="40"/>
      <c r="D8440" s="40"/>
      <c r="E8440" s="40"/>
      <c r="F8440" s="66"/>
      <c r="G8440" s="40"/>
      <c r="H8440" s="61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0"/>
    </row>
    <row r="8441" spans="1:35" x14ac:dyDescent="0.2">
      <c r="A8441" s="40"/>
      <c r="B8441" s="40"/>
      <c r="C8441" s="40"/>
      <c r="D8441" s="40"/>
      <c r="E8441" s="40"/>
      <c r="F8441" s="66"/>
      <c r="G8441" s="40"/>
      <c r="H8441" s="61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0"/>
    </row>
    <row r="8442" spans="1:35" x14ac:dyDescent="0.2">
      <c r="A8442" s="40"/>
      <c r="B8442" s="40"/>
      <c r="C8442" s="40"/>
      <c r="D8442" s="40"/>
      <c r="E8442" s="40"/>
      <c r="F8442" s="66"/>
      <c r="G8442" s="40"/>
      <c r="H8442" s="61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0"/>
    </row>
    <row r="8443" spans="1:35" x14ac:dyDescent="0.2">
      <c r="A8443" s="40"/>
      <c r="B8443" s="40"/>
      <c r="C8443" s="40"/>
      <c r="D8443" s="40"/>
      <c r="E8443" s="40"/>
      <c r="F8443" s="66"/>
      <c r="G8443" s="40"/>
      <c r="H8443" s="61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0"/>
    </row>
    <row r="8444" spans="1:35" x14ac:dyDescent="0.2">
      <c r="A8444" s="40"/>
      <c r="B8444" s="40"/>
      <c r="C8444" s="40"/>
      <c r="D8444" s="40"/>
      <c r="E8444" s="40"/>
      <c r="F8444" s="66"/>
      <c r="G8444" s="40"/>
      <c r="H8444" s="61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0"/>
    </row>
    <row r="8445" spans="1:35" x14ac:dyDescent="0.2">
      <c r="A8445" s="40"/>
      <c r="B8445" s="40"/>
      <c r="C8445" s="40"/>
      <c r="D8445" s="40"/>
      <c r="E8445" s="40"/>
      <c r="F8445" s="66"/>
      <c r="G8445" s="40"/>
      <c r="H8445" s="61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0"/>
    </row>
    <row r="8446" spans="1:35" x14ac:dyDescent="0.2">
      <c r="A8446" s="40"/>
      <c r="B8446" s="40"/>
      <c r="C8446" s="40"/>
      <c r="D8446" s="40"/>
      <c r="E8446" s="40"/>
      <c r="F8446" s="66"/>
      <c r="G8446" s="40"/>
      <c r="H8446" s="61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0"/>
    </row>
    <row r="8447" spans="1:35" x14ac:dyDescent="0.2">
      <c r="A8447" s="40"/>
      <c r="B8447" s="40"/>
      <c r="C8447" s="40"/>
      <c r="D8447" s="40"/>
      <c r="E8447" s="40"/>
      <c r="F8447" s="66"/>
      <c r="G8447" s="40"/>
      <c r="H8447" s="61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0"/>
    </row>
    <row r="8448" spans="1:35" x14ac:dyDescent="0.2">
      <c r="A8448" s="40"/>
      <c r="B8448" s="40"/>
      <c r="C8448" s="40"/>
      <c r="D8448" s="40"/>
      <c r="E8448" s="40"/>
      <c r="F8448" s="66"/>
      <c r="G8448" s="40"/>
      <c r="H8448" s="61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0"/>
    </row>
    <row r="8449" spans="1:35" x14ac:dyDescent="0.2">
      <c r="A8449" s="40"/>
      <c r="B8449" s="40"/>
      <c r="C8449" s="40"/>
      <c r="D8449" s="40"/>
      <c r="E8449" s="40"/>
      <c r="F8449" s="66"/>
      <c r="G8449" s="40"/>
      <c r="H8449" s="61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0"/>
    </row>
    <row r="8450" spans="1:35" x14ac:dyDescent="0.2">
      <c r="A8450" s="40"/>
      <c r="B8450" s="40"/>
      <c r="C8450" s="40"/>
      <c r="D8450" s="40"/>
      <c r="E8450" s="40"/>
      <c r="F8450" s="66"/>
      <c r="G8450" s="40"/>
      <c r="H8450" s="61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0"/>
    </row>
    <row r="8451" spans="1:35" x14ac:dyDescent="0.2">
      <c r="A8451" s="40"/>
      <c r="B8451" s="40"/>
      <c r="C8451" s="40"/>
      <c r="D8451" s="40"/>
      <c r="E8451" s="40"/>
      <c r="F8451" s="66"/>
      <c r="G8451" s="40"/>
      <c r="H8451" s="61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0"/>
    </row>
    <row r="8452" spans="1:35" x14ac:dyDescent="0.2">
      <c r="A8452" s="40"/>
      <c r="B8452" s="40"/>
      <c r="C8452" s="40"/>
      <c r="D8452" s="40"/>
      <c r="E8452" s="40"/>
      <c r="F8452" s="66"/>
      <c r="G8452" s="40"/>
      <c r="H8452" s="61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0"/>
    </row>
    <row r="8453" spans="1:35" x14ac:dyDescent="0.2">
      <c r="A8453" s="40"/>
      <c r="B8453" s="40"/>
      <c r="C8453" s="40"/>
      <c r="D8453" s="40"/>
      <c r="E8453" s="40"/>
      <c r="F8453" s="66"/>
      <c r="G8453" s="40"/>
      <c r="H8453" s="61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0"/>
    </row>
    <row r="8454" spans="1:35" x14ac:dyDescent="0.2">
      <c r="A8454" s="40"/>
      <c r="B8454" s="40"/>
      <c r="C8454" s="40"/>
      <c r="D8454" s="40"/>
      <c r="E8454" s="40"/>
      <c r="F8454" s="66"/>
      <c r="G8454" s="40"/>
      <c r="H8454" s="61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0"/>
    </row>
    <row r="8455" spans="1:35" x14ac:dyDescent="0.2">
      <c r="A8455" s="40"/>
      <c r="B8455" s="40"/>
      <c r="C8455" s="40"/>
      <c r="D8455" s="40"/>
      <c r="E8455" s="40"/>
      <c r="F8455" s="66"/>
      <c r="G8455" s="40"/>
      <c r="H8455" s="61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0"/>
    </row>
    <row r="8456" spans="1:35" x14ac:dyDescent="0.2">
      <c r="A8456" s="40"/>
      <c r="B8456" s="40"/>
      <c r="C8456" s="40"/>
      <c r="D8456" s="40"/>
      <c r="E8456" s="40"/>
      <c r="F8456" s="66"/>
      <c r="G8456" s="40"/>
      <c r="H8456" s="61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0"/>
    </row>
    <row r="8457" spans="1:35" x14ac:dyDescent="0.2">
      <c r="A8457" s="40"/>
      <c r="B8457" s="40"/>
      <c r="C8457" s="40"/>
      <c r="D8457" s="40"/>
      <c r="E8457" s="40"/>
      <c r="F8457" s="66"/>
      <c r="G8457" s="40"/>
      <c r="H8457" s="61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0"/>
    </row>
    <row r="8458" spans="1:35" x14ac:dyDescent="0.2">
      <c r="A8458" s="40"/>
      <c r="B8458" s="40"/>
      <c r="C8458" s="40"/>
      <c r="D8458" s="40"/>
      <c r="E8458" s="40"/>
      <c r="F8458" s="66"/>
      <c r="G8458" s="40"/>
      <c r="H8458" s="61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0"/>
    </row>
    <row r="8459" spans="1:35" x14ac:dyDescent="0.2">
      <c r="A8459" s="40"/>
      <c r="B8459" s="40"/>
      <c r="C8459" s="40"/>
      <c r="D8459" s="40"/>
      <c r="E8459" s="40"/>
      <c r="F8459" s="55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0"/>
    </row>
    <row r="8460" spans="1:35" x14ac:dyDescent="0.2">
      <c r="A8460" s="40"/>
      <c r="B8460" s="40"/>
      <c r="C8460" s="40"/>
      <c r="D8460" s="40"/>
      <c r="E8460" s="40"/>
      <c r="F8460" s="55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0"/>
    </row>
    <row r="8461" spans="1:35" x14ac:dyDescent="0.2">
      <c r="A8461" s="40"/>
      <c r="B8461" s="40"/>
      <c r="C8461" s="40"/>
      <c r="D8461" s="40"/>
      <c r="E8461" s="40"/>
      <c r="F8461" s="55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0"/>
    </row>
    <row r="8462" spans="1:35" x14ac:dyDescent="0.2">
      <c r="A8462" s="40"/>
      <c r="B8462" s="40"/>
      <c r="C8462" s="40"/>
      <c r="D8462" s="40"/>
      <c r="E8462" s="40"/>
      <c r="F8462" s="55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0"/>
    </row>
    <row r="8463" spans="1:35" x14ac:dyDescent="0.2">
      <c r="A8463" s="40"/>
      <c r="B8463" s="40"/>
      <c r="C8463" s="40"/>
      <c r="D8463" s="40"/>
      <c r="E8463" s="40"/>
      <c r="F8463" s="55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0"/>
    </row>
    <row r="8464" spans="1:35" x14ac:dyDescent="0.2">
      <c r="A8464" s="40"/>
      <c r="B8464" s="40"/>
      <c r="C8464" s="40"/>
      <c r="D8464" s="40"/>
      <c r="E8464" s="40"/>
      <c r="F8464" s="55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0"/>
    </row>
    <row r="8465" spans="1:35" x14ac:dyDescent="0.2">
      <c r="A8465" s="40"/>
      <c r="B8465" s="40"/>
      <c r="C8465" s="40"/>
      <c r="D8465" s="40"/>
      <c r="E8465" s="40"/>
      <c r="F8465" s="55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0"/>
    </row>
    <row r="8466" spans="1:35" x14ac:dyDescent="0.2">
      <c r="A8466" s="40"/>
      <c r="B8466" s="40"/>
      <c r="C8466" s="40"/>
      <c r="D8466" s="40"/>
      <c r="E8466" s="40"/>
      <c r="F8466" s="55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0"/>
    </row>
    <row r="8467" spans="1:35" x14ac:dyDescent="0.2">
      <c r="A8467" s="40"/>
      <c r="B8467" s="40"/>
      <c r="C8467" s="40"/>
      <c r="D8467" s="40"/>
      <c r="E8467" s="40"/>
      <c r="F8467" s="55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0"/>
    </row>
    <row r="8468" spans="1:35" x14ac:dyDescent="0.2">
      <c r="A8468" s="7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  <c r="AA8468" s="7"/>
      <c r="AB8468" s="7"/>
      <c r="AC8468" s="7"/>
      <c r="AD8468" s="7"/>
      <c r="AE8468" s="7"/>
      <c r="AF8468" s="7"/>
      <c r="AG8468" s="7"/>
      <c r="AH8468" s="7"/>
      <c r="AI8468" s="7"/>
    </row>
    <row r="8469" spans="1:35" x14ac:dyDescent="0.2">
      <c r="A8469" s="7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  <c r="AA8469" s="7"/>
      <c r="AB8469" s="7"/>
      <c r="AC8469" s="7"/>
      <c r="AD8469" s="7"/>
      <c r="AE8469" s="7"/>
      <c r="AF8469" s="7"/>
      <c r="AG8469" s="7"/>
      <c r="AH8469" s="7"/>
      <c r="AI8469" s="7"/>
    </row>
    <row r="8470" spans="1:35" x14ac:dyDescent="0.2">
      <c r="A8470" s="7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  <c r="AA8470" s="7"/>
      <c r="AB8470" s="7"/>
      <c r="AC8470" s="7"/>
      <c r="AD8470" s="7"/>
      <c r="AE8470" s="7"/>
      <c r="AF8470" s="7"/>
      <c r="AG8470" s="7"/>
      <c r="AH8470" s="7"/>
      <c r="AI8470" s="7"/>
    </row>
    <row r="8471" spans="1:35" x14ac:dyDescent="0.2">
      <c r="A8471" s="7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  <c r="AA8471" s="7"/>
      <c r="AB8471" s="7"/>
      <c r="AC8471" s="7"/>
      <c r="AD8471" s="7"/>
      <c r="AE8471" s="7"/>
      <c r="AF8471" s="7"/>
      <c r="AG8471" s="7"/>
      <c r="AH8471" s="7"/>
      <c r="AI8471" s="7"/>
    </row>
    <row r="8472" spans="1:35" x14ac:dyDescent="0.2">
      <c r="A8472" s="7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  <c r="AA8472" s="7"/>
      <c r="AB8472" s="7"/>
      <c r="AC8472" s="7"/>
      <c r="AD8472" s="7"/>
      <c r="AE8472" s="7"/>
      <c r="AF8472" s="7"/>
      <c r="AG8472" s="7"/>
      <c r="AH8472" s="7"/>
      <c r="AI8472" s="7"/>
    </row>
    <row r="8473" spans="1:35" x14ac:dyDescent="0.2">
      <c r="A8473" s="7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  <c r="AA8473" s="7"/>
      <c r="AB8473" s="7"/>
      <c r="AC8473" s="7"/>
      <c r="AD8473" s="7"/>
      <c r="AE8473" s="7"/>
      <c r="AF8473" s="7"/>
      <c r="AG8473" s="7"/>
      <c r="AH8473" s="7"/>
      <c r="AI8473" s="7"/>
    </row>
    <row r="8474" spans="1:35" x14ac:dyDescent="0.2">
      <c r="A8474" s="7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  <c r="AA8474" s="7"/>
      <c r="AB8474" s="7"/>
      <c r="AC8474" s="7"/>
      <c r="AD8474" s="7"/>
      <c r="AE8474" s="7"/>
      <c r="AF8474" s="7"/>
      <c r="AG8474" s="7"/>
      <c r="AH8474" s="7"/>
      <c r="AI8474" s="7"/>
    </row>
    <row r="8475" spans="1:35" x14ac:dyDescent="0.2">
      <c r="A8475" s="7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  <c r="AA8475" s="7"/>
      <c r="AB8475" s="7"/>
      <c r="AC8475" s="7"/>
      <c r="AD8475" s="7"/>
      <c r="AE8475" s="7"/>
      <c r="AF8475" s="7"/>
      <c r="AG8475" s="7"/>
      <c r="AH8475" s="7"/>
      <c r="AI8475" s="7"/>
    </row>
    <row r="8476" spans="1:35" x14ac:dyDescent="0.2">
      <c r="A8476" s="7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  <c r="AA8476" s="7"/>
      <c r="AB8476" s="7"/>
      <c r="AC8476" s="7"/>
      <c r="AD8476" s="7"/>
      <c r="AE8476" s="7"/>
      <c r="AF8476" s="7"/>
      <c r="AG8476" s="7"/>
      <c r="AH8476" s="7"/>
      <c r="AI8476" s="7"/>
    </row>
    <row r="8477" spans="1:35" x14ac:dyDescent="0.2">
      <c r="A8477" s="7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  <c r="AA8477" s="7"/>
      <c r="AB8477" s="7"/>
      <c r="AC8477" s="7"/>
      <c r="AD8477" s="7"/>
      <c r="AE8477" s="7"/>
      <c r="AF8477" s="7"/>
      <c r="AG8477" s="7"/>
      <c r="AH8477" s="7"/>
      <c r="AI8477" s="7"/>
    </row>
    <row r="8478" spans="1:35" x14ac:dyDescent="0.2">
      <c r="A8478" s="7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  <c r="AA8478" s="7"/>
      <c r="AB8478" s="7"/>
      <c r="AC8478" s="7"/>
      <c r="AD8478" s="7"/>
      <c r="AE8478" s="7"/>
      <c r="AF8478" s="7"/>
      <c r="AG8478" s="7"/>
      <c r="AH8478" s="7"/>
      <c r="AI8478" s="7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Sitios</vt:lpstr>
      <vt:lpstr>spp</vt:lpstr>
      <vt:lpstr>Hoja1</vt:lpstr>
      <vt:lpstr>Datos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RAM</dc:creator>
  <cp:lastModifiedBy>Microsoft Office User</cp:lastModifiedBy>
  <dcterms:created xsi:type="dcterms:W3CDTF">2017-05-23T15:34:13Z</dcterms:created>
  <dcterms:modified xsi:type="dcterms:W3CDTF">2017-08-02T06:36:04Z</dcterms:modified>
</cp:coreProperties>
</file>