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6720" windowHeight="14680" tabRatio="500"/>
  </bookViews>
  <sheets>
    <sheet name="temp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3" i="1"/>
  <c r="L18" i="1"/>
  <c r="L17" i="1"/>
  <c r="L16" i="1"/>
  <c r="L15" i="1"/>
  <c r="L14" i="1"/>
  <c r="L13" i="1"/>
  <c r="F14" i="1"/>
  <c r="K14" i="1"/>
  <c r="F15" i="1"/>
  <c r="K15" i="1"/>
  <c r="F16" i="1"/>
  <c r="K16" i="1"/>
  <c r="F17" i="1"/>
  <c r="K17" i="1"/>
  <c r="F18" i="1"/>
  <c r="K18" i="1"/>
  <c r="F13" i="1"/>
  <c r="K13" i="1"/>
</calcChain>
</file>

<file path=xl/sharedStrings.xml><?xml version="1.0" encoding="utf-8"?>
<sst xmlns="http://schemas.openxmlformats.org/spreadsheetml/2006/main" count="25" uniqueCount="20">
  <si>
    <t>Analytical</t>
  </si>
  <si>
    <t>Temp [K]</t>
  </si>
  <si>
    <t>th conductivity [W/m/K]</t>
  </si>
  <si>
    <t>specific heat coefficients</t>
  </si>
  <si>
    <t>a</t>
  </si>
  <si>
    <t>b</t>
  </si>
  <si>
    <t>c</t>
  </si>
  <si>
    <t>d</t>
  </si>
  <si>
    <t>e</t>
  </si>
  <si>
    <t>sp_heat = a + bT + cT^2 + dT^3 + eT^-2</t>
  </si>
  <si>
    <t>for T &gt; 773 K</t>
  </si>
  <si>
    <t>for T &lt; 773 K</t>
  </si>
  <si>
    <t>th_cond = (a + b *(T-773))*(1-p)/(1+p)</t>
  </si>
  <si>
    <t>th_cond = a*(1-p)/(1+p)</t>
  </si>
  <si>
    <t>Porosity</t>
  </si>
  <si>
    <t>% diff</t>
  </si>
  <si>
    <t>Specific heat [J/kg/K]</t>
  </si>
  <si>
    <t>th cond</t>
  </si>
  <si>
    <t>sp heat</t>
  </si>
  <si>
    <t>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</si>
</sst>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Border="1"/>
    <xf numFmtId="11" fontId="3" fillId="0" borderId="0" xfId="0" applyNumberFormat="1" applyFont="1" applyBorder="1" applyAlignment="1">
      <alignment horizontal="center" vertical="center"/>
    </xf>
    <xf numFmtId="164" fontId="0" fillId="0" borderId="0" xfId="0" applyNumberForma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topLeftCell="A3" workbookViewId="0">
      <selection activeCell="C11" sqref="C11:H18"/>
    </sheetView>
  </sheetViews>
  <sheetFormatPr baseColWidth="10" defaultRowHeight="15" x14ac:dyDescent="0"/>
  <cols>
    <col min="2" max="2" width="17" customWidth="1"/>
    <col min="7" max="7" width="10.33203125" customWidth="1"/>
    <col min="8" max="8" width="11.5" customWidth="1"/>
  </cols>
  <sheetData>
    <row r="1" spans="2:12">
      <c r="C1" t="s">
        <v>11</v>
      </c>
      <c r="G1" t="s">
        <v>9</v>
      </c>
    </row>
    <row r="2" spans="2:12">
      <c r="C2" t="s">
        <v>13</v>
      </c>
    </row>
    <row r="3" spans="2:12">
      <c r="G3" t="s">
        <v>3</v>
      </c>
    </row>
    <row r="4" spans="2:12">
      <c r="C4" t="s">
        <v>10</v>
      </c>
      <c r="G4" t="s">
        <v>4</v>
      </c>
      <c r="H4">
        <v>50.98</v>
      </c>
    </row>
    <row r="5" spans="2:12">
      <c r="C5" t="s">
        <v>12</v>
      </c>
      <c r="G5" t="s">
        <v>5</v>
      </c>
      <c r="H5">
        <v>2.572E-2</v>
      </c>
    </row>
    <row r="6" spans="2:12">
      <c r="G6" t="s">
        <v>6</v>
      </c>
      <c r="H6">
        <v>-1.8680000000000001E-5</v>
      </c>
    </row>
    <row r="7" spans="2:12">
      <c r="C7" t="s">
        <v>4</v>
      </c>
      <c r="D7">
        <v>20</v>
      </c>
      <c r="G7" t="s">
        <v>7</v>
      </c>
      <c r="H7">
        <v>5.7159999999999997E-9</v>
      </c>
      <c r="I7" s="2"/>
    </row>
    <row r="8" spans="2:12">
      <c r="C8" t="s">
        <v>5</v>
      </c>
      <c r="D8" s="1">
        <v>1.2999999999999999E-3</v>
      </c>
      <c r="G8" t="s">
        <v>8</v>
      </c>
      <c r="H8">
        <v>-618700</v>
      </c>
      <c r="I8" s="3"/>
    </row>
    <row r="9" spans="2:12">
      <c r="E9" s="2"/>
      <c r="F9" s="2"/>
      <c r="G9" s="2"/>
      <c r="H9" s="2"/>
      <c r="I9" s="2"/>
    </row>
    <row r="11" spans="2:12">
      <c r="C11" s="4"/>
      <c r="D11" s="4"/>
      <c r="E11" s="4" t="s">
        <v>2</v>
      </c>
      <c r="F11" s="4"/>
      <c r="G11" s="4" t="s">
        <v>16</v>
      </c>
      <c r="H11" s="4"/>
      <c r="K11" t="s">
        <v>17</v>
      </c>
      <c r="L11" t="s">
        <v>18</v>
      </c>
    </row>
    <row r="12" spans="2:12">
      <c r="C12" s="4" t="s">
        <v>1</v>
      </c>
      <c r="D12" s="4" t="s">
        <v>14</v>
      </c>
      <c r="E12" s="4" t="s">
        <v>19</v>
      </c>
      <c r="F12" s="4" t="s">
        <v>0</v>
      </c>
      <c r="G12" s="4" t="s">
        <v>19</v>
      </c>
      <c r="H12" s="4" t="s">
        <v>0</v>
      </c>
      <c r="K12" t="s">
        <v>15</v>
      </c>
      <c r="L12" t="s">
        <v>15</v>
      </c>
    </row>
    <row r="13" spans="2:12">
      <c r="B13" s="1">
        <v>0</v>
      </c>
      <c r="C13" s="4">
        <v>500</v>
      </c>
      <c r="D13" s="4">
        <v>0.05</v>
      </c>
      <c r="E13" s="4">
        <v>18.095238095237999</v>
      </c>
      <c r="F13" s="4">
        <f>$D$7*(1-D13)/(1+D13)</f>
        <v>18.095238095238095</v>
      </c>
      <c r="G13" s="4">
        <v>229.6388</v>
      </c>
      <c r="H13" s="4">
        <f t="shared" ref="H13:H18" si="0">($H$4+$H$5*C13+$H$6*C13^2+$H$7*C13^3+$H$8*C13^(-2))/0.25</f>
        <v>229.63879999999997</v>
      </c>
      <c r="K13" s="1">
        <f t="shared" ref="K13:K18" si="1">(F13-E13)*100/F13</f>
        <v>5.301022778631274E-13</v>
      </c>
      <c r="L13" s="1">
        <f t="shared" ref="L13:L18" si="2">(H13-G13)*100/H13</f>
        <v>-1.2376701772698695E-14</v>
      </c>
    </row>
    <row r="14" spans="2:12">
      <c r="B14" s="1">
        <v>11630000</v>
      </c>
      <c r="C14" s="4">
        <v>700.17211421903005</v>
      </c>
      <c r="D14" s="4">
        <v>0.1000430292599</v>
      </c>
      <c r="E14" s="4">
        <v>16.362213964403999</v>
      </c>
      <c r="F14" s="4">
        <f>$D$7*(1-D14)/(1+D14)</f>
        <v>16.362213964404354</v>
      </c>
      <c r="G14" s="4">
        <v>242.12290907107001</v>
      </c>
      <c r="H14" s="4">
        <f t="shared" si="0"/>
        <v>242.12290907107325</v>
      </c>
      <c r="K14" s="1">
        <f t="shared" si="1"/>
        <v>2.1712915419205209E-12</v>
      </c>
      <c r="L14" s="1">
        <f t="shared" si="2"/>
        <v>1.3381942615413391E-12</v>
      </c>
    </row>
    <row r="15" spans="2:12">
      <c r="B15" s="1">
        <v>23260000</v>
      </c>
      <c r="C15" s="4">
        <v>900.34423047114001</v>
      </c>
      <c r="D15" s="4">
        <v>0.15008605851979001</v>
      </c>
      <c r="E15" s="4">
        <v>14.902345637996</v>
      </c>
      <c r="F15" s="4">
        <f>($D$7+$D$8*(C15-773))*(1-D15)/(1+D15)</f>
        <v>14.90234563799568</v>
      </c>
      <c r="G15" s="4">
        <v>249.61192374754</v>
      </c>
      <c r="H15" s="4">
        <f t="shared" si="0"/>
        <v>249.61192374753617</v>
      </c>
      <c r="K15" s="1">
        <f t="shared" si="1"/>
        <v>-2.1455966655129179E-12</v>
      </c>
      <c r="L15" s="1">
        <f t="shared" si="2"/>
        <v>-1.5371584480015908E-12</v>
      </c>
    </row>
    <row r="16" spans="2:12">
      <c r="B16" s="1">
        <v>34890000</v>
      </c>
      <c r="C16" s="4">
        <v>1100.5163446817</v>
      </c>
      <c r="D16" s="4">
        <v>0.20012908777968999</v>
      </c>
      <c r="E16" s="4">
        <v>13.613519118378001</v>
      </c>
      <c r="F16" s="4">
        <f t="shared" ref="F16:F18" si="3">($D$7+$D$8*(C16-773))*(1-D16)/(1+D16)</f>
        <v>13.613519118377782</v>
      </c>
      <c r="G16" s="4">
        <v>255.07651117085001</v>
      </c>
      <c r="H16" s="4">
        <f t="shared" si="0"/>
        <v>255.07651117085513</v>
      </c>
      <c r="K16" s="1">
        <f t="shared" si="1"/>
        <v>-1.6049626062615526E-12</v>
      </c>
      <c r="L16" s="1">
        <f t="shared" si="2"/>
        <v>2.0056365339127555E-12</v>
      </c>
    </row>
    <row r="17" spans="2:12">
      <c r="B17" s="1">
        <v>46520000</v>
      </c>
      <c r="C17" s="4">
        <v>1300.6884731713001</v>
      </c>
      <c r="D17" s="4">
        <v>0.25017211703959003</v>
      </c>
      <c r="E17" s="4">
        <v>12.407040308857001</v>
      </c>
      <c r="F17" s="4">
        <f t="shared" si="3"/>
        <v>12.407040308856802</v>
      </c>
      <c r="G17" s="4">
        <v>260.17347318194999</v>
      </c>
      <c r="H17" s="4">
        <f t="shared" si="0"/>
        <v>260.17347318194862</v>
      </c>
      <c r="K17" s="1">
        <f t="shared" si="1"/>
        <v>-1.6035409014574219E-12</v>
      </c>
      <c r="L17" s="1">
        <f t="shared" si="2"/>
        <v>-5.2435862733220657E-13</v>
      </c>
    </row>
    <row r="18" spans="2:12">
      <c r="B18" s="1">
        <v>58150000</v>
      </c>
      <c r="C18" s="4">
        <v>1499.9999950529</v>
      </c>
      <c r="D18" s="4">
        <v>0.3</v>
      </c>
      <c r="E18" s="4">
        <v>11.278130765767999</v>
      </c>
      <c r="F18" s="4">
        <f t="shared" si="3"/>
        <v>11.278130765767798</v>
      </c>
      <c r="G18" s="4">
        <v>266.18608871812</v>
      </c>
      <c r="H18" s="4">
        <f t="shared" si="0"/>
        <v>266.18608871812216</v>
      </c>
      <c r="K18" s="1">
        <f t="shared" si="1"/>
        <v>-1.7798013431577996E-12</v>
      </c>
      <c r="L18" s="1">
        <f t="shared" si="2"/>
        <v>8.1148114355370762E-13</v>
      </c>
    </row>
    <row r="19" spans="2:12">
      <c r="G19" s="4"/>
      <c r="H19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2013-06-26T03:05:05Z</dcterms:created>
  <dcterms:modified xsi:type="dcterms:W3CDTF">2014-05-30T17:19:51Z</dcterms:modified>
</cp:coreProperties>
</file>