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/>
  </bookViews>
  <sheets>
    <sheet name="gas" sheetId="2" r:id="rId1"/>
    <sheet name="densificatio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  <c r="I13" i="2"/>
  <c r="K13" i="2"/>
  <c r="J13" i="2"/>
  <c r="H14" i="2"/>
  <c r="M14" i="2"/>
  <c r="H16" i="2"/>
  <c r="M16" i="2"/>
  <c r="H17" i="2"/>
  <c r="M17" i="2"/>
  <c r="H15" i="2"/>
  <c r="M15" i="2"/>
  <c r="H13" i="2"/>
  <c r="L13" i="2"/>
  <c r="I17" i="2"/>
  <c r="K17" i="2"/>
  <c r="N17" i="2"/>
  <c r="O17" i="2"/>
  <c r="I16" i="2"/>
  <c r="K16" i="2"/>
  <c r="N16" i="2"/>
  <c r="I15" i="2"/>
  <c r="K15" i="2"/>
  <c r="N15" i="2"/>
  <c r="I14" i="2"/>
  <c r="J14" i="2"/>
  <c r="N14" i="2"/>
  <c r="N13" i="2"/>
  <c r="M13" i="2"/>
  <c r="M18" i="2"/>
  <c r="M19" i="2"/>
  <c r="L14" i="2"/>
  <c r="L15" i="2"/>
  <c r="L16" i="2"/>
  <c r="L17" i="2"/>
  <c r="L18" i="2"/>
  <c r="L19" i="2"/>
  <c r="I19" i="2"/>
  <c r="J19" i="2"/>
  <c r="K19" i="2"/>
  <c r="H19" i="2"/>
  <c r="K14" i="2"/>
  <c r="O14" i="2"/>
  <c r="O15" i="2"/>
  <c r="O16" i="2"/>
  <c r="O13" i="2"/>
  <c r="J15" i="2"/>
  <c r="J16" i="2"/>
  <c r="J17" i="2"/>
  <c r="I18" i="2"/>
  <c r="J18" i="2"/>
  <c r="K18" i="2"/>
  <c r="H18" i="2"/>
</calcChain>
</file>

<file path=xl/sharedStrings.xml><?xml version="1.0" encoding="utf-8"?>
<sst xmlns="http://schemas.openxmlformats.org/spreadsheetml/2006/main" count="77" uniqueCount="31">
  <si>
    <t>time</t>
  </si>
  <si>
    <t>burnup</t>
  </si>
  <si>
    <t>volume</t>
  </si>
  <si>
    <t>zone</t>
  </si>
  <si>
    <t>temp</t>
  </si>
  <si>
    <t>P1</t>
  </si>
  <si>
    <t>S1</t>
  </si>
  <si>
    <t>F01</t>
  </si>
  <si>
    <t>a/o</t>
  </si>
  <si>
    <t>% per a/o</t>
  </si>
  <si>
    <t>mu2+</t>
  </si>
  <si>
    <t>S2+</t>
  </si>
  <si>
    <t>F02</t>
  </si>
  <si>
    <t>K2</t>
  </si>
  <si>
    <t>K2*</t>
  </si>
  <si>
    <t>P2 zone 3</t>
  </si>
  <si>
    <t>P2 zone 4</t>
  </si>
  <si>
    <t>T2</t>
  </si>
  <si>
    <t>total</t>
  </si>
  <si>
    <t>diff [%]</t>
  </si>
  <si>
    <t>#</t>
  </si>
  <si>
    <t>P3 low</t>
  </si>
  <si>
    <t>P3 high</t>
  </si>
  <si>
    <t>T3</t>
  </si>
  <si>
    <t>Temp</t>
  </si>
  <si>
    <t>total dens</t>
  </si>
  <si>
    <t>Bmax</t>
  </si>
  <si>
    <t>dens</t>
  </si>
  <si>
    <t>BUCK vol</t>
  </si>
  <si>
    <t>EXCEL vol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</si>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</sst>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E+00"/>
    <numFmt numFmtId="166" formatCode="0.000000"/>
    <numFmt numFmtId="167" formatCode="0.000000E+00"/>
    <numFmt numFmtId="168" formatCode="0.00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6" workbookViewId="0">
      <selection activeCell="I24" sqref="I24"/>
    </sheetView>
  </sheetViews>
  <sheetFormatPr baseColWidth="10" defaultRowHeight="15" x14ac:dyDescent="0"/>
  <cols>
    <col min="5" max="5" width="10.83203125" customWidth="1"/>
    <col min="12" max="12" width="12.5" bestFit="1" customWidth="1"/>
    <col min="17" max="17" width="12.83203125" bestFit="1" customWidth="1"/>
  </cols>
  <sheetData>
    <row r="2" spans="1:17">
      <c r="A2" t="s">
        <v>6</v>
      </c>
      <c r="B2">
        <v>3.2000000000000001E-2</v>
      </c>
      <c r="C2" t="s">
        <v>9</v>
      </c>
    </row>
    <row r="3" spans="1:17">
      <c r="A3" t="s">
        <v>7</v>
      </c>
      <c r="B3">
        <v>1.5</v>
      </c>
      <c r="C3" t="s">
        <v>8</v>
      </c>
    </row>
    <row r="5" spans="1:17">
      <c r="A5" t="s">
        <v>11</v>
      </c>
      <c r="B5">
        <v>0.61299999999999999</v>
      </c>
      <c r="C5" t="s">
        <v>9</v>
      </c>
    </row>
    <row r="6" spans="1:17">
      <c r="A6" t="s">
        <v>12</v>
      </c>
      <c r="B6">
        <v>0.83</v>
      </c>
      <c r="C6" t="s">
        <v>8</v>
      </c>
    </row>
    <row r="7" spans="1:17">
      <c r="A7" t="s">
        <v>13</v>
      </c>
      <c r="B7">
        <v>1.8E-3</v>
      </c>
    </row>
    <row r="8" spans="1:17">
      <c r="A8" t="s">
        <v>14</v>
      </c>
      <c r="B8">
        <v>1.4E-2</v>
      </c>
    </row>
    <row r="10" spans="1:17">
      <c r="C10" t="s">
        <v>4</v>
      </c>
      <c r="D10">
        <v>1130</v>
      </c>
    </row>
    <row r="12" spans="1:17">
      <c r="A12" t="s">
        <v>0</v>
      </c>
      <c r="B12" t="s">
        <v>17</v>
      </c>
      <c r="C12" t="s">
        <v>23</v>
      </c>
      <c r="D12" t="s">
        <v>24</v>
      </c>
      <c r="E12" t="s">
        <v>1</v>
      </c>
      <c r="F12" t="s">
        <v>3</v>
      </c>
      <c r="G12" t="s">
        <v>2</v>
      </c>
      <c r="H12" t="s">
        <v>5</v>
      </c>
      <c r="I12" t="s">
        <v>10</v>
      </c>
      <c r="J12" t="s">
        <v>16</v>
      </c>
      <c r="K12" t="s">
        <v>15</v>
      </c>
      <c r="L12" t="s">
        <v>21</v>
      </c>
      <c r="M12" t="s">
        <v>22</v>
      </c>
      <c r="N12" t="s">
        <v>18</v>
      </c>
      <c r="O12" t="s">
        <v>19</v>
      </c>
    </row>
    <row r="13" spans="1:17">
      <c r="A13" s="4">
        <v>10</v>
      </c>
      <c r="B13" s="4">
        <v>1259.5650000000001</v>
      </c>
      <c r="C13" s="4">
        <v>1207.4549999999999</v>
      </c>
      <c r="D13" s="4">
        <v>1130</v>
      </c>
      <c r="E13" s="3">
        <v>0.03</v>
      </c>
      <c r="F13" s="4">
        <v>4</v>
      </c>
      <c r="G13" s="2">
        <v>1.012975</v>
      </c>
      <c r="H13" s="6">
        <f t="shared" ref="H13:H22" si="0">$B$2*($E13*100-$B$3)</f>
        <v>4.8000000000000001E-2</v>
      </c>
      <c r="I13" s="3">
        <f t="shared" ref="I13:I22" si="1">$B$5*($E13*100-$B$6)</f>
        <v>1.3302099999999999</v>
      </c>
      <c r="J13" s="2">
        <f t="shared" ref="J13:J22" si="2">$I13-$B$7*($E13*100-$B$6)*($B13-$D$10)</f>
        <v>0.82412910999999966</v>
      </c>
      <c r="K13" s="3">
        <f t="shared" ref="K13:K22" si="3">$I13-$B$8*($E13*100-$B$6)*($B13-$D$10)</f>
        <v>-2.6059747000000018</v>
      </c>
      <c r="L13" s="7">
        <f>0.5-0.001*(C13-D13)</f>
        <v>0.42254500000000006</v>
      </c>
      <c r="M13" s="1">
        <f t="shared" ref="M13:M18" si="4">0.5-0.025*(C13-D13)</f>
        <v>-1.4363749999999982</v>
      </c>
      <c r="N13" s="6">
        <f>(H13+J13+L13)/100+1</f>
        <v>1.0129467410999999</v>
      </c>
      <c r="O13" s="8">
        <f>ABS(G13-N13)/N13*100</f>
        <v>2.7897715500160153E-3</v>
      </c>
      <c r="Q13" s="8"/>
    </row>
    <row r="14" spans="1:17">
      <c r="A14" s="4">
        <v>20</v>
      </c>
      <c r="B14" s="4">
        <v>1162.979</v>
      </c>
      <c r="C14" s="4">
        <v>1043.8610000000001</v>
      </c>
      <c r="D14" s="4">
        <v>1130</v>
      </c>
      <c r="E14" s="3">
        <v>0.06</v>
      </c>
      <c r="F14" s="4">
        <v>4</v>
      </c>
      <c r="G14" s="2">
        <v>1.0569539999999999</v>
      </c>
      <c r="H14" s="6">
        <f t="shared" si="0"/>
        <v>0.14400000000000002</v>
      </c>
      <c r="I14" s="3">
        <f t="shared" si="1"/>
        <v>3.1692100000000001</v>
      </c>
      <c r="J14" s="2">
        <f t="shared" si="2"/>
        <v>2.8623074259999997</v>
      </c>
      <c r="K14" s="3">
        <f t="shared" si="3"/>
        <v>0.78218997999999695</v>
      </c>
      <c r="L14" s="5">
        <f t="shared" ref="L14:L19" si="5">0.5-0.001*(C14-D14)</f>
        <v>0.58613899999999985</v>
      </c>
      <c r="M14" s="1">
        <f t="shared" si="4"/>
        <v>2.6534749999999976</v>
      </c>
      <c r="N14" s="6">
        <f>(H14+J14+M14)/100+1</f>
        <v>1.05659782426</v>
      </c>
      <c r="O14" s="8">
        <f>ABS(G14-N14)/N14*100</f>
        <v>3.3709679484657314E-2</v>
      </c>
      <c r="Q14" s="8"/>
    </row>
    <row r="15" spans="1:17">
      <c r="A15" s="4">
        <v>30</v>
      </c>
      <c r="B15" s="4">
        <v>1113.0509999999999</v>
      </c>
      <c r="C15" s="4">
        <v>967.20590000000004</v>
      </c>
      <c r="D15" s="4">
        <v>1130</v>
      </c>
      <c r="E15" s="3">
        <v>0.09</v>
      </c>
      <c r="F15" s="4">
        <v>3</v>
      </c>
      <c r="G15" s="2">
        <v>1.118557</v>
      </c>
      <c r="H15" s="6">
        <f t="shared" si="0"/>
        <v>0.24</v>
      </c>
      <c r="I15" s="3">
        <f t="shared" si="1"/>
        <v>5.0082100000000001</v>
      </c>
      <c r="J15" s="2">
        <f t="shared" si="2"/>
        <v>5.2574619940000007</v>
      </c>
      <c r="K15" s="3">
        <f t="shared" si="3"/>
        <v>6.946836620000008</v>
      </c>
      <c r="L15" s="5">
        <f t="shared" si="5"/>
        <v>0.66279409999999994</v>
      </c>
      <c r="M15" s="1">
        <f t="shared" si="4"/>
        <v>4.5698524999999988</v>
      </c>
      <c r="N15" s="6">
        <f>(H15+K15+M15)/100+1</f>
        <v>1.1175668912000001</v>
      </c>
      <c r="O15" s="8">
        <f>ABS(G15-N15)/N15*100</f>
        <v>8.8595036932134247E-2</v>
      </c>
      <c r="Q15" s="8"/>
    </row>
    <row r="16" spans="1:17">
      <c r="A16" s="4">
        <v>40</v>
      </c>
      <c r="B16" s="4">
        <v>1080.1500000000001</v>
      </c>
      <c r="C16" s="4">
        <v>919.30769999999995</v>
      </c>
      <c r="D16" s="4">
        <v>1130</v>
      </c>
      <c r="E16" s="3">
        <v>0.12</v>
      </c>
      <c r="F16" s="4">
        <v>3</v>
      </c>
      <c r="G16" s="2">
        <v>1.2098100000000001</v>
      </c>
      <c r="H16" s="6">
        <f t="shared" si="0"/>
        <v>0.33600000000000002</v>
      </c>
      <c r="I16" s="3">
        <f t="shared" si="1"/>
        <v>6.8472099999999996</v>
      </c>
      <c r="J16" s="2">
        <f t="shared" si="2"/>
        <v>7.8494940999999976</v>
      </c>
      <c r="K16" s="3">
        <f t="shared" si="3"/>
        <v>14.642752999999985</v>
      </c>
      <c r="L16" s="5">
        <f t="shared" si="5"/>
        <v>0.71069230000000005</v>
      </c>
      <c r="M16" s="1">
        <f t="shared" si="4"/>
        <v>5.7673075000000011</v>
      </c>
      <c r="N16" s="6">
        <f t="shared" ref="N16:N17" si="6">(H16+K16+M16)/100+1</f>
        <v>1.2074606049999999</v>
      </c>
      <c r="O16" s="8">
        <f>ABS(G16-N16)/N16*100</f>
        <v>0.1945732217077342</v>
      </c>
      <c r="Q16" s="8"/>
    </row>
    <row r="17" spans="1:18">
      <c r="A17" s="4">
        <v>50</v>
      </c>
      <c r="B17" s="4">
        <v>1055.94</v>
      </c>
      <c r="C17" s="4">
        <v>885.30110000000002</v>
      </c>
      <c r="D17" s="4">
        <v>1130</v>
      </c>
      <c r="E17" s="3">
        <v>0.15</v>
      </c>
      <c r="F17" s="4">
        <v>3</v>
      </c>
      <c r="G17" s="2">
        <v>1.3081529999999999</v>
      </c>
      <c r="H17" s="6">
        <f t="shared" si="0"/>
        <v>0.432</v>
      </c>
      <c r="I17" s="3">
        <f t="shared" si="1"/>
        <v>8.6862099999999991</v>
      </c>
      <c r="J17" s="2">
        <f t="shared" si="2"/>
        <v>10.575184359999998</v>
      </c>
      <c r="K17" s="3">
        <f t="shared" si="3"/>
        <v>23.378232799999989</v>
      </c>
      <c r="L17" s="5">
        <f t="shared" si="5"/>
        <v>0.74469889999999994</v>
      </c>
      <c r="M17" s="1">
        <f t="shared" si="4"/>
        <v>6.6174724999999999</v>
      </c>
      <c r="N17" s="6">
        <f t="shared" si="6"/>
        <v>1.3042770529999999</v>
      </c>
      <c r="O17" s="8">
        <f>ABS(G17-N17)/N17*100</f>
        <v>0.29717206103449301</v>
      </c>
      <c r="Q17" s="8"/>
    </row>
    <row r="18" spans="1:18">
      <c r="A18" s="4">
        <v>60</v>
      </c>
      <c r="B18" s="4">
        <v>1036.9490000000001</v>
      </c>
      <c r="C18" s="4">
        <v>859.32849999999996</v>
      </c>
      <c r="D18" s="4">
        <v>1130</v>
      </c>
      <c r="E18" s="3">
        <v>0.18</v>
      </c>
      <c r="F18" s="4">
        <v>3</v>
      </c>
      <c r="G18" s="2">
        <v>1.412407</v>
      </c>
      <c r="H18" s="6">
        <f t="shared" si="0"/>
        <v>0.52800000000000002</v>
      </c>
      <c r="I18" s="3">
        <f t="shared" si="1"/>
        <v>10.525210000000001</v>
      </c>
      <c r="J18" s="2">
        <f t="shared" si="2"/>
        <v>13.401044206</v>
      </c>
      <c r="K18" s="3">
        <f t="shared" si="3"/>
        <v>32.892809379999989</v>
      </c>
      <c r="L18" s="5">
        <f t="shared" si="5"/>
        <v>0.77067150000000006</v>
      </c>
      <c r="M18" s="1">
        <f t="shared" si="4"/>
        <v>7.2667875000000013</v>
      </c>
      <c r="N18" s="6"/>
      <c r="O18" s="5"/>
    </row>
    <row r="19" spans="1:18">
      <c r="A19" s="4">
        <v>70</v>
      </c>
      <c r="B19" s="4">
        <v>1021.418</v>
      </c>
      <c r="C19" s="4">
        <v>838.52909999999997</v>
      </c>
      <c r="D19" s="4">
        <v>1130</v>
      </c>
      <c r="E19" s="3">
        <v>0.21</v>
      </c>
      <c r="F19" s="4">
        <v>1</v>
      </c>
      <c r="G19" s="2">
        <v>1.521652</v>
      </c>
      <c r="H19" s="6">
        <f t="shared" si="0"/>
        <v>0.624</v>
      </c>
      <c r="I19" s="3">
        <f t="shared" si="1"/>
        <v>12.364210000000002</v>
      </c>
      <c r="J19" s="2">
        <f t="shared" si="2"/>
        <v>16.306388092000002</v>
      </c>
      <c r="K19" s="3">
        <f t="shared" si="3"/>
        <v>43.025595160000002</v>
      </c>
      <c r="L19" s="5">
        <f t="shared" si="5"/>
        <v>0.79147089999999998</v>
      </c>
      <c r="M19" s="1">
        <f>0.5-0.025*(C19-D19)</f>
        <v>7.7867725000000014</v>
      </c>
      <c r="N19" s="6"/>
    </row>
    <row r="20" spans="1:18">
      <c r="A20" s="4">
        <v>80</v>
      </c>
      <c r="B20" s="4">
        <v>1008.336</v>
      </c>
      <c r="C20" s="4">
        <v>821.30899999999997</v>
      </c>
      <c r="D20" s="4">
        <v>1130</v>
      </c>
      <c r="E20" s="3">
        <v>0.24</v>
      </c>
      <c r="F20" s="4">
        <v>1</v>
      </c>
      <c r="G20" s="2">
        <v>1.521652</v>
      </c>
      <c r="H20" s="6">
        <f t="shared" si="0"/>
        <v>0.72</v>
      </c>
      <c r="I20" s="3">
        <f t="shared" si="1"/>
        <v>14.20321</v>
      </c>
      <c r="J20" s="2">
        <f t="shared" si="2"/>
        <v>19.277328783999998</v>
      </c>
      <c r="K20" s="3">
        <f t="shared" si="3"/>
        <v>53.668578320000002</v>
      </c>
      <c r="L20" s="5">
        <f t="shared" ref="L20:L22" si="7">0.5-0.001*(C20-D20)</f>
        <v>0.80869100000000005</v>
      </c>
      <c r="M20" s="1">
        <f t="shared" ref="M20:M22" si="8">0.5-0.025*(C20-D20)</f>
        <v>8.2172750000000008</v>
      </c>
    </row>
    <row r="21" spans="1:18">
      <c r="A21" s="4">
        <v>90</v>
      </c>
      <c r="B21" s="4">
        <v>997.07100000000003</v>
      </c>
      <c r="C21" s="4">
        <v>806.69650000000001</v>
      </c>
      <c r="D21" s="4">
        <v>1130</v>
      </c>
      <c r="E21" s="3">
        <v>0.27</v>
      </c>
      <c r="F21" s="4">
        <v>1</v>
      </c>
      <c r="G21" s="2">
        <v>1.521652</v>
      </c>
      <c r="H21" s="6">
        <f t="shared" si="0"/>
        <v>0.81600000000000006</v>
      </c>
      <c r="I21" s="3">
        <f t="shared" si="1"/>
        <v>16.042210000000001</v>
      </c>
      <c r="J21" s="2">
        <f t="shared" si="2"/>
        <v>22.303963474</v>
      </c>
      <c r="K21" s="3">
        <f t="shared" si="3"/>
        <v>64.744737020000002</v>
      </c>
      <c r="L21" s="5">
        <f t="shared" si="7"/>
        <v>0.82330349999999997</v>
      </c>
      <c r="M21" s="1">
        <f t="shared" si="8"/>
        <v>8.5825875000000007</v>
      </c>
    </row>
    <row r="22" spans="1:18">
      <c r="A22" s="4">
        <v>100</v>
      </c>
      <c r="B22" s="4">
        <v>987.20569999999998</v>
      </c>
      <c r="C22" s="4">
        <v>794.05880000000002</v>
      </c>
      <c r="D22" s="4">
        <v>1130</v>
      </c>
      <c r="E22" s="3">
        <v>0.3</v>
      </c>
      <c r="F22" s="4">
        <v>1</v>
      </c>
      <c r="G22" s="2">
        <v>1.521652</v>
      </c>
      <c r="H22" s="6">
        <f t="shared" si="0"/>
        <v>0.91200000000000003</v>
      </c>
      <c r="I22" s="3">
        <f t="shared" si="1"/>
        <v>17.881209999999999</v>
      </c>
      <c r="J22" s="2">
        <f t="shared" si="2"/>
        <v>25.3787675158</v>
      </c>
      <c r="K22" s="3">
        <f t="shared" si="3"/>
        <v>76.195546234000005</v>
      </c>
      <c r="L22" s="5">
        <f t="shared" si="7"/>
        <v>0.83594119999999994</v>
      </c>
      <c r="M22" s="1">
        <f t="shared" si="8"/>
        <v>8.8985299999999992</v>
      </c>
    </row>
    <row r="23" spans="1:18">
      <c r="B23" s="1"/>
      <c r="C23" s="1"/>
      <c r="D23" s="1"/>
      <c r="E23" s="2"/>
      <c r="F23" s="1"/>
      <c r="G23" s="5"/>
      <c r="H23" s="1"/>
      <c r="I23" s="1"/>
    </row>
    <row r="24" spans="1:18">
      <c r="B24" s="1"/>
      <c r="C24" s="1"/>
      <c r="D24" s="1"/>
      <c r="E24" s="1"/>
      <c r="F24" s="1"/>
      <c r="G24" s="5"/>
      <c r="H24" s="1"/>
      <c r="I24" s="1"/>
      <c r="J24" s="1"/>
      <c r="K24" s="1"/>
      <c r="L24" s="1"/>
    </row>
    <row r="25" spans="1:18">
      <c r="B25" s="1"/>
      <c r="C25" s="1" t="s">
        <v>20</v>
      </c>
      <c r="D25" t="s">
        <v>1</v>
      </c>
      <c r="E25" t="s">
        <v>3</v>
      </c>
      <c r="F25" t="s">
        <v>2</v>
      </c>
      <c r="G25" t="s">
        <v>18</v>
      </c>
      <c r="H25" t="s">
        <v>19</v>
      </c>
    </row>
    <row r="26" spans="1:18">
      <c r="B26" s="1"/>
      <c r="C26" s="1" t="s">
        <v>20</v>
      </c>
      <c r="D26" s="3">
        <v>0.03</v>
      </c>
      <c r="E26" s="4">
        <v>4</v>
      </c>
      <c r="F26" s="2">
        <v>1.012975</v>
      </c>
      <c r="G26" s="6">
        <v>1.0129467410999999</v>
      </c>
      <c r="H26" s="8">
        <v>2.7897715500160153E-3</v>
      </c>
      <c r="K26" s="6"/>
      <c r="L26" s="3"/>
      <c r="M26" s="2"/>
      <c r="N26" s="3"/>
      <c r="O26" s="7"/>
      <c r="P26" s="1"/>
    </row>
    <row r="27" spans="1:18">
      <c r="B27" s="1"/>
      <c r="C27" s="1" t="s">
        <v>20</v>
      </c>
      <c r="D27" s="3">
        <v>0.06</v>
      </c>
      <c r="E27" s="4">
        <v>4</v>
      </c>
      <c r="F27" s="2">
        <v>1.0569539999999999</v>
      </c>
      <c r="G27" s="6">
        <v>1.05659782426</v>
      </c>
      <c r="H27" s="8">
        <v>3.3709679484657314E-2</v>
      </c>
      <c r="K27" s="6"/>
      <c r="L27" s="3"/>
      <c r="M27" s="2"/>
      <c r="N27" s="3"/>
      <c r="O27" s="5"/>
      <c r="P27" s="1"/>
    </row>
    <row r="28" spans="1:18">
      <c r="B28" s="1"/>
      <c r="C28" s="1" t="s">
        <v>20</v>
      </c>
      <c r="D28" s="3">
        <v>0.09</v>
      </c>
      <c r="E28" s="4">
        <v>3</v>
      </c>
      <c r="F28" s="2">
        <v>1.118557</v>
      </c>
      <c r="G28" s="6">
        <v>1.1175668912000001</v>
      </c>
      <c r="H28" s="8">
        <v>8.8595036932134247E-2</v>
      </c>
      <c r="K28" s="6"/>
      <c r="L28" s="3"/>
      <c r="M28" s="2"/>
      <c r="N28" s="3"/>
      <c r="O28" s="5"/>
      <c r="P28" s="1"/>
      <c r="Q28" s="1"/>
    </row>
    <row r="29" spans="1:18">
      <c r="B29" s="1"/>
      <c r="C29" s="1" t="s">
        <v>20</v>
      </c>
      <c r="D29" s="3">
        <v>0.12</v>
      </c>
      <c r="E29" s="4">
        <v>3</v>
      </c>
      <c r="F29" s="2">
        <v>1.2098100000000001</v>
      </c>
      <c r="G29" s="6">
        <v>1.2074606049999999</v>
      </c>
      <c r="H29" s="8">
        <v>0.1945732217077342</v>
      </c>
      <c r="K29" s="6"/>
      <c r="L29" s="3"/>
      <c r="M29" s="2"/>
      <c r="N29" s="3"/>
      <c r="O29" s="5"/>
      <c r="P29" s="1"/>
      <c r="Q29" s="1"/>
    </row>
    <row r="30" spans="1:18">
      <c r="B30" s="1"/>
      <c r="C30" s="1" t="s">
        <v>20</v>
      </c>
      <c r="D30" s="3">
        <v>0.15</v>
      </c>
      <c r="E30" s="4">
        <v>3</v>
      </c>
      <c r="F30" s="2">
        <v>1.3081529999999999</v>
      </c>
      <c r="G30" s="6">
        <v>1.3042770529999999</v>
      </c>
      <c r="H30" s="8">
        <v>0.29717206103449301</v>
      </c>
      <c r="K30" s="6"/>
      <c r="L30" s="3"/>
      <c r="M30" s="2"/>
      <c r="N30" s="3"/>
      <c r="O30" s="5"/>
      <c r="P30" s="1"/>
      <c r="Q30" s="1"/>
    </row>
    <row r="31" spans="1:18">
      <c r="B31" s="1"/>
      <c r="C31" s="1" t="s">
        <v>20</v>
      </c>
      <c r="D31" s="3">
        <v>0.18</v>
      </c>
      <c r="E31" s="4">
        <v>3</v>
      </c>
      <c r="F31" s="2">
        <v>1.412407</v>
      </c>
      <c r="G31" s="1"/>
      <c r="H31" s="1"/>
      <c r="K31" s="6"/>
      <c r="L31" s="3"/>
      <c r="M31" s="2"/>
      <c r="N31" s="3"/>
      <c r="O31" s="5"/>
      <c r="P31" s="1"/>
      <c r="Q31" s="6"/>
      <c r="R31" s="5"/>
    </row>
    <row r="32" spans="1:18">
      <c r="B32" s="1"/>
      <c r="C32" s="1" t="s">
        <v>20</v>
      </c>
      <c r="D32" s="3">
        <v>0.21</v>
      </c>
      <c r="E32" s="4">
        <v>1</v>
      </c>
      <c r="F32" s="2">
        <v>1.521652</v>
      </c>
      <c r="G32" s="1"/>
      <c r="H32" s="1"/>
      <c r="K32" s="6"/>
      <c r="L32" s="3"/>
      <c r="M32" s="2"/>
      <c r="N32" s="3"/>
      <c r="O32" s="5"/>
      <c r="P32" s="1"/>
      <c r="Q32" s="6"/>
    </row>
    <row r="33" spans="2:17">
      <c r="B33" s="1"/>
      <c r="C33" s="1" t="s">
        <v>20</v>
      </c>
      <c r="D33" s="3">
        <v>0.24</v>
      </c>
      <c r="E33" s="4">
        <v>1</v>
      </c>
      <c r="F33" s="2">
        <v>1.521652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>
      <c r="B34" s="1"/>
      <c r="C34" s="1" t="s">
        <v>20</v>
      </c>
      <c r="D34" s="3">
        <v>0.27</v>
      </c>
      <c r="E34" s="4">
        <v>1</v>
      </c>
      <c r="F34" s="2">
        <v>1.521652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>
      <c r="B35" s="1"/>
      <c r="C35" s="1" t="s">
        <v>20</v>
      </c>
      <c r="D35" s="3">
        <v>0.3</v>
      </c>
      <c r="E35" s="4">
        <v>1</v>
      </c>
      <c r="F35" s="2">
        <v>1.521652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33"/>
  <sheetViews>
    <sheetView workbookViewId="0">
      <selection activeCell="E36" sqref="E36"/>
    </sheetView>
  </sheetViews>
  <sheetFormatPr baseColWidth="10" defaultRowHeight="15" x14ac:dyDescent="0"/>
  <sheetData>
    <row r="4" spans="4:9">
      <c r="F4" t="s">
        <v>25</v>
      </c>
      <c r="G4">
        <v>-3.4000000000000002E-2</v>
      </c>
    </row>
    <row r="5" spans="4:9">
      <c r="F5" t="s">
        <v>26</v>
      </c>
      <c r="G5">
        <v>6.0000000000000001E-3</v>
      </c>
    </row>
    <row r="7" spans="4:9">
      <c r="D7" t="s">
        <v>20</v>
      </c>
      <c r="E7" t="s">
        <v>1</v>
      </c>
      <c r="F7" t="s">
        <v>28</v>
      </c>
      <c r="G7" t="s">
        <v>27</v>
      </c>
      <c r="H7" t="s">
        <v>29</v>
      </c>
      <c r="I7" t="s">
        <v>30</v>
      </c>
    </row>
    <row r="8" spans="4:9">
      <c r="D8" t="s">
        <v>20</v>
      </c>
      <c r="E8" s="1">
        <v>0</v>
      </c>
      <c r="F8" s="8">
        <v>1</v>
      </c>
      <c r="G8" s="8">
        <f t="shared" ref="G8:G18" si="0">$G$4*(1-EXP(-E8/$G$5))</f>
        <v>0</v>
      </c>
      <c r="H8" s="8">
        <f t="shared" ref="H8:H18" si="1">(1+G8)</f>
        <v>1</v>
      </c>
      <c r="I8" s="8">
        <f t="shared" ref="I8:I18" si="2">ABS(F8-H8)/H8*100</f>
        <v>0</v>
      </c>
    </row>
    <row r="9" spans="4:9">
      <c r="D9" t="s">
        <v>20</v>
      </c>
      <c r="E9" s="1">
        <v>0.01</v>
      </c>
      <c r="F9" s="8">
        <v>0.97254510000000005</v>
      </c>
      <c r="G9" s="8">
        <f t="shared" si="0"/>
        <v>-2.7578229503522903E-2</v>
      </c>
      <c r="H9" s="8">
        <f t="shared" si="1"/>
        <v>0.97242177049647704</v>
      </c>
      <c r="I9" s="8">
        <f t="shared" si="2"/>
        <v>1.2682717239047379E-2</v>
      </c>
    </row>
    <row r="10" spans="4:9">
      <c r="D10" t="s">
        <v>20</v>
      </c>
      <c r="E10" s="1">
        <v>0.02</v>
      </c>
      <c r="F10" s="8">
        <v>0.96734039999999999</v>
      </c>
      <c r="G10" s="8">
        <f t="shared" si="0"/>
        <v>-3.2787084226193419E-2</v>
      </c>
      <c r="H10" s="8">
        <f t="shared" si="1"/>
        <v>0.96721291577380653</v>
      </c>
      <c r="I10" s="8">
        <f t="shared" si="2"/>
        <v>1.3180575250225203E-2</v>
      </c>
    </row>
    <row r="11" spans="4:9">
      <c r="D11" t="s">
        <v>20</v>
      </c>
      <c r="E11" s="1">
        <v>0.03</v>
      </c>
      <c r="F11" s="8">
        <v>0.96635669999999996</v>
      </c>
      <c r="G11" s="8">
        <f t="shared" si="0"/>
        <v>-3.3770909802031096E-2</v>
      </c>
      <c r="H11" s="8">
        <f t="shared" si="1"/>
        <v>0.96622909019796888</v>
      </c>
      <c r="I11" s="8">
        <f t="shared" si="2"/>
        <v>1.3206992350534122E-2</v>
      </c>
    </row>
    <row r="12" spans="4:9">
      <c r="D12" t="s">
        <v>20</v>
      </c>
      <c r="E12" s="1">
        <v>0.04</v>
      </c>
      <c r="F12" s="8">
        <v>0.9661708</v>
      </c>
      <c r="G12" s="8">
        <f t="shared" si="0"/>
        <v>-3.3956730450754452E-2</v>
      </c>
      <c r="H12" s="8">
        <f t="shared" si="1"/>
        <v>0.96604326954924558</v>
      </c>
      <c r="I12" s="8">
        <f t="shared" si="2"/>
        <v>1.3201318695996519E-2</v>
      </c>
    </row>
    <row r="13" spans="4:9">
      <c r="D13" t="s">
        <v>20</v>
      </c>
      <c r="E13" s="1">
        <v>0.05</v>
      </c>
      <c r="F13" s="8">
        <v>0.96613570000000004</v>
      </c>
      <c r="G13" s="8">
        <f t="shared" si="0"/>
        <v>-3.3991827437801742E-2</v>
      </c>
      <c r="H13" s="8">
        <f t="shared" si="1"/>
        <v>0.96600817256219829</v>
      </c>
      <c r="I13" s="8">
        <f t="shared" si="2"/>
        <v>1.3201486428785297E-2</v>
      </c>
    </row>
    <row r="14" spans="4:9">
      <c r="D14" t="s">
        <v>20</v>
      </c>
      <c r="E14" s="1">
        <v>0.06</v>
      </c>
      <c r="F14" s="8">
        <v>0.96612909999999996</v>
      </c>
      <c r="G14" s="8">
        <f t="shared" si="0"/>
        <v>-3.3998456402388078E-2</v>
      </c>
      <c r="H14" s="8">
        <f t="shared" si="1"/>
        <v>0.96600154359761192</v>
      </c>
      <c r="I14" s="8">
        <f t="shared" si="2"/>
        <v>1.3204575420551718E-2</v>
      </c>
    </row>
    <row r="15" spans="4:9">
      <c r="D15" t="s">
        <v>20</v>
      </c>
      <c r="E15" s="1">
        <v>7.0000000000000007E-2</v>
      </c>
      <c r="F15" s="8">
        <v>0.96612779999999998</v>
      </c>
      <c r="G15" s="8">
        <f t="shared" si="0"/>
        <v>-3.399970845207051E-2</v>
      </c>
      <c r="H15" s="8">
        <f t="shared" si="1"/>
        <v>0.96600029154792955</v>
      </c>
      <c r="I15" s="8">
        <f t="shared" si="2"/>
        <v>1.3199628735734032E-2</v>
      </c>
    </row>
    <row r="16" spans="4:9">
      <c r="D16" t="s">
        <v>20</v>
      </c>
      <c r="E16" s="1">
        <v>0.08</v>
      </c>
      <c r="F16" s="8">
        <v>0.96612759999999998</v>
      </c>
      <c r="G16" s="8">
        <f t="shared" si="0"/>
        <v>-3.3999944933709066E-2</v>
      </c>
      <c r="H16" s="8">
        <f t="shared" si="1"/>
        <v>0.96600005506629094</v>
      </c>
      <c r="I16" s="8">
        <f t="shared" si="2"/>
        <v>1.3203408533996543E-2</v>
      </c>
    </row>
    <row r="17" spans="4:10">
      <c r="D17" t="s">
        <v>20</v>
      </c>
      <c r="E17" s="1">
        <v>0.09</v>
      </c>
      <c r="F17" s="8">
        <v>0.96612759999999998</v>
      </c>
      <c r="G17" s="8">
        <f t="shared" si="0"/>
        <v>-3.3999989599321108E-2</v>
      </c>
      <c r="H17" s="8">
        <f t="shared" si="1"/>
        <v>0.96600001040067884</v>
      </c>
      <c r="I17" s="8">
        <f t="shared" si="2"/>
        <v>1.3208032913810218E-2</v>
      </c>
    </row>
    <row r="18" spans="4:10">
      <c r="D18" t="s">
        <v>20</v>
      </c>
      <c r="E18" s="1">
        <v>0.1</v>
      </c>
      <c r="F18" s="8">
        <v>0.96612759999999998</v>
      </c>
      <c r="G18" s="8">
        <f t="shared" si="0"/>
        <v>-3.3999998035565505E-2</v>
      </c>
      <c r="H18" s="8">
        <f t="shared" si="1"/>
        <v>0.96600000196443447</v>
      </c>
      <c r="I18" s="8">
        <f t="shared" si="2"/>
        <v>1.3208906346379008E-2</v>
      </c>
    </row>
    <row r="19" spans="4:10">
      <c r="F19" s="1"/>
      <c r="G19" s="1"/>
      <c r="H19" s="1"/>
      <c r="I19" s="1"/>
      <c r="J19" s="1"/>
    </row>
    <row r="20" spans="4:10">
      <c r="F20" s="1"/>
      <c r="G20" s="1"/>
      <c r="H20" s="1"/>
      <c r="I20" s="1"/>
      <c r="J20" s="1"/>
    </row>
    <row r="21" spans="4:10">
      <c r="F21" s="1"/>
      <c r="G21" s="1"/>
      <c r="H21" s="1"/>
      <c r="I21" s="1"/>
      <c r="J21" s="1"/>
    </row>
    <row r="22" spans="4:10">
      <c r="D22" t="s">
        <v>20</v>
      </c>
      <c r="E22" t="s">
        <v>1</v>
      </c>
      <c r="F22" s="1" t="s">
        <v>28</v>
      </c>
      <c r="G22" s="1" t="s">
        <v>29</v>
      </c>
      <c r="H22" s="1" t="s">
        <v>30</v>
      </c>
      <c r="J22" s="1"/>
    </row>
    <row r="23" spans="4:10">
      <c r="D23" t="s">
        <v>20</v>
      </c>
      <c r="E23">
        <v>0</v>
      </c>
      <c r="F23" s="2">
        <v>1</v>
      </c>
      <c r="G23" s="2">
        <v>1</v>
      </c>
      <c r="H23" s="2">
        <v>0</v>
      </c>
      <c r="J23" s="1"/>
    </row>
    <row r="24" spans="4:10">
      <c r="D24" t="s">
        <v>20</v>
      </c>
      <c r="E24">
        <v>0.01</v>
      </c>
      <c r="F24" s="2">
        <v>0.97254510000000005</v>
      </c>
      <c r="G24" s="2">
        <v>0.97242177049647704</v>
      </c>
      <c r="H24" s="2">
        <v>1.2682717239047379E-2</v>
      </c>
      <c r="J24" s="1"/>
    </row>
    <row r="25" spans="4:10">
      <c r="D25" t="s">
        <v>20</v>
      </c>
      <c r="E25">
        <v>0.02</v>
      </c>
      <c r="F25" s="2">
        <v>0.96734039999999999</v>
      </c>
      <c r="G25" s="2">
        <v>0.96721291577380653</v>
      </c>
      <c r="H25" s="2">
        <v>1.3180575250225203E-2</v>
      </c>
    </row>
    <row r="26" spans="4:10">
      <c r="D26" t="s">
        <v>20</v>
      </c>
      <c r="E26">
        <v>0.03</v>
      </c>
      <c r="F26" s="2">
        <v>0.96635669999999996</v>
      </c>
      <c r="G26" s="2">
        <v>0.96622909019796888</v>
      </c>
      <c r="H26" s="2">
        <v>1.3206992350534122E-2</v>
      </c>
    </row>
    <row r="27" spans="4:10">
      <c r="D27" t="s">
        <v>20</v>
      </c>
      <c r="E27">
        <v>0.04</v>
      </c>
      <c r="F27" s="2">
        <v>0.9661708</v>
      </c>
      <c r="G27" s="2">
        <v>0.96604326954924558</v>
      </c>
      <c r="H27" s="2">
        <v>1.3201318695996519E-2</v>
      </c>
    </row>
    <row r="28" spans="4:10">
      <c r="D28" t="s">
        <v>20</v>
      </c>
      <c r="E28">
        <v>0.05</v>
      </c>
      <c r="F28" s="2">
        <v>0.96613570000000004</v>
      </c>
      <c r="G28" s="2">
        <v>0.96600817256219829</v>
      </c>
      <c r="H28" s="2">
        <v>1.3201486428785297E-2</v>
      </c>
    </row>
    <row r="29" spans="4:10">
      <c r="D29" t="s">
        <v>20</v>
      </c>
      <c r="E29">
        <v>0.06</v>
      </c>
      <c r="F29" s="2">
        <v>0.96612909999999996</v>
      </c>
      <c r="G29" s="2">
        <v>0.96600154359761192</v>
      </c>
      <c r="H29" s="2">
        <v>1.3204575420551718E-2</v>
      </c>
    </row>
    <row r="30" spans="4:10">
      <c r="D30" t="s">
        <v>20</v>
      </c>
      <c r="E30">
        <v>7.0000000000000007E-2</v>
      </c>
      <c r="F30" s="2">
        <v>0.96612779999999998</v>
      </c>
      <c r="G30" s="2">
        <v>0.96600029154792955</v>
      </c>
      <c r="H30" s="2">
        <v>1.3199628735734032E-2</v>
      </c>
    </row>
    <row r="31" spans="4:10">
      <c r="D31" t="s">
        <v>20</v>
      </c>
      <c r="E31">
        <v>0.08</v>
      </c>
      <c r="F31" s="2">
        <v>0.96612759999999998</v>
      </c>
      <c r="G31" s="2">
        <v>0.96600005506629094</v>
      </c>
      <c r="H31" s="2">
        <v>1.3203408533996543E-2</v>
      </c>
    </row>
    <row r="32" spans="4:10">
      <c r="D32" t="s">
        <v>20</v>
      </c>
      <c r="E32">
        <v>0.09</v>
      </c>
      <c r="F32" s="2">
        <v>0.96612759999999998</v>
      </c>
      <c r="G32" s="2">
        <v>0.96600001040067884</v>
      </c>
      <c r="H32" s="2">
        <v>1.3208032913810218E-2</v>
      </c>
    </row>
    <row r="33" spans="4:8">
      <c r="D33" t="s">
        <v>20</v>
      </c>
      <c r="E33">
        <v>0.1</v>
      </c>
      <c r="F33" s="2">
        <v>0.96612759999999998</v>
      </c>
      <c r="G33" s="2">
        <v>0.96600000196443447</v>
      </c>
      <c r="H33" s="2">
        <v>1.3208906346379008E-2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densification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2014-10-31T22:26:07Z</dcterms:modified>
</cp:coreProperties>
</file>