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 activeTab="1"/>
  </bookViews>
  <sheets>
    <sheet name="youngs" sheetId="4" r:id="rId1"/>
    <sheet name="alph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4" l="1"/>
  <c r="E25" i="4"/>
  <c r="E26" i="4"/>
  <c r="E27" i="4"/>
  <c r="E23" i="4"/>
  <c r="G24" i="4"/>
  <c r="G25" i="4"/>
  <c r="G26" i="4"/>
  <c r="G27" i="4"/>
  <c r="G23" i="4"/>
  <c r="F27" i="4"/>
  <c r="F26" i="4"/>
  <c r="F25" i="4"/>
  <c r="F24" i="4"/>
  <c r="F23" i="4"/>
  <c r="G14" i="4"/>
  <c r="E14" i="4"/>
  <c r="G15" i="4"/>
  <c r="E15" i="4"/>
  <c r="G16" i="4"/>
  <c r="E16" i="4"/>
  <c r="G17" i="4"/>
  <c r="E17" i="4"/>
  <c r="G18" i="4"/>
  <c r="E18" i="4"/>
  <c r="F18" i="4"/>
  <c r="D16" i="2"/>
  <c r="D17" i="2"/>
  <c r="D18" i="2"/>
  <c r="D19" i="2"/>
  <c r="D20" i="2"/>
  <c r="D21" i="2"/>
  <c r="D22" i="2"/>
  <c r="D23" i="2"/>
  <c r="D24" i="2"/>
  <c r="D15" i="2"/>
  <c r="E19" i="2"/>
  <c r="E20" i="2"/>
  <c r="E21" i="2"/>
  <c r="E22" i="2"/>
  <c r="E23" i="2"/>
  <c r="E24" i="2"/>
  <c r="F14" i="4"/>
  <c r="F15" i="4"/>
  <c r="F16" i="4"/>
  <c r="F17" i="4"/>
  <c r="E15" i="2"/>
  <c r="E16" i="2"/>
  <c r="E17" i="2"/>
  <c r="E18" i="2"/>
</calcChain>
</file>

<file path=xl/sharedStrings.xml><?xml version="1.0" encoding="utf-8"?>
<sst xmlns="http://schemas.openxmlformats.org/spreadsheetml/2006/main" count="31" uniqueCount="20">
  <si>
    <t>Analytical</t>
  </si>
  <si>
    <t>Temp [K]</t>
  </si>
  <si>
    <t>a</t>
  </si>
  <si>
    <t>b</t>
  </si>
  <si>
    <t>c</t>
  </si>
  <si>
    <t>Porosity</t>
  </si>
  <si>
    <t>E=a*(1-b*p)*(1-c*(t-273)))</t>
  </si>
  <si>
    <t>Young's Modulus</t>
  </si>
  <si>
    <t>strain</t>
  </si>
  <si>
    <t>y displacement</t>
  </si>
  <si>
    <t>Buck</t>
  </si>
  <si>
    <t>x displacement (m)</t>
  </si>
  <si>
    <t>starting temp</t>
  </si>
  <si>
    <t>% diff</t>
  </si>
  <si>
    <t>% difference</t>
  </si>
  <si>
    <t>fixed</t>
  </si>
  <si>
    <t>ym</t>
  </si>
  <si>
    <t>calc</t>
  </si>
  <si>
    <t>x displacement</t>
  </si>
  <si>
    <t>Poissons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</si>
</sst>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6" formatCode="0.000E+00"/>
    <numFmt numFmtId="167" formatCode="0.0000E+00"/>
    <numFmt numFmtId="170" formatCode="0.000%"/>
    <numFmt numFmtId="171" formatCode="0.00000E+00"/>
    <numFmt numFmtId="174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Fill="1" applyBorder="1"/>
    <xf numFmtId="167" fontId="0" fillId="0" borderId="0" xfId="0" applyNumberFormat="1"/>
    <xf numFmtId="10" fontId="0" fillId="0" borderId="0" xfId="111" applyNumberFormat="1" applyFont="1"/>
    <xf numFmtId="170" fontId="0" fillId="0" borderId="0" xfId="111" applyNumberFormat="1" applyFont="1"/>
    <xf numFmtId="171" fontId="0" fillId="0" borderId="0" xfId="0" applyNumberFormat="1"/>
    <xf numFmtId="174" fontId="0" fillId="0" borderId="0" xfId="111" applyNumberFormat="1" applyFont="1"/>
  </cellXfs>
  <cellStyles count="2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Normal" xfId="0" builtinId="0"/>
    <cellStyle name="Percent" xfId="11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63500</xdr:rowOff>
        </xdr:from>
        <xdr:to>
          <xdr:col>4</xdr:col>
          <xdr:colOff>596900</xdr:colOff>
          <xdr:row>1</xdr:row>
          <xdr:rowOff>152400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25400</xdr:rowOff>
        </xdr:from>
        <xdr:to>
          <xdr:col>2</xdr:col>
          <xdr:colOff>88900</xdr:colOff>
          <xdr:row>1</xdr:row>
          <xdr:rowOff>38100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44"/>
  <sheetViews>
    <sheetView workbookViewId="0">
      <selection activeCell="D34" sqref="D34"/>
    </sheetView>
  </sheetViews>
  <sheetFormatPr baseColWidth="10" defaultRowHeight="15" x14ac:dyDescent="0"/>
  <cols>
    <col min="4" max="4" width="16.33203125" customWidth="1"/>
    <col min="5" max="5" width="16.1640625" customWidth="1"/>
    <col min="6" max="6" width="12.1640625" bestFit="1" customWidth="1"/>
  </cols>
  <sheetData>
    <row r="3" spans="2:10">
      <c r="B3" t="s">
        <v>6</v>
      </c>
    </row>
    <row r="5" spans="2:10">
      <c r="B5" t="s">
        <v>2</v>
      </c>
      <c r="C5" s="1">
        <v>215000000000</v>
      </c>
      <c r="E5" t="s">
        <v>15</v>
      </c>
    </row>
    <row r="6" spans="2:10">
      <c r="B6" t="s">
        <v>3</v>
      </c>
      <c r="C6" s="1">
        <v>2.2999999999999998</v>
      </c>
      <c r="E6" t="s">
        <v>16</v>
      </c>
      <c r="F6" s="1">
        <v>200000000000</v>
      </c>
    </row>
    <row r="7" spans="2:10">
      <c r="B7" t="s">
        <v>4</v>
      </c>
      <c r="C7" s="1">
        <v>9.2E-5</v>
      </c>
    </row>
    <row r="9" spans="2:10">
      <c r="D9" s="2"/>
      <c r="E9" s="2"/>
      <c r="F9" s="2"/>
    </row>
    <row r="10" spans="2:10">
      <c r="B10" s="4" t="s">
        <v>8</v>
      </c>
      <c r="C10" s="1">
        <v>1000000000</v>
      </c>
    </row>
    <row r="11" spans="2:10">
      <c r="E11" s="1"/>
    </row>
    <row r="12" spans="2:10">
      <c r="B12" t="s">
        <v>1</v>
      </c>
      <c r="C12" t="s">
        <v>5</v>
      </c>
      <c r="D12" t="s">
        <v>9</v>
      </c>
      <c r="G12" t="s">
        <v>7</v>
      </c>
    </row>
    <row r="13" spans="2:10">
      <c r="D13" t="s">
        <v>10</v>
      </c>
      <c r="E13" t="s">
        <v>0</v>
      </c>
      <c r="F13" t="s">
        <v>14</v>
      </c>
      <c r="G13" t="s">
        <v>17</v>
      </c>
    </row>
    <row r="14" spans="2:10">
      <c r="B14" s="1">
        <v>531.88589999999999</v>
      </c>
      <c r="C14" s="1">
        <v>0.1</v>
      </c>
      <c r="D14" s="1">
        <v>6.2082659999999996E-3</v>
      </c>
      <c r="E14" s="5">
        <f t="shared" ref="E14:E18" si="0">$C$10/G14</f>
        <v>6.1878502985622122E-3</v>
      </c>
      <c r="F14" s="7">
        <f t="shared" ref="F14:F18" si="1">(D14-E14)/E14</f>
        <v>3.2993205156451677E-3</v>
      </c>
      <c r="G14" s="3">
        <f>$C$5*(1-$C$6*C14)*(1-$C$7*(B14-273))</f>
        <v>161607012411.46002</v>
      </c>
      <c r="H14" s="1"/>
      <c r="I14" s="5"/>
      <c r="J14" s="5"/>
    </row>
    <row r="15" spans="2:10">
      <c r="B15" s="1">
        <v>779.99620000000004</v>
      </c>
      <c r="C15" s="1">
        <v>0.15</v>
      </c>
      <c r="D15" s="1">
        <v>7.4765650000000001E-3</v>
      </c>
      <c r="E15" s="5">
        <f t="shared" si="0"/>
        <v>7.4484340479552009E-3</v>
      </c>
      <c r="F15" s="7">
        <f t="shared" si="1"/>
        <v>3.7767605732539119E-3</v>
      </c>
      <c r="G15" s="3">
        <f>$C$5*(1-$C$6*C15)*(1-$C$7*(B15-273))</f>
        <v>134256407932.42001</v>
      </c>
      <c r="H15" s="1"/>
      <c r="I15" s="5"/>
      <c r="J15" s="5"/>
    </row>
    <row r="16" spans="2:10">
      <c r="B16" s="1">
        <v>1019.996</v>
      </c>
      <c r="C16" s="1">
        <v>0.2</v>
      </c>
      <c r="D16" s="1">
        <v>9.2921180000000003E-3</v>
      </c>
      <c r="E16" s="5">
        <f t="shared" si="0"/>
        <v>9.248881130437871E-3</v>
      </c>
      <c r="F16" s="7">
        <f t="shared" si="1"/>
        <v>4.6748216300280471E-3</v>
      </c>
      <c r="G16" s="3">
        <f>$C$5*(1-$C$6*C16)*(1-$C$7*(B16-273))</f>
        <v>108121186324.80002</v>
      </c>
      <c r="H16" s="1"/>
      <c r="I16" s="5"/>
      <c r="J16" s="5"/>
    </row>
    <row r="17" spans="2:10">
      <c r="B17" s="1">
        <v>1259.9960000000001</v>
      </c>
      <c r="C17" s="1">
        <v>0.25</v>
      </c>
      <c r="D17" s="1">
        <v>1.2109999999999999E-2</v>
      </c>
      <c r="E17" s="5">
        <f t="shared" si="0"/>
        <v>1.2036907354540168E-2</v>
      </c>
      <c r="F17" s="7">
        <f t="shared" si="1"/>
        <v>6.0723775058600998E-3</v>
      </c>
      <c r="G17" s="3">
        <f>$C$5*(1-$C$6*C17)*(1-$C$7*(B17-273))</f>
        <v>83077818126.000015</v>
      </c>
      <c r="H17" s="1"/>
      <c r="I17" s="5"/>
      <c r="J17" s="5"/>
    </row>
    <row r="18" spans="2:10">
      <c r="B18" s="1">
        <v>1499.9960000000001</v>
      </c>
      <c r="C18" s="1">
        <v>0.3</v>
      </c>
      <c r="D18" s="1">
        <v>1.7057300000000001E-2</v>
      </c>
      <c r="E18" s="5">
        <f t="shared" si="0"/>
        <v>1.6912945673136795E-2</v>
      </c>
      <c r="F18" s="7">
        <f t="shared" si="1"/>
        <v>8.5351380920289429E-3</v>
      </c>
      <c r="G18" s="3">
        <f t="shared" ref="G18" si="2">$C$5*(1-$C$6*C18)*(1-$C$7*(B18-273))</f>
        <v>59126305927.20002</v>
      </c>
      <c r="H18" s="1"/>
    </row>
    <row r="19" spans="2:10">
      <c r="B19" s="1"/>
      <c r="C19" s="1"/>
      <c r="D19" s="1"/>
      <c r="E19" s="5"/>
      <c r="F19" s="7"/>
      <c r="G19" s="3"/>
      <c r="H19" s="1"/>
    </row>
    <row r="20" spans="2:10">
      <c r="B20" s="1"/>
      <c r="C20" s="1"/>
      <c r="D20" s="1"/>
      <c r="E20" s="5"/>
      <c r="F20" s="7"/>
      <c r="G20" s="3"/>
      <c r="H20" s="1"/>
    </row>
    <row r="21" spans="2:10">
      <c r="B21" t="s">
        <v>1</v>
      </c>
      <c r="C21" t="s">
        <v>5</v>
      </c>
      <c r="D21" t="s">
        <v>18</v>
      </c>
      <c r="G21" t="s">
        <v>19</v>
      </c>
      <c r="H21" s="1"/>
    </row>
    <row r="22" spans="2:10">
      <c r="D22" t="s">
        <v>10</v>
      </c>
      <c r="E22" t="s">
        <v>0</v>
      </c>
      <c r="F22" t="s">
        <v>14</v>
      </c>
      <c r="G22" t="s">
        <v>17</v>
      </c>
      <c r="H22" s="1"/>
    </row>
    <row r="23" spans="2:10">
      <c r="B23" s="1">
        <v>531.88589999999999</v>
      </c>
      <c r="C23" s="1">
        <v>0.1</v>
      </c>
      <c r="D23" s="1">
        <v>-1.604081E-3</v>
      </c>
      <c r="E23" s="5">
        <f>-E14*G23</f>
        <v>-1.6051283674470376E-3</v>
      </c>
      <c r="F23" s="7">
        <f t="shared" ref="F23:F27" si="3">(D23-E23)/E23</f>
        <v>-6.5251319974076545E-4</v>
      </c>
      <c r="G23" s="3">
        <f>0.288 - 0.286*C23</f>
        <v>0.25939999999999996</v>
      </c>
      <c r="H23" s="1"/>
    </row>
    <row r="24" spans="2:10">
      <c r="B24" s="1">
        <v>779.99620000000004</v>
      </c>
      <c r="C24" s="1">
        <v>0.15</v>
      </c>
      <c r="D24" s="1">
        <v>-1.82395E-3</v>
      </c>
      <c r="E24" s="5">
        <f t="shared" ref="E24:E27" si="4">-E15*G24</f>
        <v>-1.8256111851538196E-3</v>
      </c>
      <c r="F24" s="7">
        <f t="shared" si="3"/>
        <v>-9.0993370731327688E-4</v>
      </c>
      <c r="G24" s="3">
        <f t="shared" ref="G24:G27" si="5">0.288 - 0.286*C24</f>
        <v>0.24509999999999998</v>
      </c>
    </row>
    <row r="25" spans="2:10">
      <c r="B25" s="1">
        <v>1019.996</v>
      </c>
      <c r="C25" s="1">
        <v>0.2</v>
      </c>
      <c r="D25" s="1">
        <v>-2.1323710000000001E-3</v>
      </c>
      <c r="E25" s="5">
        <f t="shared" si="4"/>
        <v>-2.1346417649050604E-3</v>
      </c>
      <c r="F25" s="7">
        <f t="shared" si="3"/>
        <v>-1.0637686109178392E-3</v>
      </c>
      <c r="G25" s="3">
        <f t="shared" si="5"/>
        <v>0.23079999999999998</v>
      </c>
    </row>
    <row r="26" spans="2:10">
      <c r="B26" s="1">
        <v>1259.9960000000001</v>
      </c>
      <c r="C26" s="1">
        <v>0.25</v>
      </c>
      <c r="D26" s="1">
        <v>-2.602601E-3</v>
      </c>
      <c r="E26" s="5">
        <f t="shared" si="4"/>
        <v>-2.6059904422579458E-3</v>
      </c>
      <c r="F26" s="7">
        <f t="shared" si="3"/>
        <v>-1.3006349535991096E-3</v>
      </c>
      <c r="G26" s="3">
        <f t="shared" si="5"/>
        <v>0.21649999999999997</v>
      </c>
    </row>
    <row r="27" spans="2:10">
      <c r="B27" s="1">
        <v>1499.9960000000001</v>
      </c>
      <c r="C27" s="1">
        <v>0.3</v>
      </c>
      <c r="D27" s="1">
        <v>-3.4139610000000001E-3</v>
      </c>
      <c r="E27" s="5">
        <f t="shared" si="4"/>
        <v>-3.4197976151082599E-3</v>
      </c>
      <c r="F27" s="7">
        <f t="shared" si="3"/>
        <v>-1.7067136027215108E-3</v>
      </c>
      <c r="G27" s="3">
        <f t="shared" si="5"/>
        <v>0.20219999999999999</v>
      </c>
    </row>
    <row r="32" spans="2:10">
      <c r="C32" s="1"/>
      <c r="D32" s="1"/>
      <c r="E32" s="1"/>
      <c r="F32" s="1"/>
      <c r="G32" s="1"/>
      <c r="H32" s="1"/>
    </row>
    <row r="33" spans="3:10">
      <c r="C33" s="1"/>
      <c r="D33" s="1"/>
      <c r="E33" s="1"/>
      <c r="F33" s="1"/>
      <c r="G33" s="1"/>
      <c r="H33" s="1"/>
    </row>
    <row r="34" spans="3:10">
      <c r="C34" s="1"/>
      <c r="D34" s="1"/>
      <c r="E34" s="1"/>
      <c r="F34" s="1"/>
      <c r="G34" s="1"/>
      <c r="H34" s="1"/>
      <c r="I34" s="1"/>
    </row>
    <row r="35" spans="3:10">
      <c r="C35" s="1"/>
      <c r="D35" s="1"/>
      <c r="E35" s="1"/>
      <c r="F35" s="1"/>
      <c r="G35" s="1"/>
      <c r="H35" s="1"/>
      <c r="I35" s="1"/>
    </row>
    <row r="36" spans="3:10">
      <c r="C36" s="1"/>
      <c r="D36" s="1"/>
      <c r="E36" s="1"/>
      <c r="F36" s="1"/>
      <c r="G36" s="1"/>
      <c r="H36" s="1"/>
      <c r="I36" s="1"/>
    </row>
    <row r="37" spans="3:10">
      <c r="C37" s="1"/>
      <c r="D37" s="1"/>
      <c r="E37" s="1"/>
      <c r="F37" s="1"/>
      <c r="G37" s="1"/>
      <c r="H37" s="1"/>
      <c r="I37" s="1"/>
      <c r="J37" s="1"/>
    </row>
    <row r="38" spans="3:10">
      <c r="C38" s="1"/>
      <c r="D38" s="1"/>
      <c r="E38" s="1"/>
      <c r="F38" s="1"/>
      <c r="G38" s="1"/>
      <c r="H38" s="1"/>
      <c r="I38" s="1"/>
      <c r="J38" s="1"/>
    </row>
    <row r="39" spans="3:10">
      <c r="C39" s="1"/>
      <c r="D39" s="1"/>
      <c r="E39" s="1"/>
      <c r="F39" s="1"/>
      <c r="G39" s="1"/>
      <c r="H39" s="1"/>
      <c r="I39" s="1"/>
      <c r="J39" s="1"/>
    </row>
    <row r="40" spans="3:10">
      <c r="C40" s="1"/>
      <c r="D40" s="1"/>
      <c r="E40" s="1"/>
      <c r="F40" s="1"/>
      <c r="G40" s="1"/>
      <c r="H40" s="1"/>
      <c r="I40" s="1"/>
      <c r="J40" s="1"/>
    </row>
    <row r="41" spans="3:10">
      <c r="C41" s="1"/>
      <c r="D41" s="1"/>
      <c r="E41" s="1"/>
      <c r="F41" s="1"/>
      <c r="G41" s="1"/>
      <c r="H41" s="1"/>
      <c r="I41" s="1"/>
      <c r="J41" s="1"/>
    </row>
    <row r="42" spans="3:10">
      <c r="C42" s="1"/>
      <c r="D42" s="1"/>
      <c r="E42" s="1"/>
      <c r="F42" s="1"/>
      <c r="G42" s="1"/>
      <c r="H42" s="1"/>
      <c r="I42" s="1"/>
      <c r="J42" s="1"/>
    </row>
    <row r="43" spans="3:10">
      <c r="C43" s="1"/>
      <c r="D43" s="1"/>
      <c r="E43" s="1"/>
      <c r="F43" s="1"/>
      <c r="G43" s="1"/>
      <c r="H43" s="1"/>
      <c r="I43" s="1"/>
    </row>
    <row r="44" spans="3:10">
      <c r="C44" s="1"/>
      <c r="D44" s="1"/>
      <c r="E44" s="1"/>
      <c r="F44" s="1"/>
      <c r="G44" s="1"/>
      <c r="H44" s="1"/>
      <c r="I44" s="1"/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r:id="rId4">
            <anchor moveWithCells="1">
              <from>
                <xdr:col>1</xdr:col>
                <xdr:colOff>0</xdr:colOff>
                <xdr:row>0</xdr:row>
                <xdr:rowOff>63500</xdr:rowOff>
              </from>
              <to>
                <xdr:col>4</xdr:col>
                <xdr:colOff>596900</xdr:colOff>
                <xdr:row>1</xdr:row>
                <xdr:rowOff>152400</xdr:rowOff>
              </to>
            </anchor>
          </objectPr>
        </oleObject>
      </mc:Choice>
      <mc:Fallback>
        <oleObject progId="Equation.DSMT4" shapeId="4097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39"/>
  <sheetViews>
    <sheetView tabSelected="1" workbookViewId="0">
      <selection activeCell="D29" sqref="D29"/>
    </sheetView>
  </sheetViews>
  <sheetFormatPr baseColWidth="10" defaultRowHeight="15" x14ac:dyDescent="0"/>
  <cols>
    <col min="2" max="2" width="11.6640625" customWidth="1"/>
    <col min="3" max="3" width="12.83203125" customWidth="1"/>
    <col min="4" max="4" width="13.5" customWidth="1"/>
    <col min="6" max="6" width="14.1640625" customWidth="1"/>
  </cols>
  <sheetData>
    <row r="3" spans="2:6">
      <c r="B3" t="s">
        <v>2</v>
      </c>
      <c r="C3" s="1">
        <v>1.007E-5</v>
      </c>
    </row>
    <row r="4" spans="2:6">
      <c r="B4" t="s">
        <v>3</v>
      </c>
      <c r="C4" s="1">
        <v>1.1700000000000001E-9</v>
      </c>
    </row>
    <row r="6" spans="2:6">
      <c r="B6" t="s">
        <v>12</v>
      </c>
      <c r="C6">
        <v>293</v>
      </c>
    </row>
    <row r="7" spans="2:6">
      <c r="C7" s="1"/>
    </row>
    <row r="8" spans="2:6">
      <c r="C8" s="1"/>
    </row>
    <row r="9" spans="2:6">
      <c r="C9" s="1"/>
      <c r="D9" s="2"/>
      <c r="E9" s="2"/>
      <c r="F9" s="2"/>
    </row>
    <row r="10" spans="2:6">
      <c r="E10" s="4"/>
      <c r="F10" s="1"/>
    </row>
    <row r="11" spans="2:6">
      <c r="E11" s="4"/>
      <c r="F11" s="1"/>
    </row>
    <row r="12" spans="2:6">
      <c r="B12" t="s">
        <v>1</v>
      </c>
      <c r="C12" t="s">
        <v>11</v>
      </c>
    </row>
    <row r="13" spans="2:6">
      <c r="C13" t="s">
        <v>10</v>
      </c>
      <c r="D13" t="s">
        <v>0</v>
      </c>
      <c r="E13" t="s">
        <v>13</v>
      </c>
    </row>
    <row r="14" spans="2:6">
      <c r="B14" s="1">
        <v>200</v>
      </c>
      <c r="C14" s="8">
        <v>0</v>
      </c>
      <c r="D14" s="8">
        <v>0</v>
      </c>
      <c r="E14" s="6"/>
      <c r="F14" s="5"/>
    </row>
    <row r="15" spans="2:6">
      <c r="B15" s="1">
        <v>419.99329999999998</v>
      </c>
      <c r="C15" s="8">
        <v>2.2978460000000001E-3</v>
      </c>
      <c r="D15" s="8">
        <f>EXP($C$3*(B15-$B$14)+$C$4/2*(B15^2-$B$14^2))-1</f>
        <v>2.297759050104764E-3</v>
      </c>
      <c r="E15" s="9">
        <f t="shared" ref="E15:E24" si="0">(C15-D15)/D15</f>
        <v>3.7841171915795563E-5</v>
      </c>
      <c r="F15" s="5"/>
    </row>
    <row r="16" spans="2:6">
      <c r="B16" s="1">
        <v>539.99630000000002</v>
      </c>
      <c r="C16" s="8">
        <v>3.5773889999999998E-3</v>
      </c>
      <c r="D16" s="8">
        <f t="shared" ref="D16:D24" si="1">EXP($C$3*(B16-$B$14)+$C$4/2*(B16^2-$B$14^2))-1</f>
        <v>3.5773298284837995E-3</v>
      </c>
      <c r="E16" s="9">
        <f t="shared" si="0"/>
        <v>1.654069348851826E-5</v>
      </c>
      <c r="F16" s="5"/>
    </row>
    <row r="17" spans="2:6">
      <c r="B17" s="1">
        <v>659.99630000000002</v>
      </c>
      <c r="C17" s="8">
        <v>4.8754949999999997E-3</v>
      </c>
      <c r="D17" s="8">
        <f t="shared" si="1"/>
        <v>4.8754323152853107E-3</v>
      </c>
      <c r="E17" s="9">
        <f t="shared" si="0"/>
        <v>1.2857262830291428E-5</v>
      </c>
      <c r="F17" s="5"/>
    </row>
    <row r="18" spans="2:6">
      <c r="B18" s="1">
        <v>779.99630000000002</v>
      </c>
      <c r="C18" s="8">
        <v>6.1922319999999998E-3</v>
      </c>
      <c r="D18" s="8">
        <f t="shared" si="1"/>
        <v>6.1921660483970076E-3</v>
      </c>
      <c r="E18" s="9">
        <f t="shared" si="0"/>
        <v>1.0650813055840549E-5</v>
      </c>
      <c r="F18" s="5"/>
    </row>
    <row r="19" spans="2:6">
      <c r="B19" s="1">
        <v>899.99630000000002</v>
      </c>
      <c r="C19" s="8">
        <v>7.5276689999999999E-3</v>
      </c>
      <c r="D19" s="8">
        <f t="shared" si="1"/>
        <v>7.5275998392869692E-3</v>
      </c>
      <c r="E19" s="9">
        <f t="shared" si="0"/>
        <v>9.1876181661137497E-6</v>
      </c>
    </row>
    <row r="20" spans="2:6">
      <c r="B20" s="1">
        <v>1019.996</v>
      </c>
      <c r="C20" s="8">
        <v>8.8818769999999998E-3</v>
      </c>
      <c r="D20" s="8">
        <f t="shared" si="1"/>
        <v>8.8818001269479474E-3</v>
      </c>
      <c r="E20" s="9">
        <f t="shared" si="0"/>
        <v>8.6551206910393389E-6</v>
      </c>
      <c r="F20" s="5"/>
    </row>
    <row r="21" spans="2:6">
      <c r="B21" s="1">
        <v>1139.9960000000001</v>
      </c>
      <c r="C21" s="8">
        <v>1.0254930000000001E-2</v>
      </c>
      <c r="D21" s="8">
        <f t="shared" si="1"/>
        <v>1.0254844572914923E-2</v>
      </c>
      <c r="E21" s="9">
        <f t="shared" si="0"/>
        <v>8.3304124670368403E-6</v>
      </c>
    </row>
    <row r="22" spans="2:6">
      <c r="B22" s="1">
        <v>1259.9960000000001</v>
      </c>
      <c r="C22" s="8">
        <v>1.164689E-2</v>
      </c>
      <c r="D22" s="8">
        <f t="shared" si="1"/>
        <v>1.1646801754656932E-2</v>
      </c>
      <c r="E22" s="9">
        <f t="shared" si="0"/>
        <v>7.5767875959832977E-6</v>
      </c>
    </row>
    <row r="23" spans="2:6">
      <c r="B23" s="1">
        <v>1379.9960000000001</v>
      </c>
      <c r="C23" s="8">
        <v>1.3057829999999999E-2</v>
      </c>
      <c r="D23" s="8">
        <f t="shared" si="1"/>
        <v>1.3057744666763904E-2</v>
      </c>
      <c r="E23" s="9">
        <f t="shared" si="0"/>
        <v>6.5350669869147335E-6</v>
      </c>
      <c r="F23" s="1"/>
    </row>
    <row r="24" spans="2:6">
      <c r="B24" s="1">
        <v>1499.9960000000001</v>
      </c>
      <c r="C24" s="8">
        <v>1.448784E-2</v>
      </c>
      <c r="D24" s="8">
        <f t="shared" si="1"/>
        <v>1.4487747365304227E-2</v>
      </c>
      <c r="E24" s="9">
        <f t="shared" si="0"/>
        <v>6.3940027001962518E-6</v>
      </c>
      <c r="F24" s="1"/>
    </row>
    <row r="25" spans="2:6">
      <c r="E25" s="1"/>
      <c r="F25" s="1"/>
    </row>
    <row r="26" spans="2:6">
      <c r="E26" s="1"/>
      <c r="F26" s="1"/>
    </row>
    <row r="27" spans="2:6">
      <c r="E27" s="1"/>
      <c r="F27" s="1"/>
    </row>
    <row r="28" spans="2:6">
      <c r="E28" s="1"/>
      <c r="F28" s="1"/>
    </row>
    <row r="29" spans="2:6">
      <c r="E29" s="1"/>
      <c r="F29" s="1"/>
    </row>
    <row r="30" spans="2:6">
      <c r="E30" s="1"/>
      <c r="F30" s="1"/>
    </row>
    <row r="31" spans="2:6">
      <c r="E31" s="1"/>
      <c r="F31" s="1"/>
    </row>
    <row r="32" spans="2:6">
      <c r="E32" s="1"/>
      <c r="F32" s="1"/>
    </row>
    <row r="33" spans="5:6">
      <c r="E33" s="1"/>
      <c r="F33" s="1"/>
    </row>
    <row r="34" spans="5:6">
      <c r="E34" s="1"/>
      <c r="F34" s="1"/>
    </row>
    <row r="35" spans="5:6">
      <c r="E35" s="1"/>
      <c r="F35" s="1"/>
    </row>
    <row r="36" spans="5:6">
      <c r="E36" s="1"/>
      <c r="F36" s="1"/>
    </row>
    <row r="37" spans="5:6">
      <c r="E37" s="1"/>
      <c r="F37" s="1"/>
    </row>
    <row r="38" spans="5:6">
      <c r="E38" s="1"/>
      <c r="F38" s="1"/>
    </row>
    <row r="39" spans="5:6">
      <c r="E39" s="1"/>
      <c r="F39" s="1"/>
    </row>
  </sheetData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DSMT4" shapeId="2052" r:id="rId3">
          <objectPr defaultSize="0" r:id="rId4">
            <anchor moveWithCells="1">
              <from>
                <xdr:col>1</xdr:col>
                <xdr:colOff>0</xdr:colOff>
                <xdr:row>0</xdr:row>
                <xdr:rowOff>25400</xdr:rowOff>
              </from>
              <to>
                <xdr:col>2</xdr:col>
                <xdr:colOff>88900</xdr:colOff>
                <xdr:row>1</xdr:row>
                <xdr:rowOff>38100</xdr:rowOff>
              </to>
            </anchor>
          </objectPr>
        </oleObject>
      </mc:Choice>
      <mc:Fallback>
        <oleObject progId="Equation.DSMT4" shapeId="2052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youngs</vt:lpstr>
      <vt:lpstr>alpha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2013-06-26T03:05:05Z</dcterms:created>
  <dcterms:modified xsi:type="dcterms:W3CDTF">2014-06-06T23:26:32Z</dcterms:modified>
</cp:coreProperties>
</file>