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1160" yWindow="-18160" windowWidth="25600" windowHeight="16060" tabRatio="500" activeTab="1"/>
  </bookViews>
  <sheets>
    <sheet name="solid" sheetId="1" r:id="rId1"/>
    <sheet name="ga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J14" i="2"/>
  <c r="L14" i="2"/>
  <c r="M14" i="2"/>
  <c r="N14" i="2"/>
  <c r="I15" i="2"/>
  <c r="J15" i="2"/>
  <c r="L15" i="2"/>
  <c r="M15" i="2"/>
  <c r="N15" i="2"/>
  <c r="I16" i="2"/>
  <c r="J16" i="2"/>
  <c r="L16" i="2"/>
  <c r="M16" i="2"/>
  <c r="N16" i="2"/>
  <c r="I13" i="2"/>
  <c r="J13" i="2"/>
  <c r="K13" i="2"/>
  <c r="M13" i="2"/>
  <c r="N13" i="2"/>
  <c r="M17" i="2"/>
  <c r="M18" i="2"/>
  <c r="K14" i="2"/>
  <c r="K15" i="2"/>
  <c r="K16" i="2"/>
  <c r="J17" i="2"/>
  <c r="K17" i="2"/>
  <c r="L17" i="2"/>
  <c r="J18" i="2"/>
  <c r="K18" i="2"/>
  <c r="L18" i="2"/>
  <c r="L13" i="2"/>
  <c r="I17" i="2"/>
  <c r="I18" i="2"/>
  <c r="D14" i="1"/>
  <c r="E14" i="1"/>
  <c r="D10" i="1"/>
  <c r="D11" i="1"/>
  <c r="D12" i="1"/>
  <c r="D13" i="1"/>
  <c r="E10" i="1"/>
  <c r="E11" i="1"/>
  <c r="E12" i="1"/>
  <c r="E13" i="1"/>
</calcChain>
</file>

<file path=xl/sharedStrings.xml><?xml version="1.0" encoding="utf-8"?>
<sst xmlns="http://schemas.openxmlformats.org/spreadsheetml/2006/main" count="40" uniqueCount="29">
  <si>
    <t>DV/v</t>
  </si>
  <si>
    <t>Burnup</t>
  </si>
  <si>
    <t>Volume</t>
  </si>
  <si>
    <t>swelling factor</t>
  </si>
  <si>
    <t>Buck</t>
  </si>
  <si>
    <t>Analytical</t>
  </si>
  <si>
    <t>% diff</t>
  </si>
  <si>
    <t>swelling_factor*Fsn/atom</t>
  </si>
  <si>
    <t>time</t>
  </si>
  <si>
    <t>burnup</t>
  </si>
  <si>
    <t>volume</t>
  </si>
  <si>
    <t>zone</t>
  </si>
  <si>
    <t>temp</t>
  </si>
  <si>
    <t>P1</t>
  </si>
  <si>
    <t>S1</t>
  </si>
  <si>
    <t>F01</t>
  </si>
  <si>
    <t>a/o</t>
  </si>
  <si>
    <t>% per a/o</t>
  </si>
  <si>
    <t>mu2+</t>
  </si>
  <si>
    <t>S2+</t>
  </si>
  <si>
    <t>F02</t>
  </si>
  <si>
    <t>K2</t>
  </si>
  <si>
    <t>K2*</t>
  </si>
  <si>
    <t>P2 zone 3</t>
  </si>
  <si>
    <t>P2 zone 4</t>
  </si>
  <si>
    <t>T2</t>
  </si>
  <si>
    <t>total</t>
  </si>
  <si>
    <t>diff [%]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</si>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</sst>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"/>
    <numFmt numFmtId="169" formatCode="0.0000E+00"/>
    <numFmt numFmtId="171" formatCode="0.000000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1" fontId="0" fillId="0" borderId="0" xfId="1" applyNumberFormat="1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1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D10" sqref="D10"/>
    </sheetView>
  </sheetViews>
  <sheetFormatPr baseColWidth="10" defaultRowHeight="15" x14ac:dyDescent="0"/>
  <cols>
    <col min="2" max="2" width="14.5" customWidth="1"/>
    <col min="3" max="3" width="11.83203125" bestFit="1" customWidth="1"/>
    <col min="4" max="4" width="12.33203125" customWidth="1"/>
    <col min="5" max="5" width="12.83203125" customWidth="1"/>
  </cols>
  <sheetData>
    <row r="2" spans="2:5">
      <c r="B2" t="s">
        <v>0</v>
      </c>
      <c r="C2" t="s">
        <v>7</v>
      </c>
    </row>
    <row r="5" spans="2:5">
      <c r="B5" t="s">
        <v>3</v>
      </c>
      <c r="C5">
        <v>0.5</v>
      </c>
    </row>
    <row r="8" spans="2:5">
      <c r="B8" t="s">
        <v>1</v>
      </c>
      <c r="C8" t="s">
        <v>2</v>
      </c>
      <c r="E8" t="s">
        <v>6</v>
      </c>
    </row>
    <row r="9" spans="2:5">
      <c r="C9" t="s">
        <v>4</v>
      </c>
      <c r="D9" t="s">
        <v>5</v>
      </c>
    </row>
    <row r="10" spans="2:5">
      <c r="B10" s="4">
        <v>3.6543699999999998E-2</v>
      </c>
      <c r="C10" s="4">
        <v>1.0182770000000001</v>
      </c>
      <c r="D10" s="4">
        <f>B10*$C$5+1</f>
        <v>1.0182718500000001</v>
      </c>
      <c r="E10" s="2">
        <f>ABS(C10-D10)/D10*100</f>
        <v>5.0575885015473158E-4</v>
      </c>
    </row>
    <row r="11" spans="2:5">
      <c r="B11" s="4">
        <v>7.3087399999999997E-2</v>
      </c>
      <c r="C11" s="4">
        <v>1.0365549999999999</v>
      </c>
      <c r="D11" s="4">
        <f>B11*$C$5+1</f>
        <v>1.0365437</v>
      </c>
      <c r="E11" s="2">
        <f>ABS(C11-D11)/D11*100</f>
        <v>1.0901614664134624E-3</v>
      </c>
    </row>
    <row r="12" spans="2:5">
      <c r="B12" s="4">
        <v>0.1096311</v>
      </c>
      <c r="C12" s="4">
        <v>1.054832</v>
      </c>
      <c r="D12" s="4">
        <f>B12*$C$5+1</f>
        <v>1.05481555</v>
      </c>
      <c r="E12" s="2">
        <f>ABS(C12-D12)/D12*100</f>
        <v>1.5595143624822061E-3</v>
      </c>
    </row>
    <row r="13" spans="2:5">
      <c r="B13" s="4">
        <v>0.14617479999999999</v>
      </c>
      <c r="C13" s="4">
        <v>1.0731090000000001</v>
      </c>
      <c r="D13" s="4">
        <f>B13*$C$5+1</f>
        <v>1.0730873999999999</v>
      </c>
      <c r="E13" s="2">
        <f>ABS(C13-D13)/D13*100</f>
        <v>2.0128835731532246E-3</v>
      </c>
    </row>
    <row r="14" spans="2:5">
      <c r="B14" s="4">
        <v>0.18271850000000001</v>
      </c>
      <c r="C14" s="4">
        <v>1.0913870000000001</v>
      </c>
      <c r="D14" s="4">
        <f>B14*$C$5+1</f>
        <v>1.09135925</v>
      </c>
      <c r="E14" s="2">
        <f>ABS(C14-D14)/D14*100</f>
        <v>2.5427007651333947E-3</v>
      </c>
    </row>
    <row r="17" spans="1:5">
      <c r="A17" s="3"/>
    </row>
    <row r="18" spans="1:5">
      <c r="A18" s="3"/>
    </row>
    <row r="19" spans="1:5">
      <c r="D19" s="3"/>
    </row>
    <row r="20" spans="1:5">
      <c r="D20" s="3"/>
    </row>
    <row r="21" spans="1:5">
      <c r="D21" s="3"/>
    </row>
    <row r="22" spans="1:5">
      <c r="C22" s="3"/>
      <c r="D22" s="1"/>
      <c r="E22" s="3"/>
    </row>
    <row r="23" spans="1:5">
      <c r="D23" s="3"/>
    </row>
    <row r="24" spans="1:5">
      <c r="D24" s="3"/>
    </row>
    <row r="25" spans="1:5">
      <c r="D25" s="3"/>
    </row>
    <row r="26" spans="1:5">
      <c r="D26" s="3"/>
    </row>
    <row r="27" spans="1:5">
      <c r="D27" s="3"/>
    </row>
    <row r="28" spans="1:5">
      <c r="D28" s="3"/>
    </row>
    <row r="29" spans="1:5">
      <c r="D29" s="3"/>
    </row>
    <row r="30" spans="1:5">
      <c r="D30" s="3"/>
    </row>
    <row r="31" spans="1:5">
      <c r="D31" s="3"/>
    </row>
    <row r="32" spans="1:5">
      <c r="D3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30"/>
  <sheetViews>
    <sheetView tabSelected="1" workbookViewId="0">
      <selection activeCell="K28" sqref="K28:L28"/>
    </sheetView>
  </sheetViews>
  <sheetFormatPr baseColWidth="10" defaultRowHeight="15" x14ac:dyDescent="0"/>
  <cols>
    <col min="8" max="8" width="10.83203125" customWidth="1"/>
  </cols>
  <sheetData>
    <row r="2" spans="4:14">
      <c r="D2" t="s">
        <v>14</v>
      </c>
      <c r="E2">
        <v>3.2000000000000001E-2</v>
      </c>
      <c r="F2" t="s">
        <v>17</v>
      </c>
    </row>
    <row r="3" spans="4:14">
      <c r="D3" t="s">
        <v>15</v>
      </c>
      <c r="E3">
        <v>1.5</v>
      </c>
      <c r="F3" t="s">
        <v>16</v>
      </c>
    </row>
    <row r="5" spans="4:14">
      <c r="D5" t="s">
        <v>19</v>
      </c>
      <c r="E5">
        <v>0.61299999999999999</v>
      </c>
      <c r="F5" t="s">
        <v>17</v>
      </c>
    </row>
    <row r="6" spans="4:14">
      <c r="D6" t="s">
        <v>20</v>
      </c>
      <c r="E6">
        <v>0.83</v>
      </c>
      <c r="F6" t="s">
        <v>16</v>
      </c>
    </row>
    <row r="7" spans="4:14">
      <c r="D7" t="s">
        <v>21</v>
      </c>
      <c r="E7">
        <v>1.8E-3</v>
      </c>
    </row>
    <row r="8" spans="4:14">
      <c r="D8" t="s">
        <v>22</v>
      </c>
      <c r="E8">
        <v>1.4E-2</v>
      </c>
    </row>
    <row r="10" spans="4:14">
      <c r="F10" t="s">
        <v>12</v>
      </c>
      <c r="G10">
        <v>1200</v>
      </c>
    </row>
    <row r="12" spans="4:14">
      <c r="D12" t="s">
        <v>8</v>
      </c>
      <c r="E12" t="s">
        <v>25</v>
      </c>
      <c r="F12" t="s">
        <v>9</v>
      </c>
      <c r="G12" t="s">
        <v>11</v>
      </c>
      <c r="H12" t="s">
        <v>10</v>
      </c>
      <c r="I12" t="s">
        <v>13</v>
      </c>
      <c r="J12" t="s">
        <v>18</v>
      </c>
      <c r="K12" t="s">
        <v>24</v>
      </c>
      <c r="L12" t="s">
        <v>23</v>
      </c>
      <c r="M12" t="s">
        <v>26</v>
      </c>
      <c r="N12" t="s">
        <v>27</v>
      </c>
    </row>
    <row r="13" spans="4:14">
      <c r="D13" s="3">
        <v>10000000</v>
      </c>
      <c r="E13" s="3">
        <v>1221.01</v>
      </c>
      <c r="F13" s="3">
        <v>3.6543699999999998E-2</v>
      </c>
      <c r="G13" s="3">
        <v>4</v>
      </c>
      <c r="H13" s="7">
        <v>1.0169410000000001</v>
      </c>
      <c r="I13" s="8">
        <f>$E$2*($F13*100-$E$3)</f>
        <v>6.8939839999999988E-2</v>
      </c>
      <c r="J13" s="5">
        <f>$E$5*($F13*100-$E$6)</f>
        <v>1.7313388099999998</v>
      </c>
      <c r="K13" s="4">
        <f>$J13-$E$7*($F13*100-$E$6)*($E13-$G$10)</f>
        <v>1.6245267853399998</v>
      </c>
      <c r="L13" s="5">
        <f>$J13-$E$8*($F13*100-$E$6)*($E13-$G$10)</f>
        <v>0.90057861820000029</v>
      </c>
      <c r="M13" s="8">
        <f>(I13+K13)/100+1</f>
        <v>1.0169346662534</v>
      </c>
      <c r="N13" s="7">
        <f>ABS(H13-M13)/M13*100</f>
        <v>6.2282728775678515E-4</v>
      </c>
    </row>
    <row r="14" spans="4:14">
      <c r="D14" s="3">
        <v>20000000</v>
      </c>
      <c r="E14" s="3">
        <v>1164.404</v>
      </c>
      <c r="F14" s="3">
        <v>7.3087399999999997E-2</v>
      </c>
      <c r="G14" s="3">
        <v>3</v>
      </c>
      <c r="H14" s="7">
        <v>1.073925</v>
      </c>
      <c r="I14" s="8">
        <f>$E$2*($F14*100-$E$3)</f>
        <v>0.18587967999999999</v>
      </c>
      <c r="J14" s="5">
        <f>$E$5*($F14*100-$E$6)</f>
        <v>3.9714676199999994</v>
      </c>
      <c r="K14" s="4">
        <f t="shared" ref="K14:K18" si="0">$J14-$E$7*($F14*100-$E$6)*($E14-$G$10)</f>
        <v>4.3865786322719993</v>
      </c>
      <c r="L14" s="5">
        <f t="shared" ref="L14:L18" si="1">$J14-$E$8*($F14*100-$E$6)*($E14-$G$10)</f>
        <v>7.2001088265599993</v>
      </c>
      <c r="M14" s="8">
        <f>(I14+L14)/100+1</f>
        <v>1.0738598850656</v>
      </c>
      <c r="N14" s="7">
        <f t="shared" ref="N14:N16" si="2">ABS(H14-M14)/M14*100</f>
        <v>6.0636341207588092E-3</v>
      </c>
    </row>
    <row r="15" spans="4:14">
      <c r="D15" s="3">
        <v>30000000</v>
      </c>
      <c r="E15" s="3">
        <v>1133.6610000000001</v>
      </c>
      <c r="F15" s="3">
        <v>0.1096311</v>
      </c>
      <c r="G15" s="3">
        <v>3</v>
      </c>
      <c r="H15" s="7">
        <v>1.1594370000000001</v>
      </c>
      <c r="I15" s="8">
        <f>$E$2*($F15*100-$E$3)</f>
        <v>0.30281952000000001</v>
      </c>
      <c r="J15" s="5">
        <f>$E$5*($F15*100-$E$6)</f>
        <v>6.2115964300000002</v>
      </c>
      <c r="K15" s="4">
        <f t="shared" si="0"/>
        <v>7.4215931217219993</v>
      </c>
      <c r="L15" s="5">
        <f t="shared" si="1"/>
        <v>15.622681810059992</v>
      </c>
      <c r="M15" s="8">
        <f>(I15+L15)/100+1</f>
        <v>1.1592550133005999</v>
      </c>
      <c r="N15" s="7">
        <f t="shared" si="2"/>
        <v>1.5698590673507123E-2</v>
      </c>
    </row>
    <row r="16" spans="4:14">
      <c r="D16" s="3">
        <v>40000000</v>
      </c>
      <c r="E16" s="3">
        <v>1112.8140000000001</v>
      </c>
      <c r="F16" s="3">
        <v>0.14617479999999999</v>
      </c>
      <c r="G16" s="3">
        <v>3</v>
      </c>
      <c r="H16" s="7">
        <v>1.257333</v>
      </c>
      <c r="I16" s="8">
        <f>$E$2*($F16*100-$E$3)</f>
        <v>0.41975935999999997</v>
      </c>
      <c r="J16" s="5">
        <f>$E$5*($F16*100-$E$6)</f>
        <v>8.4517252399999983</v>
      </c>
      <c r="K16" s="4">
        <f t="shared" si="0"/>
        <v>10.615460656303997</v>
      </c>
      <c r="L16" s="5">
        <f t="shared" si="1"/>
        <v>25.280778477919981</v>
      </c>
      <c r="M16" s="8">
        <f>(I16+L16)/100+1</f>
        <v>1.2570053783791999</v>
      </c>
      <c r="N16" s="7">
        <f t="shared" si="2"/>
        <v>2.6063661018107458E-2</v>
      </c>
    </row>
    <row r="17" spans="4:14">
      <c r="D17" s="3">
        <v>50000000</v>
      </c>
      <c r="E17" s="3">
        <v>1097.165</v>
      </c>
      <c r="F17" s="3">
        <v>0.18271850000000001</v>
      </c>
      <c r="G17" s="3">
        <v>1</v>
      </c>
      <c r="H17" s="7">
        <v>1.3311539999999999</v>
      </c>
      <c r="I17" s="8">
        <f>$E$2*($F17*100-$E$3)</f>
        <v>0.53669920000000004</v>
      </c>
      <c r="J17" s="5">
        <f>$E$5*($F17*100-$E$6)</f>
        <v>10.691854050000002</v>
      </c>
      <c r="K17" s="4">
        <f t="shared" si="0"/>
        <v>13.920392810550004</v>
      </c>
      <c r="L17" s="5">
        <f t="shared" si="1"/>
        <v>35.802711076500017</v>
      </c>
      <c r="M17" s="8">
        <f>M16</f>
        <v>1.2570053783791999</v>
      </c>
      <c r="N17" s="7"/>
    </row>
    <row r="18" spans="4:14">
      <c r="D18" s="3">
        <v>60000000</v>
      </c>
      <c r="E18" s="3">
        <v>1084.702</v>
      </c>
      <c r="F18" s="3">
        <v>0.21926219999999999</v>
      </c>
      <c r="G18" s="3">
        <v>1</v>
      </c>
      <c r="H18" s="7">
        <v>1.3311539999999999</v>
      </c>
      <c r="I18" s="8">
        <f>$E$2*($F18*100-$E$3)</f>
        <v>0.65363904000000006</v>
      </c>
      <c r="J18" s="5">
        <f>$E$5*($F18*100-$E$6)</f>
        <v>12.931982860000002</v>
      </c>
      <c r="K18" s="4">
        <f t="shared" si="0"/>
        <v>17.310216412408003</v>
      </c>
      <c r="L18" s="5">
        <f t="shared" si="1"/>
        <v>46.984910489840004</v>
      </c>
      <c r="M18" s="8">
        <f>M17</f>
        <v>1.2570053783791999</v>
      </c>
      <c r="N18" s="7"/>
    </row>
    <row r="19" spans="4:14">
      <c r="G19" s="6"/>
      <c r="M19" s="8"/>
    </row>
    <row r="21" spans="4:14">
      <c r="E21" s="3"/>
      <c r="F21" s="3"/>
      <c r="G21" s="3"/>
      <c r="H21" s="3"/>
      <c r="I21" s="3"/>
    </row>
    <row r="22" spans="4:14">
      <c r="E22" s="3"/>
      <c r="F22" s="3"/>
      <c r="G22" s="3" t="s">
        <v>28</v>
      </c>
      <c r="H22" s="3" t="s">
        <v>8</v>
      </c>
      <c r="J22" t="s">
        <v>26</v>
      </c>
      <c r="K22" t="s">
        <v>27</v>
      </c>
    </row>
    <row r="23" spans="4:14">
      <c r="E23" s="3"/>
      <c r="F23" s="3"/>
      <c r="G23" s="3" t="s">
        <v>28</v>
      </c>
      <c r="H23" s="3">
        <v>10000000</v>
      </c>
      <c r="I23" s="7">
        <v>1.0169410000000001</v>
      </c>
      <c r="J23">
        <v>1.0169346662534</v>
      </c>
      <c r="K23">
        <v>6.2282728775678515E-4</v>
      </c>
      <c r="L23" s="3"/>
    </row>
    <row r="24" spans="4:14">
      <c r="E24" s="3"/>
      <c r="F24" s="3"/>
      <c r="G24" s="3" t="s">
        <v>28</v>
      </c>
      <c r="H24" s="3">
        <v>20000000</v>
      </c>
      <c r="I24" s="7">
        <v>1.073925</v>
      </c>
      <c r="J24">
        <v>1.0738598850656</v>
      </c>
      <c r="K24">
        <v>6.0636341207588092E-3</v>
      </c>
      <c r="L24" s="3"/>
    </row>
    <row r="25" spans="4:14">
      <c r="E25" s="3"/>
      <c r="F25" s="3"/>
      <c r="G25" s="3" t="s">
        <v>28</v>
      </c>
      <c r="H25" s="3">
        <v>30000000</v>
      </c>
      <c r="I25" s="7">
        <v>1.1594370000000001</v>
      </c>
      <c r="J25">
        <v>1.1592550133005999</v>
      </c>
      <c r="K25">
        <v>1.5698590673507123E-2</v>
      </c>
      <c r="L25" s="3"/>
    </row>
    <row r="26" spans="4:14">
      <c r="E26" s="3"/>
      <c r="F26" s="3"/>
      <c r="G26" s="3" t="s">
        <v>28</v>
      </c>
      <c r="H26" s="3">
        <v>40000000</v>
      </c>
      <c r="I26" s="7">
        <v>1.257333</v>
      </c>
      <c r="J26">
        <v>1.2570053783791999</v>
      </c>
      <c r="K26">
        <v>2.6063661018107458E-2</v>
      </c>
      <c r="L26" s="3"/>
    </row>
    <row r="27" spans="4:14">
      <c r="E27" s="3"/>
      <c r="F27" s="3"/>
      <c r="G27" s="3" t="s">
        <v>28</v>
      </c>
      <c r="H27" s="3">
        <v>50000000</v>
      </c>
      <c r="I27" s="7">
        <v>1.3311539999999999</v>
      </c>
      <c r="J27">
        <v>1.2570053783791999</v>
      </c>
      <c r="L27" s="3"/>
    </row>
    <row r="28" spans="4:14">
      <c r="E28" s="3"/>
      <c r="F28" s="3"/>
      <c r="G28" s="3" t="s">
        <v>28</v>
      </c>
      <c r="H28" s="3">
        <v>60000000</v>
      </c>
      <c r="I28" s="7">
        <v>1.3311539999999999</v>
      </c>
      <c r="J28">
        <v>1.2570053783791999</v>
      </c>
      <c r="L28" s="3"/>
    </row>
    <row r="29" spans="4:14">
      <c r="E29" s="3"/>
      <c r="F29" s="3"/>
      <c r="G29" s="3"/>
      <c r="H29" s="3"/>
      <c r="I29" s="3"/>
    </row>
    <row r="30" spans="4:14">
      <c r="E30" s="3"/>
      <c r="F30" s="3"/>
      <c r="G30" s="3"/>
      <c r="H30" s="3"/>
      <c r="I3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solid</vt:lpstr>
      <vt:lpstr>gas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2013-07-02T18:04:29Z</dcterms:created>
  <dcterms:modified xsi:type="dcterms:W3CDTF">2014-10-23T22:28:40Z</dcterms:modified>
</cp:coreProperties>
</file>