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560" yWindow="480" windowWidth="25040" windowHeight="1700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2" i="2" l="1"/>
  <c r="H11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G9" i="2"/>
  <c r="G8" i="2"/>
  <c r="E14" i="1"/>
  <c r="E15" i="1"/>
  <c r="E16" i="1"/>
  <c r="E17" i="1"/>
  <c r="E18" i="1"/>
  <c r="E19" i="1"/>
  <c r="E20" i="1"/>
  <c r="E21" i="1"/>
  <c r="E22" i="1"/>
  <c r="E23" i="1"/>
  <c r="E13" i="1"/>
  <c r="C14" i="1"/>
  <c r="C15" i="1"/>
  <c r="C16" i="1"/>
  <c r="C17" i="1"/>
  <c r="C18" i="1"/>
  <c r="C19" i="1"/>
  <c r="C20" i="1"/>
  <c r="C21" i="1"/>
  <c r="C22" i="1"/>
  <c r="C23" i="1"/>
  <c r="C13" i="1"/>
  <c r="B2" i="1"/>
  <c r="B8" i="1"/>
  <c r="B6" i="1"/>
</calcChain>
</file>

<file path=xl/sharedStrings.xml><?xml version="1.0" encoding="utf-8"?>
<sst xmlns="http://schemas.openxmlformats.org/spreadsheetml/2006/main" count="32" uniqueCount="21">
  <si>
    <t>Radius</t>
  </si>
  <si>
    <t>nm</t>
  </si>
  <si>
    <t>N/m</t>
  </si>
  <si>
    <t>k (boltzmann's)</t>
  </si>
  <si>
    <t>J/K</t>
  </si>
  <si>
    <t>σ (stress)</t>
  </si>
  <si>
    <t>Pa</t>
  </si>
  <si>
    <t>B</t>
  </si>
  <si>
    <t>Å^3/atom</t>
  </si>
  <si>
    <t>m^3/atom</t>
  </si>
  <si>
    <t>γ (surface tension)</t>
  </si>
  <si>
    <t>dynes/cm</t>
  </si>
  <si>
    <t>m</t>
  </si>
  <si>
    <t>diff [%]</t>
  </si>
  <si>
    <t>Exact [atom/m3]</t>
  </si>
  <si>
    <t>Buck [atom/m3]</t>
  </si>
  <si>
    <t>temperature [K]</t>
  </si>
  <si>
    <t>#</t>
  </si>
  <si>
    <t>temp</t>
  </si>
  <si>
    <t>up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</si>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</sst>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E+00"/>
  </numFmts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D37" sqref="D37"/>
    </sheetView>
  </sheetViews>
  <sheetFormatPr baseColWidth="10" defaultRowHeight="15" x14ac:dyDescent="0"/>
  <cols>
    <col min="1" max="1" width="14" customWidth="1"/>
    <col min="2" max="2" width="14.33203125" customWidth="1"/>
    <col min="3" max="4" width="15" customWidth="1"/>
  </cols>
  <sheetData>
    <row r="1" spans="1:13">
      <c r="A1" t="s">
        <v>0</v>
      </c>
      <c r="B1">
        <v>10</v>
      </c>
      <c r="C1" t="s">
        <v>1</v>
      </c>
    </row>
    <row r="2" spans="1:13">
      <c r="B2">
        <f>B1*0.000000001</f>
        <v>1E-8</v>
      </c>
      <c r="C2" t="s">
        <v>12</v>
      </c>
    </row>
    <row r="3" spans="1:13">
      <c r="A3" t="s">
        <v>3</v>
      </c>
      <c r="B3" s="1">
        <v>1.3800000000000001E-23</v>
      </c>
      <c r="C3" t="s">
        <v>4</v>
      </c>
    </row>
    <row r="4" spans="1:13">
      <c r="A4" t="s">
        <v>5</v>
      </c>
      <c r="B4" s="1">
        <v>0</v>
      </c>
      <c r="C4" t="s">
        <v>6</v>
      </c>
    </row>
    <row r="5" spans="1:13">
      <c r="A5" t="s">
        <v>7</v>
      </c>
      <c r="B5">
        <v>85</v>
      </c>
      <c r="C5" t="s">
        <v>8</v>
      </c>
    </row>
    <row r="6" spans="1:13">
      <c r="B6">
        <f>B5/1E+30</f>
        <v>8.5000000000000001E-29</v>
      </c>
      <c r="C6" t="s">
        <v>9</v>
      </c>
    </row>
    <row r="7" spans="1:13">
      <c r="A7" t="s">
        <v>10</v>
      </c>
      <c r="B7" s="1">
        <v>1000</v>
      </c>
      <c r="C7" t="s">
        <v>11</v>
      </c>
    </row>
    <row r="8" spans="1:13">
      <c r="B8" s="1">
        <f>B7*0.00001*100</f>
        <v>1</v>
      </c>
      <c r="C8" t="s">
        <v>2</v>
      </c>
    </row>
    <row r="12" spans="1:13">
      <c r="A12" t="s">
        <v>17</v>
      </c>
      <c r="B12" t="s">
        <v>16</v>
      </c>
      <c r="C12" t="s">
        <v>14</v>
      </c>
      <c r="D12" t="s">
        <v>15</v>
      </c>
      <c r="E12" t="s">
        <v>13</v>
      </c>
    </row>
    <row r="13" spans="1:13">
      <c r="A13" t="s">
        <v>17</v>
      </c>
      <c r="B13">
        <v>1000</v>
      </c>
      <c r="C13" s="2">
        <f>1/($B$6+ 1/((2*$B$8/$B$3/$B13)/$B$2+$B$4/$B$3/$B$13))</f>
        <v>6.4935064935064932E+27</v>
      </c>
      <c r="D13" s="2">
        <v>6.4935059999999998E+27</v>
      </c>
      <c r="E13" s="1">
        <f>ABS(D13-C13)/C13*100</f>
        <v>7.5999999977193342E-6</v>
      </c>
    </row>
    <row r="14" spans="1:13">
      <c r="A14" t="s">
        <v>17</v>
      </c>
      <c r="B14">
        <v>1100</v>
      </c>
      <c r="C14" s="2">
        <f t="shared" ref="C14:C23" si="0">1/($B$6+ 1/((2*$B$8/$B$3/$B14)/$B$2+$B$4/$B$3/$B$13))</f>
        <v>6.2150403977625855E+27</v>
      </c>
      <c r="D14" s="2">
        <v>6.2157069999999995E+27</v>
      </c>
      <c r="E14" s="1">
        <f t="shared" ref="E14:E23" si="1">ABS(D14-C14)/C14*100</f>
        <v>1.0725629999991037E-2</v>
      </c>
      <c r="I14" s="1"/>
      <c r="M14" s="1"/>
    </row>
    <row r="15" spans="1:13">
      <c r="A15" t="s">
        <v>17</v>
      </c>
      <c r="B15">
        <v>1200</v>
      </c>
      <c r="C15" s="2">
        <f t="shared" si="0"/>
        <v>5.9594755661501782E+27</v>
      </c>
      <c r="D15" s="2">
        <v>5.9600879999999997E+27</v>
      </c>
      <c r="E15" s="1">
        <f t="shared" si="1"/>
        <v>1.0276640000003822E-2</v>
      </c>
      <c r="I15" s="1"/>
      <c r="M15" s="1"/>
    </row>
    <row r="16" spans="1:13">
      <c r="A16" t="s">
        <v>17</v>
      </c>
      <c r="B16">
        <v>1300</v>
      </c>
      <c r="C16" s="2">
        <f t="shared" si="0"/>
        <v>5.7240984544934173E+27</v>
      </c>
      <c r="D16" s="2">
        <v>5.7246639999999995E+27</v>
      </c>
      <c r="E16" s="1">
        <f t="shared" si="1"/>
        <v>9.8800799999910795E-3</v>
      </c>
      <c r="I16" s="1"/>
      <c r="M16" s="1"/>
    </row>
    <row r="17" spans="1:13">
      <c r="A17" t="s">
        <v>17</v>
      </c>
      <c r="B17">
        <v>1400</v>
      </c>
      <c r="C17" s="2">
        <f t="shared" si="0"/>
        <v>5.5066079295154192E+27</v>
      </c>
      <c r="D17" s="2">
        <v>5.5071309999999999E+27</v>
      </c>
      <c r="E17" s="1">
        <f t="shared" si="1"/>
        <v>9.4989599999866121E-3</v>
      </c>
      <c r="I17" s="1"/>
      <c r="M17" s="1"/>
    </row>
    <row r="18" spans="1:13">
      <c r="A18" t="s">
        <v>17</v>
      </c>
      <c r="B18">
        <v>1500</v>
      </c>
      <c r="C18" s="2">
        <f t="shared" si="0"/>
        <v>5.3050397877984074E+27</v>
      </c>
      <c r="D18" s="2">
        <v>5.3055249999999999E+27</v>
      </c>
      <c r="E18" s="1">
        <f t="shared" si="1"/>
        <v>9.1462500000195242E-3</v>
      </c>
      <c r="I18" s="1"/>
      <c r="M18" s="1"/>
    </row>
    <row r="19" spans="1:13">
      <c r="A19" t="s">
        <v>17</v>
      </c>
      <c r="B19">
        <v>1600</v>
      </c>
      <c r="C19" s="2">
        <f t="shared" si="0"/>
        <v>5.117707267144319E+27</v>
      </c>
      <c r="D19" s="2">
        <v>5.1181590000000004E+27</v>
      </c>
      <c r="E19" s="1">
        <f t="shared" si="1"/>
        <v>8.8268600000148117E-3</v>
      </c>
      <c r="I19" s="1"/>
      <c r="M19" s="1"/>
    </row>
    <row r="20" spans="1:13">
      <c r="A20" t="s">
        <v>17</v>
      </c>
      <c r="B20">
        <v>1700</v>
      </c>
      <c r="C20" s="2">
        <f t="shared" si="0"/>
        <v>4.9431537320810667E+27</v>
      </c>
      <c r="D20" s="2">
        <v>4.9435749999999998E+27</v>
      </c>
      <c r="E20" s="1">
        <f t="shared" si="1"/>
        <v>8.5222500000152381E-3</v>
      </c>
      <c r="I20" s="1"/>
      <c r="M20" s="1"/>
    </row>
    <row r="21" spans="1:13">
      <c r="A21" t="s">
        <v>17</v>
      </c>
      <c r="B21">
        <v>1800</v>
      </c>
      <c r="C21" s="2">
        <f t="shared" si="0"/>
        <v>4.7801147227533455E+27</v>
      </c>
      <c r="D21" s="2">
        <v>4.7805090000000001E+27</v>
      </c>
      <c r="E21" s="1">
        <f t="shared" si="1"/>
        <v>8.2482800000147679E-3</v>
      </c>
      <c r="I21" s="1"/>
      <c r="M21" s="1"/>
    </row>
    <row r="22" spans="1:13">
      <c r="A22" t="s">
        <v>17</v>
      </c>
      <c r="B22">
        <v>1900</v>
      </c>
      <c r="C22" s="2">
        <f t="shared" si="0"/>
        <v>4.6274872744099951E+27</v>
      </c>
      <c r="D22" s="2">
        <v>4.6278570000000002E+27</v>
      </c>
      <c r="E22" s="1">
        <f t="shared" si="1"/>
        <v>7.989770000010013E-3</v>
      </c>
      <c r="I22" s="1"/>
      <c r="M22" s="1"/>
    </row>
    <row r="23" spans="1:13">
      <c r="A23" t="s">
        <v>17</v>
      </c>
      <c r="B23">
        <v>2000</v>
      </c>
      <c r="C23" s="2">
        <f t="shared" si="0"/>
        <v>4.4843049327354251E+27</v>
      </c>
      <c r="D23" s="2">
        <v>4.4846519999999998E+27</v>
      </c>
      <c r="E23" s="1">
        <f t="shared" si="1"/>
        <v>7.739600000015499E-3</v>
      </c>
      <c r="I23" s="1"/>
      <c r="M23" s="1"/>
    </row>
    <row r="24" spans="1:13">
      <c r="I24" s="1"/>
      <c r="M2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35"/>
  <sheetViews>
    <sheetView tabSelected="1" topLeftCell="A17" workbookViewId="0">
      <selection activeCell="I19" sqref="I19"/>
    </sheetView>
  </sheetViews>
  <sheetFormatPr baseColWidth="10" defaultRowHeight="15" x14ac:dyDescent="0"/>
  <cols>
    <col min="7" max="7" width="12.1640625" bestFit="1" customWidth="1"/>
  </cols>
  <sheetData>
    <row r="7" spans="4:8">
      <c r="G7">
        <v>1000</v>
      </c>
    </row>
    <row r="8" spans="4:8">
      <c r="G8" s="1">
        <f>0.00021*EXP(-38000/8.314/(G7/1000))</f>
        <v>0</v>
      </c>
    </row>
    <row r="9" spans="4:8">
      <c r="G9">
        <f>0.3*EXP(-84500/8.314/G7)</f>
        <v>1.1564710340908305E-5</v>
      </c>
    </row>
    <row r="11" spans="4:8">
      <c r="D11" t="s">
        <v>18</v>
      </c>
      <c r="E11">
        <v>976.3</v>
      </c>
      <c r="G11" t="s">
        <v>19</v>
      </c>
      <c r="H11">
        <f>(E11-D15)/(E15-D15)</f>
        <v>0.76299999999999957</v>
      </c>
    </row>
    <row r="12" spans="4:8">
      <c r="G12" t="s">
        <v>20</v>
      </c>
      <c r="H12">
        <f>(E15-E11)/(E15-D15)</f>
        <v>0.23700000000000046</v>
      </c>
    </row>
    <row r="15" spans="4:8">
      <c r="D15">
        <v>900</v>
      </c>
      <c r="E15">
        <v>1000</v>
      </c>
    </row>
    <row r="16" spans="4:8">
      <c r="D16">
        <v>205</v>
      </c>
      <c r="E16">
        <v>230</v>
      </c>
      <c r="F16">
        <f>D16*$H$12+E16*$H$11</f>
        <v>224.07499999999999</v>
      </c>
    </row>
    <row r="17" spans="4:6">
      <c r="D17">
        <v>437</v>
      </c>
      <c r="E17">
        <v>498</v>
      </c>
      <c r="F17">
        <f t="shared" ref="F17:F35" si="0">D17*$H$12+E17*$H$11</f>
        <v>483.54299999999995</v>
      </c>
    </row>
    <row r="18" spans="4:6">
      <c r="D18">
        <v>727</v>
      </c>
      <c r="E18">
        <v>832</v>
      </c>
      <c r="F18">
        <f t="shared" si="0"/>
        <v>807.11500000000001</v>
      </c>
    </row>
    <row r="19" spans="4:6">
      <c r="D19">
        <v>1119</v>
      </c>
      <c r="E19">
        <v>1283</v>
      </c>
      <c r="F19">
        <f t="shared" si="0"/>
        <v>1244.1320000000001</v>
      </c>
    </row>
    <row r="20" spans="4:6">
      <c r="D20">
        <v>1684</v>
      </c>
      <c r="E20">
        <v>1925</v>
      </c>
      <c r="F20">
        <f t="shared" si="0"/>
        <v>1867.883</v>
      </c>
    </row>
    <row r="21" spans="4:6">
      <c r="D21">
        <v>2528</v>
      </c>
      <c r="E21">
        <v>2866</v>
      </c>
      <c r="F21">
        <f t="shared" si="0"/>
        <v>2785.8940000000002</v>
      </c>
    </row>
    <row r="22" spans="4:6">
      <c r="D22">
        <v>3799</v>
      </c>
      <c r="E22">
        <v>4261</v>
      </c>
      <c r="F22">
        <f t="shared" si="0"/>
        <v>4151.5060000000003</v>
      </c>
    </row>
    <row r="23" spans="4:6">
      <c r="D23">
        <v>5701</v>
      </c>
      <c r="E23">
        <v>6322</v>
      </c>
      <c r="F23">
        <f t="shared" si="0"/>
        <v>6174.8229999999994</v>
      </c>
    </row>
    <row r="24" spans="4:6">
      <c r="D24">
        <v>8514</v>
      </c>
      <c r="E24">
        <v>9337</v>
      </c>
      <c r="F24">
        <f t="shared" si="0"/>
        <v>9141.9490000000005</v>
      </c>
    </row>
    <row r="25" spans="4:6">
      <c r="D25">
        <v>12610</v>
      </c>
      <c r="E25">
        <v>13690</v>
      </c>
      <c r="F25">
        <f t="shared" si="0"/>
        <v>13434.039999999999</v>
      </c>
    </row>
    <row r="26" spans="4:6">
      <c r="D26">
        <v>18490</v>
      </c>
      <c r="E26">
        <v>19897</v>
      </c>
      <c r="F26">
        <f t="shared" si="0"/>
        <v>19563.540999999997</v>
      </c>
    </row>
    <row r="27" spans="4:6">
      <c r="D27">
        <v>26829</v>
      </c>
      <c r="E27">
        <v>28654</v>
      </c>
      <c r="F27">
        <f t="shared" si="0"/>
        <v>28221.474999999999</v>
      </c>
    </row>
    <row r="28" spans="4:6">
      <c r="D28">
        <v>38555</v>
      </c>
      <c r="E28">
        <v>40911</v>
      </c>
      <c r="F28">
        <f t="shared" si="0"/>
        <v>40352.627999999997</v>
      </c>
    </row>
    <row r="29" spans="4:6">
      <c r="D29">
        <v>54978</v>
      </c>
      <c r="E29">
        <v>58007</v>
      </c>
      <c r="F29">
        <f t="shared" si="0"/>
        <v>57289.127000000008</v>
      </c>
    </row>
    <row r="30" spans="4:6">
      <c r="D30">
        <v>78022</v>
      </c>
      <c r="E30">
        <v>81896</v>
      </c>
      <c r="F30">
        <f t="shared" si="0"/>
        <v>80977.861999999994</v>
      </c>
    </row>
    <row r="31" spans="4:6">
      <c r="D31">
        <v>110661</v>
      </c>
      <c r="E31">
        <v>115573</v>
      </c>
      <c r="F31">
        <f t="shared" si="0"/>
        <v>114408.856</v>
      </c>
    </row>
    <row r="32" spans="4:6">
      <c r="D32">
        <v>157812</v>
      </c>
      <c r="E32">
        <v>163924</v>
      </c>
      <c r="F32">
        <f t="shared" si="0"/>
        <v>162475.45600000001</v>
      </c>
    </row>
    <row r="33" spans="4:6">
      <c r="D33">
        <v>228286</v>
      </c>
      <c r="E33">
        <v>235554</v>
      </c>
      <c r="F33">
        <f t="shared" si="0"/>
        <v>233831.484</v>
      </c>
    </row>
    <row r="34" spans="4:6">
      <c r="D34">
        <v>339580</v>
      </c>
      <c r="E34">
        <v>347142</v>
      </c>
      <c r="F34">
        <f t="shared" si="0"/>
        <v>345349.80599999998</v>
      </c>
    </row>
    <row r="35" spans="4:6">
      <c r="D35">
        <v>531283</v>
      </c>
      <c r="E35">
        <v>535183</v>
      </c>
      <c r="F35">
        <f t="shared" si="0"/>
        <v>534258.70000000007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Topher</dc:creator>
  <cp:lastModifiedBy>Topher</cp:lastModifiedBy>
  <dcterms:created xsi:type="dcterms:W3CDTF">2014-10-09T19:09:08Z</dcterms:created>
  <dcterms:modified xsi:type="dcterms:W3CDTF">2014-10-10T00:32:07Z</dcterms:modified>
</cp:coreProperties>
</file>